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326_2025 - MŠ Štefánikova - oprava ZTI a UT\06-DPS\"/>
    </mc:Choice>
  </mc:AlternateContent>
  <xr:revisionPtr revIDLastSave="0" documentId="8_{9507AB30-BF30-42CB-B6BB-32A4F7E66242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.00 Naklady" sheetId="12" r:id="rId4"/>
    <sheet name="D.1.1 1.00 Pol" sheetId="13" r:id="rId5"/>
    <sheet name="D.1.2.2 1.00 Pol" sheetId="14" r:id="rId6"/>
    <sheet name="D.1.2.4 1.00 Pol" sheetId="15" r:id="rId7"/>
  </sheets>
  <externalReferences>
    <externalReference r:id="rId8"/>
  </externalReferences>
  <definedNames>
    <definedName name="CelkemDPHVypocet" localSheetId="1">Stavba!$H$49</definedName>
    <definedName name="CenaCelkem">Stavba!$G$29</definedName>
    <definedName name="CenaCelkemBezDPH">Stavba!$G$28</definedName>
    <definedName name="CenaCelkemVypocet" localSheetId="1">Stavba!$I$49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1.00 Naklady'!$1:$7</definedName>
    <definedName name="_xlnm.Print_Titles" localSheetId="4">'D.1.1 1.00 Pol'!$1:$7</definedName>
    <definedName name="_xlnm.Print_Titles" localSheetId="5">'D.1.2.2 1.00 Pol'!$1:$7</definedName>
    <definedName name="_xlnm.Print_Titles" localSheetId="6">'D.1.2.4 1.00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1.00 Naklady'!$A$1:$Y$26</definedName>
    <definedName name="_xlnm.Print_Area" localSheetId="4">'D.1.1 1.00 Pol'!$A$1:$Y$116</definedName>
    <definedName name="_xlnm.Print_Area" localSheetId="5">'D.1.2.2 1.00 Pol'!$A$1:$Y$200</definedName>
    <definedName name="_xlnm.Print_Area" localSheetId="6">'D.1.2.4 1.00 Pol'!$A$1:$Y$98</definedName>
    <definedName name="_xlnm.Print_Area" localSheetId="1">Stavba!$A$1:$J$88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Stavba!$F$49</definedName>
    <definedName name="ZakladDPHZakl">Stavba!$G$25</definedName>
    <definedName name="ZakladDPHZaklVypocet" localSheetId="1">Stavba!$G$49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88" i="1" s="1"/>
  <c r="J86" i="1" s="1"/>
  <c r="I70" i="1"/>
  <c r="I69" i="1"/>
  <c r="I68" i="1"/>
  <c r="I67" i="1"/>
  <c r="I66" i="1"/>
  <c r="I65" i="1"/>
  <c r="G48" i="1"/>
  <c r="I48" i="1" s="1"/>
  <c r="F48" i="1"/>
  <c r="G47" i="1"/>
  <c r="F47" i="1"/>
  <c r="G46" i="1"/>
  <c r="F46" i="1"/>
  <c r="G45" i="1"/>
  <c r="F45" i="1"/>
  <c r="G44" i="1"/>
  <c r="F44" i="1"/>
  <c r="G43" i="1"/>
  <c r="F43" i="1"/>
  <c r="G41" i="1"/>
  <c r="F41" i="1"/>
  <c r="G40" i="1"/>
  <c r="F40" i="1"/>
  <c r="G39" i="1"/>
  <c r="F39" i="1"/>
  <c r="G97" i="15"/>
  <c r="G8" i="15"/>
  <c r="I8" i="15"/>
  <c r="G9" i="15"/>
  <c r="I9" i="15"/>
  <c r="K9" i="15"/>
  <c r="K8" i="15" s="1"/>
  <c r="M9" i="15"/>
  <c r="M8" i="15" s="1"/>
  <c r="O9" i="15"/>
  <c r="O8" i="15" s="1"/>
  <c r="Q9" i="15"/>
  <c r="Q8" i="15" s="1"/>
  <c r="V9" i="15"/>
  <c r="V8" i="15" s="1"/>
  <c r="G12" i="15"/>
  <c r="I12" i="15"/>
  <c r="K12" i="15"/>
  <c r="K11" i="15" s="1"/>
  <c r="M12" i="15"/>
  <c r="O12" i="15"/>
  <c r="O11" i="15" s="1"/>
  <c r="Q12" i="15"/>
  <c r="Q11" i="15" s="1"/>
  <c r="V12" i="15"/>
  <c r="V11" i="15" s="1"/>
  <c r="G13" i="15"/>
  <c r="G11" i="15" s="1"/>
  <c r="I13" i="15"/>
  <c r="K13" i="15"/>
  <c r="O13" i="15"/>
  <c r="Q13" i="15"/>
  <c r="V13" i="15"/>
  <c r="G14" i="15"/>
  <c r="I14" i="15"/>
  <c r="K14" i="15"/>
  <c r="M14" i="15"/>
  <c r="O14" i="15"/>
  <c r="Q14" i="15"/>
  <c r="V14" i="15"/>
  <c r="G15" i="15"/>
  <c r="M15" i="15" s="1"/>
  <c r="I15" i="15"/>
  <c r="I11" i="15" s="1"/>
  <c r="K15" i="15"/>
  <c r="O15" i="15"/>
  <c r="Q15" i="15"/>
  <c r="V15" i="15"/>
  <c r="G16" i="15"/>
  <c r="I16" i="15"/>
  <c r="K16" i="15"/>
  <c r="M16" i="15"/>
  <c r="O16" i="15"/>
  <c r="Q16" i="15"/>
  <c r="V16" i="15"/>
  <c r="G18" i="15"/>
  <c r="I18" i="15"/>
  <c r="K18" i="15"/>
  <c r="K17" i="15" s="1"/>
  <c r="M18" i="15"/>
  <c r="O18" i="15"/>
  <c r="O17" i="15" s="1"/>
  <c r="Q18" i="15"/>
  <c r="Q17" i="15" s="1"/>
  <c r="V18" i="15"/>
  <c r="V17" i="15" s="1"/>
  <c r="G19" i="15"/>
  <c r="G17" i="15" s="1"/>
  <c r="I19" i="15"/>
  <c r="I17" i="15" s="1"/>
  <c r="K19" i="15"/>
  <c r="O19" i="15"/>
  <c r="Q19" i="15"/>
  <c r="V19" i="15"/>
  <c r="G21" i="15"/>
  <c r="I21" i="15"/>
  <c r="K21" i="15"/>
  <c r="M21" i="15"/>
  <c r="O21" i="15"/>
  <c r="Q21" i="15"/>
  <c r="V21" i="15"/>
  <c r="G22" i="15"/>
  <c r="M22" i="15" s="1"/>
  <c r="I22" i="15"/>
  <c r="K22" i="15"/>
  <c r="O22" i="15"/>
  <c r="Q22" i="15"/>
  <c r="V22" i="15"/>
  <c r="G23" i="15"/>
  <c r="I23" i="15"/>
  <c r="K23" i="15"/>
  <c r="M23" i="15"/>
  <c r="O23" i="15"/>
  <c r="Q23" i="15"/>
  <c r="V23" i="15"/>
  <c r="G24" i="15"/>
  <c r="M24" i="15" s="1"/>
  <c r="I24" i="15"/>
  <c r="K24" i="15"/>
  <c r="O24" i="15"/>
  <c r="Q24" i="15"/>
  <c r="V24" i="15"/>
  <c r="G25" i="15"/>
  <c r="I25" i="15"/>
  <c r="K25" i="15"/>
  <c r="M25" i="15"/>
  <c r="O25" i="15"/>
  <c r="Q25" i="15"/>
  <c r="V25" i="15"/>
  <c r="G26" i="15"/>
  <c r="M26" i="15" s="1"/>
  <c r="I26" i="15"/>
  <c r="K26" i="15"/>
  <c r="O26" i="15"/>
  <c r="Q26" i="15"/>
  <c r="V26" i="15"/>
  <c r="G31" i="15"/>
  <c r="I31" i="15"/>
  <c r="K31" i="15"/>
  <c r="M31" i="15"/>
  <c r="O31" i="15"/>
  <c r="Q31" i="15"/>
  <c r="V31" i="15"/>
  <c r="G33" i="15"/>
  <c r="I33" i="15"/>
  <c r="K33" i="15"/>
  <c r="K32" i="15" s="1"/>
  <c r="M33" i="15"/>
  <c r="O33" i="15"/>
  <c r="O32" i="15" s="1"/>
  <c r="Q33" i="15"/>
  <c r="Q32" i="15" s="1"/>
  <c r="V33" i="15"/>
  <c r="V32" i="15" s="1"/>
  <c r="G34" i="15"/>
  <c r="G32" i="15" s="1"/>
  <c r="I34" i="15"/>
  <c r="I32" i="15" s="1"/>
  <c r="K34" i="15"/>
  <c r="O34" i="15"/>
  <c r="Q34" i="15"/>
  <c r="V34" i="15"/>
  <c r="G36" i="15"/>
  <c r="G35" i="15" s="1"/>
  <c r="I36" i="15"/>
  <c r="I35" i="15" s="1"/>
  <c r="K36" i="15"/>
  <c r="O36" i="15"/>
  <c r="Q36" i="15"/>
  <c r="V36" i="15"/>
  <c r="G37" i="15"/>
  <c r="I37" i="15"/>
  <c r="K37" i="15"/>
  <c r="K35" i="15" s="1"/>
  <c r="M37" i="15"/>
  <c r="O37" i="15"/>
  <c r="O35" i="15" s="1"/>
  <c r="Q37" i="15"/>
  <c r="Q35" i="15" s="1"/>
  <c r="V37" i="15"/>
  <c r="V35" i="15" s="1"/>
  <c r="G38" i="15"/>
  <c r="M38" i="15" s="1"/>
  <c r="I38" i="15"/>
  <c r="K38" i="15"/>
  <c r="O38" i="15"/>
  <c r="Q38" i="15"/>
  <c r="V38" i="15"/>
  <c r="G40" i="15"/>
  <c r="I40" i="15"/>
  <c r="K40" i="15"/>
  <c r="M40" i="15"/>
  <c r="O40" i="15"/>
  <c r="Q40" i="15"/>
  <c r="V40" i="15"/>
  <c r="G42" i="15"/>
  <c r="M42" i="15" s="1"/>
  <c r="I42" i="15"/>
  <c r="K42" i="15"/>
  <c r="O42" i="15"/>
  <c r="Q42" i="15"/>
  <c r="V42" i="15"/>
  <c r="G44" i="15"/>
  <c r="I44" i="15"/>
  <c r="K44" i="15"/>
  <c r="M44" i="15"/>
  <c r="O44" i="15"/>
  <c r="Q44" i="15"/>
  <c r="V44" i="15"/>
  <c r="G45" i="15"/>
  <c r="M45" i="15" s="1"/>
  <c r="I45" i="15"/>
  <c r="K45" i="15"/>
  <c r="O45" i="15"/>
  <c r="Q45" i="15"/>
  <c r="V45" i="15"/>
  <c r="G46" i="15"/>
  <c r="I46" i="15"/>
  <c r="K46" i="15"/>
  <c r="M46" i="15"/>
  <c r="O46" i="15"/>
  <c r="Q46" i="15"/>
  <c r="V46" i="15"/>
  <c r="G47" i="15"/>
  <c r="M47" i="15" s="1"/>
  <c r="I47" i="15"/>
  <c r="K47" i="15"/>
  <c r="O47" i="15"/>
  <c r="Q47" i="15"/>
  <c r="V47" i="15"/>
  <c r="G49" i="15"/>
  <c r="I49" i="15"/>
  <c r="K49" i="15"/>
  <c r="M49" i="15"/>
  <c r="O49" i="15"/>
  <c r="Q49" i="15"/>
  <c r="V49" i="15"/>
  <c r="G51" i="15"/>
  <c r="M51" i="15" s="1"/>
  <c r="I51" i="15"/>
  <c r="K51" i="15"/>
  <c r="O51" i="15"/>
  <c r="Q51" i="15"/>
  <c r="V51" i="15"/>
  <c r="G53" i="15"/>
  <c r="I53" i="15"/>
  <c r="K53" i="15"/>
  <c r="M53" i="15"/>
  <c r="O53" i="15"/>
  <c r="Q53" i="15"/>
  <c r="V53" i="15"/>
  <c r="G54" i="15"/>
  <c r="M54" i="15" s="1"/>
  <c r="I54" i="15"/>
  <c r="K54" i="15"/>
  <c r="O54" i="15"/>
  <c r="Q54" i="15"/>
  <c r="V54" i="15"/>
  <c r="G59" i="15"/>
  <c r="M59" i="15" s="1"/>
  <c r="I59" i="15"/>
  <c r="I58" i="15" s="1"/>
  <c r="K59" i="15"/>
  <c r="O59" i="15"/>
  <c r="Q59" i="15"/>
  <c r="V59" i="15"/>
  <c r="G60" i="15"/>
  <c r="I60" i="15"/>
  <c r="K60" i="15"/>
  <c r="K58" i="15" s="1"/>
  <c r="M60" i="15"/>
  <c r="O60" i="15"/>
  <c r="O58" i="15" s="1"/>
  <c r="Q60" i="15"/>
  <c r="Q58" i="15" s="1"/>
  <c r="V60" i="15"/>
  <c r="V58" i="15" s="1"/>
  <c r="G61" i="15"/>
  <c r="M61" i="15" s="1"/>
  <c r="I61" i="15"/>
  <c r="K61" i="15"/>
  <c r="O61" i="15"/>
  <c r="Q61" i="15"/>
  <c r="V61" i="15"/>
  <c r="G62" i="15"/>
  <c r="I62" i="15"/>
  <c r="K62" i="15"/>
  <c r="M62" i="15"/>
  <c r="O62" i="15"/>
  <c r="Q62" i="15"/>
  <c r="V62" i="15"/>
  <c r="G63" i="15"/>
  <c r="M63" i="15" s="1"/>
  <c r="I63" i="15"/>
  <c r="K63" i="15"/>
  <c r="O63" i="15"/>
  <c r="Q63" i="15"/>
  <c r="V63" i="15"/>
  <c r="G64" i="15"/>
  <c r="I64" i="15"/>
  <c r="K64" i="15"/>
  <c r="M64" i="15"/>
  <c r="O64" i="15"/>
  <c r="Q64" i="15"/>
  <c r="V64" i="15"/>
  <c r="G65" i="15"/>
  <c r="M65" i="15" s="1"/>
  <c r="I65" i="15"/>
  <c r="K65" i="15"/>
  <c r="O65" i="15"/>
  <c r="Q65" i="15"/>
  <c r="V65" i="15"/>
  <c r="G66" i="15"/>
  <c r="I66" i="15"/>
  <c r="K66" i="15"/>
  <c r="M66" i="15"/>
  <c r="O66" i="15"/>
  <c r="Q66" i="15"/>
  <c r="V66" i="15"/>
  <c r="G67" i="15"/>
  <c r="M67" i="15" s="1"/>
  <c r="I67" i="15"/>
  <c r="K67" i="15"/>
  <c r="O67" i="15"/>
  <c r="Q67" i="15"/>
  <c r="V67" i="15"/>
  <c r="G68" i="15"/>
  <c r="I68" i="15"/>
  <c r="K68" i="15"/>
  <c r="M68" i="15"/>
  <c r="O68" i="15"/>
  <c r="Q68" i="15"/>
  <c r="V68" i="15"/>
  <c r="G72" i="15"/>
  <c r="G73" i="15"/>
  <c r="I73" i="15"/>
  <c r="K73" i="15"/>
  <c r="K72" i="15" s="1"/>
  <c r="M73" i="15"/>
  <c r="O73" i="15"/>
  <c r="O72" i="15" s="1"/>
  <c r="Q73" i="15"/>
  <c r="Q72" i="15" s="1"/>
  <c r="V73" i="15"/>
  <c r="V72" i="15" s="1"/>
  <c r="G74" i="15"/>
  <c r="M74" i="15" s="1"/>
  <c r="I74" i="15"/>
  <c r="I72" i="15" s="1"/>
  <c r="K74" i="15"/>
  <c r="O74" i="15"/>
  <c r="Q74" i="15"/>
  <c r="V74" i="15"/>
  <c r="G75" i="15"/>
  <c r="I75" i="15"/>
  <c r="K75" i="15"/>
  <c r="M75" i="15"/>
  <c r="O75" i="15"/>
  <c r="Q75" i="15"/>
  <c r="V75" i="15"/>
  <c r="G76" i="15"/>
  <c r="M76" i="15" s="1"/>
  <c r="I76" i="15"/>
  <c r="K76" i="15"/>
  <c r="O76" i="15"/>
  <c r="Q76" i="15"/>
  <c r="V76" i="15"/>
  <c r="G77" i="15"/>
  <c r="I77" i="15"/>
  <c r="K77" i="15"/>
  <c r="M77" i="15"/>
  <c r="O77" i="15"/>
  <c r="Q77" i="15"/>
  <c r="V77" i="15"/>
  <c r="G78" i="15"/>
  <c r="M78" i="15" s="1"/>
  <c r="I78" i="15"/>
  <c r="K78" i="15"/>
  <c r="O78" i="15"/>
  <c r="Q78" i="15"/>
  <c r="V78" i="15"/>
  <c r="G80" i="15"/>
  <c r="I80" i="15"/>
  <c r="K80" i="15"/>
  <c r="M80" i="15"/>
  <c r="O80" i="15"/>
  <c r="Q80" i="15"/>
  <c r="V80" i="15"/>
  <c r="G81" i="15"/>
  <c r="M81" i="15" s="1"/>
  <c r="I81" i="15"/>
  <c r="K81" i="15"/>
  <c r="O81" i="15"/>
  <c r="Q81" i="15"/>
  <c r="V81" i="15"/>
  <c r="G82" i="15"/>
  <c r="I82" i="15"/>
  <c r="K82" i="15"/>
  <c r="M82" i="15"/>
  <c r="O82" i="15"/>
  <c r="Q82" i="15"/>
  <c r="V82" i="15"/>
  <c r="G83" i="15"/>
  <c r="M83" i="15" s="1"/>
  <c r="I83" i="15"/>
  <c r="K83" i="15"/>
  <c r="O83" i="15"/>
  <c r="Q83" i="15"/>
  <c r="V83" i="15"/>
  <c r="G84" i="15"/>
  <c r="I84" i="15"/>
  <c r="K84" i="15"/>
  <c r="M84" i="15"/>
  <c r="O84" i="15"/>
  <c r="Q84" i="15"/>
  <c r="V84" i="15"/>
  <c r="G85" i="15"/>
  <c r="M85" i="15" s="1"/>
  <c r="I85" i="15"/>
  <c r="K85" i="15"/>
  <c r="O85" i="15"/>
  <c r="Q85" i="15"/>
  <c r="V85" i="15"/>
  <c r="G86" i="15"/>
  <c r="I86" i="15"/>
  <c r="K86" i="15"/>
  <c r="M86" i="15"/>
  <c r="O86" i="15"/>
  <c r="Q86" i="15"/>
  <c r="V86" i="15"/>
  <c r="G87" i="15"/>
  <c r="M87" i="15" s="1"/>
  <c r="I87" i="15"/>
  <c r="K87" i="15"/>
  <c r="O87" i="15"/>
  <c r="Q87" i="15"/>
  <c r="V87" i="15"/>
  <c r="G88" i="15"/>
  <c r="I88" i="15"/>
  <c r="K88" i="15"/>
  <c r="M88" i="15"/>
  <c r="O88" i="15"/>
  <c r="Q88" i="15"/>
  <c r="V88" i="15"/>
  <c r="G89" i="15"/>
  <c r="M89" i="15" s="1"/>
  <c r="I89" i="15"/>
  <c r="K89" i="15"/>
  <c r="O89" i="15"/>
  <c r="Q89" i="15"/>
  <c r="V89" i="15"/>
  <c r="G90" i="15"/>
  <c r="I90" i="15"/>
  <c r="K90" i="15"/>
  <c r="M90" i="15"/>
  <c r="O90" i="15"/>
  <c r="Q90" i="15"/>
  <c r="V90" i="15"/>
  <c r="G91" i="15"/>
  <c r="M91" i="15" s="1"/>
  <c r="I91" i="15"/>
  <c r="K91" i="15"/>
  <c r="O91" i="15"/>
  <c r="Q91" i="15"/>
  <c r="V91" i="15"/>
  <c r="G92" i="15"/>
  <c r="I92" i="15"/>
  <c r="K92" i="15"/>
  <c r="M92" i="15"/>
  <c r="O92" i="15"/>
  <c r="Q92" i="15"/>
  <c r="V92" i="15"/>
  <c r="AE97" i="15"/>
  <c r="AF97" i="15"/>
  <c r="G199" i="14"/>
  <c r="BA123" i="14"/>
  <c r="V8" i="14"/>
  <c r="G9" i="14"/>
  <c r="G8" i="14" s="1"/>
  <c r="I9" i="14"/>
  <c r="I8" i="14" s="1"/>
  <c r="K9" i="14"/>
  <c r="K8" i="14" s="1"/>
  <c r="M9" i="14"/>
  <c r="M8" i="14" s="1"/>
  <c r="O9" i="14"/>
  <c r="O8" i="14" s="1"/>
  <c r="Q9" i="14"/>
  <c r="Q8" i="14" s="1"/>
  <c r="V9" i="14"/>
  <c r="G15" i="14"/>
  <c r="G14" i="14" s="1"/>
  <c r="I15" i="14"/>
  <c r="I14" i="14" s="1"/>
  <c r="K15" i="14"/>
  <c r="K14" i="14" s="1"/>
  <c r="M15" i="14"/>
  <c r="O15" i="14"/>
  <c r="O14" i="14" s="1"/>
  <c r="Q15" i="14"/>
  <c r="Q14" i="14" s="1"/>
  <c r="V15" i="14"/>
  <c r="G17" i="14"/>
  <c r="M17" i="14" s="1"/>
  <c r="I17" i="14"/>
  <c r="K17" i="14"/>
  <c r="O17" i="14"/>
  <c r="Q17" i="14"/>
  <c r="V17" i="14"/>
  <c r="V14" i="14" s="1"/>
  <c r="G18" i="14"/>
  <c r="I18" i="14"/>
  <c r="K18" i="14"/>
  <c r="M18" i="14"/>
  <c r="O18" i="14"/>
  <c r="Q18" i="14"/>
  <c r="V18" i="14"/>
  <c r="G19" i="14"/>
  <c r="M19" i="14" s="1"/>
  <c r="I19" i="14"/>
  <c r="K19" i="14"/>
  <c r="O19" i="14"/>
  <c r="Q19" i="14"/>
  <c r="V19" i="14"/>
  <c r="G21" i="14"/>
  <c r="I21" i="14"/>
  <c r="K21" i="14"/>
  <c r="M21" i="14"/>
  <c r="O21" i="14"/>
  <c r="Q21" i="14"/>
  <c r="V21" i="14"/>
  <c r="G23" i="14"/>
  <c r="M23" i="14" s="1"/>
  <c r="I23" i="14"/>
  <c r="K23" i="14"/>
  <c r="O23" i="14"/>
  <c r="Q23" i="14"/>
  <c r="V23" i="14"/>
  <c r="G25" i="14"/>
  <c r="I25" i="14"/>
  <c r="K25" i="14"/>
  <c r="M25" i="14"/>
  <c r="O25" i="14"/>
  <c r="Q25" i="14"/>
  <c r="V25" i="14"/>
  <c r="G28" i="14"/>
  <c r="M28" i="14" s="1"/>
  <c r="I28" i="14"/>
  <c r="K28" i="14"/>
  <c r="O28" i="14"/>
  <c r="Q28" i="14"/>
  <c r="V28" i="14"/>
  <c r="G29" i="14"/>
  <c r="Q29" i="14"/>
  <c r="G30" i="14"/>
  <c r="M30" i="14" s="1"/>
  <c r="M29" i="14" s="1"/>
  <c r="I30" i="14"/>
  <c r="K30" i="14"/>
  <c r="O30" i="14"/>
  <c r="Q30" i="14"/>
  <c r="V30" i="14"/>
  <c r="V29" i="14" s="1"/>
  <c r="G31" i="14"/>
  <c r="I31" i="14"/>
  <c r="I29" i="14" s="1"/>
  <c r="K31" i="14"/>
  <c r="K29" i="14" s="1"/>
  <c r="M31" i="14"/>
  <c r="O31" i="14"/>
  <c r="O29" i="14" s="1"/>
  <c r="Q31" i="14"/>
  <c r="V31" i="14"/>
  <c r="G37" i="14"/>
  <c r="G36" i="14" s="1"/>
  <c r="I37" i="14"/>
  <c r="I36" i="14" s="1"/>
  <c r="K37" i="14"/>
  <c r="K36" i="14" s="1"/>
  <c r="M37" i="14"/>
  <c r="O37" i="14"/>
  <c r="O36" i="14" s="1"/>
  <c r="Q37" i="14"/>
  <c r="Q36" i="14" s="1"/>
  <c r="V37" i="14"/>
  <c r="G38" i="14"/>
  <c r="M38" i="14" s="1"/>
  <c r="I38" i="14"/>
  <c r="K38" i="14"/>
  <c r="O38" i="14"/>
  <c r="Q38" i="14"/>
  <c r="V38" i="14"/>
  <c r="V36" i="14" s="1"/>
  <c r="G40" i="14"/>
  <c r="I40" i="14"/>
  <c r="K40" i="14"/>
  <c r="M40" i="14"/>
  <c r="O40" i="14"/>
  <c r="Q40" i="14"/>
  <c r="V40" i="14"/>
  <c r="G42" i="14"/>
  <c r="M42" i="14" s="1"/>
  <c r="I42" i="14"/>
  <c r="K42" i="14"/>
  <c r="O42" i="14"/>
  <c r="Q42" i="14"/>
  <c r="V42" i="14"/>
  <c r="G47" i="14"/>
  <c r="I47" i="14"/>
  <c r="K47" i="14"/>
  <c r="M47" i="14"/>
  <c r="O47" i="14"/>
  <c r="Q47" i="14"/>
  <c r="V47" i="14"/>
  <c r="G52" i="14"/>
  <c r="M52" i="14" s="1"/>
  <c r="I52" i="14"/>
  <c r="K52" i="14"/>
  <c r="O52" i="14"/>
  <c r="Q52" i="14"/>
  <c r="V52" i="14"/>
  <c r="G57" i="14"/>
  <c r="G58" i="14"/>
  <c r="M58" i="14" s="1"/>
  <c r="I58" i="14"/>
  <c r="K58" i="14"/>
  <c r="O58" i="14"/>
  <c r="Q58" i="14"/>
  <c r="V58" i="14"/>
  <c r="V57" i="14" s="1"/>
  <c r="G59" i="14"/>
  <c r="I59" i="14"/>
  <c r="I57" i="14" s="1"/>
  <c r="K59" i="14"/>
  <c r="M59" i="14"/>
  <c r="O59" i="14"/>
  <c r="O57" i="14" s="1"/>
  <c r="Q59" i="14"/>
  <c r="Q57" i="14" s="1"/>
  <c r="V59" i="14"/>
  <c r="G60" i="14"/>
  <c r="M60" i="14" s="1"/>
  <c r="I60" i="14"/>
  <c r="K60" i="14"/>
  <c r="O60" i="14"/>
  <c r="Q60" i="14"/>
  <c r="V60" i="14"/>
  <c r="G62" i="14"/>
  <c r="I62" i="14"/>
  <c r="K62" i="14"/>
  <c r="M62" i="14"/>
  <c r="O62" i="14"/>
  <c r="Q62" i="14"/>
  <c r="V62" i="14"/>
  <c r="G64" i="14"/>
  <c r="M64" i="14" s="1"/>
  <c r="I64" i="14"/>
  <c r="K64" i="14"/>
  <c r="O64" i="14"/>
  <c r="Q64" i="14"/>
  <c r="V64" i="14"/>
  <c r="G66" i="14"/>
  <c r="I66" i="14"/>
  <c r="K66" i="14"/>
  <c r="K57" i="14" s="1"/>
  <c r="M66" i="14"/>
  <c r="O66" i="14"/>
  <c r="Q66" i="14"/>
  <c r="V66" i="14"/>
  <c r="G68" i="14"/>
  <c r="M68" i="14" s="1"/>
  <c r="I68" i="14"/>
  <c r="K68" i="14"/>
  <c r="O68" i="14"/>
  <c r="Q68" i="14"/>
  <c r="V68" i="14"/>
  <c r="G69" i="14"/>
  <c r="I69" i="14"/>
  <c r="K69" i="14"/>
  <c r="M69" i="14"/>
  <c r="O69" i="14"/>
  <c r="Q69" i="14"/>
  <c r="V69" i="14"/>
  <c r="G70" i="14"/>
  <c r="M70" i="14" s="1"/>
  <c r="I70" i="14"/>
  <c r="K70" i="14"/>
  <c r="O70" i="14"/>
  <c r="Q70" i="14"/>
  <c r="V70" i="14"/>
  <c r="G71" i="14"/>
  <c r="I71" i="14"/>
  <c r="K71" i="14"/>
  <c r="M71" i="14"/>
  <c r="O71" i="14"/>
  <c r="Q71" i="14"/>
  <c r="V71" i="14"/>
  <c r="G72" i="14"/>
  <c r="M72" i="14" s="1"/>
  <c r="I72" i="14"/>
  <c r="K72" i="14"/>
  <c r="O72" i="14"/>
  <c r="Q72" i="14"/>
  <c r="V72" i="14"/>
  <c r="G73" i="14"/>
  <c r="I73" i="14"/>
  <c r="K73" i="14"/>
  <c r="M73" i="14"/>
  <c r="O73" i="14"/>
  <c r="Q73" i="14"/>
  <c r="V73" i="14"/>
  <c r="G74" i="14"/>
  <c r="M74" i="14" s="1"/>
  <c r="I74" i="14"/>
  <c r="K74" i="14"/>
  <c r="O74" i="14"/>
  <c r="Q74" i="14"/>
  <c r="V74" i="14"/>
  <c r="G75" i="14"/>
  <c r="I75" i="14"/>
  <c r="K75" i="14"/>
  <c r="M75" i="14"/>
  <c r="O75" i="14"/>
  <c r="Q75" i="14"/>
  <c r="V75" i="14"/>
  <c r="G76" i="14"/>
  <c r="M76" i="14" s="1"/>
  <c r="I76" i="14"/>
  <c r="K76" i="14"/>
  <c r="O76" i="14"/>
  <c r="Q76" i="14"/>
  <c r="V76" i="14"/>
  <c r="G77" i="14"/>
  <c r="I77" i="14"/>
  <c r="K77" i="14"/>
  <c r="M77" i="14"/>
  <c r="O77" i="14"/>
  <c r="Q77" i="14"/>
  <c r="V77" i="14"/>
  <c r="G78" i="14"/>
  <c r="M78" i="14" s="1"/>
  <c r="I78" i="14"/>
  <c r="K78" i="14"/>
  <c r="O78" i="14"/>
  <c r="Q78" i="14"/>
  <c r="V78" i="14"/>
  <c r="G79" i="14"/>
  <c r="I79" i="14"/>
  <c r="K79" i="14"/>
  <c r="M79" i="14"/>
  <c r="O79" i="14"/>
  <c r="Q79" i="14"/>
  <c r="V79" i="14"/>
  <c r="G80" i="14"/>
  <c r="M80" i="14" s="1"/>
  <c r="I80" i="14"/>
  <c r="K80" i="14"/>
  <c r="O80" i="14"/>
  <c r="Q80" i="14"/>
  <c r="V80" i="14"/>
  <c r="G81" i="14"/>
  <c r="I81" i="14"/>
  <c r="K81" i="14"/>
  <c r="M81" i="14"/>
  <c r="O81" i="14"/>
  <c r="Q81" i="14"/>
  <c r="V81" i="14"/>
  <c r="G82" i="14"/>
  <c r="M82" i="14" s="1"/>
  <c r="I82" i="14"/>
  <c r="K82" i="14"/>
  <c r="O82" i="14"/>
  <c r="Q82" i="14"/>
  <c r="V82" i="14"/>
  <c r="G83" i="14"/>
  <c r="I83" i="14"/>
  <c r="K83" i="14"/>
  <c r="M83" i="14"/>
  <c r="O83" i="14"/>
  <c r="Q83" i="14"/>
  <c r="V83" i="14"/>
  <c r="G84" i="14"/>
  <c r="M84" i="14" s="1"/>
  <c r="I84" i="14"/>
  <c r="K84" i="14"/>
  <c r="O84" i="14"/>
  <c r="Q84" i="14"/>
  <c r="V84" i="14"/>
  <c r="G85" i="14"/>
  <c r="I85" i="14"/>
  <c r="K85" i="14"/>
  <c r="M85" i="14"/>
  <c r="O85" i="14"/>
  <c r="Q85" i="14"/>
  <c r="V85" i="14"/>
  <c r="G86" i="14"/>
  <c r="M86" i="14" s="1"/>
  <c r="I86" i="14"/>
  <c r="K86" i="14"/>
  <c r="O86" i="14"/>
  <c r="Q86" i="14"/>
  <c r="V86" i="14"/>
  <c r="G87" i="14"/>
  <c r="I87" i="14"/>
  <c r="K87" i="14"/>
  <c r="M87" i="14"/>
  <c r="O87" i="14"/>
  <c r="Q87" i="14"/>
  <c r="V87" i="14"/>
  <c r="G88" i="14"/>
  <c r="M88" i="14" s="1"/>
  <c r="I88" i="14"/>
  <c r="K88" i="14"/>
  <c r="O88" i="14"/>
  <c r="Q88" i="14"/>
  <c r="V88" i="14"/>
  <c r="G89" i="14"/>
  <c r="I89" i="14"/>
  <c r="K89" i="14"/>
  <c r="M89" i="14"/>
  <c r="O89" i="14"/>
  <c r="Q89" i="14"/>
  <c r="V89" i="14"/>
  <c r="G90" i="14"/>
  <c r="M90" i="14" s="1"/>
  <c r="I90" i="14"/>
  <c r="K90" i="14"/>
  <c r="O90" i="14"/>
  <c r="Q90" i="14"/>
  <c r="V90" i="14"/>
  <c r="G91" i="14"/>
  <c r="I91" i="14"/>
  <c r="K91" i="14"/>
  <c r="M91" i="14"/>
  <c r="O91" i="14"/>
  <c r="Q91" i="14"/>
  <c r="V91" i="14"/>
  <c r="G92" i="14"/>
  <c r="M92" i="14" s="1"/>
  <c r="I92" i="14"/>
  <c r="K92" i="14"/>
  <c r="O92" i="14"/>
  <c r="Q92" i="14"/>
  <c r="V92" i="14"/>
  <c r="G93" i="14"/>
  <c r="I93" i="14"/>
  <c r="K93" i="14"/>
  <c r="M93" i="14"/>
  <c r="O93" i="14"/>
  <c r="Q93" i="14"/>
  <c r="V93" i="14"/>
  <c r="G94" i="14"/>
  <c r="M94" i="14" s="1"/>
  <c r="I94" i="14"/>
  <c r="K94" i="14"/>
  <c r="O94" i="14"/>
  <c r="Q94" i="14"/>
  <c r="V94" i="14"/>
  <c r="G95" i="14"/>
  <c r="I95" i="14"/>
  <c r="K95" i="14"/>
  <c r="M95" i="14"/>
  <c r="O95" i="14"/>
  <c r="Q95" i="14"/>
  <c r="V95" i="14"/>
  <c r="G96" i="14"/>
  <c r="M96" i="14" s="1"/>
  <c r="I96" i="14"/>
  <c r="K96" i="14"/>
  <c r="O96" i="14"/>
  <c r="Q96" i="14"/>
  <c r="V96" i="14"/>
  <c r="G97" i="14"/>
  <c r="I97" i="14"/>
  <c r="K97" i="14"/>
  <c r="M97" i="14"/>
  <c r="O97" i="14"/>
  <c r="Q97" i="14"/>
  <c r="V97" i="14"/>
  <c r="G98" i="14"/>
  <c r="M98" i="14" s="1"/>
  <c r="I98" i="14"/>
  <c r="K98" i="14"/>
  <c r="O98" i="14"/>
  <c r="Q98" i="14"/>
  <c r="V98" i="14"/>
  <c r="G99" i="14"/>
  <c r="I99" i="14"/>
  <c r="K99" i="14"/>
  <c r="M99" i="14"/>
  <c r="O99" i="14"/>
  <c r="Q99" i="14"/>
  <c r="V99" i="14"/>
  <c r="G100" i="14"/>
  <c r="M100" i="14" s="1"/>
  <c r="I100" i="14"/>
  <c r="K100" i="14"/>
  <c r="O100" i="14"/>
  <c r="Q100" i="14"/>
  <c r="V100" i="14"/>
  <c r="G101" i="14"/>
  <c r="I101" i="14"/>
  <c r="K101" i="14"/>
  <c r="M101" i="14"/>
  <c r="O101" i="14"/>
  <c r="Q101" i="14"/>
  <c r="V101" i="14"/>
  <c r="G102" i="14"/>
  <c r="M102" i="14" s="1"/>
  <c r="I102" i="14"/>
  <c r="K102" i="14"/>
  <c r="O102" i="14"/>
  <c r="Q102" i="14"/>
  <c r="V102" i="14"/>
  <c r="G103" i="14"/>
  <c r="I103" i="14"/>
  <c r="K103" i="14"/>
  <c r="M103" i="14"/>
  <c r="O103" i="14"/>
  <c r="Q103" i="14"/>
  <c r="V103" i="14"/>
  <c r="G109" i="14"/>
  <c r="M109" i="14" s="1"/>
  <c r="I109" i="14"/>
  <c r="K109" i="14"/>
  <c r="O109" i="14"/>
  <c r="Q109" i="14"/>
  <c r="V109" i="14"/>
  <c r="G115" i="14"/>
  <c r="I115" i="14"/>
  <c r="K115" i="14"/>
  <c r="M115" i="14"/>
  <c r="O115" i="14"/>
  <c r="Q115" i="14"/>
  <c r="V115" i="14"/>
  <c r="G122" i="14"/>
  <c r="G121" i="14" s="1"/>
  <c r="I122" i="14"/>
  <c r="I121" i="14" s="1"/>
  <c r="K122" i="14"/>
  <c r="K121" i="14" s="1"/>
  <c r="M122" i="14"/>
  <c r="M121" i="14" s="1"/>
  <c r="O122" i="14"/>
  <c r="O121" i="14" s="1"/>
  <c r="Q122" i="14"/>
  <c r="Q121" i="14" s="1"/>
  <c r="V122" i="14"/>
  <c r="V121" i="14" s="1"/>
  <c r="G124" i="14"/>
  <c r="M124" i="14" s="1"/>
  <c r="I124" i="14"/>
  <c r="K124" i="14"/>
  <c r="O124" i="14"/>
  <c r="Q124" i="14"/>
  <c r="V124" i="14"/>
  <c r="G125" i="14"/>
  <c r="I125" i="14"/>
  <c r="K125" i="14"/>
  <c r="M125" i="14"/>
  <c r="O125" i="14"/>
  <c r="Q125" i="14"/>
  <c r="V125" i="14"/>
  <c r="G126" i="14"/>
  <c r="M126" i="14" s="1"/>
  <c r="I126" i="14"/>
  <c r="K126" i="14"/>
  <c r="O126" i="14"/>
  <c r="Q126" i="14"/>
  <c r="V126" i="14"/>
  <c r="G131" i="14"/>
  <c r="I131" i="14"/>
  <c r="K131" i="14"/>
  <c r="M131" i="14"/>
  <c r="O131" i="14"/>
  <c r="Q131" i="14"/>
  <c r="V131" i="14"/>
  <c r="G136" i="14"/>
  <c r="M136" i="14" s="1"/>
  <c r="I136" i="14"/>
  <c r="K136" i="14"/>
  <c r="O136" i="14"/>
  <c r="Q136" i="14"/>
  <c r="V136" i="14"/>
  <c r="G141" i="14"/>
  <c r="G142" i="14"/>
  <c r="M142" i="14" s="1"/>
  <c r="I142" i="14"/>
  <c r="K142" i="14"/>
  <c r="O142" i="14"/>
  <c r="Q142" i="14"/>
  <c r="V142" i="14"/>
  <c r="G143" i="14"/>
  <c r="I143" i="14"/>
  <c r="I141" i="14" s="1"/>
  <c r="K143" i="14"/>
  <c r="K141" i="14" s="1"/>
  <c r="M143" i="14"/>
  <c r="O143" i="14"/>
  <c r="O141" i="14" s="1"/>
  <c r="Q143" i="14"/>
  <c r="Q141" i="14" s="1"/>
  <c r="V143" i="14"/>
  <c r="V141" i="14" s="1"/>
  <c r="G145" i="14"/>
  <c r="M145" i="14" s="1"/>
  <c r="I145" i="14"/>
  <c r="K145" i="14"/>
  <c r="O145" i="14"/>
  <c r="Q145" i="14"/>
  <c r="V145" i="14"/>
  <c r="G146" i="14"/>
  <c r="I146" i="14"/>
  <c r="K146" i="14"/>
  <c r="M146" i="14"/>
  <c r="O146" i="14"/>
  <c r="Q146" i="14"/>
  <c r="V146" i="14"/>
  <c r="G147" i="14"/>
  <c r="M147" i="14" s="1"/>
  <c r="I147" i="14"/>
  <c r="K147" i="14"/>
  <c r="O147" i="14"/>
  <c r="Q147" i="14"/>
  <c r="V147" i="14"/>
  <c r="G149" i="14"/>
  <c r="I149" i="14"/>
  <c r="K149" i="14"/>
  <c r="M149" i="14"/>
  <c r="O149" i="14"/>
  <c r="Q149" i="14"/>
  <c r="V149" i="14"/>
  <c r="G151" i="14"/>
  <c r="M151" i="14" s="1"/>
  <c r="I151" i="14"/>
  <c r="K151" i="14"/>
  <c r="O151" i="14"/>
  <c r="Q151" i="14"/>
  <c r="V151" i="14"/>
  <c r="G152" i="14"/>
  <c r="I152" i="14"/>
  <c r="K152" i="14"/>
  <c r="M152" i="14"/>
  <c r="O152" i="14"/>
  <c r="Q152" i="14"/>
  <c r="V152" i="14"/>
  <c r="G153" i="14"/>
  <c r="M153" i="14" s="1"/>
  <c r="I153" i="14"/>
  <c r="K153" i="14"/>
  <c r="O153" i="14"/>
  <c r="Q153" i="14"/>
  <c r="V153" i="14"/>
  <c r="G154" i="14"/>
  <c r="I154" i="14"/>
  <c r="K154" i="14"/>
  <c r="M154" i="14"/>
  <c r="O154" i="14"/>
  <c r="Q154" i="14"/>
  <c r="V154" i="14"/>
  <c r="G155" i="14"/>
  <c r="M155" i="14" s="1"/>
  <c r="I155" i="14"/>
  <c r="K155" i="14"/>
  <c r="O155" i="14"/>
  <c r="Q155" i="14"/>
  <c r="V155" i="14"/>
  <c r="G156" i="14"/>
  <c r="I156" i="14"/>
  <c r="K156" i="14"/>
  <c r="M156" i="14"/>
  <c r="O156" i="14"/>
  <c r="Q156" i="14"/>
  <c r="V156" i="14"/>
  <c r="G157" i="14"/>
  <c r="M157" i="14" s="1"/>
  <c r="I157" i="14"/>
  <c r="K157" i="14"/>
  <c r="O157" i="14"/>
  <c r="Q157" i="14"/>
  <c r="V157" i="14"/>
  <c r="G158" i="14"/>
  <c r="I158" i="14"/>
  <c r="K158" i="14"/>
  <c r="M158" i="14"/>
  <c r="O158" i="14"/>
  <c r="Q158" i="14"/>
  <c r="V158" i="14"/>
  <c r="G159" i="14"/>
  <c r="M159" i="14" s="1"/>
  <c r="I159" i="14"/>
  <c r="K159" i="14"/>
  <c r="O159" i="14"/>
  <c r="Q159" i="14"/>
  <c r="V159" i="14"/>
  <c r="G160" i="14"/>
  <c r="I160" i="14"/>
  <c r="K160" i="14"/>
  <c r="M160" i="14"/>
  <c r="O160" i="14"/>
  <c r="Q160" i="14"/>
  <c r="V160" i="14"/>
  <c r="G161" i="14"/>
  <c r="M161" i="14" s="1"/>
  <c r="I161" i="14"/>
  <c r="K161" i="14"/>
  <c r="O161" i="14"/>
  <c r="Q161" i="14"/>
  <c r="V161" i="14"/>
  <c r="G162" i="14"/>
  <c r="I162" i="14"/>
  <c r="K162" i="14"/>
  <c r="M162" i="14"/>
  <c r="O162" i="14"/>
  <c r="Q162" i="14"/>
  <c r="V162" i="14"/>
  <c r="G163" i="14"/>
  <c r="M163" i="14" s="1"/>
  <c r="I163" i="14"/>
  <c r="K163" i="14"/>
  <c r="O163" i="14"/>
  <c r="Q163" i="14"/>
  <c r="V163" i="14"/>
  <c r="G164" i="14"/>
  <c r="I164" i="14"/>
  <c r="K164" i="14"/>
  <c r="M164" i="14"/>
  <c r="O164" i="14"/>
  <c r="Q164" i="14"/>
  <c r="V164" i="14"/>
  <c r="G169" i="14"/>
  <c r="M169" i="14" s="1"/>
  <c r="I169" i="14"/>
  <c r="K169" i="14"/>
  <c r="O169" i="14"/>
  <c r="Q169" i="14"/>
  <c r="V169" i="14"/>
  <c r="G174" i="14"/>
  <c r="I174" i="14"/>
  <c r="K174" i="14"/>
  <c r="M174" i="14"/>
  <c r="O174" i="14"/>
  <c r="Q174" i="14"/>
  <c r="V174" i="14"/>
  <c r="G180" i="14"/>
  <c r="G179" i="14" s="1"/>
  <c r="I180" i="14"/>
  <c r="I179" i="14" s="1"/>
  <c r="K180" i="14"/>
  <c r="K179" i="14" s="1"/>
  <c r="M180" i="14"/>
  <c r="O180" i="14"/>
  <c r="O179" i="14" s="1"/>
  <c r="Q180" i="14"/>
  <c r="Q179" i="14" s="1"/>
  <c r="V180" i="14"/>
  <c r="V179" i="14" s="1"/>
  <c r="G184" i="14"/>
  <c r="M184" i="14" s="1"/>
  <c r="I184" i="14"/>
  <c r="K184" i="14"/>
  <c r="O184" i="14"/>
  <c r="Q184" i="14"/>
  <c r="V184" i="14"/>
  <c r="G189" i="14"/>
  <c r="I189" i="14"/>
  <c r="K189" i="14"/>
  <c r="M189" i="14"/>
  <c r="O189" i="14"/>
  <c r="Q189" i="14"/>
  <c r="V189" i="14"/>
  <c r="G193" i="14"/>
  <c r="M193" i="14" s="1"/>
  <c r="I193" i="14"/>
  <c r="K193" i="14"/>
  <c r="O193" i="14"/>
  <c r="Q193" i="14"/>
  <c r="V193" i="14"/>
  <c r="AE199" i="14"/>
  <c r="AF199" i="14"/>
  <c r="G115" i="13"/>
  <c r="BA29" i="13"/>
  <c r="BA19" i="13"/>
  <c r="Q8" i="13"/>
  <c r="G9" i="13"/>
  <c r="G8" i="13" s="1"/>
  <c r="I9" i="13"/>
  <c r="I8" i="13" s="1"/>
  <c r="K9" i="13"/>
  <c r="K8" i="13" s="1"/>
  <c r="M9" i="13"/>
  <c r="O9" i="13"/>
  <c r="O8" i="13" s="1"/>
  <c r="Q9" i="13"/>
  <c r="V9" i="13"/>
  <c r="G14" i="13"/>
  <c r="M14" i="13" s="1"/>
  <c r="I14" i="13"/>
  <c r="K14" i="13"/>
  <c r="O14" i="13"/>
  <c r="Q14" i="13"/>
  <c r="V14" i="13"/>
  <c r="V8" i="13" s="1"/>
  <c r="G16" i="13"/>
  <c r="I16" i="13"/>
  <c r="K16" i="13"/>
  <c r="M16" i="13"/>
  <c r="O16" i="13"/>
  <c r="Q16" i="13"/>
  <c r="V16" i="13"/>
  <c r="G18" i="13"/>
  <c r="G17" i="13" s="1"/>
  <c r="I18" i="13"/>
  <c r="I17" i="13" s="1"/>
  <c r="K18" i="13"/>
  <c r="K17" i="13" s="1"/>
  <c r="M18" i="13"/>
  <c r="M17" i="13" s="1"/>
  <c r="O18" i="13"/>
  <c r="O17" i="13" s="1"/>
  <c r="Q18" i="13"/>
  <c r="V18" i="13"/>
  <c r="G21" i="13"/>
  <c r="M21" i="13" s="1"/>
  <c r="I21" i="13"/>
  <c r="K21" i="13"/>
  <c r="O21" i="13"/>
  <c r="Q21" i="13"/>
  <c r="Q17" i="13" s="1"/>
  <c r="V21" i="13"/>
  <c r="V17" i="13" s="1"/>
  <c r="G25" i="13"/>
  <c r="I25" i="13"/>
  <c r="K25" i="13"/>
  <c r="O25" i="13"/>
  <c r="G26" i="13"/>
  <c r="M26" i="13" s="1"/>
  <c r="M25" i="13" s="1"/>
  <c r="I26" i="13"/>
  <c r="K26" i="13"/>
  <c r="O26" i="13"/>
  <c r="Q26" i="13"/>
  <c r="Q25" i="13" s="1"/>
  <c r="V26" i="13"/>
  <c r="V25" i="13" s="1"/>
  <c r="G27" i="13"/>
  <c r="I27" i="13"/>
  <c r="K27" i="13"/>
  <c r="O27" i="13"/>
  <c r="G28" i="13"/>
  <c r="M28" i="13" s="1"/>
  <c r="M27" i="13" s="1"/>
  <c r="I28" i="13"/>
  <c r="K28" i="13"/>
  <c r="O28" i="13"/>
  <c r="Q28" i="13"/>
  <c r="Q27" i="13" s="1"/>
  <c r="V28" i="13"/>
  <c r="V27" i="13" s="1"/>
  <c r="G36" i="13"/>
  <c r="G37" i="13"/>
  <c r="M37" i="13" s="1"/>
  <c r="M36" i="13" s="1"/>
  <c r="I37" i="13"/>
  <c r="K37" i="13"/>
  <c r="O37" i="13"/>
  <c r="Q37" i="13"/>
  <c r="Q36" i="13" s="1"/>
  <c r="V37" i="13"/>
  <c r="V36" i="13" s="1"/>
  <c r="G40" i="13"/>
  <c r="I40" i="13"/>
  <c r="I36" i="13" s="1"/>
  <c r="K40" i="13"/>
  <c r="K36" i="13" s="1"/>
  <c r="M40" i="13"/>
  <c r="O40" i="13"/>
  <c r="O36" i="13" s="1"/>
  <c r="Q40" i="13"/>
  <c r="V40" i="13"/>
  <c r="Q44" i="13"/>
  <c r="V44" i="13"/>
  <c r="G45" i="13"/>
  <c r="G44" i="13" s="1"/>
  <c r="I45" i="13"/>
  <c r="I44" i="13" s="1"/>
  <c r="K45" i="13"/>
  <c r="K44" i="13" s="1"/>
  <c r="M45" i="13"/>
  <c r="O45" i="13"/>
  <c r="O44" i="13" s="1"/>
  <c r="Q45" i="13"/>
  <c r="V45" i="13"/>
  <c r="G50" i="13"/>
  <c r="M50" i="13" s="1"/>
  <c r="I50" i="13"/>
  <c r="K50" i="13"/>
  <c r="O50" i="13"/>
  <c r="Q50" i="13"/>
  <c r="V50" i="13"/>
  <c r="G55" i="13"/>
  <c r="I55" i="13"/>
  <c r="K55" i="13"/>
  <c r="M55" i="13"/>
  <c r="O55" i="13"/>
  <c r="Q55" i="13"/>
  <c r="V55" i="13"/>
  <c r="Q60" i="13"/>
  <c r="V60" i="13"/>
  <c r="G61" i="13"/>
  <c r="G60" i="13" s="1"/>
  <c r="I61" i="13"/>
  <c r="I60" i="13" s="1"/>
  <c r="K61" i="13"/>
  <c r="K60" i="13" s="1"/>
  <c r="M61" i="13"/>
  <c r="M60" i="13" s="1"/>
  <c r="O61" i="13"/>
  <c r="O60" i="13" s="1"/>
  <c r="Q61" i="13"/>
  <c r="V61" i="13"/>
  <c r="Q63" i="13"/>
  <c r="G64" i="13"/>
  <c r="G63" i="13" s="1"/>
  <c r="I64" i="13"/>
  <c r="I63" i="13" s="1"/>
  <c r="K64" i="13"/>
  <c r="K63" i="13" s="1"/>
  <c r="M64" i="13"/>
  <c r="O64" i="13"/>
  <c r="O63" i="13" s="1"/>
  <c r="Q64" i="13"/>
  <c r="V64" i="13"/>
  <c r="V63" i="13" s="1"/>
  <c r="G67" i="13"/>
  <c r="M67" i="13" s="1"/>
  <c r="I67" i="13"/>
  <c r="K67" i="13"/>
  <c r="O67" i="13"/>
  <c r="Q67" i="13"/>
  <c r="V67" i="13"/>
  <c r="G69" i="13"/>
  <c r="I69" i="13"/>
  <c r="K69" i="13"/>
  <c r="M69" i="13"/>
  <c r="O69" i="13"/>
  <c r="Q69" i="13"/>
  <c r="V69" i="13"/>
  <c r="G71" i="13"/>
  <c r="M71" i="13" s="1"/>
  <c r="I71" i="13"/>
  <c r="K71" i="13"/>
  <c r="O71" i="13"/>
  <c r="Q71" i="13"/>
  <c r="V71" i="13"/>
  <c r="G75" i="13"/>
  <c r="I75" i="13"/>
  <c r="K75" i="13"/>
  <c r="M75" i="13"/>
  <c r="O75" i="13"/>
  <c r="Q75" i="13"/>
  <c r="V75" i="13"/>
  <c r="G79" i="13"/>
  <c r="M79" i="13" s="1"/>
  <c r="I79" i="13"/>
  <c r="K79" i="13"/>
  <c r="O79" i="13"/>
  <c r="Q79" i="13"/>
  <c r="V79" i="13"/>
  <c r="G83" i="13"/>
  <c r="V83" i="13"/>
  <c r="G84" i="13"/>
  <c r="M84" i="13" s="1"/>
  <c r="M83" i="13" s="1"/>
  <c r="I84" i="13"/>
  <c r="K84" i="13"/>
  <c r="O84" i="13"/>
  <c r="Q84" i="13"/>
  <c r="Q83" i="13" s="1"/>
  <c r="V84" i="13"/>
  <c r="G87" i="13"/>
  <c r="I87" i="13"/>
  <c r="I83" i="13" s="1"/>
  <c r="K87" i="13"/>
  <c r="K83" i="13" s="1"/>
  <c r="M87" i="13"/>
  <c r="O87" i="13"/>
  <c r="O83" i="13" s="1"/>
  <c r="Q87" i="13"/>
  <c r="V87" i="13"/>
  <c r="Q89" i="13"/>
  <c r="G90" i="13"/>
  <c r="G89" i="13" s="1"/>
  <c r="I90" i="13"/>
  <c r="I89" i="13" s="1"/>
  <c r="K90" i="13"/>
  <c r="K89" i="13" s="1"/>
  <c r="M90" i="13"/>
  <c r="O90" i="13"/>
  <c r="O89" i="13" s="1"/>
  <c r="Q90" i="13"/>
  <c r="V90" i="13"/>
  <c r="V89" i="13" s="1"/>
  <c r="G91" i="13"/>
  <c r="M91" i="13" s="1"/>
  <c r="I91" i="13"/>
  <c r="K91" i="13"/>
  <c r="O91" i="13"/>
  <c r="Q91" i="13"/>
  <c r="V91" i="13"/>
  <c r="G92" i="13"/>
  <c r="I92" i="13"/>
  <c r="K92" i="13"/>
  <c r="M92" i="13"/>
  <c r="O92" i="13"/>
  <c r="Q92" i="13"/>
  <c r="V92" i="13"/>
  <c r="G94" i="13"/>
  <c r="M94" i="13" s="1"/>
  <c r="I94" i="13"/>
  <c r="K94" i="13"/>
  <c r="O94" i="13"/>
  <c r="Q94" i="13"/>
  <c r="V94" i="13"/>
  <c r="G95" i="13"/>
  <c r="G96" i="13"/>
  <c r="M96" i="13" s="1"/>
  <c r="I96" i="13"/>
  <c r="K96" i="13"/>
  <c r="O96" i="13"/>
  <c r="Q96" i="13"/>
  <c r="Q95" i="13" s="1"/>
  <c r="V96" i="13"/>
  <c r="G100" i="13"/>
  <c r="I100" i="13"/>
  <c r="I95" i="13" s="1"/>
  <c r="K100" i="13"/>
  <c r="K95" i="13" s="1"/>
  <c r="M100" i="13"/>
  <c r="O100" i="13"/>
  <c r="O95" i="13" s="1"/>
  <c r="Q100" i="13"/>
  <c r="V100" i="13"/>
  <c r="V95" i="13" s="1"/>
  <c r="G105" i="13"/>
  <c r="M105" i="13" s="1"/>
  <c r="I105" i="13"/>
  <c r="K105" i="13"/>
  <c r="O105" i="13"/>
  <c r="Q105" i="13"/>
  <c r="V105" i="13"/>
  <c r="G109" i="13"/>
  <c r="I109" i="13"/>
  <c r="K109" i="13"/>
  <c r="M109" i="13"/>
  <c r="O109" i="13"/>
  <c r="Q109" i="13"/>
  <c r="V109" i="13"/>
  <c r="AE115" i="13"/>
  <c r="G25" i="12"/>
  <c r="BA23" i="12"/>
  <c r="BA21" i="12"/>
  <c r="BA19" i="12"/>
  <c r="BA17" i="12"/>
  <c r="BA14" i="12"/>
  <c r="BA12" i="12"/>
  <c r="BA10" i="12"/>
  <c r="G8" i="12"/>
  <c r="K8" i="12"/>
  <c r="G9" i="12"/>
  <c r="M9" i="12" s="1"/>
  <c r="M8" i="12" s="1"/>
  <c r="I9" i="12"/>
  <c r="I8" i="12" s="1"/>
  <c r="K9" i="12"/>
  <c r="O9" i="12"/>
  <c r="Q9" i="12"/>
  <c r="V9" i="12"/>
  <c r="G11" i="12"/>
  <c r="I11" i="12"/>
  <c r="K11" i="12"/>
  <c r="M11" i="12"/>
  <c r="O11" i="12"/>
  <c r="O8" i="12" s="1"/>
  <c r="Q11" i="12"/>
  <c r="Q8" i="12" s="1"/>
  <c r="V11" i="12"/>
  <c r="V8" i="12" s="1"/>
  <c r="G13" i="12"/>
  <c r="M13" i="12" s="1"/>
  <c r="I13" i="12"/>
  <c r="K13" i="12"/>
  <c r="O13" i="12"/>
  <c r="Q13" i="12"/>
  <c r="V13" i="12"/>
  <c r="G15" i="12"/>
  <c r="G16" i="12"/>
  <c r="M16" i="12" s="1"/>
  <c r="M15" i="12" s="1"/>
  <c r="I16" i="12"/>
  <c r="I15" i="12" s="1"/>
  <c r="K16" i="12"/>
  <c r="O16" i="12"/>
  <c r="Q16" i="12"/>
  <c r="V16" i="12"/>
  <c r="G18" i="12"/>
  <c r="I18" i="12"/>
  <c r="K18" i="12"/>
  <c r="K15" i="12" s="1"/>
  <c r="M18" i="12"/>
  <c r="O18" i="12"/>
  <c r="O15" i="12" s="1"/>
  <c r="Q18" i="12"/>
  <c r="Q15" i="12" s="1"/>
  <c r="V18" i="12"/>
  <c r="V15" i="12" s="1"/>
  <c r="G20" i="12"/>
  <c r="M20" i="12" s="1"/>
  <c r="I20" i="12"/>
  <c r="K20" i="12"/>
  <c r="O20" i="12"/>
  <c r="Q20" i="12"/>
  <c r="V20" i="12"/>
  <c r="G22" i="12"/>
  <c r="I22" i="12"/>
  <c r="K22" i="12"/>
  <c r="M22" i="12"/>
  <c r="O22" i="12"/>
  <c r="Q22" i="12"/>
  <c r="V22" i="12"/>
  <c r="AE25" i="12"/>
  <c r="AF25" i="12"/>
  <c r="I20" i="1"/>
  <c r="I19" i="1"/>
  <c r="I18" i="1"/>
  <c r="I17" i="1"/>
  <c r="I16" i="1"/>
  <c r="G49" i="1"/>
  <c r="G25" i="1" s="1"/>
  <c r="H49" i="1"/>
  <c r="I47" i="1"/>
  <c r="I46" i="1"/>
  <c r="I45" i="1"/>
  <c r="I44" i="1"/>
  <c r="I43" i="1"/>
  <c r="I41" i="1"/>
  <c r="I40" i="1"/>
  <c r="J28" i="1"/>
  <c r="J26" i="1"/>
  <c r="G38" i="1"/>
  <c r="F38" i="1"/>
  <c r="J23" i="1"/>
  <c r="J24" i="1"/>
  <c r="J25" i="1"/>
  <c r="J27" i="1"/>
  <c r="E24" i="1"/>
  <c r="G24" i="1"/>
  <c r="E26" i="1"/>
  <c r="G26" i="1"/>
  <c r="J87" i="1" l="1"/>
  <c r="J80" i="1"/>
  <c r="J66" i="1"/>
  <c r="J73" i="1"/>
  <c r="J82" i="1"/>
  <c r="J81" i="1"/>
  <c r="J69" i="1"/>
  <c r="J67" i="1"/>
  <c r="J68" i="1"/>
  <c r="J83" i="1"/>
  <c r="J84" i="1"/>
  <c r="J76" i="1"/>
  <c r="J77" i="1"/>
  <c r="J74" i="1"/>
  <c r="J75" i="1"/>
  <c r="J70" i="1"/>
  <c r="J71" i="1"/>
  <c r="J78" i="1"/>
  <c r="J85" i="1"/>
  <c r="J65" i="1"/>
  <c r="J72" i="1"/>
  <c r="J79" i="1"/>
  <c r="I39" i="1"/>
  <c r="I49" i="1" s="1"/>
  <c r="J41" i="1" s="1"/>
  <c r="F49" i="1"/>
  <c r="G23" i="1" s="1"/>
  <c r="M11" i="15"/>
  <c r="M32" i="15"/>
  <c r="M58" i="15"/>
  <c r="M72" i="15"/>
  <c r="G58" i="15"/>
  <c r="M36" i="15"/>
  <c r="M35" i="15" s="1"/>
  <c r="M34" i="15"/>
  <c r="M19" i="15"/>
  <c r="M17" i="15" s="1"/>
  <c r="M13" i="15"/>
  <c r="M14" i="14"/>
  <c r="M141" i="14"/>
  <c r="M57" i="14"/>
  <c r="M36" i="14"/>
  <c r="M179" i="14"/>
  <c r="M89" i="13"/>
  <c r="M8" i="13"/>
  <c r="M44" i="13"/>
  <c r="M63" i="13"/>
  <c r="M95" i="13"/>
  <c r="AF115" i="13"/>
  <c r="I21" i="1"/>
  <c r="J88" i="1" l="1"/>
  <c r="J45" i="1"/>
  <c r="J44" i="1"/>
  <c r="J39" i="1"/>
  <c r="J49" i="1" s="1"/>
  <c r="J46" i="1"/>
  <c r="J47" i="1"/>
  <c r="J40" i="1"/>
  <c r="J48" i="1"/>
  <c r="J43" i="1"/>
  <c r="A27" i="1"/>
  <c r="G28" i="1" l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S6" authorId="0" shapeId="0" xr:uid="{00F36326-2976-4109-91C3-D5CDC8443F1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2D341D4-93F6-4725-832B-ACF42374BF4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S6" authorId="0" shapeId="0" xr:uid="{FBD7BFD7-F8A1-4763-9D3B-1A14CFB00DE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69A7384-E6D3-4BB4-9B92-07DED296788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S6" authorId="0" shapeId="0" xr:uid="{548AB51A-95D5-4627-87C6-278D367953A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61FF677-D19E-47BC-A737-D63E7E439E5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S6" authorId="0" shapeId="0" xr:uid="{AE8ECCA3-1310-4A18-826C-0D6F0E95474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C1C8718-96FD-4BF4-AE4F-E5D35248378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<sst xmlns="http://schemas.openxmlformats.org/spreadsheetml/2006/main" count="2503" uniqueCount="658">
  <si>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</si>
  <si>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</si>
  <si>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</si>
  <si>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</si>
  <si>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</si>
  <si>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</si>
  <si>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</si>
  <si>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</si>
  <si>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</si>
  <si>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</si>
  <si>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</si>
  <si>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</si>
  <si>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</si>
  <si>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</si>
  <si>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</si>
  <si>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</si>
  <si>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</si>
  <si>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</si>
  <si>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</si>
  <si>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</si>
  <si>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</si>
  <si>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</si>
  <si>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</si>
  <si>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</si>
  <si>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</si>
  <si>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</si>
  <si>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</si>
  <si>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</si>
  <si>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</si>
  <si>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</si>
  <si>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</si>
  <si>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</si>
  <si>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</si>
  <si>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</si>
  <si>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</si>
  <si>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</si>
  <si>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</si>
  <si>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</si>
  <si>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</si>
  <si>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</si>
  <si>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</si>
  <si>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</si>
  <si>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</si>
  <si>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326</t>
  </si>
  <si>
    <t>MŠ Štefánikova – rekonstrukce rozvodů vytápění a vody</t>
  </si>
  <si>
    <t>Stavba</t>
  </si>
  <si>
    <t>Ostatní a vedlejší náklady</t>
  </si>
  <si>
    <t>1.00</t>
  </si>
  <si>
    <t>Rezerva</t>
  </si>
  <si>
    <t>Stavební objekt</t>
  </si>
  <si>
    <t>D.1.1</t>
  </si>
  <si>
    <t>Architektonicko stavební řešení</t>
  </si>
  <si>
    <t>Soupis prací a dodávek</t>
  </si>
  <si>
    <t>D.1.2.2</t>
  </si>
  <si>
    <t>Zdravotechnické instalace</t>
  </si>
  <si>
    <t>D.1.2.4</t>
  </si>
  <si>
    <t>Vytápění</t>
  </si>
  <si>
    <t>Celkem za stavbu</t>
  </si>
  <si>
    <t>CZK</t>
  </si>
  <si>
    <t>#POPS</t>
  </si>
  <si>
    <t>Popis stavby: 326 - MŠ Štefánikova – rekonstrukce rozvodů vytápění a vody</t>
  </si>
  <si>
    <t>#POPO</t>
  </si>
  <si>
    <t>Popis objektu: 01 - Rezerva</t>
  </si>
  <si>
    <t>#POPR</t>
  </si>
  <si>
    <t>Popis rozpočtu: 1.00 - Rezerva</t>
  </si>
  <si>
    <t>Popis objektu: D.1.1 - Architektonicko stavební řešení</t>
  </si>
  <si>
    <t>Popis rozpočtu: 1.00 - Soupis prací a dodávek</t>
  </si>
  <si>
    <t>Popis objektu: D.1.2.2 - Zdravotechnické instalace</t>
  </si>
  <si>
    <t>Popis objektu: D.1.2.4 - Vytápění</t>
  </si>
  <si>
    <t>Rekapitulace dílů</t>
  </si>
  <si>
    <t>Typ dílu</t>
  </si>
  <si>
    <t>3</t>
  </si>
  <si>
    <t>Svislé a kompletní konstrukce</t>
  </si>
  <si>
    <t>416</t>
  </si>
  <si>
    <t>Podhledy a mezistropy montované lehké</t>
  </si>
  <si>
    <t>61</t>
  </si>
  <si>
    <t>Úpravy povrchů vnitřní</t>
  </si>
  <si>
    <t>62</t>
  </si>
  <si>
    <t>Úpravy povrchů vnější</t>
  </si>
  <si>
    <t>63</t>
  </si>
  <si>
    <t>Podlahy a podlahové konstrukce</t>
  </si>
  <si>
    <t>96</t>
  </si>
  <si>
    <t>Bourání konstrukcí</t>
  </si>
  <si>
    <t>99</t>
  </si>
  <si>
    <t>Staveništní přesun hmot</t>
  </si>
  <si>
    <t>713</t>
  </si>
  <si>
    <t>Izolace tepelné</t>
  </si>
  <si>
    <t>721</t>
  </si>
  <si>
    <t>Vnitřní kanalizace</t>
  </si>
  <si>
    <t>722</t>
  </si>
  <si>
    <t>Vnitřní vodovod</t>
  </si>
  <si>
    <t>724</t>
  </si>
  <si>
    <t>Strojní vybavení</t>
  </si>
  <si>
    <t>725</t>
  </si>
  <si>
    <t>Zařizovací předměty</t>
  </si>
  <si>
    <t>730</t>
  </si>
  <si>
    <t>Ústřední vytápění</t>
  </si>
  <si>
    <t>733</t>
  </si>
  <si>
    <t>Rozvod potrubí</t>
  </si>
  <si>
    <t>734</t>
  </si>
  <si>
    <t>Armatury</t>
  </si>
  <si>
    <t>735</t>
  </si>
  <si>
    <t>Otopná tělesa</t>
  </si>
  <si>
    <t>767</t>
  </si>
  <si>
    <t>Konstrukce zámečnické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</si>
  <si>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</si>
  <si>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</si>
  <si>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</si>
  <si>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</si>
  <si>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</si>
  <si>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</si>
  <si>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</si>
  <si>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</si>
  <si>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</si>
  <si>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</si>
  <si>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</si>
  <si>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</si>
  <si>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</si>
  <si>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</si>
  <si>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01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</si>
  <si>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</si>
  <si>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</si>
  <si>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</si>
  <si>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</si>
  <si>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</si>
  <si>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</si>
  <si>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</si>
  <si>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</si>
  <si>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</si>
  <si>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</si>
  <si>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</si>
  <si>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</si>
  <si>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</si>
  <si>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</si>
  <si>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</si>
  <si>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</si>
  <si>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</si>
  <si>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</si>
  <si>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</si>
  <si>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</si>
  <si>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</si>
  <si>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</si>
  <si>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</si>
  <si>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</si>
  <si>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</si>
  <si>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</si>
  <si>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</si>
  <si>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</si>
  <si>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</si>
  <si>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</si>
  <si>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26/ I</t>
  </si>
  <si>
    <t>Indiv</t>
  </si>
  <si>
    <t>VRN</t>
  </si>
  <si>
    <t>Běžná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</si>
  <si>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</si>
  <si>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</si>
  <si>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</si>
  <si>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</si>
  <si>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</si>
  <si>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</si>
  <si>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</si>
  <si>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</si>
  <si>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</si>
  <si>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</si>
  <si>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005231010R</t>
  </si>
  <si>
    <t>Revize</t>
  </si>
  <si>
    <t>náklady spojené s provedením všech technickými normami předepsaných zkoušek a revizí stavebních konstrukcí nebo stavebních prací.</t>
  </si>
  <si>
    <t>005231020R</t>
  </si>
  <si>
    <t>Individuální a komplexní vyzkoušení</t>
  </si>
  <si>
    <t>Náklady na individuální zkoušky dodaných a smontovaných technologických zařízení včetně komplexního vyzkoušení.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</si>
  <si>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</si>
  <si>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</si>
  <si>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</si>
  <si>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005261030R</t>
  </si>
  <si>
    <t xml:space="preserve">Finanční rezerva </t>
  </si>
  <si>
    <t>Finanční rezerva požadovaná objednatelem jako součást smluvní ceny. Způsob jejího stanovení, čerpání a vykazování definuje objednatel.</t>
  </si>
  <si>
    <t>SUM</t>
  </si>
  <si>
    <t>END</t>
  </si>
  <si>
    <t>Položkový soupis prací a dodávek</t>
  </si>
  <si>
    <t>342264051R00</t>
  </si>
  <si>
    <t>Podhledy na kovové konstrukci opláštěné deskami sádrokartonovými nosná konstrukce z profilů CD s přímým uchycením 1x deska, tloušťky 12,5 mm, standard, bez izolace</t>
  </si>
  <si>
    <t>m2</t>
  </si>
  <si>
    <t>801-1</t>
  </si>
  <si>
    <t>Práce</t>
  </si>
  <si>
    <t>POL1_</t>
  </si>
  <si>
    <t>12,3+33,2+9,2+14,6+13,8</t>
  </si>
  <si>
    <t>VV</t>
  </si>
  <si>
    <t>0,7*0,3*(6,2+22,4)</t>
  </si>
  <si>
    <t>0,3*0,3*(22,5+1,6)</t>
  </si>
  <si>
    <t>1,1*1,2*0,3</t>
  </si>
  <si>
    <t>342264101R00</t>
  </si>
  <si>
    <t xml:space="preserve">Doplňkové práce osazení revizních dvířek do sádrokartonového podhledu, do 0,25 m2,  ,  </t>
  </si>
  <si>
    <t>kus</t>
  </si>
  <si>
    <t>s vyřezáním otvoru, osazením rámu s dvířky, prošroubováním a úpravou parotěsné zábrany,</t>
  </si>
  <si>
    <t>28349010R</t>
  </si>
  <si>
    <t>Dvířka revizní použití: stavební otvor; funkce: klasické; šířka = 200 mm; výška = 200 mm; materiál: plast; počet křídel: 1</t>
  </si>
  <si>
    <t>SPCM</t>
  </si>
  <si>
    <t>Specifikace</t>
  </si>
  <si>
    <t>POL3_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</si>
  <si>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</si>
  <si>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</si>
  <si>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</si>
  <si>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SPI</t>
  </si>
  <si>
    <t>8*1,5*2,5</t>
  </si>
  <si>
    <t>612451331R00</t>
  </si>
  <si>
    <t>Oprava vnitřních cementových omítek stěn v množství opravované plochy přes 10 do 30 %, štukových plstí hlazených</t>
  </si>
  <si>
    <t>801-4</t>
  </si>
  <si>
    <t>Včetně pomocného pracovního lešení o výšce podlahy do 1900 mm a pro zatížení do 1,5 kPa.</t>
  </si>
  <si>
    <t>Odkaz na mn. položky pořadí 8 : 57,26000</t>
  </si>
  <si>
    <t>Odkaz na mn. položky pořadí 9 : 23,05000</t>
  </si>
  <si>
    <t>622397232R00</t>
  </si>
  <si>
    <t>Oprava kontaktního zateplovacího systému plochy do 1 m2, fasádní deskou z minerálních vláken, se silikonovou omítkou</t>
  </si>
  <si>
    <t>630300010RAA</t>
  </si>
  <si>
    <t>Výměna podlahy betonové vybourání dlažby a podkladního betonu, zřízení nové podlahy s keramickou dlažbou</t>
  </si>
  <si>
    <t>AP-HSV</t>
  </si>
  <si>
    <t>Agregovaná položka</t>
  </si>
  <si>
    <t>POL2_</t>
  </si>
  <si>
    <t>Vybourání dlažeb z dlaždic kameninových, cementových, teracových, čedičových nebo keramických tloušťky do 10 mm s jakoukoliv výplní spár, odstranění podkladů pod dlažby tloušťky 150 mm, vnitrostaveništní přesunu, svislé přemístění do výše jednoho podlaží, odvoz na skládku do 10 km, zřízení nové podlahy ve skladbě:</t>
  </si>
  <si>
    <t xml:space="preserve">  a přehlazením ocelovým hladítkem                            80 mm</t>
  </si>
  <si>
    <t>- penetrační nátěr jednonásobný</t>
  </si>
  <si>
    <t>- Bitagit natavený</t>
  </si>
  <si>
    <t>- dlažba keramická</t>
  </si>
  <si>
    <t>Položka neobsahuje poplatek za skládku pro vybouranou suť.</t>
  </si>
  <si>
    <t>968062991R00</t>
  </si>
  <si>
    <t>Vybourání dřevěných rámů vnitřních deštění výkladů a obkladů stěn, jakýchkoliv ploch</t>
  </si>
  <si>
    <t>801-3</t>
  </si>
  <si>
    <t>včetně pomocného lešení o výšce podlahy do 1900 mm a pro zatížení do 1,5 kPa  (150 kg/m2),</t>
  </si>
  <si>
    <t>1,4*(5,1+18,9+16,9)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</si>
  <si>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</si>
  <si>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</si>
  <si>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</si>
  <si>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2*(1,5+8,3)</t>
  </si>
  <si>
    <t>2,3*1,5</t>
  </si>
  <si>
    <t>999281105R00</t>
  </si>
  <si>
    <t xml:space="preserve">Přesun hmot pro opravy a údržbu objektů pro opravy a údržbu dosavadních objektů včetně vnějších plášťů  výšky do 6 m,  </t>
  </si>
  <si>
    <t>t</t>
  </si>
  <si>
    <t>Přesun hmot</t>
  </si>
  <si>
    <t>POL7_</t>
  </si>
  <si>
    <t>oborů 801, 803, 811 a 812</t>
  </si>
  <si>
    <t xml:space="preserve">Hmotnosti z položek s pořadovými čísly: : </t>
  </si>
  <si>
    <t xml:space="preserve">1,2,3,4,5,6, : </t>
  </si>
  <si>
    <t>Součet: : 2,28938</t>
  </si>
  <si>
    <t>999281193R00</t>
  </si>
  <si>
    <t>Přesun hmot pro opravy a údržbu objektů pro opravy a údržbu dosavadních objektů včetně vnějších plášťů  příplatek za zvětšený přesun přes vymezenou největší dopravní vzdálenost  do 1000 m</t>
  </si>
  <si>
    <t>999281199R00</t>
  </si>
  <si>
    <t>Přesun hmot pro opravy a údržbu objektů pro opravy a údržbu dosavadních objektů včetně vnějších plášťů  příplatek za zvětšený přesun přes vymezenou největší dopravní vzdálenost  za každých dalších  i započatých 5000 m</t>
  </si>
  <si>
    <t>767585113R00</t>
  </si>
  <si>
    <t>Montáž podhledů lamelových a kazetových Montáž doplňků podhledů okrajové lišty</t>
  </si>
  <si>
    <t>m</t>
  </si>
  <si>
    <t>800-767</t>
  </si>
  <si>
    <t>6,2+22,4+22,5+1,6+1,1</t>
  </si>
  <si>
    <t>781101210RT1</t>
  </si>
  <si>
    <t>Příprava podkladu pod obklady penetrace podkladu pod obklady</t>
  </si>
  <si>
    <t>800-771</t>
  </si>
  <si>
    <t>včetně dodávky materiálu.</t>
  </si>
  <si>
    <t>Odkaz na mn. položky pořadí 15 : 23,05000</t>
  </si>
  <si>
    <t>781475118R00</t>
  </si>
  <si>
    <t>Montáž obkladů vnitřních z dlaždic keramických kladených do tmele 450 x 450 mm,  , kladených do flexibilního tmele</t>
  </si>
  <si>
    <t>59761001R</t>
  </si>
  <si>
    <t>Obklad keramický s glazurou (GL); dl = 598 mm; š = 298 mm; tl = 8,0 mm</t>
  </si>
  <si>
    <t>Odkaz na mn. položky pořadí 15 : 23,05000*1,2</t>
  </si>
  <si>
    <t>998781101R00</t>
  </si>
  <si>
    <t>Přesun hmot pro obklady keramické v objektech výšky do 6 m</t>
  </si>
  <si>
    <t xml:space="preserve">14,15,16, : </t>
  </si>
  <si>
    <t>Součet: : 0,52738</t>
  </si>
  <si>
    <t>998781194R00</t>
  </si>
  <si>
    <t>Přesun hmot pro obklady keramické příplatek k ceně za zvětšený přesun přes vymezenou největší dopravní vzdálenost  do 1000 m</t>
  </si>
  <si>
    <t>998781199R00</t>
  </si>
  <si>
    <t>Přesun hmot pro obklady keramické příplatek k ceně za zvětšený přesun přes vymezenou největší dopravní vzdálenost  za každých dalších i započatých 1000 m přes 1000 m</t>
  </si>
  <si>
    <t>Součet: : 2,63690</t>
  </si>
  <si>
    <t>784161401R00</t>
  </si>
  <si>
    <t>Příprava povrchu Penetrace (napouštění) podkladu disperzní, jednonásobná</t>
  </si>
  <si>
    <t>800-784</t>
  </si>
  <si>
    <t>Odkaz na mn. položky pořadí 1 : 91,67100</t>
  </si>
  <si>
    <t>784165512R00</t>
  </si>
  <si>
    <t>Malby z malířských směsí otěruvzdorných,  , bělost 93 %, dvojnásobné</t>
  </si>
  <si>
    <t>Odkaz na mn. položky pořadí 20 : 148,93100</t>
  </si>
  <si>
    <t>210201311R00</t>
  </si>
  <si>
    <t>Montáž svítidla zářivkového do technických prostor, přisazeného, s jedním světelným zdrojem</t>
  </si>
  <si>
    <t>210290406R00</t>
  </si>
  <si>
    <t xml:space="preserve">Výměna výměna vodičů a šňůr s propojením a vyzkoušením, závěsných svítidel (2 m dlouhých),  </t>
  </si>
  <si>
    <t>900      RT1</t>
  </si>
  <si>
    <t>HZS, Práce v tarifní třídě 4 (např. tesař)</t>
  </si>
  <si>
    <t>h</t>
  </si>
  <si>
    <t>Prav.M</t>
  </si>
  <si>
    <t>HZS</t>
  </si>
  <si>
    <t>POL10_</t>
  </si>
  <si>
    <t>2*8*2+2*8*2</t>
  </si>
  <si>
    <t>905      R02</t>
  </si>
  <si>
    <t>Hzs-revize provoz.souboru a st.obj., Uprava stavajiciho rozvadece</t>
  </si>
  <si>
    <t>979094111R00</t>
  </si>
  <si>
    <t>Nakládání nebo překládání vybouraných hmot</t>
  </si>
  <si>
    <t>Přesun suti</t>
  </si>
  <si>
    <t>POL8_9</t>
  </si>
  <si>
    <t xml:space="preserve">Demontážní hmotnosti z položek s pořadovými čísly: : </t>
  </si>
  <si>
    <t xml:space="preserve">8,9, : </t>
  </si>
  <si>
    <t>Součet: : 1,79644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</si>
  <si>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</si>
  <si>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</si>
  <si>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</si>
  <si>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</si>
  <si>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</si>
  <si>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Součet: : 8,98220</t>
  </si>
  <si>
    <t>979990107R00</t>
  </si>
  <si>
    <t>Poplatek za uložení, směs betonu, cihel a dřeva,  , skupina 17 09 04 z Katalogu odpadů</t>
  </si>
  <si>
    <t>kategorie 17 09 04 smíšené stavební a demoliční odpady</t>
  </si>
  <si>
    <t>- mazanina z betonu C 12/15 s poprášením cementem</t>
  </si>
  <si>
    <t>346244361RT2</t>
  </si>
  <si>
    <t>Zazdívka rýh, potrubí, nik (výklenků) nebo kapes tloušťka 65 mm</t>
  </si>
  <si>
    <t>POL1_1</t>
  </si>
  <si>
    <t>z jakéhokoliv druhu pálených cihel, s pomocným lešením výšky do 1,9 m a pro zatížení do 1,5 kPa.</t>
  </si>
  <si>
    <t>Odkaz na mn. položky pořadí 8 : 7,40000*0,2</t>
  </si>
  <si>
    <t>Odkaz na mn. položky pořadí 9 : 1,50000*0,25</t>
  </si>
  <si>
    <t>2*0,2*0,2*(1+1+1+6+4+2)</t>
  </si>
  <si>
    <t>970031100R00</t>
  </si>
  <si>
    <t>Jádrové vrtání, kruhové prostupy v cihelném zdivu jádrové vrtání, do D 100 mm</t>
  </si>
  <si>
    <t>6*0,5+4*0,15+2*0,2</t>
  </si>
  <si>
    <t>970051100R00</t>
  </si>
  <si>
    <t>Jádrové vrtání, kruhové prostupy v železobetonu jádrové vrtání , do D 100 mm</t>
  </si>
  <si>
    <t>970056100R00</t>
  </si>
  <si>
    <t>Jádrové vrtání, kruhové prostupy v železobetonu příplatek za jádrové vrtání do stropu, do D 100 mm</t>
  </si>
  <si>
    <t>971033131R00</t>
  </si>
  <si>
    <t>Vybourání otvorů ve zdivu cihelném z jakýchkoliv cihel pálených  na jakoukoliv maltu vápenou nebo vápenocementovou, průměr profilu do 60 mm, tloušťky do 150 mm</t>
  </si>
  <si>
    <t>základovém nebo nadzákladovém,</t>
  </si>
  <si>
    <t>971033141R00</t>
  </si>
  <si>
    <t>Vybourání otvorů ve zdivu cihelném z jakýchkoliv cihel pálených  na jakoukoliv maltu vápenou nebo vápenocementovou, průměr profilu do 60 mm, tloušťky do 300 mm</t>
  </si>
  <si>
    <t>971033151R00</t>
  </si>
  <si>
    <t>Vybourání otvorů ve zdivu cihelném z jakýchkoliv cihel pálených  na jakoukoliv maltu vápenou nebo vápenocementovou, průměr profilu do 60 mm, tloušťky do 450 mm</t>
  </si>
  <si>
    <t>974031132R00</t>
  </si>
  <si>
    <t>Vysekání rýh v jakémkoliv zdivu cihelném v ploše  do hloubky 50 mm, šířky do 70 mm</t>
  </si>
  <si>
    <t>Včetně pomocného lešení o výšce podlahy do 1900 mm a pro zatížení do 1,5 kPa  (150 kg/m2).</t>
  </si>
  <si>
    <t>2,1+1,8+3,5</t>
  </si>
  <si>
    <t>974031143R00</t>
  </si>
  <si>
    <t>Vysekání rýh v jakémkoliv zdivu cihelném v ploše  do hloubky 70 mm, šířky do 100 mm</t>
  </si>
  <si>
    <t>713571111R00</t>
  </si>
  <si>
    <t>Požárně ochranná manžeta EI 90, D 50 mm</t>
  </si>
  <si>
    <t>800-713</t>
  </si>
  <si>
    <t>POL1_7</t>
  </si>
  <si>
    <t>998713101R00</t>
  </si>
  <si>
    <t>Přesun hmot pro izolace tepelné v objektech výšky do 6 m</t>
  </si>
  <si>
    <t>POL7_7</t>
  </si>
  <si>
    <t>50 m vodorovně</t>
  </si>
  <si>
    <t xml:space="preserve">10, : </t>
  </si>
  <si>
    <t>Součet: : 0,00315</t>
  </si>
  <si>
    <t>721170915R00</t>
  </si>
  <si>
    <t>Opravy odpadního potrubí novodurového ohyb potrubí, D 50 mm</t>
  </si>
  <si>
    <t>800-721</t>
  </si>
  <si>
    <t>721176103R00</t>
  </si>
  <si>
    <t>Potrubí HT připojovací vnější průměr D 50 mm, tloušťka stěny 1,8 mm, DN 50</t>
  </si>
  <si>
    <t>včetně tvarovek, objímek. Bez zednických výpomocí.</t>
  </si>
  <si>
    <t>721194105R00</t>
  </si>
  <si>
    <t>Zřízení přípojek na potrubí D 50 mm</t>
  </si>
  <si>
    <t>vyvedení a upevnění odpadních výpustek,</t>
  </si>
  <si>
    <t>998721101R00</t>
  </si>
  <si>
    <t>Přesun hmot pro vnitřní kanalizaci v objektech výšky do 6 m</t>
  </si>
  <si>
    <t>50 m vodorovně, měřeno od těžiště půdorysné plochy skládky do těžiště půdorysné plochy objektu</t>
  </si>
  <si>
    <t xml:space="preserve">12,13, : </t>
  </si>
  <si>
    <t>Součet: : 0,00145</t>
  </si>
  <si>
    <t>998721194R00</t>
  </si>
  <si>
    <t>Přesun hmot pro vnitřní kanalizaci příplatek k ceně za zvětšený přesun přes vymezenou největší dopravní vzdálenost  do 1000 m</t>
  </si>
  <si>
    <t>998721199R00</t>
  </si>
  <si>
    <t>Přesun hmot pro vnitřní kanalizaci příplatek k ceně za zvětšený přesun přes vymezenou největší dopravní vzdálenost  za každých dalších i započatých 1000 m přes 1000 m</t>
  </si>
  <si>
    <t>Součet: : 0,00725</t>
  </si>
  <si>
    <t>722131934R00</t>
  </si>
  <si>
    <t>Opravy vodovodního potrubí závitového propojení dosavadního potrubí, DN 32</t>
  </si>
  <si>
    <t>722172963R00</t>
  </si>
  <si>
    <t>Opravy vodovodního potrubí z plastových trubek vsazení odbočky do stávajícího plastového potrubí polyfuzí včetně T-kusu, D 25 mm</t>
  </si>
  <si>
    <t>722172411R00</t>
  </si>
  <si>
    <t>Potrubí z plastických hmot polypropylenové potrubí PP-R, D 20 mm, s 2,8 mm, PN 16, polyfúzně svařované, včetně zednických výpomocí</t>
  </si>
  <si>
    <t>včetně tvarovek, bez zednických výpomocí</t>
  </si>
  <si>
    <t>722172412R00</t>
  </si>
  <si>
    <t>Potrubí z plastických hmot polypropylenové potrubí PP-R, D 25 mm, s 3,5 mm, PN 16, polyfúzně svařované, včetně zednických výpomocí</t>
  </si>
  <si>
    <t>722172413R00</t>
  </si>
  <si>
    <t>Potrubí z plastických hmot polypropylenové potrubí PP-R, D 32 mm, s 4,4 mm, PN 16, polyfúzně svařované, včetně zednických výpomocí</t>
  </si>
  <si>
    <t>722172414R00</t>
  </si>
  <si>
    <t>Potrubí z plastických hmot polypropylenové potrubí PP-R, D 40 mm, s 5,5 mm, PN 16, polyfúzně svařované, včetně zednických výpomocí</t>
  </si>
  <si>
    <t>722181211RT7</t>
  </si>
  <si>
    <t>Izolace vodovodního potrubí návleková z trubic z pěnového polyetylenu, tloušťka stěny 6 mm, d 22 mm</t>
  </si>
  <si>
    <t>722181211RT8</t>
  </si>
  <si>
    <t>Izolace vodovodního potrubí návleková z trubic z pěnového polyetylenu, tloušťka stěny 6 mm, d 25 mm</t>
  </si>
  <si>
    <t>722181214RT7</t>
  </si>
  <si>
    <t>Izolace vodovodního potrubí návleková z trubic z pěnového polyetylenu, tloušťka stěny 20 mm, d 22 mm</t>
  </si>
  <si>
    <t>722181214RT8</t>
  </si>
  <si>
    <t>Izolace vodovodního potrubí návleková z trubic z pěnového polyetylenu, tloušťka stěny 20 mm, d 25 mm</t>
  </si>
  <si>
    <t>722181214RU1</t>
  </si>
  <si>
    <t>Izolace vodovodního potrubí návleková z trubic z pěnového polyetylenu, tloušťka stěny 20 mm, d 32 mm</t>
  </si>
  <si>
    <t>722181214RV9</t>
  </si>
  <si>
    <t>Izolace vodovodního potrubí návleková z trubic z pěnového polyetylenu, tloušťka stěny 20 mm, d 40 mm</t>
  </si>
  <si>
    <t>722220112R00</t>
  </si>
  <si>
    <t>Nástěnka nátrubková mosazná pro výtokový ventil, vnitřní závit, DN 20, PN 10, včetně dodávky materiálu</t>
  </si>
  <si>
    <t>722220121R00</t>
  </si>
  <si>
    <t>Nástěnka nátrubková mosazná pro baterii, vnitřní závit, DN 15, PN 10, včetně dodávky materiálu</t>
  </si>
  <si>
    <t>pár</t>
  </si>
  <si>
    <t>722224111R00</t>
  </si>
  <si>
    <t>Kohout kulový, vypouštěcí a napouštěcí, vnější závit, mosazný, DN 15, PN 10, včetně dodávky materiálu</t>
  </si>
  <si>
    <t>722224212R00</t>
  </si>
  <si>
    <t>Ventil mrazuvzdorný, DN 20, včetně dodávky</t>
  </si>
  <si>
    <t>722229102R00</t>
  </si>
  <si>
    <t>Montáž armatury závitové s jedním závitem G 3/4"</t>
  </si>
  <si>
    <t>722235111R00</t>
  </si>
  <si>
    <t>Kohout kulový, mosazný, vnitřní-vnitřní závit, DN 15, PN 25</t>
  </si>
  <si>
    <t>722235112R00</t>
  </si>
  <si>
    <t>Kohout kulový, mosazný, vnitřní-vnitřní závit, DN 20, PN 25</t>
  </si>
  <si>
    <t>722235113R00</t>
  </si>
  <si>
    <t>Kohout kulový, mosazný, vnitřní-vnitřní závit, DN 25, PN 25</t>
  </si>
  <si>
    <t>722239101R00</t>
  </si>
  <si>
    <t>Montáž armatury závitové se dvěma závity G 1/2"</t>
  </si>
  <si>
    <t>722239102R00</t>
  </si>
  <si>
    <t>Montáž armatury závitové se dvěma závity G 3/4"</t>
  </si>
  <si>
    <t>722239103R00</t>
  </si>
  <si>
    <t>Montáž armatury závitové se dvěma závity G 1"</t>
  </si>
  <si>
    <t>722239104R00</t>
  </si>
  <si>
    <t>Montáž armatury závitové se dvěma závity G 5/4"</t>
  </si>
  <si>
    <t>722280108R00</t>
  </si>
  <si>
    <t>Tlaková zkouška vodovodního potrubí přes DN 40 do DN 50</t>
  </si>
  <si>
    <t>722290234R00</t>
  </si>
  <si>
    <t>Proplach a dezinfekce vodovodního potrubí do DN 80</t>
  </si>
  <si>
    <t>902      R00</t>
  </si>
  <si>
    <t>Hzs-průzk.práce na památkách</t>
  </si>
  <si>
    <t>28654296R</t>
  </si>
  <si>
    <t>Spojka plastová typ: přechodová; materiál: PP-RCT; ds = 20,0 mm; R; 1/2"; PN 20; teplota média do 70 °C</t>
  </si>
  <si>
    <t>POL3_0</t>
  </si>
  <si>
    <t>28654298R</t>
  </si>
  <si>
    <t>Spojka plastová typ: přechodová; materiál: PP-RCT; ds = 25,0 mm; R; 3/4"; PN 20; teplota média do 70 °C</t>
  </si>
  <si>
    <t>28654299R</t>
  </si>
  <si>
    <t>Spojka plastová typ: přechodová; materiál: PP-RCT; ds = 32,0 mm; R; 1"; PN 20; teplota média do 70 °C</t>
  </si>
  <si>
    <t>28654300R</t>
  </si>
  <si>
    <t>Spojka plastová typ: přechodová; materiál: PP-RCT; ds = 40,0 mm; R; 1 1/4"; PN 20; teplota média do 70 °C</t>
  </si>
  <si>
    <t>31945142R</t>
  </si>
  <si>
    <t>Spojka mosazná typ: jednoznačná, s pevným vícehranem; značka: CW617N; 1/2"; PN 10; teplota média do 120 °C</t>
  </si>
  <si>
    <t>31945143R</t>
  </si>
  <si>
    <t>Spojka mosazná typ: jednoznačná, s pevným vícehranem; značka: CW617N; 3/4"; PN 10; teplota média do 120 °C</t>
  </si>
  <si>
    <t>31945144R</t>
  </si>
  <si>
    <t>Spojka mosazná typ: jednoznačná, s pevným vícehranem; značka: CW617N; 1"; PN 10; teplota média do 120 °C</t>
  </si>
  <si>
    <t>31945152R</t>
  </si>
  <si>
    <t>Spojka mosazná typ: redukovaná centrická, s pevným vícehranem; značka: CW617N; 3/4"; 1/2"; PN 10; teplota média do 120 °C</t>
  </si>
  <si>
    <t>31945154R</t>
  </si>
  <si>
    <t>Spojka mosazná typ: redukovaná centrická, s pevným vícehranem; značka: CW617N; 1"; 3/4"; PN 10; teplota média do 120 °C</t>
  </si>
  <si>
    <t>31945155R</t>
  </si>
  <si>
    <t>Spojka mosazná typ: redukovaná centrická, s pevným vícehranem; značka: CW617N; 1 1/4"; 1"; PN 10; teplota média do 120 °C</t>
  </si>
  <si>
    <t>551100210LS</t>
  </si>
  <si>
    <t>Ventil zpětný kontrolovatelný 1/2" FF, třída EA</t>
  </si>
  <si>
    <t>Vlastní</t>
  </si>
  <si>
    <t>551100211LS</t>
  </si>
  <si>
    <t>Ventil zpětný kontrolovatelný 3/4" FF, třída EA</t>
  </si>
  <si>
    <t>55111401R</t>
  </si>
  <si>
    <t>ventil pojistný pro el. tlakové ohřívače; DN 20 mm; V = 85 mm; těleso mosaz; ovládání manuální</t>
  </si>
  <si>
    <t>551310406LS</t>
  </si>
  <si>
    <t>Ventil termostatický pro cirkulaci 1/2''</t>
  </si>
  <si>
    <t>998722101R00</t>
  </si>
  <si>
    <t>Přesun hmot pro vnitřní vodovod v objektech výšky do 6 m</t>
  </si>
  <si>
    <t>vodorovně do 50 m</t>
  </si>
  <si>
    <t xml:space="preserve">18,19,20,21,22,23,24,25,26,27,28,29,30,31,32,33,34,35,36,37,43,45,46,47,48,49,50,51,52,53,54,55,56, : </t>
  </si>
  <si>
    <t xml:space="preserve">57,58, : </t>
  </si>
  <si>
    <t>Součet: : 0,13694</t>
  </si>
  <si>
    <t>998722194R00</t>
  </si>
  <si>
    <t>Přesun hmot pro vnitřní vodovod příplatek k ceně za zvětšený přesun přes vymezenou největší dopravní vzdálenost  do 1000 m</t>
  </si>
  <si>
    <t>998722199R00</t>
  </si>
  <si>
    <t>Přesun hmot pro vnitřní vodovod příplatek k ceně za zvětšený přesun přes vymezenou největší dopravní vzdálenost  za každých dalších i započatých 1000 m přes 1000 m</t>
  </si>
  <si>
    <t>Součet: : 0,68470</t>
  </si>
  <si>
    <t>724301104RT2</t>
  </si>
  <si>
    <t>Expanzní nádoba pro vodárenské systémy pro pitnou vodu, s vakem, o objemu nádoby 18 l, tlak vody 10 barů, max. tlak ve vaku 4 bary, připojovací T-kus G 3/4", s armaturou flowjet G 3/4"</t>
  </si>
  <si>
    <t>osazení nádoby do potrubního rozvodu, s ukotvením do zdi nebo do podlahy, včetně dodávky nádoby, armatur a přípojného šroubení, bez dodávky kotvícího materiálu</t>
  </si>
  <si>
    <t>734421150R00</t>
  </si>
  <si>
    <t>Tlakoměr deformační 0-10 MPa č. 53312, D 100, včetně dodávky materiálu</t>
  </si>
  <si>
    <t>800-731</t>
  </si>
  <si>
    <t>904      R01</t>
  </si>
  <si>
    <t>Hzs-zkousky v ramci montaz.praci, Komplexni vyzkouseni</t>
  </si>
  <si>
    <t>998724101R00</t>
  </si>
  <si>
    <t>Přesun hmot pro strojní vybavení v objektech výšky do 6 m</t>
  </si>
  <si>
    <t xml:space="preserve">62,63, : </t>
  </si>
  <si>
    <t>Součet: : 0,00602</t>
  </si>
  <si>
    <t>998724194R00</t>
  </si>
  <si>
    <t>Přesun hmot pro strojní vybavení příplatek k ceně za zvětšený přesun přes vymezenou největší dopravní vzdálenost  do 1000 m</t>
  </si>
  <si>
    <t>998724199R00</t>
  </si>
  <si>
    <t>Přesun hmot pro strojní vybavení příplatek k ceně za zvětšený přesun přes vymezenou největší dopravní vzdálenost  za každých dalších i započatých 1000 m přes 1000 m</t>
  </si>
  <si>
    <t>Součet: : 0,03010</t>
  </si>
  <si>
    <t>725017123R00</t>
  </si>
  <si>
    <t>Umyvadlo na šrouby, bílé, šířka 600 mm, hloubka 450 mm</t>
  </si>
  <si>
    <t>soubor</t>
  </si>
  <si>
    <t>725219401R00</t>
  </si>
  <si>
    <t>Umyvadlo montáž na šrouby do zdiva</t>
  </si>
  <si>
    <t>Včetně dodání zápachové uzávěrky.</t>
  </si>
  <si>
    <t>725019121R00</t>
  </si>
  <si>
    <t>Dřez jednoduchý keramický, bílý, šířka 590 mm, hloubka 450 mm</t>
  </si>
  <si>
    <t>RTS 25/ I</t>
  </si>
  <si>
    <t>725319101R00</t>
  </si>
  <si>
    <t>Dřez jednoduchý Montáž dřezu jednoduchého</t>
  </si>
  <si>
    <t>725310823R00</t>
  </si>
  <si>
    <t>Demontáž dřezů jednodílných v kuchyňské sestavě</t>
  </si>
  <si>
    <t>bez výtokových armatur,</t>
  </si>
  <si>
    <t>725320828R00</t>
  </si>
  <si>
    <t>Demontáž dřezů dvojitých velkokuchyňských</t>
  </si>
  <si>
    <t>725329102R00</t>
  </si>
  <si>
    <t>Montáž dřezu velkokuchyňského, dvojitého</t>
  </si>
  <si>
    <t>725814104R00</t>
  </si>
  <si>
    <t>Ventil  rohový, mosazný,  , DN 15 x DN 15, včetně dodávky materiálu</t>
  </si>
  <si>
    <t>725814122R00</t>
  </si>
  <si>
    <t>Ventil  pračkový, mosazný, se zpětnou klapkou, DN 15 x DN 20, včetně dodávky materiálu</t>
  </si>
  <si>
    <t>725829202R00</t>
  </si>
  <si>
    <t>Baterie umyvadlové a dřezové Montáž baterií umyvadlových a dřezových umyvadlové a dřezové nástěnné</t>
  </si>
  <si>
    <t>725829301R00</t>
  </si>
  <si>
    <t>Baterie umyvadlové a dřezové Montáž baterií umyvadlových a dřezových umyvadlové a dřezové stojánkové</t>
  </si>
  <si>
    <t>725820801R00</t>
  </si>
  <si>
    <t>Demontáž baterií nástěnných do G 3/4"</t>
  </si>
  <si>
    <t>725820802R00</t>
  </si>
  <si>
    <t>Demontáž baterií stojánkových do 1otvoru</t>
  </si>
  <si>
    <t>725860202R00</t>
  </si>
  <si>
    <t>Zápachová uzávěrka (sifon) pro zařizovací předměty D 40, 50 mm x 6/4"; pro dřezy; PP; příslušenství stavitelný kulový kloub, včetně dodávky materiálu</t>
  </si>
  <si>
    <t>725860213R00</t>
  </si>
  <si>
    <t>Zápachová uzávěrka (sifon) pro zařizovací předměty D 32, 40 mm x 5/4"; pro umyvadla; PP; příslušenství krycí růžice odtoku, zpětný uzávěr, včetně dodávky materiálu</t>
  </si>
  <si>
    <t>725860411R00</t>
  </si>
  <si>
    <t>Koleno připojovací pro pračku a myčku, 1" x připojením na hadici 3/4" (d 17-23mm) , včetně dodávky materiálu</t>
  </si>
  <si>
    <t>725829201RT1LS</t>
  </si>
  <si>
    <t>Montáž baterie umyvadlové a dřezové nástěnné chromové, včetně dodávky pákové baterie - dlouhá páka</t>
  </si>
  <si>
    <t>5514500700R</t>
  </si>
  <si>
    <t>Ventil výtokový použití: dřez; typ: stojánkový; materiál: mosaz; spouštění: manuální; povrchová úprava: chrom</t>
  </si>
  <si>
    <t>74910404LS</t>
  </si>
  <si>
    <t>Pítko nástěnné nerez, součástí je připojovací hadice, filtr nečistot, tlakový ventil</t>
  </si>
  <si>
    <t>998725101R00</t>
  </si>
  <si>
    <t>Přesun hmot pro zařizovací předměty v objektech výšky do 6 m</t>
  </si>
  <si>
    <t xml:space="preserve">68,69,70,71,74,75,76,77,78,81,82,83,84,85,86, : </t>
  </si>
  <si>
    <t>Součet: : 0,11752</t>
  </si>
  <si>
    <t>998725194R00</t>
  </si>
  <si>
    <t>Přesun hmot pro zařizovací předměty -  příplatek k ceně za zvětšený přesun přes vymezenou největší dopravní vzdálenost  do 1000 m</t>
  </si>
  <si>
    <t>998725199R00</t>
  </si>
  <si>
    <t>Přesun hmot pro zařizovací předměty -  příplatek k ceně za zvětšený přesun přes vymezenou největší dopravní vzdálenost  za každých dalších i započatých 1000 m přes 1000 m</t>
  </si>
  <si>
    <t>Součet: : 0,58760</t>
  </si>
  <si>
    <t xml:space="preserve">2,3,5,6,7,8,9,72,73,79,80, : </t>
  </si>
  <si>
    <t>Součet: : 0,21695</t>
  </si>
  <si>
    <t>Součet: : 1,08476</t>
  </si>
  <si>
    <t>612403387R00</t>
  </si>
  <si>
    <t>Hrubá výplň rýh ve stěnách, jakoukoliv maltou maltou ze suchých směsí  150 x 100 mm</t>
  </si>
  <si>
    <t>jakékoliv šířky rýhy,</t>
  </si>
  <si>
    <t>970031035R00</t>
  </si>
  <si>
    <t>Jádrové vrtání, kruhové prostupy v cihelném zdivu jádrové vrtání, d 35-39 mm</t>
  </si>
  <si>
    <t>970031060R00</t>
  </si>
  <si>
    <t>Jádrové vrtání, kruhové prostupy v cihelném zdivu jádrové vrtání, do D 60 mm</t>
  </si>
  <si>
    <t>970051035R00</t>
  </si>
  <si>
    <t>Jádrové vrtání, kruhové prostupy v železobetonu jádrové vrtání , d 35-39 mm</t>
  </si>
  <si>
    <t>970051060R00</t>
  </si>
  <si>
    <t>Jádrové vrtání, kruhové prostupy v železobetonu jádrové vrtání , do D 60 mm</t>
  </si>
  <si>
    <t>974031154R00</t>
  </si>
  <si>
    <t>Vysekání rýh v jakémkoliv zdivu cihelném v ploše  do hloubky 100 mm, šířky do 150 mm</t>
  </si>
  <si>
    <t>722181212R00</t>
  </si>
  <si>
    <t>Izolace vodovodního potrubí návleková z trubic z pěnového polyetylenu, tloušťka stěny 9 mm, d 6 mm</t>
  </si>
  <si>
    <t>722181212RT6</t>
  </si>
  <si>
    <t>Izolace vodovodního potrubí návleková z trubic z pěnového polyetylenu, tloušťka stěny 9 mm, d 18 mm</t>
  </si>
  <si>
    <t>V položce je kalkulována dodávka izolační trubice, spon a lepicí pásky.</t>
  </si>
  <si>
    <t>722181214R00</t>
  </si>
  <si>
    <t xml:space="preserve">Izolace vodovodního potrubí návleková z trubic z pěnového polyetylenu, tloušťka stěny 20 mm,  </t>
  </si>
  <si>
    <t>722181215R00</t>
  </si>
  <si>
    <t xml:space="preserve">Izolace vodovodního potrubí návleková z trubic z pěnového polyetylenu, tloušťka stěny 25 mm,  </t>
  </si>
  <si>
    <t>ci 01</t>
  </si>
  <si>
    <t>Montáž izolačních pouzder z minerální izolace</t>
  </si>
  <si>
    <t xml:space="preserve">m     </t>
  </si>
  <si>
    <t>631547115R</t>
  </si>
  <si>
    <t>Výrobek izolační pro instalace z minerální vlny (MW) tvar: pouzdro; s podélným nářezem; vnitřní d = 35 mm; tl = 30 mm; povrchová úprava: hliníková fólie se skleněnou mřížkou; OH = 100 kg/m3; provozní teplota do 250 °C</t>
  </si>
  <si>
    <t>631547116R</t>
  </si>
  <si>
    <t>Výrobek izolační pro instalace z minerální vlny (MW) tvar: pouzdro; s podélným nářezem; vnitřní d = 42 mm; tl = 30 mm; povrchová úprava: hliníková fólie se skleněnou mřížkou; OH = 100 kg/m3; provozní teplota do 250 °C</t>
  </si>
  <si>
    <t xml:space="preserve">7,8,9,10,12,13,15, : </t>
  </si>
  <si>
    <t>Součet: : 0,03817</t>
  </si>
  <si>
    <t>904      R02</t>
  </si>
  <si>
    <t>Hzs-zkousky v ramci montaz.praci, Topná zkouška</t>
  </si>
  <si>
    <t>909      R00</t>
  </si>
  <si>
    <t>Hzs-nezmeritelne stavebni prace</t>
  </si>
  <si>
    <t>733110806R00</t>
  </si>
  <si>
    <t>Demontáž potrubí z ocelových trubek závitových přes 15 do DN 32</t>
  </si>
  <si>
    <t>733110808R00</t>
  </si>
  <si>
    <t>Demontáž potrubí z ocelových trubek závitových přes 32 do DN 50</t>
  </si>
  <si>
    <t>733163102R00</t>
  </si>
  <si>
    <t>Potrubí pro vytápění a chlazení z trubek měděných spojovaných svařováním nebo lepením pájení pomocí kapilárních pájecích tvarovek, D 15 mm, s 1,0 mm</t>
  </si>
  <si>
    <t>montáž a dodávka trubek a tvarovek, s montážním lešením, bez zednické přípomoci, bez kotvení</t>
  </si>
  <si>
    <t>733163103R00</t>
  </si>
  <si>
    <t>Potrubí pro vytápění a chlazení z trubek měděných spojovaných svařováním nebo lepením pájení pomocí kapilárních pájecích tvarovek, D 18 mm, s 1,0 mm</t>
  </si>
  <si>
    <t>733163104R00</t>
  </si>
  <si>
    <t>Potrubí pro vytápění a chlazení z trubek měděných spojovaných svařováním nebo lepením pájení pomocí kapilárních pájecích tvarovek, D 22 mm, s 1,0 mm</t>
  </si>
  <si>
    <t>733167001R00</t>
  </si>
  <si>
    <t>Příplatek k ceně za zhotovení přípojky z trubek měděných D 15 mm, tloušťka stěny 1 mm</t>
  </si>
  <si>
    <t>733190307R00</t>
  </si>
  <si>
    <t>Tlaková zkouška potrubí ocelových závitových, plastových, měděných do D 64</t>
  </si>
  <si>
    <t>733890803R00</t>
  </si>
  <si>
    <t>Vnitrostaveništní přemístění demontovaných hmot rozvodů potrubí vodorovně do 100 m  z objektů výšky přes 6 do 24 m</t>
  </si>
  <si>
    <t>733163105R00</t>
  </si>
  <si>
    <t>Potrubí pro vytápění a chlazení z trubek měděných spojovaných svařováním nebo lepením pájení pomocí kapilárních pájecích tvarovek, D 28 mm, s 1,5 mm</t>
  </si>
  <si>
    <t>733163106R00</t>
  </si>
  <si>
    <t>Potrubí pro vytápění a chlazení z trubek měděných spojovaných svařováním nebo lepením pájení pomocí kapilárních pájecích tvarovek, D 35 mm, s 1,5 mm</t>
  </si>
  <si>
    <t>733163107R00</t>
  </si>
  <si>
    <t>Potrubí pro vytápění a chlazení z trubek měděných spojovaných svařováním nebo lepením pájení pomocí kapilárních pájecích tvarovek, D 42 mm, s 1,5 mm</t>
  </si>
  <si>
    <t>733190306R00</t>
  </si>
  <si>
    <t xml:space="preserve">Tlaková zkouška potrubí ocelových závitových, plastových, měděných do D 35 </t>
  </si>
  <si>
    <t>998733101R00</t>
  </si>
  <si>
    <t>Přesun hmot pro rozvody potrubí v objektech výšky do 6 m</t>
  </si>
  <si>
    <t xml:space="preserve">18,19,20,21,22,26,27,28, : </t>
  </si>
  <si>
    <t>Součet: : 0,53040</t>
  </si>
  <si>
    <t>734200822R00</t>
  </si>
  <si>
    <t>Demontáž závitových armatur se dvěma závity, přes 1/2 do G 1"</t>
  </si>
  <si>
    <t>734215133R00</t>
  </si>
  <si>
    <t>Ventil automatický, odvzdušňovací, mosazný, PN 14, DN 15, včetně dodávky materiálu</t>
  </si>
  <si>
    <t>734226222R00</t>
  </si>
  <si>
    <t>Ventil termostatický, dvouregulační, rohový, bronzový, DN 15, bez termostatické hlavice, PN 10, vnitřní závit, včetně dodávky materiálu</t>
  </si>
  <si>
    <t>734235125R00</t>
  </si>
  <si>
    <t>Kohout kulový, mosazný, DN 40, PN 35, vnitřní-vnitřní, včetně dodávky materiálu</t>
  </si>
  <si>
    <t>734266212R00</t>
  </si>
  <si>
    <t>Šroubení uzavíratelné radiátorové regulační s vypouštěním, rohové, bronzové, DN 15, PN 10, včetně dodávky materiálu</t>
  </si>
  <si>
    <t>734295321R00</t>
  </si>
  <si>
    <t>Kohout kulový, napouštěcí a vypouštěcí, mosazný, DN 15, PN 10, včetně dodávky materiálu</t>
  </si>
  <si>
    <t>734413132R00</t>
  </si>
  <si>
    <t>Teploměr s jímkou D 80 mm, délka jímky 50 mm, T = 0 až 120°C, včetně dodávky materiálu</t>
  </si>
  <si>
    <t>55137306.AR</t>
  </si>
  <si>
    <t>hlavice termostatická; regulační rozsah 6 až 28 °C; ovládání ruční; provedení kapalinová</t>
  </si>
  <si>
    <t>5513730660R</t>
  </si>
  <si>
    <t>hlavice termostatická s dálkovým nastavením, s vestavěným čidlem; regulační rozsah 8,0 až 27,0 °C; ovládání ruční; provedení kapalinová; kapilára 2 000 mm</t>
  </si>
  <si>
    <t>998734101R00</t>
  </si>
  <si>
    <t>Přesun hmot pro armatury v objektech výšky do 6 m</t>
  </si>
  <si>
    <t xml:space="preserve">31,32,33,34,35,36,37,38,39, : </t>
  </si>
  <si>
    <t>Součet: : 0,02356</t>
  </si>
  <si>
    <t>735111810R00</t>
  </si>
  <si>
    <t>Demontáž radiátorů litinových článkových</t>
  </si>
  <si>
    <t>735159111R00</t>
  </si>
  <si>
    <t>Otopná tělesa panelová montáž bez ohledu na počet desek, délky do 1600 mm, bez dodávky materiálu</t>
  </si>
  <si>
    <t>735151821R00</t>
  </si>
  <si>
    <t>Demontáž otopných těles panelových dvouřadých, stavební délky do 1500 mm</t>
  </si>
  <si>
    <t>735191905R00</t>
  </si>
  <si>
    <t>Ostatní opravy otopných těles odvzdušnění   otopných těles</t>
  </si>
  <si>
    <t>735191910R00</t>
  </si>
  <si>
    <t>Ostatní opravy otopných těles napuštění vody do otopného systému včetně potrubí (bez kotle a ohříváků)  otopných těles</t>
  </si>
  <si>
    <t>735494811R00</t>
  </si>
  <si>
    <t>Vypuštění vody z otopných soustav bez kotlů, ohříváků, zásobníků a nádrží</t>
  </si>
  <si>
    <t>( bez kotlů, ohříváků, zásobníků a nádrží )</t>
  </si>
  <si>
    <t>735890801R00</t>
  </si>
  <si>
    <t>Vnitrostaveništní přemístění demontovaných hmot  otopných těles vodorovně 100 m  z objektů výšky do 6 m</t>
  </si>
  <si>
    <t>48457204R</t>
  </si>
  <si>
    <t>Těleso otopné s přirozeným prouděním - deskové; materiál: uhlíková ocel; typ: 21; H = 600 mm; B = 66 mm; L = 900 mm; l = 546 mm; tepelný výkon (50) = 1 159 W</t>
  </si>
  <si>
    <t>48457221R</t>
  </si>
  <si>
    <t>Těleso otopné s přirozeným prouděním - deskové; materiál: uhlíková ocel; typ: 22; H = 600 mm; B = 100 mm; L = 1 000 mm; l = 546 mm; tepelný výkon (50) = 1 679 W</t>
  </si>
  <si>
    <t>48457223R</t>
  </si>
  <si>
    <t>Těleso otopné s přirozeným prouděním - deskové; materiál: uhlíková ocel; typ: 22; H = 600 mm; B = 100 mm; L = 1 200 mm; l = 546 mm; tepelný výkon (50) = 2 015 W</t>
  </si>
  <si>
    <t>48457225R</t>
  </si>
  <si>
    <t>Těleso otopné s přirozeným prouděním - deskové; materiál: uhlíková ocel; typ: 22; H = 600 mm; B = 100 mm; L = 1 400 mm; l = 546 mm; tepelný výkon (50) = 2 351 W</t>
  </si>
  <si>
    <t>48457257R</t>
  </si>
  <si>
    <t>Těleso otopné s přirozeným prouděním - deskové; materiál: uhlíková ocel; typ: 22; H = 500 mm; B = 100 mm; L = 1 400 mm; l = 446 mm; tepelný výkon (50) = 2 033 W</t>
  </si>
  <si>
    <t>48457328R</t>
  </si>
  <si>
    <t>Těleso otopné s přirozeným prouděním - deskové; materiál: uhlíková ocel; typ: 33; H = 500 mm; B = 155 mm; L = 1 600 mm; l = 446 mm; tepelný výkon (50) = 3 326 W</t>
  </si>
  <si>
    <t>48457334R</t>
  </si>
  <si>
    <t>Těleso otopné s přirozeným prouděním - deskové; materiál: uhlíková ocel; typ: 33; H = 600 mm; B = 155 mm; L = 800 mm; l = 546 mm; tepelný výkon (50) = 1 925 W</t>
  </si>
  <si>
    <t>48457336R</t>
  </si>
  <si>
    <t>Těleso otopné s přirozeným prouděním - deskové; materiál: uhlíková ocel; typ: 33; H = 600 mm; B = 155 mm; L = 1 000 mm; l = 546 mm; tepelný výkon (50) = 2 406 W</t>
  </si>
  <si>
    <t>48457337R</t>
  </si>
  <si>
    <t>Těleso otopné s přirozeným prouděním - deskové; materiál: uhlíková ocel; typ: 33; H = 600 mm; B = 155 mm; L = 1 200 mm; l = 546 mm; tepelný výkon (50) = 2 887 W</t>
  </si>
  <si>
    <t>48457339R</t>
  </si>
  <si>
    <t>Těleso otopné s přirozeným prouděním - deskové; materiál: uhlíková ocel; typ: 33; H = 600 mm; B = 155 mm; L = 1 600 mm; l = 546 mm; tepelný výkon (50) = 3 850 W</t>
  </si>
  <si>
    <t>48457349R</t>
  </si>
  <si>
    <t>Těleso otopné s přirozeným prouděním - deskové; materiál: uhlíková ocel; typ: 33; H = 900 mm; B = 155 mm; L = 1 400 mm; l = 846 mm; tepelný výkon (50) = 4 659 W</t>
  </si>
  <si>
    <t>998735101R00</t>
  </si>
  <si>
    <t>Přesun hmot pro otopná tělesa v objektech výšky do 6 m</t>
  </si>
  <si>
    <t xml:space="preserve">43,48,49,50,51,52,53,54,55,56,57,58, : </t>
  </si>
  <si>
    <t>Součet: : 1,57468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</si>
</sst>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06" t="s">
        <v>39</v>
      </c>
      <c r="B2" s="106"/>
      <c r="C2" s="106"/>
      <c r="D2" s="106"/>
      <c r="E2" s="106"/>
      <c r="F2" s="106"/>
      <c r="G2" s="106"/>
    </row>
  </sheetData>
  <sheetProtection algorithmName="SHA-512" hashValue="i4dr0AOnUlZnnO97AJ09VgOOkwrGZh5ksTNi+psCTk7HsRt+sg/CSO3CA2mK9tm1vQNr2iMmvS2Bgj97FXcvMw==" saltValue="OpiHDguNxkTwGji7YP3pw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1"/>
  <sheetViews>
    <sheetView showGridLines="0" topLeftCell="B5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7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SUMIF(F65:F87,A16,I65:I87)+SUMIF(F65:F87,"PSU",I65:I87)</f>
        <v>0</v>
      </c>
      <c r="J16" s="84"/>
    </row>
    <row r="17" spans="1:10" ht="23.25" customHeight="1" x14ac:dyDescent="0.2">
      <c r="A17" s="197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SUMIF(F65:F87,A17,I65:I87)</f>
        <v>0</v>
      </c>
      <c r="J17" s="84"/>
    </row>
    <row r="18" spans="1:10" ht="23.25" customHeight="1" x14ac:dyDescent="0.2">
      <c r="A18" s="197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SUMIF(F65:F87,A18,I65:I87)</f>
        <v>0</v>
      </c>
      <c r="J18" s="84"/>
    </row>
    <row r="19" spans="1:10" ht="23.25" customHeight="1" x14ac:dyDescent="0.2">
      <c r="A19" s="197" t="s">
        <v>114</v>
      </c>
      <c r="B19" s="38" t="s">
        <v>27</v>
      </c>
      <c r="C19" s="62"/>
      <c r="D19" s="63"/>
      <c r="E19" s="82"/>
      <c r="F19" s="83"/>
      <c r="G19" s="82"/>
      <c r="H19" s="83"/>
      <c r="I19" s="82">
        <f>SUMIF(F65:F87,A19,I65:I87)</f>
        <v>0</v>
      </c>
      <c r="J19" s="84"/>
    </row>
    <row r="20" spans="1:10" ht="23.25" customHeight="1" x14ac:dyDescent="0.2">
      <c r="A20" s="197" t="s">
        <v>115</v>
      </c>
      <c r="B20" s="38" t="s">
        <v>28</v>
      </c>
      <c r="C20" s="62"/>
      <c r="D20" s="63"/>
      <c r="E20" s="82"/>
      <c r="F20" s="83"/>
      <c r="G20" s="82"/>
      <c r="H20" s="83"/>
      <c r="I20" s="82">
        <f>SUMIF(F65:F87,A20,I65:I87)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I23*E23/100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6" t="s">
        <v>23</v>
      </c>
      <c r="C28" s="167"/>
      <c r="D28" s="167"/>
      <c r="E28" s="168"/>
      <c r="F28" s="169"/>
      <c r="G28" s="170">
        <f>A27</f>
        <v>0</v>
      </c>
      <c r="H28" s="170"/>
      <c r="I28" s="170"/>
      <c r="J28" s="171" t="str">
        <f t="shared" si="0"/>
        <v>CZK</v>
      </c>
    </row>
    <row r="29" spans="1:10" ht="27.75" hidden="1" customHeight="1" thickBot="1" x14ac:dyDescent="0.25">
      <c r="A29" s="2"/>
      <c r="B29" s="166" t="s">
        <v>35</v>
      </c>
      <c r="C29" s="172"/>
      <c r="D29" s="172"/>
      <c r="E29" s="172"/>
      <c r="F29" s="173"/>
      <c r="G29" s="174">
        <f>ZakladDPHSni+DPHSni+ZakladDPHZakl+DPHZakl+Zaokrouhleni</f>
        <v>0</v>
      </c>
      <c r="H29" s="174"/>
      <c r="I29" s="174"/>
      <c r="J29" s="175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4">
        <v>1</v>
      </c>
      <c r="B39" s="145" t="s">
        <v>45</v>
      </c>
      <c r="C39" s="146"/>
      <c r="D39" s="146"/>
      <c r="E39" s="146"/>
      <c r="F39" s="147">
        <f>'01 1.00 Naklady'!AE25+'D.1.1 1.00 Pol'!AE115+'D.1.2.2 1.00 Pol'!AE199+'D.1.2.4 1.00 Pol'!AE97</f>
        <v>0</v>
      </c>
      <c r="G39" s="148">
        <f>'01 1.00 Naklady'!AF25+'D.1.1 1.00 Pol'!AF115+'D.1.2.2 1.00 Pol'!AF199+'D.1.2.4 1.00 Pol'!AF97</f>
        <v>0</v>
      </c>
      <c r="H39" s="149"/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">
      <c r="A40" s="134">
        <v>2</v>
      </c>
      <c r="B40" s="152"/>
      <c r="C40" s="153" t="s">
        <v>46</v>
      </c>
      <c r="D40" s="153"/>
      <c r="E40" s="153"/>
      <c r="F40" s="154">
        <f>'01 1.00 Naklady'!AE25</f>
        <v>0</v>
      </c>
      <c r="G40" s="155">
        <f>'01 1.00 Naklady'!AF25</f>
        <v>0</v>
      </c>
      <c r="H40" s="155"/>
      <c r="I40" s="156">
        <f>F40+G40+H40</f>
        <v>0</v>
      </c>
      <c r="J40" s="157" t="str">
        <f>IF(_xlfn.SINGLE(CenaCelkemVypocet)=0,"",I40/_xlfn.SINGLE(CenaCelkemVypocet)*100)</f>
        <v/>
      </c>
    </row>
    <row r="41" spans="1:10" ht="25.5" customHeight="1" x14ac:dyDescent="0.2">
      <c r="A41" s="134">
        <v>3</v>
      </c>
      <c r="B41" s="158" t="s">
        <v>47</v>
      </c>
      <c r="C41" s="146" t="s">
        <v>48</v>
      </c>
      <c r="D41" s="146"/>
      <c r="E41" s="146"/>
      <c r="F41" s="159">
        <f>'01 1.00 Naklady'!AE25</f>
        <v>0</v>
      </c>
      <c r="G41" s="149">
        <f>'01 1.00 Naklady'!AF25</f>
        <v>0</v>
      </c>
      <c r="H41" s="149"/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customHeight="1" x14ac:dyDescent="0.2">
      <c r="A42" s="134">
        <v>2</v>
      </c>
      <c r="B42" s="152"/>
      <c r="C42" s="153" t="s">
        <v>49</v>
      </c>
      <c r="D42" s="153"/>
      <c r="E42" s="153"/>
      <c r="F42" s="154"/>
      <c r="G42" s="155"/>
      <c r="H42" s="155"/>
      <c r="I42" s="156"/>
      <c r="J42" s="157"/>
    </row>
    <row r="43" spans="1:10" ht="25.5" customHeight="1" x14ac:dyDescent="0.2">
      <c r="A43" s="134">
        <v>2</v>
      </c>
      <c r="B43" s="152" t="s">
        <v>50</v>
      </c>
      <c r="C43" s="153" t="s">
        <v>51</v>
      </c>
      <c r="D43" s="153"/>
      <c r="E43" s="153"/>
      <c r="F43" s="154">
        <f>'D.1.1 1.00 Pol'!AE115</f>
        <v>0</v>
      </c>
      <c r="G43" s="155">
        <f>'D.1.1 1.00 Pol'!AF115</f>
        <v>0</v>
      </c>
      <c r="H43" s="155"/>
      <c r="I43" s="156">
        <f>F43+G43+H43</f>
        <v>0</v>
      </c>
      <c r="J43" s="157" t="str">
        <f>IF(_xlfn.SINGLE(CenaCelkemVypocet)=0,"",I43/_xlfn.SINGLE(CenaCelkemVypocet)*100)</f>
        <v/>
      </c>
    </row>
    <row r="44" spans="1:10" ht="25.5" customHeight="1" x14ac:dyDescent="0.2">
      <c r="A44" s="134">
        <v>3</v>
      </c>
      <c r="B44" s="158" t="s">
        <v>47</v>
      </c>
      <c r="C44" s="146" t="s">
        <v>52</v>
      </c>
      <c r="D44" s="146"/>
      <c r="E44" s="146"/>
      <c r="F44" s="159">
        <f>'D.1.1 1.00 Pol'!AE115</f>
        <v>0</v>
      </c>
      <c r="G44" s="149">
        <f>'D.1.1 1.00 Pol'!AF115</f>
        <v>0</v>
      </c>
      <c r="H44" s="149"/>
      <c r="I44" s="150">
        <f>F44+G44+H44</f>
        <v>0</v>
      </c>
      <c r="J44" s="151" t="str">
        <f>IF(_xlfn.SINGLE(CenaCelkemVypocet)=0,"",I44/_xlfn.SINGLE(CenaCelkemVypocet)*100)</f>
        <v/>
      </c>
    </row>
    <row r="45" spans="1:10" ht="25.5" customHeight="1" x14ac:dyDescent="0.2">
      <c r="A45" s="134">
        <v>2</v>
      </c>
      <c r="B45" s="152" t="s">
        <v>53</v>
      </c>
      <c r="C45" s="153" t="s">
        <v>54</v>
      </c>
      <c r="D45" s="153"/>
      <c r="E45" s="153"/>
      <c r="F45" s="154">
        <f>'D.1.2.2 1.00 Pol'!AE199</f>
        <v>0</v>
      </c>
      <c r="G45" s="155">
        <f>'D.1.2.2 1.00 Pol'!AF199</f>
        <v>0</v>
      </c>
      <c r="H45" s="155"/>
      <c r="I45" s="156">
        <f>F45+G45+H45</f>
        <v>0</v>
      </c>
      <c r="J45" s="157" t="str">
        <f>IF(_xlfn.SINGLE(CenaCelkemVypocet)=0,"",I45/_xlfn.SINGLE(CenaCelkemVypocet)*100)</f>
        <v/>
      </c>
    </row>
    <row r="46" spans="1:10" ht="25.5" customHeight="1" x14ac:dyDescent="0.2">
      <c r="A46" s="134">
        <v>3</v>
      </c>
      <c r="B46" s="158" t="s">
        <v>47</v>
      </c>
      <c r="C46" s="146" t="s">
        <v>52</v>
      </c>
      <c r="D46" s="146"/>
      <c r="E46" s="146"/>
      <c r="F46" s="159">
        <f>'D.1.2.2 1.00 Pol'!AE199</f>
        <v>0</v>
      </c>
      <c r="G46" s="149">
        <f>'D.1.2.2 1.00 Pol'!AF199</f>
        <v>0</v>
      </c>
      <c r="H46" s="149"/>
      <c r="I46" s="150">
        <f>F46+G46+H46</f>
        <v>0</v>
      </c>
      <c r="J46" s="151" t="str">
        <f>IF(_xlfn.SINGLE(CenaCelkemVypocet)=0,"",I46/_xlfn.SINGLE(CenaCelkemVypocet)*100)</f>
        <v/>
      </c>
    </row>
    <row r="47" spans="1:10" ht="25.5" customHeight="1" x14ac:dyDescent="0.2">
      <c r="A47" s="134">
        <v>2</v>
      </c>
      <c r="B47" s="152" t="s">
        <v>55</v>
      </c>
      <c r="C47" s="153" t="s">
        <v>56</v>
      </c>
      <c r="D47" s="153"/>
      <c r="E47" s="153"/>
      <c r="F47" s="154">
        <f>'D.1.2.4 1.00 Pol'!AE97</f>
        <v>0</v>
      </c>
      <c r="G47" s="155">
        <f>'D.1.2.4 1.00 Pol'!AF97</f>
        <v>0</v>
      </c>
      <c r="H47" s="155"/>
      <c r="I47" s="156">
        <f>F47+G47+H47</f>
        <v>0</v>
      </c>
      <c r="J47" s="157" t="str">
        <f>IF(_xlfn.SINGLE(CenaCelkemVypocet)=0,"",I47/_xlfn.SINGLE(CenaCelkemVypocet)*100)</f>
        <v/>
      </c>
    </row>
    <row r="48" spans="1:10" ht="25.5" customHeight="1" x14ac:dyDescent="0.2">
      <c r="A48" s="134">
        <v>3</v>
      </c>
      <c r="B48" s="158" t="s">
        <v>47</v>
      </c>
      <c r="C48" s="146" t="s">
        <v>52</v>
      </c>
      <c r="D48" s="146"/>
      <c r="E48" s="146"/>
      <c r="F48" s="159">
        <f>'D.1.2.4 1.00 Pol'!AE97</f>
        <v>0</v>
      </c>
      <c r="G48" s="149">
        <f>'D.1.2.4 1.00 Pol'!AF97</f>
        <v>0</v>
      </c>
      <c r="H48" s="149"/>
      <c r="I48" s="150">
        <f>F48+G48+H48</f>
        <v>0</v>
      </c>
      <c r="J48" s="151" t="str">
        <f>IF(_xlfn.SINGLE(CenaCelkemVypocet)=0,"",I48/_xlfn.SINGLE(CenaCelkemVypocet)*100)</f>
        <v/>
      </c>
    </row>
    <row r="49" spans="1:10" ht="25.5" customHeight="1" x14ac:dyDescent="0.2">
      <c r="A49" s="134"/>
      <c r="B49" s="160" t="s">
        <v>57</v>
      </c>
      <c r="C49" s="161"/>
      <c r="D49" s="161"/>
      <c r="E49" s="161"/>
      <c r="F49" s="162">
        <f>SUMIF(A39:A48,"=1",F39:F48)</f>
        <v>0</v>
      </c>
      <c r="G49" s="163">
        <f>SUMIF(A39:A48,"=1",G39:G48)</f>
        <v>0</v>
      </c>
      <c r="H49" s="163">
        <f>SUMIF(A39:A48,"=1",H39:H48)</f>
        <v>0</v>
      </c>
      <c r="I49" s="164">
        <f>SUMIF(A39:A48,"=1",I39:I48)</f>
        <v>0</v>
      </c>
      <c r="J49" s="165">
        <f>SUMIF(A39:A48,"=1",J39:J48)</f>
        <v>0</v>
      </c>
    </row>
    <row r="51" spans="1:10" x14ac:dyDescent="0.2">
      <c r="A51" t="s">
        <v>59</v>
      </c>
      <c r="B51" t="s">
        <v>60</v>
      </c>
    </row>
    <row r="52" spans="1:10" x14ac:dyDescent="0.2">
      <c r="A52" t="s">
        <v>61</v>
      </c>
      <c r="B52" t="s">
        <v>62</v>
      </c>
    </row>
    <row r="53" spans="1:10" x14ac:dyDescent="0.2">
      <c r="A53" t="s">
        <v>63</v>
      </c>
      <c r="B53" t="s">
        <v>64</v>
      </c>
    </row>
    <row r="54" spans="1:10" x14ac:dyDescent="0.2">
      <c r="A54" t="s">
        <v>61</v>
      </c>
      <c r="B54" t="s">
        <v>65</v>
      </c>
    </row>
    <row r="55" spans="1:10" x14ac:dyDescent="0.2">
      <c r="A55" t="s">
        <v>63</v>
      </c>
      <c r="B55" t="s">
        <v>66</v>
      </c>
    </row>
    <row r="56" spans="1:10" x14ac:dyDescent="0.2">
      <c r="A56" t="s">
        <v>61</v>
      </c>
      <c r="B56" t="s">
        <v>67</v>
      </c>
    </row>
    <row r="57" spans="1:10" x14ac:dyDescent="0.2">
      <c r="A57" t="s">
        <v>63</v>
      </c>
      <c r="B57" t="s">
        <v>66</v>
      </c>
    </row>
    <row r="58" spans="1:10" x14ac:dyDescent="0.2">
      <c r="A58" t="s">
        <v>61</v>
      </c>
      <c r="B58" t="s">
        <v>68</v>
      </c>
    </row>
    <row r="59" spans="1:10" x14ac:dyDescent="0.2">
      <c r="A59" t="s">
        <v>63</v>
      </c>
      <c r="B59" t="s">
        <v>66</v>
      </c>
    </row>
    <row r="62" spans="1:10" ht="15.75" x14ac:dyDescent="0.25">
      <c r="B62" s="176" t="s">
        <v>69</v>
      </c>
    </row>
    <row r="64" spans="1:10" ht="25.5" customHeight="1" x14ac:dyDescent="0.2">
      <c r="A64" s="178"/>
      <c r="B64" s="181" t="s">
        <v>17</v>
      </c>
      <c r="C64" s="181" t="s">
        <v>5</v>
      </c>
      <c r="D64" s="182"/>
      <c r="E64" s="182"/>
      <c r="F64" s="183" t="s">
        <v>70</v>
      </c>
      <c r="G64" s="183"/>
      <c r="H64" s="183"/>
      <c r="I64" s="183" t="s">
        <v>29</v>
      </c>
      <c r="J64" s="183" t="s">
        <v>0</v>
      </c>
    </row>
    <row r="65" spans="1:10" ht="36.75" customHeight="1" x14ac:dyDescent="0.2">
      <c r="A65" s="179"/>
      <c r="B65" s="184" t="s">
        <v>71</v>
      </c>
      <c r="C65" s="185" t="s">
        <v>72</v>
      </c>
      <c r="D65" s="186"/>
      <c r="E65" s="186"/>
      <c r="F65" s="193" t="s">
        <v>24</v>
      </c>
      <c r="G65" s="194"/>
      <c r="H65" s="194"/>
      <c r="I65" s="194">
        <f>'D.1.2.2 1.00 Pol'!G8</f>
        <v>0</v>
      </c>
      <c r="J65" s="190" t="str">
        <f>IF(I88=0,"",I65/I88*100)</f>
        <v/>
      </c>
    </row>
    <row r="66" spans="1:10" ht="36.75" customHeight="1" x14ac:dyDescent="0.2">
      <c r="A66" s="179"/>
      <c r="B66" s="184" t="s">
        <v>73</v>
      </c>
      <c r="C66" s="185" t="s">
        <v>74</v>
      </c>
      <c r="D66" s="186"/>
      <c r="E66" s="186"/>
      <c r="F66" s="193" t="s">
        <v>24</v>
      </c>
      <c r="G66" s="194"/>
      <c r="H66" s="194"/>
      <c r="I66" s="194">
        <f>'D.1.1 1.00 Pol'!G8</f>
        <v>0</v>
      </c>
      <c r="J66" s="190" t="str">
        <f>IF(I88=0,"",I66/I88*100)</f>
        <v/>
      </c>
    </row>
    <row r="67" spans="1:10" ht="36.75" customHeight="1" x14ac:dyDescent="0.2">
      <c r="A67" s="179"/>
      <c r="B67" s="184" t="s">
        <v>75</v>
      </c>
      <c r="C67" s="185" t="s">
        <v>76</v>
      </c>
      <c r="D67" s="186"/>
      <c r="E67" s="186"/>
      <c r="F67" s="193" t="s">
        <v>24</v>
      </c>
      <c r="G67" s="194"/>
      <c r="H67" s="194"/>
      <c r="I67" s="194">
        <f>'D.1.1 1.00 Pol'!G17+'D.1.2.4 1.00 Pol'!G8</f>
        <v>0</v>
      </c>
      <c r="J67" s="190" t="str">
        <f>IF(I88=0,"",I67/I88*100)</f>
        <v/>
      </c>
    </row>
    <row r="68" spans="1:10" ht="36.75" customHeight="1" x14ac:dyDescent="0.2">
      <c r="A68" s="179"/>
      <c r="B68" s="184" t="s">
        <v>77</v>
      </c>
      <c r="C68" s="185" t="s">
        <v>78</v>
      </c>
      <c r="D68" s="186"/>
      <c r="E68" s="186"/>
      <c r="F68" s="193" t="s">
        <v>24</v>
      </c>
      <c r="G68" s="194"/>
      <c r="H68" s="194"/>
      <c r="I68" s="194">
        <f>'D.1.1 1.00 Pol'!G25</f>
        <v>0</v>
      </c>
      <c r="J68" s="190" t="str">
        <f>IF(I88=0,"",I68/I88*100)</f>
        <v/>
      </c>
    </row>
    <row r="69" spans="1:10" ht="36.75" customHeight="1" x14ac:dyDescent="0.2">
      <c r="A69" s="179"/>
      <c r="B69" s="184" t="s">
        <v>79</v>
      </c>
      <c r="C69" s="185" t="s">
        <v>80</v>
      </c>
      <c r="D69" s="186"/>
      <c r="E69" s="186"/>
      <c r="F69" s="193" t="s">
        <v>24</v>
      </c>
      <c r="G69" s="194"/>
      <c r="H69" s="194"/>
      <c r="I69" s="194">
        <f>'D.1.1 1.00 Pol'!G27</f>
        <v>0</v>
      </c>
      <c r="J69" s="190" t="str">
        <f>IF(I88=0,"",I69/I88*100)</f>
        <v/>
      </c>
    </row>
    <row r="70" spans="1:10" ht="36.75" customHeight="1" x14ac:dyDescent="0.2">
      <c r="A70" s="179"/>
      <c r="B70" s="184" t="s">
        <v>81</v>
      </c>
      <c r="C70" s="185" t="s">
        <v>82</v>
      </c>
      <c r="D70" s="186"/>
      <c r="E70" s="186"/>
      <c r="F70" s="193" t="s">
        <v>24</v>
      </c>
      <c r="G70" s="194"/>
      <c r="H70" s="194"/>
      <c r="I70" s="194">
        <f>'D.1.1 1.00 Pol'!G36+'D.1.2.2 1.00 Pol'!G14+'D.1.2.4 1.00 Pol'!G11</f>
        <v>0</v>
      </c>
      <c r="J70" s="190" t="str">
        <f>IF(I88=0,"",I70/I88*100)</f>
        <v/>
      </c>
    </row>
    <row r="71" spans="1:10" ht="36.75" customHeight="1" x14ac:dyDescent="0.2">
      <c r="A71" s="179"/>
      <c r="B71" s="184" t="s">
        <v>83</v>
      </c>
      <c r="C71" s="185" t="s">
        <v>84</v>
      </c>
      <c r="D71" s="186"/>
      <c r="E71" s="186"/>
      <c r="F71" s="193" t="s">
        <v>24</v>
      </c>
      <c r="G71" s="194"/>
      <c r="H71" s="194"/>
      <c r="I71" s="194">
        <f>'D.1.1 1.00 Pol'!G44</f>
        <v>0</v>
      </c>
      <c r="J71" s="190" t="str">
        <f>IF(I88=0,"",I71/I88*100)</f>
        <v/>
      </c>
    </row>
    <row r="72" spans="1:10" ht="36.75" customHeight="1" x14ac:dyDescent="0.2">
      <c r="A72" s="179"/>
      <c r="B72" s="184" t="s">
        <v>85</v>
      </c>
      <c r="C72" s="185" t="s">
        <v>86</v>
      </c>
      <c r="D72" s="186"/>
      <c r="E72" s="186"/>
      <c r="F72" s="193" t="s">
        <v>25</v>
      </c>
      <c r="G72" s="194"/>
      <c r="H72" s="194"/>
      <c r="I72" s="194">
        <f>'D.1.2.2 1.00 Pol'!G29+'D.1.2.4 1.00 Pol'!G17</f>
        <v>0</v>
      </c>
      <c r="J72" s="190" t="str">
        <f>IF(I88=0,"",I72/I88*100)</f>
        <v/>
      </c>
    </row>
    <row r="73" spans="1:10" ht="36.75" customHeight="1" x14ac:dyDescent="0.2">
      <c r="A73" s="179"/>
      <c r="B73" s="184" t="s">
        <v>87</v>
      </c>
      <c r="C73" s="185" t="s">
        <v>88</v>
      </c>
      <c r="D73" s="186"/>
      <c r="E73" s="186"/>
      <c r="F73" s="193" t="s">
        <v>25</v>
      </c>
      <c r="G73" s="194"/>
      <c r="H73" s="194"/>
      <c r="I73" s="194">
        <f>'D.1.2.2 1.00 Pol'!G36</f>
        <v>0</v>
      </c>
      <c r="J73" s="190" t="str">
        <f>IF(I88=0,"",I73/I88*100)</f>
        <v/>
      </c>
    </row>
    <row r="74" spans="1:10" ht="36.75" customHeight="1" x14ac:dyDescent="0.2">
      <c r="A74" s="179"/>
      <c r="B74" s="184" t="s">
        <v>89</v>
      </c>
      <c r="C74" s="185" t="s">
        <v>90</v>
      </c>
      <c r="D74" s="186"/>
      <c r="E74" s="186"/>
      <c r="F74" s="193" t="s">
        <v>25</v>
      </c>
      <c r="G74" s="194"/>
      <c r="H74" s="194"/>
      <c r="I74" s="194">
        <f>'D.1.2.2 1.00 Pol'!G57</f>
        <v>0</v>
      </c>
      <c r="J74" s="190" t="str">
        <f>IF(I88=0,"",I74/I88*100)</f>
        <v/>
      </c>
    </row>
    <row r="75" spans="1:10" ht="36.75" customHeight="1" x14ac:dyDescent="0.2">
      <c r="A75" s="179"/>
      <c r="B75" s="184" t="s">
        <v>91</v>
      </c>
      <c r="C75" s="185" t="s">
        <v>92</v>
      </c>
      <c r="D75" s="186"/>
      <c r="E75" s="186"/>
      <c r="F75" s="193" t="s">
        <v>25</v>
      </c>
      <c r="G75" s="194"/>
      <c r="H75" s="194"/>
      <c r="I75" s="194">
        <f>'D.1.2.2 1.00 Pol'!G121</f>
        <v>0</v>
      </c>
      <c r="J75" s="190" t="str">
        <f>IF(I88=0,"",I75/I88*100)</f>
        <v/>
      </c>
    </row>
    <row r="76" spans="1:10" ht="36.75" customHeight="1" x14ac:dyDescent="0.2">
      <c r="A76" s="179"/>
      <c r="B76" s="184" t="s">
        <v>93</v>
      </c>
      <c r="C76" s="185" t="s">
        <v>94</v>
      </c>
      <c r="D76" s="186"/>
      <c r="E76" s="186"/>
      <c r="F76" s="193" t="s">
        <v>25</v>
      </c>
      <c r="G76" s="194"/>
      <c r="H76" s="194"/>
      <c r="I76" s="194">
        <f>'D.1.2.2 1.00 Pol'!G141</f>
        <v>0</v>
      </c>
      <c r="J76" s="190" t="str">
        <f>IF(I88=0,"",I76/I88*100)</f>
        <v/>
      </c>
    </row>
    <row r="77" spans="1:10" ht="36.75" customHeight="1" x14ac:dyDescent="0.2">
      <c r="A77" s="179"/>
      <c r="B77" s="184" t="s">
        <v>95</v>
      </c>
      <c r="C77" s="185" t="s">
        <v>96</v>
      </c>
      <c r="D77" s="186"/>
      <c r="E77" s="186"/>
      <c r="F77" s="193" t="s">
        <v>25</v>
      </c>
      <c r="G77" s="194"/>
      <c r="H77" s="194"/>
      <c r="I77" s="194">
        <f>'D.1.2.4 1.00 Pol'!G32</f>
        <v>0</v>
      </c>
      <c r="J77" s="190" t="str">
        <f>IF(I88=0,"",I77/I88*100)</f>
        <v/>
      </c>
    </row>
    <row r="78" spans="1:10" ht="36.75" customHeight="1" x14ac:dyDescent="0.2">
      <c r="A78" s="179"/>
      <c r="B78" s="184" t="s">
        <v>97</v>
      </c>
      <c r="C78" s="185" t="s">
        <v>98</v>
      </c>
      <c r="D78" s="186"/>
      <c r="E78" s="186"/>
      <c r="F78" s="193" t="s">
        <v>25</v>
      </c>
      <c r="G78" s="194"/>
      <c r="H78" s="194"/>
      <c r="I78" s="194">
        <f>'D.1.2.4 1.00 Pol'!G35</f>
        <v>0</v>
      </c>
      <c r="J78" s="190" t="str">
        <f>IF(I88=0,"",I78/I88*100)</f>
        <v/>
      </c>
    </row>
    <row r="79" spans="1:10" ht="36.75" customHeight="1" x14ac:dyDescent="0.2">
      <c r="A79" s="179"/>
      <c r="B79" s="184" t="s">
        <v>99</v>
      </c>
      <c r="C79" s="185" t="s">
        <v>100</v>
      </c>
      <c r="D79" s="186"/>
      <c r="E79" s="186"/>
      <c r="F79" s="193" t="s">
        <v>25</v>
      </c>
      <c r="G79" s="194"/>
      <c r="H79" s="194"/>
      <c r="I79" s="194">
        <f>'D.1.2.4 1.00 Pol'!G58</f>
        <v>0</v>
      </c>
      <c r="J79" s="190" t="str">
        <f>IF(I88=0,"",I79/I88*100)</f>
        <v/>
      </c>
    </row>
    <row r="80" spans="1:10" ht="36.75" customHeight="1" x14ac:dyDescent="0.2">
      <c r="A80" s="179"/>
      <c r="B80" s="184" t="s">
        <v>101</v>
      </c>
      <c r="C80" s="185" t="s">
        <v>102</v>
      </c>
      <c r="D80" s="186"/>
      <c r="E80" s="186"/>
      <c r="F80" s="193" t="s">
        <v>25</v>
      </c>
      <c r="G80" s="194"/>
      <c r="H80" s="194"/>
      <c r="I80" s="194">
        <f>'D.1.2.4 1.00 Pol'!G72</f>
        <v>0</v>
      </c>
      <c r="J80" s="190" t="str">
        <f>IF(I88=0,"",I80/I88*100)</f>
        <v/>
      </c>
    </row>
    <row r="81" spans="1:10" ht="36.75" customHeight="1" x14ac:dyDescent="0.2">
      <c r="A81" s="179"/>
      <c r="B81" s="184" t="s">
        <v>103</v>
      </c>
      <c r="C81" s="185" t="s">
        <v>104</v>
      </c>
      <c r="D81" s="186"/>
      <c r="E81" s="186"/>
      <c r="F81" s="193" t="s">
        <v>25</v>
      </c>
      <c r="G81" s="194"/>
      <c r="H81" s="194"/>
      <c r="I81" s="194">
        <f>'D.1.1 1.00 Pol'!G60</f>
        <v>0</v>
      </c>
      <c r="J81" s="190" t="str">
        <f>IF(I88=0,"",I81/I88*100)</f>
        <v/>
      </c>
    </row>
    <row r="82" spans="1:10" ht="36.75" customHeight="1" x14ac:dyDescent="0.2">
      <c r="A82" s="179"/>
      <c r="B82" s="184" t="s">
        <v>105</v>
      </c>
      <c r="C82" s="185" t="s">
        <v>106</v>
      </c>
      <c r="D82" s="186"/>
      <c r="E82" s="186"/>
      <c r="F82" s="193" t="s">
        <v>25</v>
      </c>
      <c r="G82" s="194"/>
      <c r="H82" s="194"/>
      <c r="I82" s="194">
        <f>'D.1.1 1.00 Pol'!G63</f>
        <v>0</v>
      </c>
      <c r="J82" s="190" t="str">
        <f>IF(I88=0,"",I82/I88*100)</f>
        <v/>
      </c>
    </row>
    <row r="83" spans="1:10" ht="36.75" customHeight="1" x14ac:dyDescent="0.2">
      <c r="A83" s="179"/>
      <c r="B83" s="184" t="s">
        <v>107</v>
      </c>
      <c r="C83" s="185" t="s">
        <v>108</v>
      </c>
      <c r="D83" s="186"/>
      <c r="E83" s="186"/>
      <c r="F83" s="193" t="s">
        <v>25</v>
      </c>
      <c r="G83" s="194"/>
      <c r="H83" s="194"/>
      <c r="I83" s="194">
        <f>'D.1.1 1.00 Pol'!G83</f>
        <v>0</v>
      </c>
      <c r="J83" s="190" t="str">
        <f>IF(I88=0,"",I83/I88*100)</f>
        <v/>
      </c>
    </row>
    <row r="84" spans="1:10" ht="36.75" customHeight="1" x14ac:dyDescent="0.2">
      <c r="A84" s="179"/>
      <c r="B84" s="184" t="s">
        <v>109</v>
      </c>
      <c r="C84" s="185" t="s">
        <v>110</v>
      </c>
      <c r="D84" s="186"/>
      <c r="E84" s="186"/>
      <c r="F84" s="193" t="s">
        <v>26</v>
      </c>
      <c r="G84" s="194"/>
      <c r="H84" s="194"/>
      <c r="I84" s="194">
        <f>'D.1.1 1.00 Pol'!G89</f>
        <v>0</v>
      </c>
      <c r="J84" s="190" t="str">
        <f>IF(I88=0,"",I84/I88*100)</f>
        <v/>
      </c>
    </row>
    <row r="85" spans="1:10" ht="36.75" customHeight="1" x14ac:dyDescent="0.2">
      <c r="A85" s="179"/>
      <c r="B85" s="184" t="s">
        <v>111</v>
      </c>
      <c r="C85" s="185" t="s">
        <v>112</v>
      </c>
      <c r="D85" s="186"/>
      <c r="E85" s="186"/>
      <c r="F85" s="193" t="s">
        <v>113</v>
      </c>
      <c r="G85" s="194"/>
      <c r="H85" s="194"/>
      <c r="I85" s="194">
        <f>'D.1.1 1.00 Pol'!G95+'D.1.2.2 1.00 Pol'!G179</f>
        <v>0</v>
      </c>
      <c r="J85" s="190" t="str">
        <f>IF(I88=0,"",I85/I88*100)</f>
        <v/>
      </c>
    </row>
    <row r="86" spans="1:10" ht="36.75" customHeight="1" x14ac:dyDescent="0.2">
      <c r="A86" s="179"/>
      <c r="B86" s="184" t="s">
        <v>114</v>
      </c>
      <c r="C86" s="185" t="s">
        <v>27</v>
      </c>
      <c r="D86" s="186"/>
      <c r="E86" s="186"/>
      <c r="F86" s="193" t="s">
        <v>114</v>
      </c>
      <c r="G86" s="194"/>
      <c r="H86" s="194"/>
      <c r="I86" s="194">
        <f>'01 1.00 Naklady'!G8</f>
        <v>0</v>
      </c>
      <c r="J86" s="190" t="str">
        <f>IF(I88=0,"",I86/I88*100)</f>
        <v/>
      </c>
    </row>
    <row r="87" spans="1:10" ht="36.75" customHeight="1" x14ac:dyDescent="0.2">
      <c r="A87" s="179"/>
      <c r="B87" s="184" t="s">
        <v>115</v>
      </c>
      <c r="C87" s="185" t="s">
        <v>28</v>
      </c>
      <c r="D87" s="186"/>
      <c r="E87" s="186"/>
      <c r="F87" s="193" t="s">
        <v>115</v>
      </c>
      <c r="G87" s="194"/>
      <c r="H87" s="194"/>
      <c r="I87" s="194">
        <f>'01 1.00 Naklady'!G15</f>
        <v>0</v>
      </c>
      <c r="J87" s="190" t="str">
        <f>IF(I88=0,"",I87/I88*100)</f>
        <v/>
      </c>
    </row>
    <row r="88" spans="1:10" ht="25.5" customHeight="1" x14ac:dyDescent="0.2">
      <c r="A88" s="180"/>
      <c r="B88" s="187" t="s">
        <v>1</v>
      </c>
      <c r="C88" s="188"/>
      <c r="D88" s="189"/>
      <c r="E88" s="189"/>
      <c r="F88" s="195"/>
      <c r="G88" s="196"/>
      <c r="H88" s="196"/>
      <c r="I88" s="196">
        <f>SUM(I65:I87)</f>
        <v>0</v>
      </c>
      <c r="J88" s="191">
        <f>SUM(J65:J87)</f>
        <v>0</v>
      </c>
    </row>
    <row r="89" spans="1:10" x14ac:dyDescent="0.2">
      <c r="F89" s="133"/>
      <c r="G89" s="133"/>
      <c r="H89" s="133"/>
      <c r="I89" s="133"/>
      <c r="J89" s="192"/>
    </row>
    <row r="90" spans="1:10" x14ac:dyDescent="0.2">
      <c r="F90" s="133"/>
      <c r="G90" s="133"/>
      <c r="H90" s="133"/>
      <c r="I90" s="133"/>
      <c r="J90" s="192"/>
    </row>
    <row r="91" spans="1:10" x14ac:dyDescent="0.2">
      <c r="F91" s="133"/>
      <c r="G91" s="133"/>
      <c r="H91" s="133"/>
      <c r="I91" s="133"/>
      <c r="J91" s="192"/>
    </row>
  </sheetData>
  <sheetProtection algorithmName="SHA-512" hashValue="a+q5lhGRwFC8rc/FrwZsiDZIvfcS5x6OpFuAZXmOP4ytsRw9g9yHaFIVHPPNXSxg+S3pMpW6cbTp1nFzdaHSIA==" saltValue="nQGrRu4FRNBVNmi8W+rKu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C84:E84"/>
    <mergeCell ref="C85:E85"/>
    <mergeCell ref="C86:E86"/>
    <mergeCell ref="C87:E87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C69:E69"/>
    <mergeCell ref="C70:E70"/>
    <mergeCell ref="C71:E71"/>
    <mergeCell ref="C72:E72"/>
    <mergeCell ref="C73:E73"/>
    <mergeCell ref="B49:E49"/>
    <mergeCell ref="C65:E65"/>
    <mergeCell ref="C66:E66"/>
    <mergeCell ref="C67:E67"/>
    <mergeCell ref="C68:E68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Bv7J61F/1rmnULBj7IN9WkYpVzTY7kDwk2FR59auv1d3YXZ+xHnHokO53zjWLDDKyIPIXi/1m0bbTEbF+LSKOw==" saltValue="jIRE51pndpDcmJSI+X9CF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9F92-0FA6-474D-8C3B-DD7121C4758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116</v>
      </c>
      <c r="B1" s="198"/>
      <c r="C1" s="198"/>
      <c r="D1" s="198"/>
      <c r="E1" s="198"/>
      <c r="F1" s="198"/>
      <c r="G1" s="198"/>
      <c r="AG1" t="s">
        <v>117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118</v>
      </c>
    </row>
    <row r="3" spans="1:60" ht="24.95" customHeight="1" x14ac:dyDescent="0.2">
      <c r="A3" s="199" t="s">
        <v>8</v>
      </c>
      <c r="B3" s="49" t="s">
        <v>119</v>
      </c>
      <c r="C3" s="202" t="s">
        <v>48</v>
      </c>
      <c r="D3" s="200"/>
      <c r="E3" s="200"/>
      <c r="F3" s="200"/>
      <c r="G3" s="201"/>
      <c r="AC3" s="177" t="s">
        <v>120</v>
      </c>
      <c r="AG3" t="s">
        <v>121</v>
      </c>
    </row>
    <row r="4" spans="1:60" ht="24.95" customHeight="1" x14ac:dyDescent="0.2">
      <c r="A4" s="203" t="s">
        <v>9</v>
      </c>
      <c r="B4" s="204" t="s">
        <v>47</v>
      </c>
      <c r="C4" s="205" t="s">
        <v>48</v>
      </c>
      <c r="D4" s="206"/>
      <c r="E4" s="206"/>
      <c r="F4" s="206"/>
      <c r="G4" s="207"/>
      <c r="AG4" t="s">
        <v>122</v>
      </c>
    </row>
    <row r="5" spans="1:60" x14ac:dyDescent="0.2">
      <c r="D5" s="10"/>
    </row>
    <row r="6" spans="1:60" ht="38.25" x14ac:dyDescent="0.2">
      <c r="A6" s="209" t="s">
        <v>123</v>
      </c>
      <c r="B6" s="211" t="s">
        <v>124</v>
      </c>
      <c r="C6" s="211" t="s">
        <v>125</v>
      </c>
      <c r="D6" s="210" t="s">
        <v>126</v>
      </c>
      <c r="E6" s="209" t="s">
        <v>127</v>
      </c>
      <c r="F6" s="208" t="s">
        <v>128</v>
      </c>
      <c r="G6" s="209" t="s">
        <v>29</v>
      </c>
      <c r="H6" s="212" t="s">
        <v>30</v>
      </c>
      <c r="I6" s="212" t="s">
        <v>129</v>
      </c>
      <c r="J6" s="212" t="s">
        <v>31</v>
      </c>
      <c r="K6" s="212" t="s">
        <v>130</v>
      </c>
      <c r="L6" s="212" t="s">
        <v>131</v>
      </c>
      <c r="M6" s="212" t="s">
        <v>132</v>
      </c>
      <c r="N6" s="212" t="s">
        <v>133</v>
      </c>
      <c r="O6" s="212" t="s">
        <v>134</v>
      </c>
      <c r="P6" s="212" t="s">
        <v>135</v>
      </c>
      <c r="Q6" s="212" t="s">
        <v>136</v>
      </c>
      <c r="R6" s="212" t="s">
        <v>137</v>
      </c>
      <c r="S6" s="212" t="s">
        <v>138</v>
      </c>
      <c r="T6" s="212" t="s">
        <v>139</v>
      </c>
      <c r="U6" s="212" t="s">
        <v>140</v>
      </c>
      <c r="V6" s="212" t="s">
        <v>141</v>
      </c>
      <c r="W6" s="212" t="s">
        <v>142</v>
      </c>
      <c r="X6" s="212" t="s">
        <v>143</v>
      </c>
      <c r="Y6" s="212" t="s">
        <v>144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5" t="s">
        <v>145</v>
      </c>
      <c r="B8" s="226" t="s">
        <v>114</v>
      </c>
      <c r="C8" s="241" t="s">
        <v>27</v>
      </c>
      <c r="D8" s="227"/>
      <c r="E8" s="228"/>
      <c r="F8" s="229"/>
      <c r="G8" s="229">
        <f>SUMIF(AG9:AG14,"&lt;&gt;NOR",G9:G14)</f>
        <v>0</v>
      </c>
      <c r="H8" s="229"/>
      <c r="I8" s="229">
        <f>SUM(I9:I14)</f>
        <v>0</v>
      </c>
      <c r="J8" s="229"/>
      <c r="K8" s="229">
        <f>SUM(K9:K14)</f>
        <v>0</v>
      </c>
      <c r="L8" s="229"/>
      <c r="M8" s="229">
        <f>SUM(M9:M14)</f>
        <v>0</v>
      </c>
      <c r="N8" s="228"/>
      <c r="O8" s="228">
        <f>SUM(O9:O14)</f>
        <v>0</v>
      </c>
      <c r="P8" s="228"/>
      <c r="Q8" s="228">
        <f>SUM(Q9:Q14)</f>
        <v>0</v>
      </c>
      <c r="R8" s="229"/>
      <c r="S8" s="229"/>
      <c r="T8" s="230"/>
      <c r="U8" s="224"/>
      <c r="V8" s="224">
        <f>SUM(V9:V14)</f>
        <v>0</v>
      </c>
      <c r="W8" s="224"/>
      <c r="X8" s="224"/>
      <c r="Y8" s="224"/>
      <c r="AG8" t="s">
        <v>146</v>
      </c>
    </row>
    <row r="9" spans="1:60" outlineLevel="1" x14ac:dyDescent="0.2">
      <c r="A9" s="232">
        <v>1</v>
      </c>
      <c r="B9" s="233" t="s">
        <v>147</v>
      </c>
      <c r="C9" s="242" t="s">
        <v>148</v>
      </c>
      <c r="D9" s="234" t="s">
        <v>149</v>
      </c>
      <c r="E9" s="235">
        <v>1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/>
      <c r="S9" s="237" t="s">
        <v>150</v>
      </c>
      <c r="T9" s="238" t="s">
        <v>151</v>
      </c>
      <c r="U9" s="223">
        <v>0</v>
      </c>
      <c r="V9" s="223">
        <f>ROUND(E9*U9,2)</f>
        <v>0</v>
      </c>
      <c r="W9" s="223"/>
      <c r="X9" s="223" t="s">
        <v>152</v>
      </c>
      <c r="Y9" s="223" t="s">
        <v>153</v>
      </c>
      <c r="Z9" s="213"/>
      <c r="AA9" s="213"/>
      <c r="AB9" s="213"/>
      <c r="AC9" s="213"/>
      <c r="AD9" s="213"/>
      <c r="AE9" s="213"/>
      <c r="AF9" s="213"/>
      <c r="AG9" s="213" t="s">
        <v>154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2.5" outlineLevel="2" x14ac:dyDescent="0.2">
      <c r="A10" s="220"/>
      <c r="B10" s="221"/>
      <c r="C10" s="243" t="s">
        <v>155</v>
      </c>
      <c r="D10" s="240"/>
      <c r="E10" s="240"/>
      <c r="F10" s="240"/>
      <c r="G10" s="240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156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39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213"/>
      <c r="BC10" s="213"/>
      <c r="BD10" s="213"/>
      <c r="BE10" s="213"/>
      <c r="BF10" s="213"/>
      <c r="BG10" s="213"/>
      <c r="BH10" s="213"/>
    </row>
    <row r="11" spans="1:60" outlineLevel="1" x14ac:dyDescent="0.2">
      <c r="A11" s="232">
        <v>2</v>
      </c>
      <c r="B11" s="233" t="s">
        <v>157</v>
      </c>
      <c r="C11" s="242" t="s">
        <v>158</v>
      </c>
      <c r="D11" s="234" t="s">
        <v>149</v>
      </c>
      <c r="E11" s="235">
        <v>1</v>
      </c>
      <c r="F11" s="236"/>
      <c r="G11" s="237">
        <f>ROUND(E11*F11,2)</f>
        <v>0</v>
      </c>
      <c r="H11" s="236"/>
      <c r="I11" s="237">
        <f>ROUND(E11*H11,2)</f>
        <v>0</v>
      </c>
      <c r="J11" s="236"/>
      <c r="K11" s="237">
        <f>ROUND(E11*J11,2)</f>
        <v>0</v>
      </c>
      <c r="L11" s="237">
        <v>21</v>
      </c>
      <c r="M11" s="237">
        <f>G11*(1+L11/100)</f>
        <v>0</v>
      </c>
      <c r="N11" s="235">
        <v>0</v>
      </c>
      <c r="O11" s="235">
        <f>ROUND(E11*N11,2)</f>
        <v>0</v>
      </c>
      <c r="P11" s="235">
        <v>0</v>
      </c>
      <c r="Q11" s="235">
        <f>ROUND(E11*P11,2)</f>
        <v>0</v>
      </c>
      <c r="R11" s="237"/>
      <c r="S11" s="237" t="s">
        <v>150</v>
      </c>
      <c r="T11" s="238" t="s">
        <v>151</v>
      </c>
      <c r="U11" s="223">
        <v>0</v>
      </c>
      <c r="V11" s="223">
        <f>ROUND(E11*U11,2)</f>
        <v>0</v>
      </c>
      <c r="W11" s="223"/>
      <c r="X11" s="223" t="s">
        <v>152</v>
      </c>
      <c r="Y11" s="223" t="s">
        <v>153</v>
      </c>
      <c r="Z11" s="213"/>
      <c r="AA11" s="213"/>
      <c r="AB11" s="213"/>
      <c r="AC11" s="213"/>
      <c r="AD11" s="213"/>
      <c r="AE11" s="213"/>
      <c r="AF11" s="213"/>
      <c r="AG11" s="213" t="s">
        <v>154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ht="22.5" outlineLevel="2" x14ac:dyDescent="0.2">
      <c r="A12" s="220"/>
      <c r="B12" s="221"/>
      <c r="C12" s="243" t="s">
        <v>159</v>
      </c>
      <c r="D12" s="240"/>
      <c r="E12" s="240"/>
      <c r="F12" s="240"/>
      <c r="G12" s="240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156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39" t="str">
        <f>C12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2" s="213"/>
      <c r="BC12" s="213"/>
      <c r="BD12" s="213"/>
      <c r="BE12" s="213"/>
      <c r="BF12" s="213"/>
      <c r="BG12" s="213"/>
      <c r="BH12" s="213"/>
    </row>
    <row r="13" spans="1:60" outlineLevel="1" x14ac:dyDescent="0.2">
      <c r="A13" s="232">
        <v>3</v>
      </c>
      <c r="B13" s="233" t="s">
        <v>160</v>
      </c>
      <c r="C13" s="242" t="s">
        <v>161</v>
      </c>
      <c r="D13" s="234" t="s">
        <v>149</v>
      </c>
      <c r="E13" s="235">
        <v>1</v>
      </c>
      <c r="F13" s="236"/>
      <c r="G13" s="237">
        <f>ROUND(E13*F13,2)</f>
        <v>0</v>
      </c>
      <c r="H13" s="236"/>
      <c r="I13" s="237">
        <f>ROUND(E13*H13,2)</f>
        <v>0</v>
      </c>
      <c r="J13" s="236"/>
      <c r="K13" s="237">
        <f>ROUND(E13*J13,2)</f>
        <v>0</v>
      </c>
      <c r="L13" s="237">
        <v>21</v>
      </c>
      <c r="M13" s="237">
        <f>G13*(1+L13/100)</f>
        <v>0</v>
      </c>
      <c r="N13" s="235">
        <v>0</v>
      </c>
      <c r="O13" s="235">
        <f>ROUND(E13*N13,2)</f>
        <v>0</v>
      </c>
      <c r="P13" s="235">
        <v>0</v>
      </c>
      <c r="Q13" s="235">
        <f>ROUND(E13*P13,2)</f>
        <v>0</v>
      </c>
      <c r="R13" s="237"/>
      <c r="S13" s="237" t="s">
        <v>150</v>
      </c>
      <c r="T13" s="238" t="s">
        <v>151</v>
      </c>
      <c r="U13" s="223">
        <v>0</v>
      </c>
      <c r="V13" s="223">
        <f>ROUND(E13*U13,2)</f>
        <v>0</v>
      </c>
      <c r="W13" s="223"/>
      <c r="X13" s="223" t="s">
        <v>152</v>
      </c>
      <c r="Y13" s="223" t="s">
        <v>153</v>
      </c>
      <c r="Z13" s="213"/>
      <c r="AA13" s="213"/>
      <c r="AB13" s="213"/>
      <c r="AC13" s="213"/>
      <c r="AD13" s="213"/>
      <c r="AE13" s="213"/>
      <c r="AF13" s="213"/>
      <c r="AG13" s="213" t="s">
        <v>162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2.5" outlineLevel="2" x14ac:dyDescent="0.2">
      <c r="A14" s="220"/>
      <c r="B14" s="221"/>
      <c r="C14" s="243" t="s">
        <v>163</v>
      </c>
      <c r="D14" s="240"/>
      <c r="E14" s="240"/>
      <c r="F14" s="240"/>
      <c r="G14" s="240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156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39" t="str">
        <f>C14</f>
        <v>Náklady na ztížené provádění stavebních prací v důsledku nepřerušeného provozu na staveništi nebo v případech nepřerušeného provozu v objektech v nichž se stavební práce provádí.</v>
      </c>
      <c r="BB14" s="213"/>
      <c r="BC14" s="213"/>
      <c r="BD14" s="213"/>
      <c r="BE14" s="213"/>
      <c r="BF14" s="213"/>
      <c r="BG14" s="213"/>
      <c r="BH14" s="213"/>
    </row>
    <row r="15" spans="1:60" x14ac:dyDescent="0.2">
      <c r="A15" s="225" t="s">
        <v>145</v>
      </c>
      <c r="B15" s="226" t="s">
        <v>115</v>
      </c>
      <c r="C15" s="241" t="s">
        <v>28</v>
      </c>
      <c r="D15" s="227"/>
      <c r="E15" s="228"/>
      <c r="F15" s="229"/>
      <c r="G15" s="229">
        <f>SUMIF(AG16:AG23,"&lt;&gt;NOR",G16:G23)</f>
        <v>0</v>
      </c>
      <c r="H15" s="229"/>
      <c r="I15" s="229">
        <f>SUM(I16:I23)</f>
        <v>0</v>
      </c>
      <c r="J15" s="229"/>
      <c r="K15" s="229">
        <f>SUM(K16:K23)</f>
        <v>0</v>
      </c>
      <c r="L15" s="229"/>
      <c r="M15" s="229">
        <f>SUM(M16:M23)</f>
        <v>0</v>
      </c>
      <c r="N15" s="228"/>
      <c r="O15" s="228">
        <f>SUM(O16:O23)</f>
        <v>0</v>
      </c>
      <c r="P15" s="228"/>
      <c r="Q15" s="228">
        <f>SUM(Q16:Q23)</f>
        <v>0</v>
      </c>
      <c r="R15" s="229"/>
      <c r="S15" s="229"/>
      <c r="T15" s="230"/>
      <c r="U15" s="224"/>
      <c r="V15" s="224">
        <f>SUM(V16:V23)</f>
        <v>0</v>
      </c>
      <c r="W15" s="224"/>
      <c r="X15" s="224"/>
      <c r="Y15" s="224"/>
      <c r="AG15" t="s">
        <v>146</v>
      </c>
    </row>
    <row r="16" spans="1:60" outlineLevel="1" x14ac:dyDescent="0.2">
      <c r="A16" s="232">
        <v>4</v>
      </c>
      <c r="B16" s="233" t="s">
        <v>164</v>
      </c>
      <c r="C16" s="242" t="s">
        <v>165</v>
      </c>
      <c r="D16" s="234" t="s">
        <v>149</v>
      </c>
      <c r="E16" s="235">
        <v>1</v>
      </c>
      <c r="F16" s="236"/>
      <c r="G16" s="237">
        <f>ROUND(E16*F16,2)</f>
        <v>0</v>
      </c>
      <c r="H16" s="236"/>
      <c r="I16" s="237">
        <f>ROUND(E16*H16,2)</f>
        <v>0</v>
      </c>
      <c r="J16" s="236"/>
      <c r="K16" s="237">
        <f>ROUND(E16*J16,2)</f>
        <v>0</v>
      </c>
      <c r="L16" s="237">
        <v>21</v>
      </c>
      <c r="M16" s="237">
        <f>G16*(1+L16/100)</f>
        <v>0</v>
      </c>
      <c r="N16" s="235">
        <v>0</v>
      </c>
      <c r="O16" s="235">
        <f>ROUND(E16*N16,2)</f>
        <v>0</v>
      </c>
      <c r="P16" s="235">
        <v>0</v>
      </c>
      <c r="Q16" s="235">
        <f>ROUND(E16*P16,2)</f>
        <v>0</v>
      </c>
      <c r="R16" s="237"/>
      <c r="S16" s="237" t="s">
        <v>150</v>
      </c>
      <c r="T16" s="238" t="s">
        <v>151</v>
      </c>
      <c r="U16" s="223">
        <v>0</v>
      </c>
      <c r="V16" s="223">
        <f>ROUND(E16*U16,2)</f>
        <v>0</v>
      </c>
      <c r="W16" s="223"/>
      <c r="X16" s="223" t="s">
        <v>152</v>
      </c>
      <c r="Y16" s="223" t="s">
        <v>153</v>
      </c>
      <c r="Z16" s="213"/>
      <c r="AA16" s="213"/>
      <c r="AB16" s="213"/>
      <c r="AC16" s="213"/>
      <c r="AD16" s="213"/>
      <c r="AE16" s="213"/>
      <c r="AF16" s="213"/>
      <c r="AG16" s="213" t="s">
        <v>154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">
      <c r="A17" s="220"/>
      <c r="B17" s="221"/>
      <c r="C17" s="243" t="s">
        <v>166</v>
      </c>
      <c r="D17" s="240"/>
      <c r="E17" s="240"/>
      <c r="F17" s="240"/>
      <c r="G17" s="240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156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39" t="str">
        <f>C17</f>
        <v>náklady spojené s provedením všech technickými normami předepsaných zkoušek a revizí stavebních konstrukcí nebo stavebních prací.</v>
      </c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32">
        <v>5</v>
      </c>
      <c r="B18" s="233" t="s">
        <v>167</v>
      </c>
      <c r="C18" s="242" t="s">
        <v>168</v>
      </c>
      <c r="D18" s="234" t="s">
        <v>149</v>
      </c>
      <c r="E18" s="235">
        <v>1</v>
      </c>
      <c r="F18" s="236"/>
      <c r="G18" s="237">
        <f>ROUND(E18*F18,2)</f>
        <v>0</v>
      </c>
      <c r="H18" s="236"/>
      <c r="I18" s="237">
        <f>ROUND(E18*H18,2)</f>
        <v>0</v>
      </c>
      <c r="J18" s="236"/>
      <c r="K18" s="237">
        <f>ROUND(E18*J18,2)</f>
        <v>0</v>
      </c>
      <c r="L18" s="237">
        <v>21</v>
      </c>
      <c r="M18" s="237">
        <f>G18*(1+L18/100)</f>
        <v>0</v>
      </c>
      <c r="N18" s="235">
        <v>0</v>
      </c>
      <c r="O18" s="235">
        <f>ROUND(E18*N18,2)</f>
        <v>0</v>
      </c>
      <c r="P18" s="235">
        <v>0</v>
      </c>
      <c r="Q18" s="235">
        <f>ROUND(E18*P18,2)</f>
        <v>0</v>
      </c>
      <c r="R18" s="237"/>
      <c r="S18" s="237" t="s">
        <v>150</v>
      </c>
      <c r="T18" s="238" t="s">
        <v>151</v>
      </c>
      <c r="U18" s="223">
        <v>0</v>
      </c>
      <c r="V18" s="223">
        <f>ROUND(E18*U18,2)</f>
        <v>0</v>
      </c>
      <c r="W18" s="223"/>
      <c r="X18" s="223" t="s">
        <v>152</v>
      </c>
      <c r="Y18" s="223" t="s">
        <v>153</v>
      </c>
      <c r="Z18" s="213"/>
      <c r="AA18" s="213"/>
      <c r="AB18" s="213"/>
      <c r="AC18" s="213"/>
      <c r="AD18" s="213"/>
      <c r="AE18" s="213"/>
      <c r="AF18" s="213"/>
      <c r="AG18" s="213" t="s">
        <v>154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2" x14ac:dyDescent="0.2">
      <c r="A19" s="220"/>
      <c r="B19" s="221"/>
      <c r="C19" s="243" t="s">
        <v>169</v>
      </c>
      <c r="D19" s="240"/>
      <c r="E19" s="240"/>
      <c r="F19" s="240"/>
      <c r="G19" s="240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156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39" t="str">
        <f>C19</f>
        <v>Náklady na individuální zkoušky dodaných a smontovaných technologických zařízení včetně komplexního vyzkoušení.</v>
      </c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32">
        <v>6</v>
      </c>
      <c r="B20" s="233" t="s">
        <v>170</v>
      </c>
      <c r="C20" s="242" t="s">
        <v>171</v>
      </c>
      <c r="D20" s="234" t="s">
        <v>149</v>
      </c>
      <c r="E20" s="235">
        <v>1</v>
      </c>
      <c r="F20" s="236"/>
      <c r="G20" s="237">
        <f>ROUND(E20*F20,2)</f>
        <v>0</v>
      </c>
      <c r="H20" s="236"/>
      <c r="I20" s="237">
        <f>ROUND(E20*H20,2)</f>
        <v>0</v>
      </c>
      <c r="J20" s="236"/>
      <c r="K20" s="237">
        <f>ROUND(E20*J20,2)</f>
        <v>0</v>
      </c>
      <c r="L20" s="237">
        <v>21</v>
      </c>
      <c r="M20" s="237">
        <f>G20*(1+L20/100)</f>
        <v>0</v>
      </c>
      <c r="N20" s="235">
        <v>0</v>
      </c>
      <c r="O20" s="235">
        <f>ROUND(E20*N20,2)</f>
        <v>0</v>
      </c>
      <c r="P20" s="235">
        <v>0</v>
      </c>
      <c r="Q20" s="235">
        <f>ROUND(E20*P20,2)</f>
        <v>0</v>
      </c>
      <c r="R20" s="237"/>
      <c r="S20" s="237" t="s">
        <v>150</v>
      </c>
      <c r="T20" s="238" t="s">
        <v>151</v>
      </c>
      <c r="U20" s="223">
        <v>0</v>
      </c>
      <c r="V20" s="223">
        <f>ROUND(E20*U20,2)</f>
        <v>0</v>
      </c>
      <c r="W20" s="223"/>
      <c r="X20" s="223" t="s">
        <v>152</v>
      </c>
      <c r="Y20" s="223" t="s">
        <v>153</v>
      </c>
      <c r="Z20" s="213"/>
      <c r="AA20" s="213"/>
      <c r="AB20" s="213"/>
      <c r="AC20" s="213"/>
      <c r="AD20" s="213"/>
      <c r="AE20" s="213"/>
      <c r="AF20" s="213"/>
      <c r="AG20" s="213" t="s">
        <v>154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2" x14ac:dyDescent="0.2">
      <c r="A21" s="220"/>
      <c r="B21" s="221"/>
      <c r="C21" s="243" t="s">
        <v>172</v>
      </c>
      <c r="D21" s="240"/>
      <c r="E21" s="240"/>
      <c r="F21" s="240"/>
      <c r="G21" s="240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156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39" t="str">
        <f>C21</f>
        <v>Náklady na vyhotovení dokumentace skutečného provedení stavby a její předání objednateli v požadované formě a požadovaném počtu.</v>
      </c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32">
        <v>7</v>
      </c>
      <c r="B22" s="233" t="s">
        <v>173</v>
      </c>
      <c r="C22" s="242" t="s">
        <v>174</v>
      </c>
      <c r="D22" s="234" t="s">
        <v>149</v>
      </c>
      <c r="E22" s="235">
        <v>1</v>
      </c>
      <c r="F22" s="236"/>
      <c r="G22" s="237">
        <f>ROUND(E22*F22,2)</f>
        <v>0</v>
      </c>
      <c r="H22" s="236"/>
      <c r="I22" s="237">
        <f>ROUND(E22*H22,2)</f>
        <v>0</v>
      </c>
      <c r="J22" s="236"/>
      <c r="K22" s="237">
        <f>ROUND(E22*J22,2)</f>
        <v>0</v>
      </c>
      <c r="L22" s="237">
        <v>21</v>
      </c>
      <c r="M22" s="237">
        <f>G22*(1+L22/100)</f>
        <v>0</v>
      </c>
      <c r="N22" s="235">
        <v>0</v>
      </c>
      <c r="O22" s="235">
        <f>ROUND(E22*N22,2)</f>
        <v>0</v>
      </c>
      <c r="P22" s="235">
        <v>0</v>
      </c>
      <c r="Q22" s="235">
        <f>ROUND(E22*P22,2)</f>
        <v>0</v>
      </c>
      <c r="R22" s="237"/>
      <c r="S22" s="237" t="s">
        <v>150</v>
      </c>
      <c r="T22" s="238" t="s">
        <v>151</v>
      </c>
      <c r="U22" s="223">
        <v>0</v>
      </c>
      <c r="V22" s="223">
        <f>ROUND(E22*U22,2)</f>
        <v>0</v>
      </c>
      <c r="W22" s="223"/>
      <c r="X22" s="223" t="s">
        <v>152</v>
      </c>
      <c r="Y22" s="223" t="s">
        <v>153</v>
      </c>
      <c r="Z22" s="213"/>
      <c r="AA22" s="213"/>
      <c r="AB22" s="213"/>
      <c r="AC22" s="213"/>
      <c r="AD22" s="213"/>
      <c r="AE22" s="213"/>
      <c r="AF22" s="213"/>
      <c r="AG22" s="213" t="s">
        <v>154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2.5" outlineLevel="2" x14ac:dyDescent="0.2">
      <c r="A23" s="220"/>
      <c r="B23" s="221"/>
      <c r="C23" s="243" t="s">
        <v>175</v>
      </c>
      <c r="D23" s="240"/>
      <c r="E23" s="240"/>
      <c r="F23" s="240"/>
      <c r="G23" s="240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156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39" t="str">
        <f>C23</f>
        <v>Finanční rezerva požadovaná objednatelem jako součást smluvní ceny. Způsob jejího stanovení, čerpání a vykazování definuje objednatel.</v>
      </c>
      <c r="BB23" s="213"/>
      <c r="BC23" s="213"/>
      <c r="BD23" s="213"/>
      <c r="BE23" s="213"/>
      <c r="BF23" s="213"/>
      <c r="BG23" s="213"/>
      <c r="BH23" s="213"/>
    </row>
    <row r="24" spans="1:60" x14ac:dyDescent="0.2">
      <c r="A24" s="3"/>
      <c r="B24" s="4"/>
      <c r="C24" s="244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v>12</v>
      </c>
      <c r="AF24">
        <v>21</v>
      </c>
      <c r="AG24" t="s">
        <v>131</v>
      </c>
    </row>
    <row r="25" spans="1:60" x14ac:dyDescent="0.2">
      <c r="A25" s="216"/>
      <c r="B25" s="217" t="s">
        <v>29</v>
      </c>
      <c r="C25" s="245"/>
      <c r="D25" s="218"/>
      <c r="E25" s="219"/>
      <c r="F25" s="219"/>
      <c r="G25" s="231">
        <f>G8+G15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>
        <f>SUMIF(L7:L23,AE24,G7:G23)</f>
        <v>0</v>
      </c>
      <c r="AF25">
        <f>SUMIF(L7:L23,AF24,G7:G23)</f>
        <v>0</v>
      </c>
      <c r="AG25" t="s">
        <v>176</v>
      </c>
    </row>
    <row r="26" spans="1:60" x14ac:dyDescent="0.2">
      <c r="C26" s="246"/>
      <c r="D26" s="10"/>
      <c r="AG26" t="s">
        <v>177</v>
      </c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c28hhArFTaQGNAgDk4cZqxmjsFjDm0leww9RSuzYwBM0l5Pm+HMUE4GXcg5AZK1etA9Hl4JIok3w5H/N6qJ8Jg==" saltValue="ascOoT/wHfMc101klmGsAQ==" spinCount="100000" sheet="1" formatRows="0"/>
  <mergeCells count="11">
    <mergeCell ref="C14:G14"/>
    <mergeCell ref="C17:G17"/>
    <mergeCell ref="C19:G19"/>
    <mergeCell ref="C21:G21"/>
    <mergeCell ref="C23:G23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F84B-141C-4F76-A8B0-2FD75EE080A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178</v>
      </c>
      <c r="B1" s="198"/>
      <c r="C1" s="198"/>
      <c r="D1" s="198"/>
      <c r="E1" s="198"/>
      <c r="F1" s="198"/>
      <c r="G1" s="198"/>
      <c r="AG1" t="s">
        <v>117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118</v>
      </c>
    </row>
    <row r="3" spans="1:60" ht="24.95" customHeight="1" x14ac:dyDescent="0.2">
      <c r="A3" s="199" t="s">
        <v>8</v>
      </c>
      <c r="B3" s="49" t="s">
        <v>50</v>
      </c>
      <c r="C3" s="202" t="s">
        <v>51</v>
      </c>
      <c r="D3" s="200"/>
      <c r="E3" s="200"/>
      <c r="F3" s="200"/>
      <c r="G3" s="201"/>
      <c r="AC3" s="177" t="s">
        <v>118</v>
      </c>
      <c r="AG3" t="s">
        <v>121</v>
      </c>
    </row>
    <row r="4" spans="1:60" ht="24.95" customHeight="1" x14ac:dyDescent="0.2">
      <c r="A4" s="203" t="s">
        <v>9</v>
      </c>
      <c r="B4" s="204" t="s">
        <v>47</v>
      </c>
      <c r="C4" s="205" t="s">
        <v>52</v>
      </c>
      <c r="D4" s="206"/>
      <c r="E4" s="206"/>
      <c r="F4" s="206"/>
      <c r="G4" s="207"/>
      <c r="AG4" t="s">
        <v>122</v>
      </c>
    </row>
    <row r="5" spans="1:60" x14ac:dyDescent="0.2">
      <c r="D5" s="10"/>
    </row>
    <row r="6" spans="1:60" ht="38.25" x14ac:dyDescent="0.2">
      <c r="A6" s="209" t="s">
        <v>123</v>
      </c>
      <c r="B6" s="211" t="s">
        <v>124</v>
      </c>
      <c r="C6" s="211" t="s">
        <v>125</v>
      </c>
      <c r="D6" s="210" t="s">
        <v>126</v>
      </c>
      <c r="E6" s="209" t="s">
        <v>127</v>
      </c>
      <c r="F6" s="208" t="s">
        <v>128</v>
      </c>
      <c r="G6" s="209" t="s">
        <v>29</v>
      </c>
      <c r="H6" s="212" t="s">
        <v>30</v>
      </c>
      <c r="I6" s="212" t="s">
        <v>129</v>
      </c>
      <c r="J6" s="212" t="s">
        <v>31</v>
      </c>
      <c r="K6" s="212" t="s">
        <v>130</v>
      </c>
      <c r="L6" s="212" t="s">
        <v>131</v>
      </c>
      <c r="M6" s="212" t="s">
        <v>132</v>
      </c>
      <c r="N6" s="212" t="s">
        <v>133</v>
      </c>
      <c r="O6" s="212" t="s">
        <v>134</v>
      </c>
      <c r="P6" s="212" t="s">
        <v>135</v>
      </c>
      <c r="Q6" s="212" t="s">
        <v>136</v>
      </c>
      <c r="R6" s="212" t="s">
        <v>137</v>
      </c>
      <c r="S6" s="212" t="s">
        <v>138</v>
      </c>
      <c r="T6" s="212" t="s">
        <v>139</v>
      </c>
      <c r="U6" s="212" t="s">
        <v>140</v>
      </c>
      <c r="V6" s="212" t="s">
        <v>141</v>
      </c>
      <c r="W6" s="212" t="s">
        <v>142</v>
      </c>
      <c r="X6" s="212" t="s">
        <v>143</v>
      </c>
      <c r="Y6" s="212" t="s">
        <v>144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5" t="s">
        <v>145</v>
      </c>
      <c r="B8" s="226" t="s">
        <v>73</v>
      </c>
      <c r="C8" s="241" t="s">
        <v>74</v>
      </c>
      <c r="D8" s="227"/>
      <c r="E8" s="228"/>
      <c r="F8" s="229"/>
      <c r="G8" s="229">
        <f>SUMIF(AG9:AG16,"&lt;&gt;NOR",G9:G16)</f>
        <v>0</v>
      </c>
      <c r="H8" s="229"/>
      <c r="I8" s="229">
        <f>SUM(I9:I16)</f>
        <v>0</v>
      </c>
      <c r="J8" s="229"/>
      <c r="K8" s="229">
        <f>SUM(K9:K16)</f>
        <v>0</v>
      </c>
      <c r="L8" s="229"/>
      <c r="M8" s="229">
        <f>SUM(M9:M16)</f>
        <v>0</v>
      </c>
      <c r="N8" s="228"/>
      <c r="O8" s="228">
        <f>SUM(O9:O16)</f>
        <v>1.1000000000000001</v>
      </c>
      <c r="P8" s="228"/>
      <c r="Q8" s="228">
        <f>SUM(Q9:Q16)</f>
        <v>0</v>
      </c>
      <c r="R8" s="229"/>
      <c r="S8" s="229"/>
      <c r="T8" s="230"/>
      <c r="U8" s="224"/>
      <c r="V8" s="224">
        <f>SUM(V9:V16)</f>
        <v>94.53</v>
      </c>
      <c r="W8" s="224"/>
      <c r="X8" s="224"/>
      <c r="Y8" s="224"/>
      <c r="AG8" t="s">
        <v>146</v>
      </c>
    </row>
    <row r="9" spans="1:60" ht="22.5" outlineLevel="1" x14ac:dyDescent="0.2">
      <c r="A9" s="232">
        <v>1</v>
      </c>
      <c r="B9" s="233" t="s">
        <v>179</v>
      </c>
      <c r="C9" s="242" t="s">
        <v>180</v>
      </c>
      <c r="D9" s="234" t="s">
        <v>181</v>
      </c>
      <c r="E9" s="235">
        <v>91.671000000000006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1.205E-2</v>
      </c>
      <c r="O9" s="235">
        <f>ROUND(E9*N9,2)</f>
        <v>1.1000000000000001</v>
      </c>
      <c r="P9" s="235">
        <v>0</v>
      </c>
      <c r="Q9" s="235">
        <f>ROUND(E9*P9,2)</f>
        <v>0</v>
      </c>
      <c r="R9" s="237" t="s">
        <v>182</v>
      </c>
      <c r="S9" s="237" t="s">
        <v>150</v>
      </c>
      <c r="T9" s="238" t="s">
        <v>150</v>
      </c>
      <c r="U9" s="223">
        <v>0.95</v>
      </c>
      <c r="V9" s="223">
        <f>ROUND(E9*U9,2)</f>
        <v>87.09</v>
      </c>
      <c r="W9" s="223"/>
      <c r="X9" s="223" t="s">
        <v>183</v>
      </c>
      <c r="Y9" s="223" t="s">
        <v>153</v>
      </c>
      <c r="Z9" s="213"/>
      <c r="AA9" s="213"/>
      <c r="AB9" s="213"/>
      <c r="AC9" s="213"/>
      <c r="AD9" s="213"/>
      <c r="AE9" s="213"/>
      <c r="AF9" s="213"/>
      <c r="AG9" s="213" t="s">
        <v>184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58" t="s">
        <v>185</v>
      </c>
      <c r="D10" s="247"/>
      <c r="E10" s="248">
        <v>83.1</v>
      </c>
      <c r="F10" s="223"/>
      <c r="G10" s="223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186</v>
      </c>
      <c r="AH10" s="213">
        <v>0</v>
      </c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3" x14ac:dyDescent="0.2">
      <c r="A11" s="220"/>
      <c r="B11" s="221"/>
      <c r="C11" s="258" t="s">
        <v>187</v>
      </c>
      <c r="D11" s="247"/>
      <c r="E11" s="248">
        <v>6.0060000000000002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186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3" x14ac:dyDescent="0.2">
      <c r="A12" s="220"/>
      <c r="B12" s="221"/>
      <c r="C12" s="258" t="s">
        <v>188</v>
      </c>
      <c r="D12" s="247"/>
      <c r="E12" s="248">
        <v>2.169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186</v>
      </c>
      <c r="AH12" s="213">
        <v>0</v>
      </c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3" x14ac:dyDescent="0.2">
      <c r="A13" s="220"/>
      <c r="B13" s="221"/>
      <c r="C13" s="258" t="s">
        <v>189</v>
      </c>
      <c r="D13" s="247"/>
      <c r="E13" s="248">
        <v>0.39600000000000002</v>
      </c>
      <c r="F13" s="223"/>
      <c r="G13" s="223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186</v>
      </c>
      <c r="AH13" s="213">
        <v>0</v>
      </c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2.5" outlineLevel="1" x14ac:dyDescent="0.2">
      <c r="A14" s="232">
        <v>2</v>
      </c>
      <c r="B14" s="233" t="s">
        <v>190</v>
      </c>
      <c r="C14" s="242" t="s">
        <v>191</v>
      </c>
      <c r="D14" s="234" t="s">
        <v>192</v>
      </c>
      <c r="E14" s="235">
        <v>6</v>
      </c>
      <c r="F14" s="236"/>
      <c r="G14" s="237">
        <f>ROUND(E14*F14,2)</f>
        <v>0</v>
      </c>
      <c r="H14" s="236"/>
      <c r="I14" s="237">
        <f>ROUND(E14*H14,2)</f>
        <v>0</v>
      </c>
      <c r="J14" s="236"/>
      <c r="K14" s="237">
        <f>ROUND(E14*J14,2)</f>
        <v>0</v>
      </c>
      <c r="L14" s="237">
        <v>21</v>
      </c>
      <c r="M14" s="237">
        <f>G14*(1+L14/100)</f>
        <v>0</v>
      </c>
      <c r="N14" s="235">
        <v>1.6000000000000001E-4</v>
      </c>
      <c r="O14" s="235">
        <f>ROUND(E14*N14,2)</f>
        <v>0</v>
      </c>
      <c r="P14" s="235">
        <v>0</v>
      </c>
      <c r="Q14" s="235">
        <f>ROUND(E14*P14,2)</f>
        <v>0</v>
      </c>
      <c r="R14" s="237" t="s">
        <v>182</v>
      </c>
      <c r="S14" s="237" t="s">
        <v>150</v>
      </c>
      <c r="T14" s="238" t="s">
        <v>150</v>
      </c>
      <c r="U14" s="223">
        <v>1.24</v>
      </c>
      <c r="V14" s="223">
        <f>ROUND(E14*U14,2)</f>
        <v>7.44</v>
      </c>
      <c r="W14" s="223"/>
      <c r="X14" s="223" t="s">
        <v>183</v>
      </c>
      <c r="Y14" s="223" t="s">
        <v>153</v>
      </c>
      <c r="Z14" s="213"/>
      <c r="AA14" s="213"/>
      <c r="AB14" s="213"/>
      <c r="AC14" s="213"/>
      <c r="AD14" s="213"/>
      <c r="AE14" s="213"/>
      <c r="AF14" s="213"/>
      <c r="AG14" s="213" t="s">
        <v>184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2" x14ac:dyDescent="0.2">
      <c r="A15" s="220"/>
      <c r="B15" s="221"/>
      <c r="C15" s="243" t="s">
        <v>193</v>
      </c>
      <c r="D15" s="240"/>
      <c r="E15" s="240"/>
      <c r="F15" s="240"/>
      <c r="G15" s="240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3"/>
      <c r="AA15" s="213"/>
      <c r="AB15" s="213"/>
      <c r="AC15" s="213"/>
      <c r="AD15" s="213"/>
      <c r="AE15" s="213"/>
      <c r="AF15" s="213"/>
      <c r="AG15" s="213" t="s">
        <v>156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 x14ac:dyDescent="0.2">
      <c r="A16" s="249">
        <v>3</v>
      </c>
      <c r="B16" s="250" t="s">
        <v>194</v>
      </c>
      <c r="C16" s="259" t="s">
        <v>195</v>
      </c>
      <c r="D16" s="251" t="s">
        <v>192</v>
      </c>
      <c r="E16" s="252">
        <v>6</v>
      </c>
      <c r="F16" s="253"/>
      <c r="G16" s="254">
        <f>ROUND(E16*F16,2)</f>
        <v>0</v>
      </c>
      <c r="H16" s="253"/>
      <c r="I16" s="254">
        <f>ROUND(E16*H16,2)</f>
        <v>0</v>
      </c>
      <c r="J16" s="253"/>
      <c r="K16" s="254">
        <f>ROUND(E16*J16,2)</f>
        <v>0</v>
      </c>
      <c r="L16" s="254">
        <v>21</v>
      </c>
      <c r="M16" s="254">
        <f>G16*(1+L16/100)</f>
        <v>0</v>
      </c>
      <c r="N16" s="252">
        <v>5.9999999999999995E-4</v>
      </c>
      <c r="O16" s="252">
        <f>ROUND(E16*N16,2)</f>
        <v>0</v>
      </c>
      <c r="P16" s="252">
        <v>0</v>
      </c>
      <c r="Q16" s="252">
        <f>ROUND(E16*P16,2)</f>
        <v>0</v>
      </c>
      <c r="R16" s="254" t="s">
        <v>196</v>
      </c>
      <c r="S16" s="254" t="s">
        <v>150</v>
      </c>
      <c r="T16" s="255" t="s">
        <v>150</v>
      </c>
      <c r="U16" s="223">
        <v>0</v>
      </c>
      <c r="V16" s="223">
        <f>ROUND(E16*U16,2)</f>
        <v>0</v>
      </c>
      <c r="W16" s="223"/>
      <c r="X16" s="223" t="s">
        <v>197</v>
      </c>
      <c r="Y16" s="223" t="s">
        <v>153</v>
      </c>
      <c r="Z16" s="213"/>
      <c r="AA16" s="213"/>
      <c r="AB16" s="213"/>
      <c r="AC16" s="213"/>
      <c r="AD16" s="213"/>
      <c r="AE16" s="213"/>
      <c r="AF16" s="213"/>
      <c r="AG16" s="213" t="s">
        <v>198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x14ac:dyDescent="0.2">
      <c r="A17" s="225" t="s">
        <v>145</v>
      </c>
      <c r="B17" s="226" t="s">
        <v>75</v>
      </c>
      <c r="C17" s="241" t="s">
        <v>76</v>
      </c>
      <c r="D17" s="227"/>
      <c r="E17" s="228"/>
      <c r="F17" s="229"/>
      <c r="G17" s="229">
        <f>SUMIF(AG18:AG24,"&lt;&gt;NOR",G18:G24)</f>
        <v>0</v>
      </c>
      <c r="H17" s="229"/>
      <c r="I17" s="229">
        <f>SUM(I18:I24)</f>
        <v>0</v>
      </c>
      <c r="J17" s="229"/>
      <c r="K17" s="229">
        <f>SUM(K18:K24)</f>
        <v>0</v>
      </c>
      <c r="L17" s="229"/>
      <c r="M17" s="229">
        <f>SUM(M18:M24)</f>
        <v>0</v>
      </c>
      <c r="N17" s="228"/>
      <c r="O17" s="228">
        <f>SUM(O18:O24)</f>
        <v>1.1399999999999999</v>
      </c>
      <c r="P17" s="228"/>
      <c r="Q17" s="228">
        <f>SUM(Q18:Q24)</f>
        <v>0</v>
      </c>
      <c r="R17" s="229"/>
      <c r="S17" s="229"/>
      <c r="T17" s="230"/>
      <c r="U17" s="224"/>
      <c r="V17" s="224">
        <f>SUM(V18:V24)</f>
        <v>33.299999999999997</v>
      </c>
      <c r="W17" s="224"/>
      <c r="X17" s="224"/>
      <c r="Y17" s="224"/>
      <c r="AG17" t="s">
        <v>146</v>
      </c>
    </row>
    <row r="18" spans="1:60" outlineLevel="1" x14ac:dyDescent="0.2">
      <c r="A18" s="232">
        <v>4</v>
      </c>
      <c r="B18" s="233" t="s">
        <v>199</v>
      </c>
      <c r="C18" s="242" t="s">
        <v>200</v>
      </c>
      <c r="D18" s="234" t="s">
        <v>181</v>
      </c>
      <c r="E18" s="235">
        <v>30</v>
      </c>
      <c r="F18" s="236"/>
      <c r="G18" s="237">
        <f>ROUND(E18*F18,2)</f>
        <v>0</v>
      </c>
      <c r="H18" s="236"/>
      <c r="I18" s="237">
        <f>ROUND(E18*H18,2)</f>
        <v>0</v>
      </c>
      <c r="J18" s="236"/>
      <c r="K18" s="237">
        <f>ROUND(E18*J18,2)</f>
        <v>0</v>
      </c>
      <c r="L18" s="237">
        <v>21</v>
      </c>
      <c r="M18" s="237">
        <f>G18*(1+L18/100)</f>
        <v>0</v>
      </c>
      <c r="N18" s="235">
        <v>4.0000000000000003E-5</v>
      </c>
      <c r="O18" s="235">
        <f>ROUND(E18*N18,2)</f>
        <v>0</v>
      </c>
      <c r="P18" s="235">
        <v>0</v>
      </c>
      <c r="Q18" s="235">
        <f>ROUND(E18*P18,2)</f>
        <v>0</v>
      </c>
      <c r="R18" s="237" t="s">
        <v>182</v>
      </c>
      <c r="S18" s="237" t="s">
        <v>150</v>
      </c>
      <c r="T18" s="238" t="s">
        <v>150</v>
      </c>
      <c r="U18" s="223">
        <v>7.8E-2</v>
      </c>
      <c r="V18" s="223">
        <f>ROUND(E18*U18,2)</f>
        <v>2.34</v>
      </c>
      <c r="W18" s="223"/>
      <c r="X18" s="223" t="s">
        <v>183</v>
      </c>
      <c r="Y18" s="223" t="s">
        <v>153</v>
      </c>
      <c r="Z18" s="213"/>
      <c r="AA18" s="213"/>
      <c r="AB18" s="213"/>
      <c r="AC18" s="213"/>
      <c r="AD18" s="213"/>
      <c r="AE18" s="213"/>
      <c r="AF18" s="213"/>
      <c r="AG18" s="213" t="s">
        <v>184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2" x14ac:dyDescent="0.2">
      <c r="A19" s="220"/>
      <c r="B19" s="221"/>
      <c r="C19" s="260" t="s">
        <v>201</v>
      </c>
      <c r="D19" s="256"/>
      <c r="E19" s="256"/>
      <c r="F19" s="256"/>
      <c r="G19" s="256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202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39" t="str">
        <f>C19</f>
        <v>které se zřizují před úpravami povrchu, a obalení osazených dveřních zárubní před znečištěním při úpravách povrchu nástřikem plastických maltovin včetně pozdějšího odkrytí,</v>
      </c>
      <c r="BB19" s="213"/>
      <c r="BC19" s="213"/>
      <c r="BD19" s="213"/>
      <c r="BE19" s="213"/>
      <c r="BF19" s="213"/>
      <c r="BG19" s="213"/>
      <c r="BH19" s="213"/>
    </row>
    <row r="20" spans="1:60" outlineLevel="2" x14ac:dyDescent="0.2">
      <c r="A20" s="220"/>
      <c r="B20" s="221"/>
      <c r="C20" s="258" t="s">
        <v>203</v>
      </c>
      <c r="D20" s="247"/>
      <c r="E20" s="248">
        <v>30</v>
      </c>
      <c r="F20" s="223"/>
      <c r="G20" s="223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186</v>
      </c>
      <c r="AH20" s="213">
        <v>0</v>
      </c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 x14ac:dyDescent="0.2">
      <c r="A21" s="232">
        <v>5</v>
      </c>
      <c r="B21" s="233" t="s">
        <v>204</v>
      </c>
      <c r="C21" s="242" t="s">
        <v>205</v>
      </c>
      <c r="D21" s="234" t="s">
        <v>181</v>
      </c>
      <c r="E21" s="235">
        <v>80.31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1.418E-2</v>
      </c>
      <c r="O21" s="235">
        <f>ROUND(E21*N21,2)</f>
        <v>1.1399999999999999</v>
      </c>
      <c r="P21" s="235">
        <v>0</v>
      </c>
      <c r="Q21" s="235">
        <f>ROUND(E21*P21,2)</f>
        <v>0</v>
      </c>
      <c r="R21" s="237" t="s">
        <v>206</v>
      </c>
      <c r="S21" s="237" t="s">
        <v>150</v>
      </c>
      <c r="T21" s="238" t="s">
        <v>150</v>
      </c>
      <c r="U21" s="223">
        <v>0.38551000000000002</v>
      </c>
      <c r="V21" s="223">
        <f>ROUND(E21*U21,2)</f>
        <v>30.96</v>
      </c>
      <c r="W21" s="223"/>
      <c r="X21" s="223" t="s">
        <v>183</v>
      </c>
      <c r="Y21" s="223" t="s">
        <v>153</v>
      </c>
      <c r="Z21" s="213"/>
      <c r="AA21" s="213"/>
      <c r="AB21" s="213"/>
      <c r="AC21" s="213"/>
      <c r="AD21" s="213"/>
      <c r="AE21" s="213"/>
      <c r="AF21" s="213"/>
      <c r="AG21" s="213" t="s">
        <v>184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2" x14ac:dyDescent="0.2">
      <c r="A22" s="220"/>
      <c r="B22" s="221"/>
      <c r="C22" s="243" t="s">
        <v>207</v>
      </c>
      <c r="D22" s="240"/>
      <c r="E22" s="240"/>
      <c r="F22" s="240"/>
      <c r="G22" s="240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156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2" x14ac:dyDescent="0.2">
      <c r="A23" s="220"/>
      <c r="B23" s="221"/>
      <c r="C23" s="258" t="s">
        <v>208</v>
      </c>
      <c r="D23" s="247"/>
      <c r="E23" s="248">
        <v>57.26</v>
      </c>
      <c r="F23" s="223"/>
      <c r="G23" s="223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186</v>
      </c>
      <c r="AH23" s="213">
        <v>5</v>
      </c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3" x14ac:dyDescent="0.2">
      <c r="A24" s="220"/>
      <c r="B24" s="221"/>
      <c r="C24" s="258" t="s">
        <v>209</v>
      </c>
      <c r="D24" s="247"/>
      <c r="E24" s="248">
        <v>23.05</v>
      </c>
      <c r="F24" s="223"/>
      <c r="G24" s="22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186</v>
      </c>
      <c r="AH24" s="213">
        <v>5</v>
      </c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x14ac:dyDescent="0.2">
      <c r="A25" s="225" t="s">
        <v>145</v>
      </c>
      <c r="B25" s="226" t="s">
        <v>77</v>
      </c>
      <c r="C25" s="241" t="s">
        <v>78</v>
      </c>
      <c r="D25" s="227"/>
      <c r="E25" s="228"/>
      <c r="F25" s="229"/>
      <c r="G25" s="229">
        <f>SUMIF(AG26:AG26,"&lt;&gt;NOR",G26:G26)</f>
        <v>0</v>
      </c>
      <c r="H25" s="229"/>
      <c r="I25" s="229">
        <f>SUM(I26:I26)</f>
        <v>0</v>
      </c>
      <c r="J25" s="229"/>
      <c r="K25" s="229">
        <f>SUM(K26:K26)</f>
        <v>0</v>
      </c>
      <c r="L25" s="229"/>
      <c r="M25" s="229">
        <f>SUM(M26:M26)</f>
        <v>0</v>
      </c>
      <c r="N25" s="228"/>
      <c r="O25" s="228">
        <f>SUM(O26:O26)</f>
        <v>0.04</v>
      </c>
      <c r="P25" s="228"/>
      <c r="Q25" s="228">
        <f>SUM(Q26:Q26)</f>
        <v>0</v>
      </c>
      <c r="R25" s="229"/>
      <c r="S25" s="229"/>
      <c r="T25" s="230"/>
      <c r="U25" s="224"/>
      <c r="V25" s="224">
        <f>SUM(V26:V26)</f>
        <v>1.6</v>
      </c>
      <c r="W25" s="224"/>
      <c r="X25" s="224"/>
      <c r="Y25" s="224"/>
      <c r="AG25" t="s">
        <v>146</v>
      </c>
    </row>
    <row r="26" spans="1:60" ht="22.5" outlineLevel="1" x14ac:dyDescent="0.2">
      <c r="A26" s="249">
        <v>6</v>
      </c>
      <c r="B26" s="250" t="s">
        <v>210</v>
      </c>
      <c r="C26" s="259" t="s">
        <v>211</v>
      </c>
      <c r="D26" s="251" t="s">
        <v>181</v>
      </c>
      <c r="E26" s="252">
        <v>1</v>
      </c>
      <c r="F26" s="253"/>
      <c r="G26" s="254">
        <f>ROUND(E26*F26,2)</f>
        <v>0</v>
      </c>
      <c r="H26" s="253"/>
      <c r="I26" s="254">
        <f>ROUND(E26*H26,2)</f>
        <v>0</v>
      </c>
      <c r="J26" s="253"/>
      <c r="K26" s="254">
        <f>ROUND(E26*J26,2)</f>
        <v>0</v>
      </c>
      <c r="L26" s="254">
        <v>21</v>
      </c>
      <c r="M26" s="254">
        <f>G26*(1+L26/100)</f>
        <v>0</v>
      </c>
      <c r="N26" s="252">
        <v>4.0189999999999997E-2</v>
      </c>
      <c r="O26" s="252">
        <f>ROUND(E26*N26,2)</f>
        <v>0.04</v>
      </c>
      <c r="P26" s="252">
        <v>0</v>
      </c>
      <c r="Q26" s="252">
        <f>ROUND(E26*P26,2)</f>
        <v>0</v>
      </c>
      <c r="R26" s="254" t="s">
        <v>206</v>
      </c>
      <c r="S26" s="254" t="s">
        <v>150</v>
      </c>
      <c r="T26" s="255" t="s">
        <v>150</v>
      </c>
      <c r="U26" s="223">
        <v>1.5958000000000001</v>
      </c>
      <c r="V26" s="223">
        <f>ROUND(E26*U26,2)</f>
        <v>1.6</v>
      </c>
      <c r="W26" s="223"/>
      <c r="X26" s="223" t="s">
        <v>183</v>
      </c>
      <c r="Y26" s="223" t="s">
        <v>153</v>
      </c>
      <c r="Z26" s="213"/>
      <c r="AA26" s="213"/>
      <c r="AB26" s="213"/>
      <c r="AC26" s="213"/>
      <c r="AD26" s="213"/>
      <c r="AE26" s="213"/>
      <c r="AF26" s="213"/>
      <c r="AG26" s="213" t="s">
        <v>184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x14ac:dyDescent="0.2">
      <c r="A27" s="225" t="s">
        <v>145</v>
      </c>
      <c r="B27" s="226" t="s">
        <v>79</v>
      </c>
      <c r="C27" s="241" t="s">
        <v>80</v>
      </c>
      <c r="D27" s="227"/>
      <c r="E27" s="228"/>
      <c r="F27" s="229"/>
      <c r="G27" s="229">
        <f>SUMIF(AG28:AG35,"&lt;&gt;NOR",G28:G35)</f>
        <v>0</v>
      </c>
      <c r="H27" s="229"/>
      <c r="I27" s="229">
        <f>SUM(I28:I35)</f>
        <v>0</v>
      </c>
      <c r="J27" s="229"/>
      <c r="K27" s="229">
        <f>SUM(K28:K35)</f>
        <v>0</v>
      </c>
      <c r="L27" s="229"/>
      <c r="M27" s="229">
        <f>SUM(M28:M35)</f>
        <v>0</v>
      </c>
      <c r="N27" s="228"/>
      <c r="O27" s="228">
        <f>SUM(O28:O35)</f>
        <v>0.28000000000000003</v>
      </c>
      <c r="P27" s="228"/>
      <c r="Q27" s="228">
        <f>SUM(Q28:Q35)</f>
        <v>0.42</v>
      </c>
      <c r="R27" s="229"/>
      <c r="S27" s="229"/>
      <c r="T27" s="230"/>
      <c r="U27" s="224"/>
      <c r="V27" s="224">
        <f>SUM(V28:V35)</f>
        <v>0</v>
      </c>
      <c r="W27" s="224"/>
      <c r="X27" s="224"/>
      <c r="Y27" s="224"/>
      <c r="AG27" t="s">
        <v>146</v>
      </c>
    </row>
    <row r="28" spans="1:60" ht="22.5" outlineLevel="1" x14ac:dyDescent="0.2">
      <c r="A28" s="232">
        <v>7</v>
      </c>
      <c r="B28" s="233" t="s">
        <v>212</v>
      </c>
      <c r="C28" s="242" t="s">
        <v>213</v>
      </c>
      <c r="D28" s="234" t="s">
        <v>181</v>
      </c>
      <c r="E28" s="235">
        <v>1</v>
      </c>
      <c r="F28" s="236"/>
      <c r="G28" s="237">
        <f>ROUND(E28*F28,2)</f>
        <v>0</v>
      </c>
      <c r="H28" s="236"/>
      <c r="I28" s="237">
        <f>ROUND(E28*H28,2)</f>
        <v>0</v>
      </c>
      <c r="J28" s="236"/>
      <c r="K28" s="237">
        <f>ROUND(E28*J28,2)</f>
        <v>0</v>
      </c>
      <c r="L28" s="237">
        <v>21</v>
      </c>
      <c r="M28" s="237">
        <f>G28*(1+L28/100)</f>
        <v>0</v>
      </c>
      <c r="N28" s="235">
        <v>0.27964</v>
      </c>
      <c r="O28" s="235">
        <f>ROUND(E28*N28,2)</f>
        <v>0.28000000000000003</v>
      </c>
      <c r="P28" s="235">
        <v>0.41699999999999998</v>
      </c>
      <c r="Q28" s="235">
        <f>ROUND(E28*P28,2)</f>
        <v>0.42</v>
      </c>
      <c r="R28" s="237" t="s">
        <v>214</v>
      </c>
      <c r="S28" s="237" t="s">
        <v>150</v>
      </c>
      <c r="T28" s="238" t="s">
        <v>150</v>
      </c>
      <c r="U28" s="223">
        <v>0</v>
      </c>
      <c r="V28" s="223">
        <f>ROUND(E28*U28,2)</f>
        <v>0</v>
      </c>
      <c r="W28" s="223"/>
      <c r="X28" s="223" t="s">
        <v>215</v>
      </c>
      <c r="Y28" s="223" t="s">
        <v>153</v>
      </c>
      <c r="Z28" s="213"/>
      <c r="AA28" s="213"/>
      <c r="AB28" s="213"/>
      <c r="AC28" s="213"/>
      <c r="AD28" s="213"/>
      <c r="AE28" s="213"/>
      <c r="AF28" s="213"/>
      <c r="AG28" s="213" t="s">
        <v>216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ht="33.75" outlineLevel="2" x14ac:dyDescent="0.2">
      <c r="A29" s="220"/>
      <c r="B29" s="221"/>
      <c r="C29" s="243" t="s">
        <v>217</v>
      </c>
      <c r="D29" s="240"/>
      <c r="E29" s="240"/>
      <c r="F29" s="240"/>
      <c r="G29" s="240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3"/>
      <c r="AA29" s="213"/>
      <c r="AB29" s="213"/>
      <c r="AC29" s="213"/>
      <c r="AD29" s="213"/>
      <c r="AE29" s="213"/>
      <c r="AF29" s="213"/>
      <c r="AG29" s="213" t="s">
        <v>156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39" t="str">
        <f>C29</f>
        <v>Vybourání dlažeb z dlaždic kameninových, cementových, teracových, čedičových nebo keramických tloušťky do 10 mm s jakoukoliv výplní spár, odstranění podkladů pod dlažby tloušťky 150 mm, vnitrostaveništní přesunu, svislé přemístění do výše jednoho podlaží, odvoz na skládku do 10 km, zřízení nové podlahy ve skladbě:</v>
      </c>
      <c r="BB29" s="213"/>
      <c r="BC29" s="213"/>
      <c r="BD29" s="213"/>
      <c r="BE29" s="213"/>
      <c r="BF29" s="213"/>
      <c r="BG29" s="213"/>
      <c r="BH29" s="213"/>
    </row>
    <row r="30" spans="1:60" outlineLevel="3" x14ac:dyDescent="0.2">
      <c r="A30" s="220"/>
      <c r="B30" s="221"/>
      <c r="C30" s="261" t="s">
        <v>306</v>
      </c>
      <c r="D30" s="257"/>
      <c r="E30" s="257"/>
      <c r="F30" s="257"/>
      <c r="G30" s="257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156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3" x14ac:dyDescent="0.2">
      <c r="A31" s="220"/>
      <c r="B31" s="221"/>
      <c r="C31" s="261" t="s">
        <v>218</v>
      </c>
      <c r="D31" s="257"/>
      <c r="E31" s="257"/>
      <c r="F31" s="257"/>
      <c r="G31" s="257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156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3" x14ac:dyDescent="0.2">
      <c r="A32" s="220"/>
      <c r="B32" s="221"/>
      <c r="C32" s="261" t="s">
        <v>219</v>
      </c>
      <c r="D32" s="257"/>
      <c r="E32" s="257"/>
      <c r="F32" s="257"/>
      <c r="G32" s="257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156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3" x14ac:dyDescent="0.2">
      <c r="A33" s="220"/>
      <c r="B33" s="221"/>
      <c r="C33" s="261" t="s">
        <v>220</v>
      </c>
      <c r="D33" s="257"/>
      <c r="E33" s="257"/>
      <c r="F33" s="257"/>
      <c r="G33" s="257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156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3" x14ac:dyDescent="0.2">
      <c r="A34" s="220"/>
      <c r="B34" s="221"/>
      <c r="C34" s="261" t="s">
        <v>221</v>
      </c>
      <c r="D34" s="257"/>
      <c r="E34" s="257"/>
      <c r="F34" s="257"/>
      <c r="G34" s="257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3"/>
      <c r="AA34" s="213"/>
      <c r="AB34" s="213"/>
      <c r="AC34" s="213"/>
      <c r="AD34" s="213"/>
      <c r="AE34" s="213"/>
      <c r="AF34" s="213"/>
      <c r="AG34" s="213" t="s">
        <v>156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3" x14ac:dyDescent="0.2">
      <c r="A35" s="220"/>
      <c r="B35" s="221"/>
      <c r="C35" s="261" t="s">
        <v>222</v>
      </c>
      <c r="D35" s="257"/>
      <c r="E35" s="257"/>
      <c r="F35" s="257"/>
      <c r="G35" s="257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3"/>
      <c r="AA35" s="213"/>
      <c r="AB35" s="213"/>
      <c r="AC35" s="213"/>
      <c r="AD35" s="213"/>
      <c r="AE35" s="213"/>
      <c r="AF35" s="213"/>
      <c r="AG35" s="213" t="s">
        <v>156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x14ac:dyDescent="0.2">
      <c r="A36" s="225" t="s">
        <v>145</v>
      </c>
      <c r="B36" s="226" t="s">
        <v>81</v>
      </c>
      <c r="C36" s="241" t="s">
        <v>82</v>
      </c>
      <c r="D36" s="227"/>
      <c r="E36" s="228"/>
      <c r="F36" s="229"/>
      <c r="G36" s="229">
        <f>SUMIF(AG37:AG43,"&lt;&gt;NOR",G37:G43)</f>
        <v>0</v>
      </c>
      <c r="H36" s="229"/>
      <c r="I36" s="229">
        <f>SUM(I37:I43)</f>
        <v>0</v>
      </c>
      <c r="J36" s="229"/>
      <c r="K36" s="229">
        <f>SUM(K37:K43)</f>
        <v>0</v>
      </c>
      <c r="L36" s="229"/>
      <c r="M36" s="229">
        <f>SUM(M37:M43)</f>
        <v>0</v>
      </c>
      <c r="N36" s="228"/>
      <c r="O36" s="228">
        <f>SUM(O37:O43)</f>
        <v>0</v>
      </c>
      <c r="P36" s="228"/>
      <c r="Q36" s="228">
        <f>SUM(Q37:Q43)</f>
        <v>1.8</v>
      </c>
      <c r="R36" s="229"/>
      <c r="S36" s="229"/>
      <c r="T36" s="230"/>
      <c r="U36" s="224"/>
      <c r="V36" s="224">
        <f>SUM(V37:V43)</f>
        <v>9.15</v>
      </c>
      <c r="W36" s="224"/>
      <c r="X36" s="224"/>
      <c r="Y36" s="224"/>
      <c r="AG36" t="s">
        <v>146</v>
      </c>
    </row>
    <row r="37" spans="1:60" outlineLevel="1" x14ac:dyDescent="0.2">
      <c r="A37" s="232">
        <v>8</v>
      </c>
      <c r="B37" s="233" t="s">
        <v>223</v>
      </c>
      <c r="C37" s="242" t="s">
        <v>224</v>
      </c>
      <c r="D37" s="234" t="s">
        <v>181</v>
      </c>
      <c r="E37" s="235">
        <v>57.26</v>
      </c>
      <c r="F37" s="236"/>
      <c r="G37" s="237">
        <f>ROUND(E37*F37,2)</f>
        <v>0</v>
      </c>
      <c r="H37" s="236"/>
      <c r="I37" s="237">
        <f>ROUND(E37*H37,2)</f>
        <v>0</v>
      </c>
      <c r="J37" s="236"/>
      <c r="K37" s="237">
        <f>ROUND(E37*J37,2)</f>
        <v>0</v>
      </c>
      <c r="L37" s="237">
        <v>21</v>
      </c>
      <c r="M37" s="237">
        <f>G37*(1+L37/100)</f>
        <v>0</v>
      </c>
      <c r="N37" s="235">
        <v>0</v>
      </c>
      <c r="O37" s="235">
        <f>ROUND(E37*N37,2)</f>
        <v>0</v>
      </c>
      <c r="P37" s="235">
        <v>4.0000000000000001E-3</v>
      </c>
      <c r="Q37" s="235">
        <f>ROUND(E37*P37,2)</f>
        <v>0.23</v>
      </c>
      <c r="R37" s="237" t="s">
        <v>225</v>
      </c>
      <c r="S37" s="237" t="s">
        <v>150</v>
      </c>
      <c r="T37" s="238" t="s">
        <v>150</v>
      </c>
      <c r="U37" s="223">
        <v>3.9E-2</v>
      </c>
      <c r="V37" s="223">
        <f>ROUND(E37*U37,2)</f>
        <v>2.23</v>
      </c>
      <c r="W37" s="223"/>
      <c r="X37" s="223" t="s">
        <v>183</v>
      </c>
      <c r="Y37" s="223" t="s">
        <v>153</v>
      </c>
      <c r="Z37" s="213"/>
      <c r="AA37" s="213"/>
      <c r="AB37" s="213"/>
      <c r="AC37" s="213"/>
      <c r="AD37" s="213"/>
      <c r="AE37" s="213"/>
      <c r="AF37" s="213"/>
      <c r="AG37" s="213" t="s">
        <v>184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2" x14ac:dyDescent="0.2">
      <c r="A38" s="220"/>
      <c r="B38" s="221"/>
      <c r="C38" s="260" t="s">
        <v>226</v>
      </c>
      <c r="D38" s="256"/>
      <c r="E38" s="256"/>
      <c r="F38" s="256"/>
      <c r="G38" s="256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3"/>
      <c r="AA38" s="213"/>
      <c r="AB38" s="213"/>
      <c r="AC38" s="213"/>
      <c r="AD38" s="213"/>
      <c r="AE38" s="213"/>
      <c r="AF38" s="213"/>
      <c r="AG38" s="213" t="s">
        <v>202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2" x14ac:dyDescent="0.2">
      <c r="A39" s="220"/>
      <c r="B39" s="221"/>
      <c r="C39" s="258" t="s">
        <v>227</v>
      </c>
      <c r="D39" s="247"/>
      <c r="E39" s="248">
        <v>57.26</v>
      </c>
      <c r="F39" s="223"/>
      <c r="G39" s="223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186</v>
      </c>
      <c r="AH39" s="213">
        <v>0</v>
      </c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2.5" outlineLevel="1" x14ac:dyDescent="0.2">
      <c r="A40" s="232">
        <v>9</v>
      </c>
      <c r="B40" s="233" t="s">
        <v>228</v>
      </c>
      <c r="C40" s="242" t="s">
        <v>229</v>
      </c>
      <c r="D40" s="234" t="s">
        <v>181</v>
      </c>
      <c r="E40" s="235">
        <v>23.05</v>
      </c>
      <c r="F40" s="236"/>
      <c r="G40" s="237">
        <f>ROUND(E40*F40,2)</f>
        <v>0</v>
      </c>
      <c r="H40" s="236"/>
      <c r="I40" s="237">
        <f>ROUND(E40*H40,2)</f>
        <v>0</v>
      </c>
      <c r="J40" s="236"/>
      <c r="K40" s="237">
        <f>ROUND(E40*J40,2)</f>
        <v>0</v>
      </c>
      <c r="L40" s="237">
        <v>21</v>
      </c>
      <c r="M40" s="237">
        <f>G40*(1+L40/100)</f>
        <v>0</v>
      </c>
      <c r="N40" s="235">
        <v>0</v>
      </c>
      <c r="O40" s="235">
        <f>ROUND(E40*N40,2)</f>
        <v>0</v>
      </c>
      <c r="P40" s="235">
        <v>6.8000000000000005E-2</v>
      </c>
      <c r="Q40" s="235">
        <f>ROUND(E40*P40,2)</f>
        <v>1.57</v>
      </c>
      <c r="R40" s="237" t="s">
        <v>225</v>
      </c>
      <c r="S40" s="237" t="s">
        <v>150</v>
      </c>
      <c r="T40" s="238" t="s">
        <v>150</v>
      </c>
      <c r="U40" s="223">
        <v>0.3</v>
      </c>
      <c r="V40" s="223">
        <f>ROUND(E40*U40,2)</f>
        <v>6.92</v>
      </c>
      <c r="W40" s="223"/>
      <c r="X40" s="223" t="s">
        <v>183</v>
      </c>
      <c r="Y40" s="223" t="s">
        <v>153</v>
      </c>
      <c r="Z40" s="213"/>
      <c r="AA40" s="213"/>
      <c r="AB40" s="213"/>
      <c r="AC40" s="213"/>
      <c r="AD40" s="213"/>
      <c r="AE40" s="213"/>
      <c r="AF40" s="213"/>
      <c r="AG40" s="213" t="s">
        <v>184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">
      <c r="A41" s="220"/>
      <c r="B41" s="221"/>
      <c r="C41" s="260" t="s">
        <v>230</v>
      </c>
      <c r="D41" s="256"/>
      <c r="E41" s="256"/>
      <c r="F41" s="256"/>
      <c r="G41" s="256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202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2" x14ac:dyDescent="0.2">
      <c r="A42" s="220"/>
      <c r="B42" s="221"/>
      <c r="C42" s="258" t="s">
        <v>231</v>
      </c>
      <c r="D42" s="247"/>
      <c r="E42" s="248">
        <v>19.600000000000001</v>
      </c>
      <c r="F42" s="223"/>
      <c r="G42" s="223"/>
      <c r="H42" s="223"/>
      <c r="I42" s="223"/>
      <c r="J42" s="223"/>
      <c r="K42" s="223"/>
      <c r="L42" s="223"/>
      <c r="M42" s="223"/>
      <c r="N42" s="222"/>
      <c r="O42" s="222"/>
      <c r="P42" s="222"/>
      <c r="Q42" s="222"/>
      <c r="R42" s="223"/>
      <c r="S42" s="223"/>
      <c r="T42" s="223"/>
      <c r="U42" s="223"/>
      <c r="V42" s="223"/>
      <c r="W42" s="223"/>
      <c r="X42" s="223"/>
      <c r="Y42" s="223"/>
      <c r="Z42" s="213"/>
      <c r="AA42" s="213"/>
      <c r="AB42" s="213"/>
      <c r="AC42" s="213"/>
      <c r="AD42" s="213"/>
      <c r="AE42" s="213"/>
      <c r="AF42" s="213"/>
      <c r="AG42" s="213" t="s">
        <v>186</v>
      </c>
      <c r="AH42" s="213">
        <v>0</v>
      </c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3" x14ac:dyDescent="0.2">
      <c r="A43" s="220"/>
      <c r="B43" s="221"/>
      <c r="C43" s="258" t="s">
        <v>232</v>
      </c>
      <c r="D43" s="247"/>
      <c r="E43" s="248">
        <v>3.45</v>
      </c>
      <c r="F43" s="223"/>
      <c r="G43" s="223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186</v>
      </c>
      <c r="AH43" s="213">
        <v>0</v>
      </c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x14ac:dyDescent="0.2">
      <c r="A44" s="225" t="s">
        <v>145</v>
      </c>
      <c r="B44" s="226" t="s">
        <v>83</v>
      </c>
      <c r="C44" s="241" t="s">
        <v>84</v>
      </c>
      <c r="D44" s="227"/>
      <c r="E44" s="228"/>
      <c r="F44" s="229"/>
      <c r="G44" s="229">
        <f>SUMIF(AG45:AG59,"&lt;&gt;NOR",G45:G59)</f>
        <v>0</v>
      </c>
      <c r="H44" s="229"/>
      <c r="I44" s="229">
        <f>SUM(I45:I59)</f>
        <v>0</v>
      </c>
      <c r="J44" s="229"/>
      <c r="K44" s="229">
        <f>SUM(K45:K59)</f>
        <v>0</v>
      </c>
      <c r="L44" s="229"/>
      <c r="M44" s="229">
        <f>SUM(M45:M59)</f>
        <v>0</v>
      </c>
      <c r="N44" s="228"/>
      <c r="O44" s="228">
        <f>SUM(O45:O59)</f>
        <v>0</v>
      </c>
      <c r="P44" s="228"/>
      <c r="Q44" s="228">
        <f>SUM(Q45:Q59)</f>
        <v>0</v>
      </c>
      <c r="R44" s="229"/>
      <c r="S44" s="229"/>
      <c r="T44" s="230"/>
      <c r="U44" s="224"/>
      <c r="V44" s="224">
        <f>SUM(V45:V59)</f>
        <v>2.15</v>
      </c>
      <c r="W44" s="224"/>
      <c r="X44" s="224"/>
      <c r="Y44" s="224"/>
      <c r="AG44" t="s">
        <v>146</v>
      </c>
    </row>
    <row r="45" spans="1:60" ht="22.5" outlineLevel="1" x14ac:dyDescent="0.2">
      <c r="A45" s="232">
        <v>10</v>
      </c>
      <c r="B45" s="233" t="s">
        <v>233</v>
      </c>
      <c r="C45" s="242" t="s">
        <v>234</v>
      </c>
      <c r="D45" s="234" t="s">
        <v>235</v>
      </c>
      <c r="E45" s="235">
        <v>2.28938</v>
      </c>
      <c r="F45" s="236"/>
      <c r="G45" s="237">
        <f>ROUND(E45*F45,2)</f>
        <v>0</v>
      </c>
      <c r="H45" s="236"/>
      <c r="I45" s="237">
        <f>ROUND(E45*H45,2)</f>
        <v>0</v>
      </c>
      <c r="J45" s="236"/>
      <c r="K45" s="237">
        <f>ROUND(E45*J45,2)</f>
        <v>0</v>
      </c>
      <c r="L45" s="237">
        <v>21</v>
      </c>
      <c r="M45" s="237">
        <f>G45*(1+L45/100)</f>
        <v>0</v>
      </c>
      <c r="N45" s="235">
        <v>0</v>
      </c>
      <c r="O45" s="235">
        <f>ROUND(E45*N45,2)</f>
        <v>0</v>
      </c>
      <c r="P45" s="235">
        <v>0</v>
      </c>
      <c r="Q45" s="235">
        <f>ROUND(E45*P45,2)</f>
        <v>0</v>
      </c>
      <c r="R45" s="237" t="s">
        <v>206</v>
      </c>
      <c r="S45" s="237" t="s">
        <v>150</v>
      </c>
      <c r="T45" s="238" t="s">
        <v>150</v>
      </c>
      <c r="U45" s="223">
        <v>0.9385</v>
      </c>
      <c r="V45" s="223">
        <f>ROUND(E45*U45,2)</f>
        <v>2.15</v>
      </c>
      <c r="W45" s="223"/>
      <c r="X45" s="223" t="s">
        <v>236</v>
      </c>
      <c r="Y45" s="223" t="s">
        <v>153</v>
      </c>
      <c r="Z45" s="213"/>
      <c r="AA45" s="213"/>
      <c r="AB45" s="213"/>
      <c r="AC45" s="213"/>
      <c r="AD45" s="213"/>
      <c r="AE45" s="213"/>
      <c r="AF45" s="213"/>
      <c r="AG45" s="213" t="s">
        <v>237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">
      <c r="A46" s="220"/>
      <c r="B46" s="221"/>
      <c r="C46" s="260" t="s">
        <v>238</v>
      </c>
      <c r="D46" s="256"/>
      <c r="E46" s="256"/>
      <c r="F46" s="256"/>
      <c r="G46" s="256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202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2" x14ac:dyDescent="0.2">
      <c r="A47" s="220"/>
      <c r="B47" s="221"/>
      <c r="C47" s="258" t="s">
        <v>239</v>
      </c>
      <c r="D47" s="247"/>
      <c r="E47" s="248"/>
      <c r="F47" s="223"/>
      <c r="G47" s="223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186</v>
      </c>
      <c r="AH47" s="213">
        <v>0</v>
      </c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3" x14ac:dyDescent="0.2">
      <c r="A48" s="220"/>
      <c r="B48" s="221"/>
      <c r="C48" s="258" t="s">
        <v>240</v>
      </c>
      <c r="D48" s="247"/>
      <c r="E48" s="248"/>
      <c r="F48" s="223"/>
      <c r="G48" s="223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186</v>
      </c>
      <c r="AH48" s="213">
        <v>0</v>
      </c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3" x14ac:dyDescent="0.2">
      <c r="A49" s="220"/>
      <c r="B49" s="221"/>
      <c r="C49" s="258" t="s">
        <v>241</v>
      </c>
      <c r="D49" s="247"/>
      <c r="E49" s="248">
        <v>2.28938</v>
      </c>
      <c r="F49" s="223"/>
      <c r="G49" s="223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3"/>
      <c r="AA49" s="213"/>
      <c r="AB49" s="213"/>
      <c r="AC49" s="213"/>
      <c r="AD49" s="213"/>
      <c r="AE49" s="213"/>
      <c r="AF49" s="213"/>
      <c r="AG49" s="213" t="s">
        <v>186</v>
      </c>
      <c r="AH49" s="213">
        <v>0</v>
      </c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33.75" outlineLevel="1" x14ac:dyDescent="0.2">
      <c r="A50" s="232">
        <v>11</v>
      </c>
      <c r="B50" s="233" t="s">
        <v>242</v>
      </c>
      <c r="C50" s="242" t="s">
        <v>243</v>
      </c>
      <c r="D50" s="234" t="s">
        <v>235</v>
      </c>
      <c r="E50" s="235">
        <v>2.28938</v>
      </c>
      <c r="F50" s="236"/>
      <c r="G50" s="237">
        <f>ROUND(E50*F50,2)</f>
        <v>0</v>
      </c>
      <c r="H50" s="236"/>
      <c r="I50" s="237">
        <f>ROUND(E50*H50,2)</f>
        <v>0</v>
      </c>
      <c r="J50" s="236"/>
      <c r="K50" s="237">
        <f>ROUND(E50*J50,2)</f>
        <v>0</v>
      </c>
      <c r="L50" s="237">
        <v>21</v>
      </c>
      <c r="M50" s="237">
        <f>G50*(1+L50/100)</f>
        <v>0</v>
      </c>
      <c r="N50" s="235">
        <v>0</v>
      </c>
      <c r="O50" s="235">
        <f>ROUND(E50*N50,2)</f>
        <v>0</v>
      </c>
      <c r="P50" s="235">
        <v>0</v>
      </c>
      <c r="Q50" s="235">
        <f>ROUND(E50*P50,2)</f>
        <v>0</v>
      </c>
      <c r="R50" s="237" t="s">
        <v>206</v>
      </c>
      <c r="S50" s="237" t="s">
        <v>150</v>
      </c>
      <c r="T50" s="238" t="s">
        <v>150</v>
      </c>
      <c r="U50" s="223">
        <v>0</v>
      </c>
      <c r="V50" s="223">
        <f>ROUND(E50*U50,2)</f>
        <v>0</v>
      </c>
      <c r="W50" s="223"/>
      <c r="X50" s="223" t="s">
        <v>236</v>
      </c>
      <c r="Y50" s="223" t="s">
        <v>153</v>
      </c>
      <c r="Z50" s="213"/>
      <c r="AA50" s="213"/>
      <c r="AB50" s="213"/>
      <c r="AC50" s="213"/>
      <c r="AD50" s="213"/>
      <c r="AE50" s="213"/>
      <c r="AF50" s="213"/>
      <c r="AG50" s="213" t="s">
        <v>237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2" x14ac:dyDescent="0.2">
      <c r="A51" s="220"/>
      <c r="B51" s="221"/>
      <c r="C51" s="260" t="s">
        <v>238</v>
      </c>
      <c r="D51" s="256"/>
      <c r="E51" s="256"/>
      <c r="F51" s="256"/>
      <c r="G51" s="256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3"/>
      <c r="AA51" s="213"/>
      <c r="AB51" s="213"/>
      <c r="AC51" s="213"/>
      <c r="AD51" s="213"/>
      <c r="AE51" s="213"/>
      <c r="AF51" s="213"/>
      <c r="AG51" s="213" t="s">
        <v>202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58" t="s">
        <v>239</v>
      </c>
      <c r="D52" s="247"/>
      <c r="E52" s="248"/>
      <c r="F52" s="223"/>
      <c r="G52" s="22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186</v>
      </c>
      <c r="AH52" s="213">
        <v>0</v>
      </c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3" x14ac:dyDescent="0.2">
      <c r="A53" s="220"/>
      <c r="B53" s="221"/>
      <c r="C53" s="258" t="s">
        <v>240</v>
      </c>
      <c r="D53" s="247"/>
      <c r="E53" s="248"/>
      <c r="F53" s="223"/>
      <c r="G53" s="223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3"/>
      <c r="AA53" s="213"/>
      <c r="AB53" s="213"/>
      <c r="AC53" s="213"/>
      <c r="AD53" s="213"/>
      <c r="AE53" s="213"/>
      <c r="AF53" s="213"/>
      <c r="AG53" s="213" t="s">
        <v>186</v>
      </c>
      <c r="AH53" s="213">
        <v>0</v>
      </c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3" x14ac:dyDescent="0.2">
      <c r="A54" s="220"/>
      <c r="B54" s="221"/>
      <c r="C54" s="258" t="s">
        <v>241</v>
      </c>
      <c r="D54" s="247"/>
      <c r="E54" s="248">
        <v>2.28938</v>
      </c>
      <c r="F54" s="223"/>
      <c r="G54" s="223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186</v>
      </c>
      <c r="AH54" s="213">
        <v>0</v>
      </c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33.75" outlineLevel="1" x14ac:dyDescent="0.2">
      <c r="A55" s="232">
        <v>12</v>
      </c>
      <c r="B55" s="233" t="s">
        <v>244</v>
      </c>
      <c r="C55" s="242" t="s">
        <v>245</v>
      </c>
      <c r="D55" s="234" t="s">
        <v>235</v>
      </c>
      <c r="E55" s="235">
        <v>2.28938</v>
      </c>
      <c r="F55" s="236"/>
      <c r="G55" s="237">
        <f>ROUND(E55*F55,2)</f>
        <v>0</v>
      </c>
      <c r="H55" s="236"/>
      <c r="I55" s="237">
        <f>ROUND(E55*H55,2)</f>
        <v>0</v>
      </c>
      <c r="J55" s="236"/>
      <c r="K55" s="237">
        <f>ROUND(E55*J55,2)</f>
        <v>0</v>
      </c>
      <c r="L55" s="237">
        <v>21</v>
      </c>
      <c r="M55" s="237">
        <f>G55*(1+L55/100)</f>
        <v>0</v>
      </c>
      <c r="N55" s="235">
        <v>0</v>
      </c>
      <c r="O55" s="235">
        <f>ROUND(E55*N55,2)</f>
        <v>0</v>
      </c>
      <c r="P55" s="235">
        <v>0</v>
      </c>
      <c r="Q55" s="235">
        <f>ROUND(E55*P55,2)</f>
        <v>0</v>
      </c>
      <c r="R55" s="237" t="s">
        <v>206</v>
      </c>
      <c r="S55" s="237" t="s">
        <v>150</v>
      </c>
      <c r="T55" s="238" t="s">
        <v>150</v>
      </c>
      <c r="U55" s="223">
        <v>0</v>
      </c>
      <c r="V55" s="223">
        <f>ROUND(E55*U55,2)</f>
        <v>0</v>
      </c>
      <c r="W55" s="223"/>
      <c r="X55" s="223" t="s">
        <v>236</v>
      </c>
      <c r="Y55" s="223" t="s">
        <v>153</v>
      </c>
      <c r="Z55" s="213"/>
      <c r="AA55" s="213"/>
      <c r="AB55" s="213"/>
      <c r="AC55" s="213"/>
      <c r="AD55" s="213"/>
      <c r="AE55" s="213"/>
      <c r="AF55" s="213"/>
      <c r="AG55" s="213" t="s">
        <v>237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2" x14ac:dyDescent="0.2">
      <c r="A56" s="220"/>
      <c r="B56" s="221"/>
      <c r="C56" s="260" t="s">
        <v>238</v>
      </c>
      <c r="D56" s="256"/>
      <c r="E56" s="256"/>
      <c r="F56" s="256"/>
      <c r="G56" s="256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202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2" x14ac:dyDescent="0.2">
      <c r="A57" s="220"/>
      <c r="B57" s="221"/>
      <c r="C57" s="258" t="s">
        <v>239</v>
      </c>
      <c r="D57" s="247"/>
      <c r="E57" s="248"/>
      <c r="F57" s="223"/>
      <c r="G57" s="223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3"/>
      <c r="AA57" s="213"/>
      <c r="AB57" s="213"/>
      <c r="AC57" s="213"/>
      <c r="AD57" s="213"/>
      <c r="AE57" s="213"/>
      <c r="AF57" s="213"/>
      <c r="AG57" s="213" t="s">
        <v>186</v>
      </c>
      <c r="AH57" s="213">
        <v>0</v>
      </c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3" x14ac:dyDescent="0.2">
      <c r="A58" s="220"/>
      <c r="B58" s="221"/>
      <c r="C58" s="258" t="s">
        <v>240</v>
      </c>
      <c r="D58" s="247"/>
      <c r="E58" s="248"/>
      <c r="F58" s="223"/>
      <c r="G58" s="223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186</v>
      </c>
      <c r="AH58" s="213">
        <v>0</v>
      </c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3" x14ac:dyDescent="0.2">
      <c r="A59" s="220"/>
      <c r="B59" s="221"/>
      <c r="C59" s="258" t="s">
        <v>241</v>
      </c>
      <c r="D59" s="247"/>
      <c r="E59" s="248">
        <v>2.28938</v>
      </c>
      <c r="F59" s="223"/>
      <c r="G59" s="223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3"/>
      <c r="AA59" s="213"/>
      <c r="AB59" s="213"/>
      <c r="AC59" s="213"/>
      <c r="AD59" s="213"/>
      <c r="AE59" s="213"/>
      <c r="AF59" s="213"/>
      <c r="AG59" s="213" t="s">
        <v>186</v>
      </c>
      <c r="AH59" s="213">
        <v>0</v>
      </c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x14ac:dyDescent="0.2">
      <c r="A60" s="225" t="s">
        <v>145</v>
      </c>
      <c r="B60" s="226" t="s">
        <v>103</v>
      </c>
      <c r="C60" s="241" t="s">
        <v>104</v>
      </c>
      <c r="D60" s="227"/>
      <c r="E60" s="228"/>
      <c r="F60" s="229"/>
      <c r="G60" s="229">
        <f>SUMIF(AG61:AG62,"&lt;&gt;NOR",G61:G62)</f>
        <v>0</v>
      </c>
      <c r="H60" s="229"/>
      <c r="I60" s="229">
        <f>SUM(I61:I62)</f>
        <v>0</v>
      </c>
      <c r="J60" s="229"/>
      <c r="K60" s="229">
        <f>SUM(K61:K62)</f>
        <v>0</v>
      </c>
      <c r="L60" s="229"/>
      <c r="M60" s="229">
        <f>SUM(M61:M62)</f>
        <v>0</v>
      </c>
      <c r="N60" s="228"/>
      <c r="O60" s="228">
        <f>SUM(O61:O62)</f>
        <v>0</v>
      </c>
      <c r="P60" s="228"/>
      <c r="Q60" s="228">
        <f>SUM(Q61:Q62)</f>
        <v>0</v>
      </c>
      <c r="R60" s="229"/>
      <c r="S60" s="229"/>
      <c r="T60" s="230"/>
      <c r="U60" s="224"/>
      <c r="V60" s="224">
        <f>SUM(V61:V62)</f>
        <v>20.82</v>
      </c>
      <c r="W60" s="224"/>
      <c r="X60" s="224"/>
      <c r="Y60" s="224"/>
      <c r="AG60" t="s">
        <v>146</v>
      </c>
    </row>
    <row r="61" spans="1:60" outlineLevel="1" x14ac:dyDescent="0.2">
      <c r="A61" s="232">
        <v>13</v>
      </c>
      <c r="B61" s="233" t="s">
        <v>246</v>
      </c>
      <c r="C61" s="242" t="s">
        <v>247</v>
      </c>
      <c r="D61" s="234" t="s">
        <v>248</v>
      </c>
      <c r="E61" s="235">
        <v>53.8</v>
      </c>
      <c r="F61" s="236"/>
      <c r="G61" s="237">
        <f>ROUND(E61*F61,2)</f>
        <v>0</v>
      </c>
      <c r="H61" s="236"/>
      <c r="I61" s="237">
        <f>ROUND(E61*H61,2)</f>
        <v>0</v>
      </c>
      <c r="J61" s="236"/>
      <c r="K61" s="237">
        <f>ROUND(E61*J61,2)</f>
        <v>0</v>
      </c>
      <c r="L61" s="237">
        <v>21</v>
      </c>
      <c r="M61" s="237">
        <f>G61*(1+L61/100)</f>
        <v>0</v>
      </c>
      <c r="N61" s="235">
        <v>2.0000000000000002E-5</v>
      </c>
      <c r="O61" s="235">
        <f>ROUND(E61*N61,2)</f>
        <v>0</v>
      </c>
      <c r="P61" s="235">
        <v>0</v>
      </c>
      <c r="Q61" s="235">
        <f>ROUND(E61*P61,2)</f>
        <v>0</v>
      </c>
      <c r="R61" s="237" t="s">
        <v>249</v>
      </c>
      <c r="S61" s="237" t="s">
        <v>150</v>
      </c>
      <c r="T61" s="238" t="s">
        <v>150</v>
      </c>
      <c r="U61" s="223">
        <v>0.38700000000000001</v>
      </c>
      <c r="V61" s="223">
        <f>ROUND(E61*U61,2)</f>
        <v>20.82</v>
      </c>
      <c r="W61" s="223"/>
      <c r="X61" s="223" t="s">
        <v>183</v>
      </c>
      <c r="Y61" s="223" t="s">
        <v>153</v>
      </c>
      <c r="Z61" s="213"/>
      <c r="AA61" s="213"/>
      <c r="AB61" s="213"/>
      <c r="AC61" s="213"/>
      <c r="AD61" s="213"/>
      <c r="AE61" s="213"/>
      <c r="AF61" s="213"/>
      <c r="AG61" s="213" t="s">
        <v>184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2" x14ac:dyDescent="0.2">
      <c r="A62" s="220"/>
      <c r="B62" s="221"/>
      <c r="C62" s="258" t="s">
        <v>250</v>
      </c>
      <c r="D62" s="247"/>
      <c r="E62" s="248">
        <v>53.8</v>
      </c>
      <c r="F62" s="223"/>
      <c r="G62" s="223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3"/>
      <c r="AA62" s="213"/>
      <c r="AB62" s="213"/>
      <c r="AC62" s="213"/>
      <c r="AD62" s="213"/>
      <c r="AE62" s="213"/>
      <c r="AF62" s="213"/>
      <c r="AG62" s="213" t="s">
        <v>186</v>
      </c>
      <c r="AH62" s="213">
        <v>0</v>
      </c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x14ac:dyDescent="0.2">
      <c r="A63" s="225" t="s">
        <v>145</v>
      </c>
      <c r="B63" s="226" t="s">
        <v>105</v>
      </c>
      <c r="C63" s="241" t="s">
        <v>106</v>
      </c>
      <c r="D63" s="227"/>
      <c r="E63" s="228"/>
      <c r="F63" s="229"/>
      <c r="G63" s="229">
        <f>SUMIF(AG64:AG82,"&lt;&gt;NOR",G64:G82)</f>
        <v>0</v>
      </c>
      <c r="H63" s="229"/>
      <c r="I63" s="229">
        <f>SUM(I64:I82)</f>
        <v>0</v>
      </c>
      <c r="J63" s="229"/>
      <c r="K63" s="229">
        <f>SUM(K64:K82)</f>
        <v>0</v>
      </c>
      <c r="L63" s="229"/>
      <c r="M63" s="229">
        <f>SUM(M64:M82)</f>
        <v>0</v>
      </c>
      <c r="N63" s="228"/>
      <c r="O63" s="228">
        <f>SUM(O64:O82)</f>
        <v>0.52</v>
      </c>
      <c r="P63" s="228"/>
      <c r="Q63" s="228">
        <f>SUM(Q64:Q82)</f>
        <v>0</v>
      </c>
      <c r="R63" s="229"/>
      <c r="S63" s="229"/>
      <c r="T63" s="230"/>
      <c r="U63" s="224"/>
      <c r="V63" s="224">
        <f>SUM(V64:V82)</f>
        <v>27.569999999999997</v>
      </c>
      <c r="W63" s="224"/>
      <c r="X63" s="224"/>
      <c r="Y63" s="224"/>
      <c r="AG63" t="s">
        <v>146</v>
      </c>
    </row>
    <row r="64" spans="1:60" outlineLevel="1" x14ac:dyDescent="0.2">
      <c r="A64" s="232">
        <v>14</v>
      </c>
      <c r="B64" s="233" t="s">
        <v>251</v>
      </c>
      <c r="C64" s="242" t="s">
        <v>252</v>
      </c>
      <c r="D64" s="234" t="s">
        <v>181</v>
      </c>
      <c r="E64" s="235">
        <v>23.05</v>
      </c>
      <c r="F64" s="236"/>
      <c r="G64" s="237">
        <f>ROUND(E64*F64,2)</f>
        <v>0</v>
      </c>
      <c r="H64" s="236"/>
      <c r="I64" s="237">
        <f>ROUND(E64*H64,2)</f>
        <v>0</v>
      </c>
      <c r="J64" s="236"/>
      <c r="K64" s="237">
        <f>ROUND(E64*J64,2)</f>
        <v>0</v>
      </c>
      <c r="L64" s="237">
        <v>21</v>
      </c>
      <c r="M64" s="237">
        <f>G64*(1+L64/100)</f>
        <v>0</v>
      </c>
      <c r="N64" s="235">
        <v>1.6000000000000001E-4</v>
      </c>
      <c r="O64" s="235">
        <f>ROUND(E64*N64,2)</f>
        <v>0</v>
      </c>
      <c r="P64" s="235">
        <v>0</v>
      </c>
      <c r="Q64" s="235">
        <f>ROUND(E64*P64,2)</f>
        <v>0</v>
      </c>
      <c r="R64" s="237" t="s">
        <v>253</v>
      </c>
      <c r="S64" s="237" t="s">
        <v>150</v>
      </c>
      <c r="T64" s="238" t="s">
        <v>150</v>
      </c>
      <c r="U64" s="223">
        <v>0.05</v>
      </c>
      <c r="V64" s="223">
        <f>ROUND(E64*U64,2)</f>
        <v>1.1499999999999999</v>
      </c>
      <c r="W64" s="223"/>
      <c r="X64" s="223" t="s">
        <v>183</v>
      </c>
      <c r="Y64" s="223" t="s">
        <v>153</v>
      </c>
      <c r="Z64" s="213"/>
      <c r="AA64" s="213"/>
      <c r="AB64" s="213"/>
      <c r="AC64" s="213"/>
      <c r="AD64" s="213"/>
      <c r="AE64" s="213"/>
      <c r="AF64" s="213"/>
      <c r="AG64" s="213" t="s">
        <v>184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">
      <c r="A65" s="220"/>
      <c r="B65" s="221"/>
      <c r="C65" s="243" t="s">
        <v>254</v>
      </c>
      <c r="D65" s="240"/>
      <c r="E65" s="240"/>
      <c r="F65" s="240"/>
      <c r="G65" s="240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156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2" x14ac:dyDescent="0.2">
      <c r="A66" s="220"/>
      <c r="B66" s="221"/>
      <c r="C66" s="258" t="s">
        <v>255</v>
      </c>
      <c r="D66" s="247"/>
      <c r="E66" s="248">
        <v>23.05</v>
      </c>
      <c r="F66" s="223"/>
      <c r="G66" s="223"/>
      <c r="H66" s="223"/>
      <c r="I66" s="223"/>
      <c r="J66" s="223"/>
      <c r="K66" s="223"/>
      <c r="L66" s="223"/>
      <c r="M66" s="223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223"/>
      <c r="Y66" s="223"/>
      <c r="Z66" s="213"/>
      <c r="AA66" s="213"/>
      <c r="AB66" s="213"/>
      <c r="AC66" s="213"/>
      <c r="AD66" s="213"/>
      <c r="AE66" s="213"/>
      <c r="AF66" s="213"/>
      <c r="AG66" s="213" t="s">
        <v>186</v>
      </c>
      <c r="AH66" s="213">
        <v>5</v>
      </c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ht="22.5" outlineLevel="1" x14ac:dyDescent="0.2">
      <c r="A67" s="232">
        <v>15</v>
      </c>
      <c r="B67" s="233" t="s">
        <v>256</v>
      </c>
      <c r="C67" s="242" t="s">
        <v>257</v>
      </c>
      <c r="D67" s="234" t="s">
        <v>181</v>
      </c>
      <c r="E67" s="235">
        <v>23.05</v>
      </c>
      <c r="F67" s="236"/>
      <c r="G67" s="237">
        <f>ROUND(E67*F67,2)</f>
        <v>0</v>
      </c>
      <c r="H67" s="236"/>
      <c r="I67" s="237">
        <f>ROUND(E67*H67,2)</f>
        <v>0</v>
      </c>
      <c r="J67" s="236"/>
      <c r="K67" s="237">
        <f>ROUND(E67*J67,2)</f>
        <v>0</v>
      </c>
      <c r="L67" s="237">
        <v>21</v>
      </c>
      <c r="M67" s="237">
        <f>G67*(1+L67/100)</f>
        <v>0</v>
      </c>
      <c r="N67" s="235">
        <v>4.96E-3</v>
      </c>
      <c r="O67" s="235">
        <f>ROUND(E67*N67,2)</f>
        <v>0.11</v>
      </c>
      <c r="P67" s="235">
        <v>0</v>
      </c>
      <c r="Q67" s="235">
        <f>ROUND(E67*P67,2)</f>
        <v>0</v>
      </c>
      <c r="R67" s="237" t="s">
        <v>253</v>
      </c>
      <c r="S67" s="237" t="s">
        <v>150</v>
      </c>
      <c r="T67" s="238" t="s">
        <v>150</v>
      </c>
      <c r="U67" s="223">
        <v>1.1040000000000001</v>
      </c>
      <c r="V67" s="223">
        <f>ROUND(E67*U67,2)</f>
        <v>25.45</v>
      </c>
      <c r="W67" s="223"/>
      <c r="X67" s="223" t="s">
        <v>183</v>
      </c>
      <c r="Y67" s="223" t="s">
        <v>153</v>
      </c>
      <c r="Z67" s="213"/>
      <c r="AA67" s="213"/>
      <c r="AB67" s="213"/>
      <c r="AC67" s="213"/>
      <c r="AD67" s="213"/>
      <c r="AE67" s="213"/>
      <c r="AF67" s="213"/>
      <c r="AG67" s="213" t="s">
        <v>184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2" x14ac:dyDescent="0.2">
      <c r="A68" s="220"/>
      <c r="B68" s="221"/>
      <c r="C68" s="258" t="s">
        <v>209</v>
      </c>
      <c r="D68" s="247"/>
      <c r="E68" s="248">
        <v>23.05</v>
      </c>
      <c r="F68" s="223"/>
      <c r="G68" s="223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3"/>
      <c r="AA68" s="213"/>
      <c r="AB68" s="213"/>
      <c r="AC68" s="213"/>
      <c r="AD68" s="213"/>
      <c r="AE68" s="213"/>
      <c r="AF68" s="213"/>
      <c r="AG68" s="213" t="s">
        <v>186</v>
      </c>
      <c r="AH68" s="213">
        <v>5</v>
      </c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">
      <c r="A69" s="232">
        <v>16</v>
      </c>
      <c r="B69" s="233" t="s">
        <v>258</v>
      </c>
      <c r="C69" s="242" t="s">
        <v>259</v>
      </c>
      <c r="D69" s="234" t="s">
        <v>181</v>
      </c>
      <c r="E69" s="235">
        <v>27.66</v>
      </c>
      <c r="F69" s="236"/>
      <c r="G69" s="237">
        <f>ROUND(E69*F69,2)</f>
        <v>0</v>
      </c>
      <c r="H69" s="236"/>
      <c r="I69" s="237">
        <f>ROUND(E69*H69,2)</f>
        <v>0</v>
      </c>
      <c r="J69" s="236"/>
      <c r="K69" s="237">
        <f>ROUND(E69*J69,2)</f>
        <v>0</v>
      </c>
      <c r="L69" s="237">
        <v>21</v>
      </c>
      <c r="M69" s="237">
        <f>G69*(1+L69/100)</f>
        <v>0</v>
      </c>
      <c r="N69" s="235">
        <v>1.4800000000000001E-2</v>
      </c>
      <c r="O69" s="235">
        <f>ROUND(E69*N69,2)</f>
        <v>0.41</v>
      </c>
      <c r="P69" s="235">
        <v>0</v>
      </c>
      <c r="Q69" s="235">
        <f>ROUND(E69*P69,2)</f>
        <v>0</v>
      </c>
      <c r="R69" s="237" t="s">
        <v>196</v>
      </c>
      <c r="S69" s="237" t="s">
        <v>150</v>
      </c>
      <c r="T69" s="238" t="s">
        <v>150</v>
      </c>
      <c r="U69" s="223">
        <v>0</v>
      </c>
      <c r="V69" s="223">
        <f>ROUND(E69*U69,2)</f>
        <v>0</v>
      </c>
      <c r="W69" s="223"/>
      <c r="X69" s="223" t="s">
        <v>197</v>
      </c>
      <c r="Y69" s="223" t="s">
        <v>153</v>
      </c>
      <c r="Z69" s="213"/>
      <c r="AA69" s="213"/>
      <c r="AB69" s="213"/>
      <c r="AC69" s="213"/>
      <c r="AD69" s="213"/>
      <c r="AE69" s="213"/>
      <c r="AF69" s="213"/>
      <c r="AG69" s="213" t="s">
        <v>198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2" x14ac:dyDescent="0.2">
      <c r="A70" s="220"/>
      <c r="B70" s="221"/>
      <c r="C70" s="258" t="s">
        <v>260</v>
      </c>
      <c r="D70" s="247"/>
      <c r="E70" s="248">
        <v>27.66</v>
      </c>
      <c r="F70" s="223"/>
      <c r="G70" s="223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3"/>
      <c r="AA70" s="213"/>
      <c r="AB70" s="213"/>
      <c r="AC70" s="213"/>
      <c r="AD70" s="213"/>
      <c r="AE70" s="213"/>
      <c r="AF70" s="213"/>
      <c r="AG70" s="213" t="s">
        <v>186</v>
      </c>
      <c r="AH70" s="213">
        <v>5</v>
      </c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32">
        <v>17</v>
      </c>
      <c r="B71" s="233" t="s">
        <v>261</v>
      </c>
      <c r="C71" s="242" t="s">
        <v>262</v>
      </c>
      <c r="D71" s="234" t="s">
        <v>235</v>
      </c>
      <c r="E71" s="235">
        <v>0.52737999999999996</v>
      </c>
      <c r="F71" s="236"/>
      <c r="G71" s="237">
        <f>ROUND(E71*F71,2)</f>
        <v>0</v>
      </c>
      <c r="H71" s="236"/>
      <c r="I71" s="237">
        <f>ROUND(E71*H71,2)</f>
        <v>0</v>
      </c>
      <c r="J71" s="236"/>
      <c r="K71" s="237">
        <f>ROUND(E71*J71,2)</f>
        <v>0</v>
      </c>
      <c r="L71" s="237">
        <v>21</v>
      </c>
      <c r="M71" s="237">
        <f>G71*(1+L71/100)</f>
        <v>0</v>
      </c>
      <c r="N71" s="235">
        <v>0</v>
      </c>
      <c r="O71" s="235">
        <f>ROUND(E71*N71,2)</f>
        <v>0</v>
      </c>
      <c r="P71" s="235">
        <v>0</v>
      </c>
      <c r="Q71" s="235">
        <f>ROUND(E71*P71,2)</f>
        <v>0</v>
      </c>
      <c r="R71" s="237" t="s">
        <v>253</v>
      </c>
      <c r="S71" s="237" t="s">
        <v>150</v>
      </c>
      <c r="T71" s="238" t="s">
        <v>150</v>
      </c>
      <c r="U71" s="223">
        <v>1.5980000000000001</v>
      </c>
      <c r="V71" s="223">
        <f>ROUND(E71*U71,2)</f>
        <v>0.84</v>
      </c>
      <c r="W71" s="223"/>
      <c r="X71" s="223" t="s">
        <v>236</v>
      </c>
      <c r="Y71" s="223" t="s">
        <v>153</v>
      </c>
      <c r="Z71" s="213"/>
      <c r="AA71" s="213"/>
      <c r="AB71" s="213"/>
      <c r="AC71" s="213"/>
      <c r="AD71" s="213"/>
      <c r="AE71" s="213"/>
      <c r="AF71" s="213"/>
      <c r="AG71" s="213" t="s">
        <v>237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2" x14ac:dyDescent="0.2">
      <c r="A72" s="220"/>
      <c r="B72" s="221"/>
      <c r="C72" s="258" t="s">
        <v>239</v>
      </c>
      <c r="D72" s="247"/>
      <c r="E72" s="248"/>
      <c r="F72" s="223"/>
      <c r="G72" s="223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3"/>
      <c r="AA72" s="213"/>
      <c r="AB72" s="213"/>
      <c r="AC72" s="213"/>
      <c r="AD72" s="213"/>
      <c r="AE72" s="213"/>
      <c r="AF72" s="213"/>
      <c r="AG72" s="213" t="s">
        <v>186</v>
      </c>
      <c r="AH72" s="213">
        <v>0</v>
      </c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3" x14ac:dyDescent="0.2">
      <c r="A73" s="220"/>
      <c r="B73" s="221"/>
      <c r="C73" s="258" t="s">
        <v>263</v>
      </c>
      <c r="D73" s="247"/>
      <c r="E73" s="248"/>
      <c r="F73" s="223"/>
      <c r="G73" s="223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3"/>
      <c r="AA73" s="213"/>
      <c r="AB73" s="213"/>
      <c r="AC73" s="213"/>
      <c r="AD73" s="213"/>
      <c r="AE73" s="213"/>
      <c r="AF73" s="213"/>
      <c r="AG73" s="213" t="s">
        <v>186</v>
      </c>
      <c r="AH73" s="213">
        <v>0</v>
      </c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3" x14ac:dyDescent="0.2">
      <c r="A74" s="220"/>
      <c r="B74" s="221"/>
      <c r="C74" s="258" t="s">
        <v>264</v>
      </c>
      <c r="D74" s="247"/>
      <c r="E74" s="248">
        <v>0.52737999999999996</v>
      </c>
      <c r="F74" s="223"/>
      <c r="G74" s="223"/>
      <c r="H74" s="223"/>
      <c r="I74" s="223"/>
      <c r="J74" s="223"/>
      <c r="K74" s="223"/>
      <c r="L74" s="223"/>
      <c r="M74" s="223"/>
      <c r="N74" s="222"/>
      <c r="O74" s="222"/>
      <c r="P74" s="222"/>
      <c r="Q74" s="222"/>
      <c r="R74" s="223"/>
      <c r="S74" s="223"/>
      <c r="T74" s="223"/>
      <c r="U74" s="223"/>
      <c r="V74" s="223"/>
      <c r="W74" s="223"/>
      <c r="X74" s="223"/>
      <c r="Y74" s="223"/>
      <c r="Z74" s="213"/>
      <c r="AA74" s="213"/>
      <c r="AB74" s="213"/>
      <c r="AC74" s="213"/>
      <c r="AD74" s="213"/>
      <c r="AE74" s="213"/>
      <c r="AF74" s="213"/>
      <c r="AG74" s="213" t="s">
        <v>186</v>
      </c>
      <c r="AH74" s="213">
        <v>0</v>
      </c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22.5" outlineLevel="1" x14ac:dyDescent="0.2">
      <c r="A75" s="232">
        <v>18</v>
      </c>
      <c r="B75" s="233" t="s">
        <v>265</v>
      </c>
      <c r="C75" s="242" t="s">
        <v>266</v>
      </c>
      <c r="D75" s="234" t="s">
        <v>235</v>
      </c>
      <c r="E75" s="235">
        <v>0.52737999999999996</v>
      </c>
      <c r="F75" s="236"/>
      <c r="G75" s="237">
        <f>ROUND(E75*F75,2)</f>
        <v>0</v>
      </c>
      <c r="H75" s="236"/>
      <c r="I75" s="237">
        <f>ROUND(E75*H75,2)</f>
        <v>0</v>
      </c>
      <c r="J75" s="236"/>
      <c r="K75" s="237">
        <f>ROUND(E75*J75,2)</f>
        <v>0</v>
      </c>
      <c r="L75" s="237">
        <v>21</v>
      </c>
      <c r="M75" s="237">
        <f>G75*(1+L75/100)</f>
        <v>0</v>
      </c>
      <c r="N75" s="235">
        <v>0</v>
      </c>
      <c r="O75" s="235">
        <f>ROUND(E75*N75,2)</f>
        <v>0</v>
      </c>
      <c r="P75" s="235">
        <v>0</v>
      </c>
      <c r="Q75" s="235">
        <f>ROUND(E75*P75,2)</f>
        <v>0</v>
      </c>
      <c r="R75" s="237" t="s">
        <v>253</v>
      </c>
      <c r="S75" s="237" t="s">
        <v>150</v>
      </c>
      <c r="T75" s="238" t="s">
        <v>150</v>
      </c>
      <c r="U75" s="223">
        <v>0.245</v>
      </c>
      <c r="V75" s="223">
        <f>ROUND(E75*U75,2)</f>
        <v>0.13</v>
      </c>
      <c r="W75" s="223"/>
      <c r="X75" s="223" t="s">
        <v>236</v>
      </c>
      <c r="Y75" s="223" t="s">
        <v>153</v>
      </c>
      <c r="Z75" s="213"/>
      <c r="AA75" s="213"/>
      <c r="AB75" s="213"/>
      <c r="AC75" s="213"/>
      <c r="AD75" s="213"/>
      <c r="AE75" s="213"/>
      <c r="AF75" s="213"/>
      <c r="AG75" s="213" t="s">
        <v>237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2" x14ac:dyDescent="0.2">
      <c r="A76" s="220"/>
      <c r="B76" s="221"/>
      <c r="C76" s="258" t="s">
        <v>239</v>
      </c>
      <c r="D76" s="247"/>
      <c r="E76" s="248"/>
      <c r="F76" s="223"/>
      <c r="G76" s="223"/>
      <c r="H76" s="223"/>
      <c r="I76" s="223"/>
      <c r="J76" s="223"/>
      <c r="K76" s="223"/>
      <c r="L76" s="223"/>
      <c r="M76" s="223"/>
      <c r="N76" s="222"/>
      <c r="O76" s="222"/>
      <c r="P76" s="222"/>
      <c r="Q76" s="222"/>
      <c r="R76" s="223"/>
      <c r="S76" s="223"/>
      <c r="T76" s="223"/>
      <c r="U76" s="223"/>
      <c r="V76" s="223"/>
      <c r="W76" s="223"/>
      <c r="X76" s="223"/>
      <c r="Y76" s="223"/>
      <c r="Z76" s="213"/>
      <c r="AA76" s="213"/>
      <c r="AB76" s="213"/>
      <c r="AC76" s="213"/>
      <c r="AD76" s="213"/>
      <c r="AE76" s="213"/>
      <c r="AF76" s="213"/>
      <c r="AG76" s="213" t="s">
        <v>186</v>
      </c>
      <c r="AH76" s="213">
        <v>0</v>
      </c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3" x14ac:dyDescent="0.2">
      <c r="A77" s="220"/>
      <c r="B77" s="221"/>
      <c r="C77" s="258" t="s">
        <v>263</v>
      </c>
      <c r="D77" s="247"/>
      <c r="E77" s="248"/>
      <c r="F77" s="223"/>
      <c r="G77" s="223"/>
      <c r="H77" s="223"/>
      <c r="I77" s="223"/>
      <c r="J77" s="223"/>
      <c r="K77" s="223"/>
      <c r="L77" s="223"/>
      <c r="M77" s="223"/>
      <c r="N77" s="222"/>
      <c r="O77" s="222"/>
      <c r="P77" s="222"/>
      <c r="Q77" s="222"/>
      <c r="R77" s="223"/>
      <c r="S77" s="223"/>
      <c r="T77" s="223"/>
      <c r="U77" s="223"/>
      <c r="V77" s="223"/>
      <c r="W77" s="223"/>
      <c r="X77" s="223"/>
      <c r="Y77" s="223"/>
      <c r="Z77" s="213"/>
      <c r="AA77" s="213"/>
      <c r="AB77" s="213"/>
      <c r="AC77" s="213"/>
      <c r="AD77" s="213"/>
      <c r="AE77" s="213"/>
      <c r="AF77" s="213"/>
      <c r="AG77" s="213" t="s">
        <v>186</v>
      </c>
      <c r="AH77" s="213">
        <v>0</v>
      </c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3" x14ac:dyDescent="0.2">
      <c r="A78" s="220"/>
      <c r="B78" s="221"/>
      <c r="C78" s="258" t="s">
        <v>264</v>
      </c>
      <c r="D78" s="247"/>
      <c r="E78" s="248">
        <v>0.52737999999999996</v>
      </c>
      <c r="F78" s="223"/>
      <c r="G78" s="223"/>
      <c r="H78" s="223"/>
      <c r="I78" s="223"/>
      <c r="J78" s="223"/>
      <c r="K78" s="223"/>
      <c r="L78" s="223"/>
      <c r="M78" s="223"/>
      <c r="N78" s="222"/>
      <c r="O78" s="222"/>
      <c r="P78" s="222"/>
      <c r="Q78" s="222"/>
      <c r="R78" s="223"/>
      <c r="S78" s="223"/>
      <c r="T78" s="223"/>
      <c r="U78" s="223"/>
      <c r="V78" s="223"/>
      <c r="W78" s="223"/>
      <c r="X78" s="223"/>
      <c r="Y78" s="223"/>
      <c r="Z78" s="213"/>
      <c r="AA78" s="213"/>
      <c r="AB78" s="213"/>
      <c r="AC78" s="213"/>
      <c r="AD78" s="213"/>
      <c r="AE78" s="213"/>
      <c r="AF78" s="213"/>
      <c r="AG78" s="213" t="s">
        <v>186</v>
      </c>
      <c r="AH78" s="213">
        <v>0</v>
      </c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ht="33.75" outlineLevel="1" x14ac:dyDescent="0.2">
      <c r="A79" s="232">
        <v>19</v>
      </c>
      <c r="B79" s="233" t="s">
        <v>267</v>
      </c>
      <c r="C79" s="242" t="s">
        <v>268</v>
      </c>
      <c r="D79" s="234" t="s">
        <v>235</v>
      </c>
      <c r="E79" s="235">
        <v>2.6368999999999998</v>
      </c>
      <c r="F79" s="236"/>
      <c r="G79" s="237">
        <f>ROUND(E79*F79,2)</f>
        <v>0</v>
      </c>
      <c r="H79" s="236"/>
      <c r="I79" s="237">
        <f>ROUND(E79*H79,2)</f>
        <v>0</v>
      </c>
      <c r="J79" s="236"/>
      <c r="K79" s="237">
        <f>ROUND(E79*J79,2)</f>
        <v>0</v>
      </c>
      <c r="L79" s="237">
        <v>21</v>
      </c>
      <c r="M79" s="237">
        <f>G79*(1+L79/100)</f>
        <v>0</v>
      </c>
      <c r="N79" s="235">
        <v>0</v>
      </c>
      <c r="O79" s="235">
        <f>ROUND(E79*N79,2)</f>
        <v>0</v>
      </c>
      <c r="P79" s="235">
        <v>0</v>
      </c>
      <c r="Q79" s="235">
        <f>ROUND(E79*P79,2)</f>
        <v>0</v>
      </c>
      <c r="R79" s="237" t="s">
        <v>253</v>
      </c>
      <c r="S79" s="237" t="s">
        <v>150</v>
      </c>
      <c r="T79" s="238" t="s">
        <v>150</v>
      </c>
      <c r="U79" s="223">
        <v>0</v>
      </c>
      <c r="V79" s="223">
        <f>ROUND(E79*U79,2)</f>
        <v>0</v>
      </c>
      <c r="W79" s="223"/>
      <c r="X79" s="223" t="s">
        <v>236</v>
      </c>
      <c r="Y79" s="223" t="s">
        <v>153</v>
      </c>
      <c r="Z79" s="213"/>
      <c r="AA79" s="213"/>
      <c r="AB79" s="213"/>
      <c r="AC79" s="213"/>
      <c r="AD79" s="213"/>
      <c r="AE79" s="213"/>
      <c r="AF79" s="213"/>
      <c r="AG79" s="213" t="s">
        <v>237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2" x14ac:dyDescent="0.2">
      <c r="A80" s="220"/>
      <c r="B80" s="221"/>
      <c r="C80" s="258" t="s">
        <v>239</v>
      </c>
      <c r="D80" s="247"/>
      <c r="E80" s="248"/>
      <c r="F80" s="223"/>
      <c r="G80" s="223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3"/>
      <c r="AA80" s="213"/>
      <c r="AB80" s="213"/>
      <c r="AC80" s="213"/>
      <c r="AD80" s="213"/>
      <c r="AE80" s="213"/>
      <c r="AF80" s="213"/>
      <c r="AG80" s="213" t="s">
        <v>186</v>
      </c>
      <c r="AH80" s="213">
        <v>0</v>
      </c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3" x14ac:dyDescent="0.2">
      <c r="A81" s="220"/>
      <c r="B81" s="221"/>
      <c r="C81" s="258" t="s">
        <v>263</v>
      </c>
      <c r="D81" s="247"/>
      <c r="E81" s="248"/>
      <c r="F81" s="223"/>
      <c r="G81" s="223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3"/>
      <c r="AA81" s="213"/>
      <c r="AB81" s="213"/>
      <c r="AC81" s="213"/>
      <c r="AD81" s="213"/>
      <c r="AE81" s="213"/>
      <c r="AF81" s="213"/>
      <c r="AG81" s="213" t="s">
        <v>186</v>
      </c>
      <c r="AH81" s="213">
        <v>0</v>
      </c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3" x14ac:dyDescent="0.2">
      <c r="A82" s="220"/>
      <c r="B82" s="221"/>
      <c r="C82" s="258" t="s">
        <v>269</v>
      </c>
      <c r="D82" s="247"/>
      <c r="E82" s="248">
        <v>2.6368999999999998</v>
      </c>
      <c r="F82" s="223"/>
      <c r="G82" s="223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3"/>
      <c r="AA82" s="213"/>
      <c r="AB82" s="213"/>
      <c r="AC82" s="213"/>
      <c r="AD82" s="213"/>
      <c r="AE82" s="213"/>
      <c r="AF82" s="213"/>
      <c r="AG82" s="213" t="s">
        <v>186</v>
      </c>
      <c r="AH82" s="213">
        <v>0</v>
      </c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x14ac:dyDescent="0.2">
      <c r="A83" s="225" t="s">
        <v>145</v>
      </c>
      <c r="B83" s="226" t="s">
        <v>107</v>
      </c>
      <c r="C83" s="241" t="s">
        <v>108</v>
      </c>
      <c r="D83" s="227"/>
      <c r="E83" s="228"/>
      <c r="F83" s="229"/>
      <c r="G83" s="229">
        <f>SUMIF(AG84:AG88,"&lt;&gt;NOR",G84:G88)</f>
        <v>0</v>
      </c>
      <c r="H83" s="229"/>
      <c r="I83" s="229">
        <f>SUM(I84:I88)</f>
        <v>0</v>
      </c>
      <c r="J83" s="229"/>
      <c r="K83" s="229">
        <f>SUM(K84:K88)</f>
        <v>0</v>
      </c>
      <c r="L83" s="229"/>
      <c r="M83" s="229">
        <f>SUM(M84:M88)</f>
        <v>0</v>
      </c>
      <c r="N83" s="228"/>
      <c r="O83" s="228">
        <f>SUM(O84:O88)</f>
        <v>0.1</v>
      </c>
      <c r="P83" s="228"/>
      <c r="Q83" s="228">
        <f>SUM(Q84:Q88)</f>
        <v>0</v>
      </c>
      <c r="R83" s="229"/>
      <c r="S83" s="229"/>
      <c r="T83" s="230"/>
      <c r="U83" s="224"/>
      <c r="V83" s="224">
        <f>SUM(V84:V88)</f>
        <v>19.73</v>
      </c>
      <c r="W83" s="224"/>
      <c r="X83" s="224"/>
      <c r="Y83" s="224"/>
      <c r="AG83" t="s">
        <v>146</v>
      </c>
    </row>
    <row r="84" spans="1:60" outlineLevel="1" x14ac:dyDescent="0.2">
      <c r="A84" s="232">
        <v>20</v>
      </c>
      <c r="B84" s="233" t="s">
        <v>270</v>
      </c>
      <c r="C84" s="242" t="s">
        <v>271</v>
      </c>
      <c r="D84" s="234" t="s">
        <v>181</v>
      </c>
      <c r="E84" s="235">
        <v>148.93100000000001</v>
      </c>
      <c r="F84" s="236"/>
      <c r="G84" s="237">
        <f>ROUND(E84*F84,2)</f>
        <v>0</v>
      </c>
      <c r="H84" s="236"/>
      <c r="I84" s="237">
        <f>ROUND(E84*H84,2)</f>
        <v>0</v>
      </c>
      <c r="J84" s="236"/>
      <c r="K84" s="237">
        <f>ROUND(E84*J84,2)</f>
        <v>0</v>
      </c>
      <c r="L84" s="237">
        <v>21</v>
      </c>
      <c r="M84" s="237">
        <f>G84*(1+L84/100)</f>
        <v>0</v>
      </c>
      <c r="N84" s="235">
        <v>1.7000000000000001E-4</v>
      </c>
      <c r="O84" s="235">
        <f>ROUND(E84*N84,2)</f>
        <v>0.03</v>
      </c>
      <c r="P84" s="235">
        <v>0</v>
      </c>
      <c r="Q84" s="235">
        <f>ROUND(E84*P84,2)</f>
        <v>0</v>
      </c>
      <c r="R84" s="237" t="s">
        <v>272</v>
      </c>
      <c r="S84" s="237" t="s">
        <v>150</v>
      </c>
      <c r="T84" s="238" t="s">
        <v>150</v>
      </c>
      <c r="U84" s="223">
        <v>3.2480000000000002E-2</v>
      </c>
      <c r="V84" s="223">
        <f>ROUND(E84*U84,2)</f>
        <v>4.84</v>
      </c>
      <c r="W84" s="223"/>
      <c r="X84" s="223" t="s">
        <v>183</v>
      </c>
      <c r="Y84" s="223" t="s">
        <v>153</v>
      </c>
      <c r="Z84" s="213"/>
      <c r="AA84" s="213"/>
      <c r="AB84" s="213"/>
      <c r="AC84" s="213"/>
      <c r="AD84" s="213"/>
      <c r="AE84" s="213"/>
      <c r="AF84" s="213"/>
      <c r="AG84" s="213" t="s">
        <v>184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2" x14ac:dyDescent="0.2">
      <c r="A85" s="220"/>
      <c r="B85" s="221"/>
      <c r="C85" s="258" t="s">
        <v>273</v>
      </c>
      <c r="D85" s="247"/>
      <c r="E85" s="248">
        <v>91.671000000000006</v>
      </c>
      <c r="F85" s="223"/>
      <c r="G85" s="223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3"/>
      <c r="AA85" s="213"/>
      <c r="AB85" s="213"/>
      <c r="AC85" s="213"/>
      <c r="AD85" s="213"/>
      <c r="AE85" s="213"/>
      <c r="AF85" s="213"/>
      <c r="AG85" s="213" t="s">
        <v>186</v>
      </c>
      <c r="AH85" s="213">
        <v>5</v>
      </c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3" x14ac:dyDescent="0.2">
      <c r="A86" s="220"/>
      <c r="B86" s="221"/>
      <c r="C86" s="258" t="s">
        <v>208</v>
      </c>
      <c r="D86" s="247"/>
      <c r="E86" s="248">
        <v>57.26</v>
      </c>
      <c r="F86" s="223"/>
      <c r="G86" s="223"/>
      <c r="H86" s="223"/>
      <c r="I86" s="223"/>
      <c r="J86" s="223"/>
      <c r="K86" s="223"/>
      <c r="L86" s="223"/>
      <c r="M86" s="223"/>
      <c r="N86" s="222"/>
      <c r="O86" s="222"/>
      <c r="P86" s="222"/>
      <c r="Q86" s="222"/>
      <c r="R86" s="223"/>
      <c r="S86" s="223"/>
      <c r="T86" s="223"/>
      <c r="U86" s="223"/>
      <c r="V86" s="223"/>
      <c r="W86" s="223"/>
      <c r="X86" s="223"/>
      <c r="Y86" s="223"/>
      <c r="Z86" s="213"/>
      <c r="AA86" s="213"/>
      <c r="AB86" s="213"/>
      <c r="AC86" s="213"/>
      <c r="AD86" s="213"/>
      <c r="AE86" s="213"/>
      <c r="AF86" s="213"/>
      <c r="AG86" s="213" t="s">
        <v>186</v>
      </c>
      <c r="AH86" s="213">
        <v>5</v>
      </c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">
      <c r="A87" s="232">
        <v>21</v>
      </c>
      <c r="B87" s="233" t="s">
        <v>274</v>
      </c>
      <c r="C87" s="242" t="s">
        <v>275</v>
      </c>
      <c r="D87" s="234" t="s">
        <v>181</v>
      </c>
      <c r="E87" s="235">
        <v>148.93100000000001</v>
      </c>
      <c r="F87" s="236"/>
      <c r="G87" s="237">
        <f>ROUND(E87*F87,2)</f>
        <v>0</v>
      </c>
      <c r="H87" s="236"/>
      <c r="I87" s="237">
        <f>ROUND(E87*H87,2)</f>
        <v>0</v>
      </c>
      <c r="J87" s="236"/>
      <c r="K87" s="237">
        <f>ROUND(E87*J87,2)</f>
        <v>0</v>
      </c>
      <c r="L87" s="237">
        <v>21</v>
      </c>
      <c r="M87" s="237">
        <f>G87*(1+L87/100)</f>
        <v>0</v>
      </c>
      <c r="N87" s="235">
        <v>4.6000000000000001E-4</v>
      </c>
      <c r="O87" s="235">
        <f>ROUND(E87*N87,2)</f>
        <v>7.0000000000000007E-2</v>
      </c>
      <c r="P87" s="235">
        <v>0</v>
      </c>
      <c r="Q87" s="235">
        <f>ROUND(E87*P87,2)</f>
        <v>0</v>
      </c>
      <c r="R87" s="237" t="s">
        <v>272</v>
      </c>
      <c r="S87" s="237" t="s">
        <v>150</v>
      </c>
      <c r="T87" s="238" t="s">
        <v>150</v>
      </c>
      <c r="U87" s="223">
        <v>0.1</v>
      </c>
      <c r="V87" s="223">
        <f>ROUND(E87*U87,2)</f>
        <v>14.89</v>
      </c>
      <c r="W87" s="223"/>
      <c r="X87" s="223" t="s">
        <v>183</v>
      </c>
      <c r="Y87" s="223" t="s">
        <v>153</v>
      </c>
      <c r="Z87" s="213"/>
      <c r="AA87" s="213"/>
      <c r="AB87" s="213"/>
      <c r="AC87" s="213"/>
      <c r="AD87" s="213"/>
      <c r="AE87" s="213"/>
      <c r="AF87" s="213"/>
      <c r="AG87" s="213" t="s">
        <v>184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2" x14ac:dyDescent="0.2">
      <c r="A88" s="220"/>
      <c r="B88" s="221"/>
      <c r="C88" s="258" t="s">
        <v>276</v>
      </c>
      <c r="D88" s="247"/>
      <c r="E88" s="248">
        <v>148.93100000000001</v>
      </c>
      <c r="F88" s="223"/>
      <c r="G88" s="223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3"/>
      <c r="AA88" s="213"/>
      <c r="AB88" s="213"/>
      <c r="AC88" s="213"/>
      <c r="AD88" s="213"/>
      <c r="AE88" s="213"/>
      <c r="AF88" s="213"/>
      <c r="AG88" s="213" t="s">
        <v>186</v>
      </c>
      <c r="AH88" s="213">
        <v>5</v>
      </c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x14ac:dyDescent="0.2">
      <c r="A89" s="225" t="s">
        <v>145</v>
      </c>
      <c r="B89" s="226" t="s">
        <v>109</v>
      </c>
      <c r="C89" s="241" t="s">
        <v>110</v>
      </c>
      <c r="D89" s="227"/>
      <c r="E89" s="228"/>
      <c r="F89" s="229"/>
      <c r="G89" s="229">
        <f>SUMIF(AG90:AG94,"&lt;&gt;NOR",G90:G94)</f>
        <v>0</v>
      </c>
      <c r="H89" s="229"/>
      <c r="I89" s="229">
        <f>SUM(I90:I94)</f>
        <v>0</v>
      </c>
      <c r="J89" s="229"/>
      <c r="K89" s="229">
        <f>SUM(K90:K94)</f>
        <v>0</v>
      </c>
      <c r="L89" s="229"/>
      <c r="M89" s="229">
        <f>SUM(M90:M94)</f>
        <v>0</v>
      </c>
      <c r="N89" s="228"/>
      <c r="O89" s="228">
        <f>SUM(O90:O94)</f>
        <v>0</v>
      </c>
      <c r="P89" s="228"/>
      <c r="Q89" s="228">
        <f>SUM(Q90:Q94)</f>
        <v>0</v>
      </c>
      <c r="R89" s="229"/>
      <c r="S89" s="229"/>
      <c r="T89" s="230"/>
      <c r="U89" s="224"/>
      <c r="V89" s="224">
        <f>SUM(V90:V94)</f>
        <v>100.37</v>
      </c>
      <c r="W89" s="224"/>
      <c r="X89" s="224"/>
      <c r="Y89" s="224"/>
      <c r="AG89" t="s">
        <v>146</v>
      </c>
    </row>
    <row r="90" spans="1:60" ht="22.5" outlineLevel="1" x14ac:dyDescent="0.2">
      <c r="A90" s="249">
        <v>22</v>
      </c>
      <c r="B90" s="250" t="s">
        <v>277</v>
      </c>
      <c r="C90" s="259" t="s">
        <v>278</v>
      </c>
      <c r="D90" s="251" t="s">
        <v>192</v>
      </c>
      <c r="E90" s="252">
        <v>15</v>
      </c>
      <c r="F90" s="253"/>
      <c r="G90" s="254">
        <f>ROUND(E90*F90,2)</f>
        <v>0</v>
      </c>
      <c r="H90" s="253"/>
      <c r="I90" s="254">
        <f>ROUND(E90*H90,2)</f>
        <v>0</v>
      </c>
      <c r="J90" s="253"/>
      <c r="K90" s="254">
        <f>ROUND(E90*J90,2)</f>
        <v>0</v>
      </c>
      <c r="L90" s="254">
        <v>21</v>
      </c>
      <c r="M90" s="254">
        <f>G90*(1+L90/100)</f>
        <v>0</v>
      </c>
      <c r="N90" s="252">
        <v>0</v>
      </c>
      <c r="O90" s="252">
        <f>ROUND(E90*N90,2)</f>
        <v>0</v>
      </c>
      <c r="P90" s="252">
        <v>0</v>
      </c>
      <c r="Q90" s="252">
        <f>ROUND(E90*P90,2)</f>
        <v>0</v>
      </c>
      <c r="R90" s="254" t="s">
        <v>109</v>
      </c>
      <c r="S90" s="254" t="s">
        <v>150</v>
      </c>
      <c r="T90" s="255" t="s">
        <v>150</v>
      </c>
      <c r="U90" s="223">
        <v>0.86450000000000005</v>
      </c>
      <c r="V90" s="223">
        <f>ROUND(E90*U90,2)</f>
        <v>12.97</v>
      </c>
      <c r="W90" s="223"/>
      <c r="X90" s="223" t="s">
        <v>183</v>
      </c>
      <c r="Y90" s="223" t="s">
        <v>153</v>
      </c>
      <c r="Z90" s="213"/>
      <c r="AA90" s="213"/>
      <c r="AB90" s="213"/>
      <c r="AC90" s="213"/>
      <c r="AD90" s="213"/>
      <c r="AE90" s="213"/>
      <c r="AF90" s="213"/>
      <c r="AG90" s="213" t="s">
        <v>184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22.5" outlineLevel="1" x14ac:dyDescent="0.2">
      <c r="A91" s="249">
        <v>23</v>
      </c>
      <c r="B91" s="250" t="s">
        <v>279</v>
      </c>
      <c r="C91" s="259" t="s">
        <v>280</v>
      </c>
      <c r="D91" s="251" t="s">
        <v>192</v>
      </c>
      <c r="E91" s="252">
        <v>10</v>
      </c>
      <c r="F91" s="253"/>
      <c r="G91" s="254">
        <f>ROUND(E91*F91,2)</f>
        <v>0</v>
      </c>
      <c r="H91" s="253"/>
      <c r="I91" s="254">
        <f>ROUND(E91*H91,2)</f>
        <v>0</v>
      </c>
      <c r="J91" s="253"/>
      <c r="K91" s="254">
        <f>ROUND(E91*J91,2)</f>
        <v>0</v>
      </c>
      <c r="L91" s="254">
        <v>21</v>
      </c>
      <c r="M91" s="254">
        <f>G91*(1+L91/100)</f>
        <v>0</v>
      </c>
      <c r="N91" s="252">
        <v>0</v>
      </c>
      <c r="O91" s="252">
        <f>ROUND(E91*N91,2)</f>
        <v>0</v>
      </c>
      <c r="P91" s="252">
        <v>0</v>
      </c>
      <c r="Q91" s="252">
        <f>ROUND(E91*P91,2)</f>
        <v>0</v>
      </c>
      <c r="R91" s="254" t="s">
        <v>109</v>
      </c>
      <c r="S91" s="254" t="s">
        <v>150</v>
      </c>
      <c r="T91" s="255" t="s">
        <v>150</v>
      </c>
      <c r="U91" s="223">
        <v>0.33979999999999999</v>
      </c>
      <c r="V91" s="223">
        <f>ROUND(E91*U91,2)</f>
        <v>3.4</v>
      </c>
      <c r="W91" s="223"/>
      <c r="X91" s="223" t="s">
        <v>183</v>
      </c>
      <c r="Y91" s="223" t="s">
        <v>153</v>
      </c>
      <c r="Z91" s="213"/>
      <c r="AA91" s="213"/>
      <c r="AB91" s="213"/>
      <c r="AC91" s="213"/>
      <c r="AD91" s="213"/>
      <c r="AE91" s="213"/>
      <c r="AF91" s="213"/>
      <c r="AG91" s="213" t="s">
        <v>184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1" x14ac:dyDescent="0.2">
      <c r="A92" s="232">
        <v>24</v>
      </c>
      <c r="B92" s="233" t="s">
        <v>281</v>
      </c>
      <c r="C92" s="242" t="s">
        <v>282</v>
      </c>
      <c r="D92" s="234" t="s">
        <v>283</v>
      </c>
      <c r="E92" s="235">
        <v>64</v>
      </c>
      <c r="F92" s="236"/>
      <c r="G92" s="237">
        <f>ROUND(E92*F92,2)</f>
        <v>0</v>
      </c>
      <c r="H92" s="236"/>
      <c r="I92" s="237">
        <f>ROUND(E92*H92,2)</f>
        <v>0</v>
      </c>
      <c r="J92" s="236"/>
      <c r="K92" s="237">
        <f>ROUND(E92*J92,2)</f>
        <v>0</v>
      </c>
      <c r="L92" s="237">
        <v>21</v>
      </c>
      <c r="M92" s="237">
        <f>G92*(1+L92/100)</f>
        <v>0</v>
      </c>
      <c r="N92" s="235">
        <v>0</v>
      </c>
      <c r="O92" s="235">
        <f>ROUND(E92*N92,2)</f>
        <v>0</v>
      </c>
      <c r="P92" s="235">
        <v>0</v>
      </c>
      <c r="Q92" s="235">
        <f>ROUND(E92*P92,2)</f>
        <v>0</v>
      </c>
      <c r="R92" s="237" t="s">
        <v>284</v>
      </c>
      <c r="S92" s="237" t="s">
        <v>150</v>
      </c>
      <c r="T92" s="238" t="s">
        <v>150</v>
      </c>
      <c r="U92" s="223">
        <v>1</v>
      </c>
      <c r="V92" s="223">
        <f>ROUND(E92*U92,2)</f>
        <v>64</v>
      </c>
      <c r="W92" s="223"/>
      <c r="X92" s="223" t="s">
        <v>285</v>
      </c>
      <c r="Y92" s="223" t="s">
        <v>153</v>
      </c>
      <c r="Z92" s="213"/>
      <c r="AA92" s="213"/>
      <c r="AB92" s="213"/>
      <c r="AC92" s="213"/>
      <c r="AD92" s="213"/>
      <c r="AE92" s="213"/>
      <c r="AF92" s="213"/>
      <c r="AG92" s="213" t="s">
        <v>286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2" x14ac:dyDescent="0.2">
      <c r="A93" s="220"/>
      <c r="B93" s="221"/>
      <c r="C93" s="258" t="s">
        <v>287</v>
      </c>
      <c r="D93" s="247"/>
      <c r="E93" s="248">
        <v>64</v>
      </c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3"/>
      <c r="AA93" s="213"/>
      <c r="AB93" s="213"/>
      <c r="AC93" s="213"/>
      <c r="AD93" s="213"/>
      <c r="AE93" s="213"/>
      <c r="AF93" s="213"/>
      <c r="AG93" s="213" t="s">
        <v>186</v>
      </c>
      <c r="AH93" s="213">
        <v>0</v>
      </c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 x14ac:dyDescent="0.2">
      <c r="A94" s="249">
        <v>25</v>
      </c>
      <c r="B94" s="250" t="s">
        <v>288</v>
      </c>
      <c r="C94" s="259" t="s">
        <v>289</v>
      </c>
      <c r="D94" s="251" t="s">
        <v>283</v>
      </c>
      <c r="E94" s="252">
        <v>20</v>
      </c>
      <c r="F94" s="253"/>
      <c r="G94" s="254">
        <f>ROUND(E94*F94,2)</f>
        <v>0</v>
      </c>
      <c r="H94" s="253"/>
      <c r="I94" s="254">
        <f>ROUND(E94*H94,2)</f>
        <v>0</v>
      </c>
      <c r="J94" s="253"/>
      <c r="K94" s="254">
        <f>ROUND(E94*J94,2)</f>
        <v>0</v>
      </c>
      <c r="L94" s="254">
        <v>21</v>
      </c>
      <c r="M94" s="254">
        <f>G94*(1+L94/100)</f>
        <v>0</v>
      </c>
      <c r="N94" s="252">
        <v>0</v>
      </c>
      <c r="O94" s="252">
        <f>ROUND(E94*N94,2)</f>
        <v>0</v>
      </c>
      <c r="P94" s="252">
        <v>0</v>
      </c>
      <c r="Q94" s="252">
        <f>ROUND(E94*P94,2)</f>
        <v>0</v>
      </c>
      <c r="R94" s="254" t="s">
        <v>284</v>
      </c>
      <c r="S94" s="254" t="s">
        <v>150</v>
      </c>
      <c r="T94" s="255" t="s">
        <v>150</v>
      </c>
      <c r="U94" s="223">
        <v>1</v>
      </c>
      <c r="V94" s="223">
        <f>ROUND(E94*U94,2)</f>
        <v>20</v>
      </c>
      <c r="W94" s="223"/>
      <c r="X94" s="223" t="s">
        <v>285</v>
      </c>
      <c r="Y94" s="223" t="s">
        <v>153</v>
      </c>
      <c r="Z94" s="213"/>
      <c r="AA94" s="213"/>
      <c r="AB94" s="213"/>
      <c r="AC94" s="213"/>
      <c r="AD94" s="213"/>
      <c r="AE94" s="213"/>
      <c r="AF94" s="213"/>
      <c r="AG94" s="213" t="s">
        <v>286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x14ac:dyDescent="0.2">
      <c r="A95" s="225" t="s">
        <v>145</v>
      </c>
      <c r="B95" s="226" t="s">
        <v>111</v>
      </c>
      <c r="C95" s="241" t="s">
        <v>112</v>
      </c>
      <c r="D95" s="227"/>
      <c r="E95" s="228"/>
      <c r="F95" s="229"/>
      <c r="G95" s="229">
        <f>SUMIF(AG96:AG113,"&lt;&gt;NOR",G96:G113)</f>
        <v>0</v>
      </c>
      <c r="H95" s="229"/>
      <c r="I95" s="229">
        <f>SUM(I96:I113)</f>
        <v>0</v>
      </c>
      <c r="J95" s="229"/>
      <c r="K95" s="229">
        <f>SUM(K96:K113)</f>
        <v>0</v>
      </c>
      <c r="L95" s="229"/>
      <c r="M95" s="229">
        <f>SUM(M96:M113)</f>
        <v>0</v>
      </c>
      <c r="N95" s="228"/>
      <c r="O95" s="228">
        <f>SUM(O96:O113)</f>
        <v>0</v>
      </c>
      <c r="P95" s="228"/>
      <c r="Q95" s="228">
        <f>SUM(Q96:Q113)</f>
        <v>0</v>
      </c>
      <c r="R95" s="229"/>
      <c r="S95" s="229"/>
      <c r="T95" s="230"/>
      <c r="U95" s="224"/>
      <c r="V95" s="224">
        <f>SUM(V96:V113)</f>
        <v>5.57</v>
      </c>
      <c r="W95" s="224"/>
      <c r="X95" s="224"/>
      <c r="Y95" s="224"/>
      <c r="AG95" t="s">
        <v>146</v>
      </c>
    </row>
    <row r="96" spans="1:60" outlineLevel="1" x14ac:dyDescent="0.2">
      <c r="A96" s="232">
        <v>26</v>
      </c>
      <c r="B96" s="233" t="s">
        <v>290</v>
      </c>
      <c r="C96" s="242" t="s">
        <v>291</v>
      </c>
      <c r="D96" s="234" t="s">
        <v>235</v>
      </c>
      <c r="E96" s="235">
        <v>1.79644</v>
      </c>
      <c r="F96" s="236"/>
      <c r="G96" s="237">
        <f>ROUND(E96*F96,2)</f>
        <v>0</v>
      </c>
      <c r="H96" s="236"/>
      <c r="I96" s="237">
        <f>ROUND(E96*H96,2)</f>
        <v>0</v>
      </c>
      <c r="J96" s="236"/>
      <c r="K96" s="237">
        <f>ROUND(E96*J96,2)</f>
        <v>0</v>
      </c>
      <c r="L96" s="237">
        <v>21</v>
      </c>
      <c r="M96" s="237">
        <f>G96*(1+L96/100)</f>
        <v>0</v>
      </c>
      <c r="N96" s="235">
        <v>0</v>
      </c>
      <c r="O96" s="235">
        <f>ROUND(E96*N96,2)</f>
        <v>0</v>
      </c>
      <c r="P96" s="235">
        <v>0</v>
      </c>
      <c r="Q96" s="235">
        <f>ROUND(E96*P96,2)</f>
        <v>0</v>
      </c>
      <c r="R96" s="237"/>
      <c r="S96" s="237" t="s">
        <v>150</v>
      </c>
      <c r="T96" s="238" t="s">
        <v>150</v>
      </c>
      <c r="U96" s="223">
        <v>2.6120000000000001</v>
      </c>
      <c r="V96" s="223">
        <f>ROUND(E96*U96,2)</f>
        <v>4.6900000000000004</v>
      </c>
      <c r="W96" s="223"/>
      <c r="X96" s="223" t="s">
        <v>292</v>
      </c>
      <c r="Y96" s="223" t="s">
        <v>153</v>
      </c>
      <c r="Z96" s="213"/>
      <c r="AA96" s="213"/>
      <c r="AB96" s="213"/>
      <c r="AC96" s="213"/>
      <c r="AD96" s="213"/>
      <c r="AE96" s="213"/>
      <c r="AF96" s="213"/>
      <c r="AG96" s="213" t="s">
        <v>293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2" x14ac:dyDescent="0.2">
      <c r="A97" s="220"/>
      <c r="B97" s="221"/>
      <c r="C97" s="258" t="s">
        <v>294</v>
      </c>
      <c r="D97" s="247"/>
      <c r="E97" s="248"/>
      <c r="F97" s="223"/>
      <c r="G97" s="223"/>
      <c r="H97" s="223"/>
      <c r="I97" s="223"/>
      <c r="J97" s="223"/>
      <c r="K97" s="223"/>
      <c r="L97" s="223"/>
      <c r="M97" s="223"/>
      <c r="N97" s="222"/>
      <c r="O97" s="222"/>
      <c r="P97" s="222"/>
      <c r="Q97" s="222"/>
      <c r="R97" s="223"/>
      <c r="S97" s="223"/>
      <c r="T97" s="223"/>
      <c r="U97" s="223"/>
      <c r="V97" s="223"/>
      <c r="W97" s="223"/>
      <c r="X97" s="223"/>
      <c r="Y97" s="223"/>
      <c r="Z97" s="213"/>
      <c r="AA97" s="213"/>
      <c r="AB97" s="213"/>
      <c r="AC97" s="213"/>
      <c r="AD97" s="213"/>
      <c r="AE97" s="213"/>
      <c r="AF97" s="213"/>
      <c r="AG97" s="213" t="s">
        <v>186</v>
      </c>
      <c r="AH97" s="213">
        <v>0</v>
      </c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3" x14ac:dyDescent="0.2">
      <c r="A98" s="220"/>
      <c r="B98" s="221"/>
      <c r="C98" s="258" t="s">
        <v>295</v>
      </c>
      <c r="D98" s="247"/>
      <c r="E98" s="248"/>
      <c r="F98" s="223"/>
      <c r="G98" s="223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3"/>
      <c r="AA98" s="213"/>
      <c r="AB98" s="213"/>
      <c r="AC98" s="213"/>
      <c r="AD98" s="213"/>
      <c r="AE98" s="213"/>
      <c r="AF98" s="213"/>
      <c r="AG98" s="213" t="s">
        <v>186</v>
      </c>
      <c r="AH98" s="213">
        <v>0</v>
      </c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3" x14ac:dyDescent="0.2">
      <c r="A99" s="220"/>
      <c r="B99" s="221"/>
      <c r="C99" s="258" t="s">
        <v>296</v>
      </c>
      <c r="D99" s="247"/>
      <c r="E99" s="248">
        <v>1.79644</v>
      </c>
      <c r="F99" s="223"/>
      <c r="G99" s="223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3"/>
      <c r="AA99" s="213"/>
      <c r="AB99" s="213"/>
      <c r="AC99" s="213"/>
      <c r="AD99" s="213"/>
      <c r="AE99" s="213"/>
      <c r="AF99" s="213"/>
      <c r="AG99" s="213" t="s">
        <v>186</v>
      </c>
      <c r="AH99" s="213">
        <v>0</v>
      </c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 x14ac:dyDescent="0.2">
      <c r="A100" s="232">
        <v>27</v>
      </c>
      <c r="B100" s="233" t="s">
        <v>297</v>
      </c>
      <c r="C100" s="242" t="s">
        <v>298</v>
      </c>
      <c r="D100" s="234" t="s">
        <v>235</v>
      </c>
      <c r="E100" s="235">
        <v>1.79644</v>
      </c>
      <c r="F100" s="236"/>
      <c r="G100" s="237">
        <f>ROUND(E100*F100,2)</f>
        <v>0</v>
      </c>
      <c r="H100" s="236"/>
      <c r="I100" s="237">
        <f>ROUND(E100*H100,2)</f>
        <v>0</v>
      </c>
      <c r="J100" s="236"/>
      <c r="K100" s="237">
        <f>ROUND(E100*J100,2)</f>
        <v>0</v>
      </c>
      <c r="L100" s="237">
        <v>21</v>
      </c>
      <c r="M100" s="237">
        <f>G100*(1+L100/100)</f>
        <v>0</v>
      </c>
      <c r="N100" s="235">
        <v>0</v>
      </c>
      <c r="O100" s="235">
        <f>ROUND(E100*N100,2)</f>
        <v>0</v>
      </c>
      <c r="P100" s="235">
        <v>0</v>
      </c>
      <c r="Q100" s="235">
        <f>ROUND(E100*P100,2)</f>
        <v>0</v>
      </c>
      <c r="R100" s="237" t="s">
        <v>225</v>
      </c>
      <c r="S100" s="237" t="s">
        <v>150</v>
      </c>
      <c r="T100" s="238" t="s">
        <v>150</v>
      </c>
      <c r="U100" s="223">
        <v>0.49</v>
      </c>
      <c r="V100" s="223">
        <f>ROUND(E100*U100,2)</f>
        <v>0.88</v>
      </c>
      <c r="W100" s="223"/>
      <c r="X100" s="223" t="s">
        <v>292</v>
      </c>
      <c r="Y100" s="223" t="s">
        <v>153</v>
      </c>
      <c r="Z100" s="213"/>
      <c r="AA100" s="213"/>
      <c r="AB100" s="213"/>
      <c r="AC100" s="213"/>
      <c r="AD100" s="213"/>
      <c r="AE100" s="213"/>
      <c r="AF100" s="213"/>
      <c r="AG100" s="213" t="s">
        <v>293</v>
      </c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2" x14ac:dyDescent="0.2">
      <c r="A101" s="220"/>
      <c r="B101" s="221"/>
      <c r="C101" s="243" t="s">
        <v>299</v>
      </c>
      <c r="D101" s="240"/>
      <c r="E101" s="240"/>
      <c r="F101" s="240"/>
      <c r="G101" s="240"/>
      <c r="H101" s="223"/>
      <c r="I101" s="223"/>
      <c r="J101" s="223"/>
      <c r="K101" s="223"/>
      <c r="L101" s="223"/>
      <c r="M101" s="223"/>
      <c r="N101" s="222"/>
      <c r="O101" s="222"/>
      <c r="P101" s="222"/>
      <c r="Q101" s="222"/>
      <c r="R101" s="223"/>
      <c r="S101" s="223"/>
      <c r="T101" s="223"/>
      <c r="U101" s="223"/>
      <c r="V101" s="223"/>
      <c r="W101" s="223"/>
      <c r="X101" s="223"/>
      <c r="Y101" s="223"/>
      <c r="Z101" s="213"/>
      <c r="AA101" s="213"/>
      <c r="AB101" s="213"/>
      <c r="AC101" s="213"/>
      <c r="AD101" s="213"/>
      <c r="AE101" s="213"/>
      <c r="AF101" s="213"/>
      <c r="AG101" s="213" t="s">
        <v>156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2" x14ac:dyDescent="0.2">
      <c r="A102" s="220"/>
      <c r="B102" s="221"/>
      <c r="C102" s="258" t="s">
        <v>294</v>
      </c>
      <c r="D102" s="247"/>
      <c r="E102" s="248"/>
      <c r="F102" s="223"/>
      <c r="G102" s="223"/>
      <c r="H102" s="223"/>
      <c r="I102" s="223"/>
      <c r="J102" s="223"/>
      <c r="K102" s="223"/>
      <c r="L102" s="223"/>
      <c r="M102" s="223"/>
      <c r="N102" s="222"/>
      <c r="O102" s="222"/>
      <c r="P102" s="222"/>
      <c r="Q102" s="222"/>
      <c r="R102" s="223"/>
      <c r="S102" s="223"/>
      <c r="T102" s="223"/>
      <c r="U102" s="223"/>
      <c r="V102" s="223"/>
      <c r="W102" s="223"/>
      <c r="X102" s="223"/>
      <c r="Y102" s="223"/>
      <c r="Z102" s="213"/>
      <c r="AA102" s="213"/>
      <c r="AB102" s="213"/>
      <c r="AC102" s="213"/>
      <c r="AD102" s="213"/>
      <c r="AE102" s="213"/>
      <c r="AF102" s="213"/>
      <c r="AG102" s="213" t="s">
        <v>186</v>
      </c>
      <c r="AH102" s="213">
        <v>0</v>
      </c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3" x14ac:dyDescent="0.2">
      <c r="A103" s="220"/>
      <c r="B103" s="221"/>
      <c r="C103" s="258" t="s">
        <v>295</v>
      </c>
      <c r="D103" s="247"/>
      <c r="E103" s="248"/>
      <c r="F103" s="223"/>
      <c r="G103" s="223"/>
      <c r="H103" s="223"/>
      <c r="I103" s="223"/>
      <c r="J103" s="223"/>
      <c r="K103" s="223"/>
      <c r="L103" s="223"/>
      <c r="M103" s="223"/>
      <c r="N103" s="222"/>
      <c r="O103" s="222"/>
      <c r="P103" s="222"/>
      <c r="Q103" s="222"/>
      <c r="R103" s="223"/>
      <c r="S103" s="223"/>
      <c r="T103" s="223"/>
      <c r="U103" s="223"/>
      <c r="V103" s="223"/>
      <c r="W103" s="223"/>
      <c r="X103" s="223"/>
      <c r="Y103" s="223"/>
      <c r="Z103" s="213"/>
      <c r="AA103" s="213"/>
      <c r="AB103" s="213"/>
      <c r="AC103" s="213"/>
      <c r="AD103" s="213"/>
      <c r="AE103" s="213"/>
      <c r="AF103" s="213"/>
      <c r="AG103" s="213" t="s">
        <v>186</v>
      </c>
      <c r="AH103" s="213">
        <v>0</v>
      </c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3" x14ac:dyDescent="0.2">
      <c r="A104" s="220"/>
      <c r="B104" s="221"/>
      <c r="C104" s="258" t="s">
        <v>296</v>
      </c>
      <c r="D104" s="247"/>
      <c r="E104" s="248">
        <v>1.79644</v>
      </c>
      <c r="F104" s="223"/>
      <c r="G104" s="223"/>
      <c r="H104" s="223"/>
      <c r="I104" s="223"/>
      <c r="J104" s="223"/>
      <c r="K104" s="223"/>
      <c r="L104" s="223"/>
      <c r="M104" s="223"/>
      <c r="N104" s="222"/>
      <c r="O104" s="222"/>
      <c r="P104" s="222"/>
      <c r="Q104" s="222"/>
      <c r="R104" s="223"/>
      <c r="S104" s="223"/>
      <c r="T104" s="223"/>
      <c r="U104" s="223"/>
      <c r="V104" s="223"/>
      <c r="W104" s="223"/>
      <c r="X104" s="223"/>
      <c r="Y104" s="223"/>
      <c r="Z104" s="213"/>
      <c r="AA104" s="213"/>
      <c r="AB104" s="213"/>
      <c r="AC104" s="213"/>
      <c r="AD104" s="213"/>
      <c r="AE104" s="213"/>
      <c r="AF104" s="213"/>
      <c r="AG104" s="213" t="s">
        <v>186</v>
      </c>
      <c r="AH104" s="213">
        <v>0</v>
      </c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">
      <c r="A105" s="232">
        <v>28</v>
      </c>
      <c r="B105" s="233" t="s">
        <v>300</v>
      </c>
      <c r="C105" s="242" t="s">
        <v>301</v>
      </c>
      <c r="D105" s="234" t="s">
        <v>235</v>
      </c>
      <c r="E105" s="235">
        <v>8.9822000000000006</v>
      </c>
      <c r="F105" s="236"/>
      <c r="G105" s="237">
        <f>ROUND(E105*F105,2)</f>
        <v>0</v>
      </c>
      <c r="H105" s="236"/>
      <c r="I105" s="237">
        <f>ROUND(E105*H105,2)</f>
        <v>0</v>
      </c>
      <c r="J105" s="236"/>
      <c r="K105" s="237">
        <f>ROUND(E105*J105,2)</f>
        <v>0</v>
      </c>
      <c r="L105" s="237">
        <v>21</v>
      </c>
      <c r="M105" s="237">
        <f>G105*(1+L105/100)</f>
        <v>0</v>
      </c>
      <c r="N105" s="235">
        <v>0</v>
      </c>
      <c r="O105" s="235">
        <f>ROUND(E105*N105,2)</f>
        <v>0</v>
      </c>
      <c r="P105" s="235">
        <v>0</v>
      </c>
      <c r="Q105" s="235">
        <f>ROUND(E105*P105,2)</f>
        <v>0</v>
      </c>
      <c r="R105" s="237" t="s">
        <v>225</v>
      </c>
      <c r="S105" s="237" t="s">
        <v>150</v>
      </c>
      <c r="T105" s="238" t="s">
        <v>150</v>
      </c>
      <c r="U105" s="223">
        <v>0</v>
      </c>
      <c r="V105" s="223">
        <f>ROUND(E105*U105,2)</f>
        <v>0</v>
      </c>
      <c r="W105" s="223"/>
      <c r="X105" s="223" t="s">
        <v>292</v>
      </c>
      <c r="Y105" s="223" t="s">
        <v>153</v>
      </c>
      <c r="Z105" s="213"/>
      <c r="AA105" s="213"/>
      <c r="AB105" s="213"/>
      <c r="AC105" s="213"/>
      <c r="AD105" s="213"/>
      <c r="AE105" s="213"/>
      <c r="AF105" s="213"/>
      <c r="AG105" s="213" t="s">
        <v>293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2" x14ac:dyDescent="0.2">
      <c r="A106" s="220"/>
      <c r="B106" s="221"/>
      <c r="C106" s="258" t="s">
        <v>294</v>
      </c>
      <c r="D106" s="247"/>
      <c r="E106" s="248"/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3"/>
      <c r="AA106" s="213"/>
      <c r="AB106" s="213"/>
      <c r="AC106" s="213"/>
      <c r="AD106" s="213"/>
      <c r="AE106" s="213"/>
      <c r="AF106" s="213"/>
      <c r="AG106" s="213" t="s">
        <v>186</v>
      </c>
      <c r="AH106" s="213">
        <v>0</v>
      </c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3" x14ac:dyDescent="0.2">
      <c r="A107" s="220"/>
      <c r="B107" s="221"/>
      <c r="C107" s="258" t="s">
        <v>295</v>
      </c>
      <c r="D107" s="247"/>
      <c r="E107" s="248"/>
      <c r="F107" s="223"/>
      <c r="G107" s="223"/>
      <c r="H107" s="223"/>
      <c r="I107" s="223"/>
      <c r="J107" s="223"/>
      <c r="K107" s="223"/>
      <c r="L107" s="223"/>
      <c r="M107" s="223"/>
      <c r="N107" s="222"/>
      <c r="O107" s="222"/>
      <c r="P107" s="222"/>
      <c r="Q107" s="222"/>
      <c r="R107" s="223"/>
      <c r="S107" s="223"/>
      <c r="T107" s="223"/>
      <c r="U107" s="223"/>
      <c r="V107" s="223"/>
      <c r="W107" s="223"/>
      <c r="X107" s="223"/>
      <c r="Y107" s="223"/>
      <c r="Z107" s="213"/>
      <c r="AA107" s="213"/>
      <c r="AB107" s="213"/>
      <c r="AC107" s="213"/>
      <c r="AD107" s="213"/>
      <c r="AE107" s="213"/>
      <c r="AF107" s="213"/>
      <c r="AG107" s="213" t="s">
        <v>186</v>
      </c>
      <c r="AH107" s="213">
        <v>0</v>
      </c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3" x14ac:dyDescent="0.2">
      <c r="A108" s="220"/>
      <c r="B108" s="221"/>
      <c r="C108" s="258" t="s">
        <v>302</v>
      </c>
      <c r="D108" s="247"/>
      <c r="E108" s="248">
        <v>8.9822000000000006</v>
      </c>
      <c r="F108" s="223"/>
      <c r="G108" s="223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3"/>
      <c r="AA108" s="213"/>
      <c r="AB108" s="213"/>
      <c r="AC108" s="213"/>
      <c r="AD108" s="213"/>
      <c r="AE108" s="213"/>
      <c r="AF108" s="213"/>
      <c r="AG108" s="213" t="s">
        <v>186</v>
      </c>
      <c r="AH108" s="213">
        <v>0</v>
      </c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">
      <c r="A109" s="232">
        <v>29</v>
      </c>
      <c r="B109" s="233" t="s">
        <v>303</v>
      </c>
      <c r="C109" s="242" t="s">
        <v>304</v>
      </c>
      <c r="D109" s="234" t="s">
        <v>235</v>
      </c>
      <c r="E109" s="235">
        <v>1.79644</v>
      </c>
      <c r="F109" s="236"/>
      <c r="G109" s="237">
        <f>ROUND(E109*F109,2)</f>
        <v>0</v>
      </c>
      <c r="H109" s="236"/>
      <c r="I109" s="237">
        <f>ROUND(E109*H109,2)</f>
        <v>0</v>
      </c>
      <c r="J109" s="236"/>
      <c r="K109" s="237">
        <f>ROUND(E109*J109,2)</f>
        <v>0</v>
      </c>
      <c r="L109" s="237">
        <v>21</v>
      </c>
      <c r="M109" s="237">
        <f>G109*(1+L109/100)</f>
        <v>0</v>
      </c>
      <c r="N109" s="235">
        <v>0</v>
      </c>
      <c r="O109" s="235">
        <f>ROUND(E109*N109,2)</f>
        <v>0</v>
      </c>
      <c r="P109" s="235">
        <v>0</v>
      </c>
      <c r="Q109" s="235">
        <f>ROUND(E109*P109,2)</f>
        <v>0</v>
      </c>
      <c r="R109" s="237" t="s">
        <v>225</v>
      </c>
      <c r="S109" s="237" t="s">
        <v>150</v>
      </c>
      <c r="T109" s="238" t="s">
        <v>150</v>
      </c>
      <c r="U109" s="223">
        <v>0</v>
      </c>
      <c r="V109" s="223">
        <f>ROUND(E109*U109,2)</f>
        <v>0</v>
      </c>
      <c r="W109" s="223"/>
      <c r="X109" s="223" t="s">
        <v>292</v>
      </c>
      <c r="Y109" s="223" t="s">
        <v>153</v>
      </c>
      <c r="Z109" s="213"/>
      <c r="AA109" s="213"/>
      <c r="AB109" s="213"/>
      <c r="AC109" s="213"/>
      <c r="AD109" s="213"/>
      <c r="AE109" s="213"/>
      <c r="AF109" s="213"/>
      <c r="AG109" s="213" t="s">
        <v>293</v>
      </c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2" x14ac:dyDescent="0.2">
      <c r="A110" s="220"/>
      <c r="B110" s="221"/>
      <c r="C110" s="243" t="s">
        <v>305</v>
      </c>
      <c r="D110" s="240"/>
      <c r="E110" s="240"/>
      <c r="F110" s="240"/>
      <c r="G110" s="240"/>
      <c r="H110" s="223"/>
      <c r="I110" s="223"/>
      <c r="J110" s="223"/>
      <c r="K110" s="223"/>
      <c r="L110" s="223"/>
      <c r="M110" s="223"/>
      <c r="N110" s="222"/>
      <c r="O110" s="222"/>
      <c r="P110" s="222"/>
      <c r="Q110" s="222"/>
      <c r="R110" s="223"/>
      <c r="S110" s="223"/>
      <c r="T110" s="223"/>
      <c r="U110" s="223"/>
      <c r="V110" s="223"/>
      <c r="W110" s="223"/>
      <c r="X110" s="223"/>
      <c r="Y110" s="223"/>
      <c r="Z110" s="213"/>
      <c r="AA110" s="213"/>
      <c r="AB110" s="213"/>
      <c r="AC110" s="213"/>
      <c r="AD110" s="213"/>
      <c r="AE110" s="213"/>
      <c r="AF110" s="213"/>
      <c r="AG110" s="213" t="s">
        <v>156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2" x14ac:dyDescent="0.2">
      <c r="A111" s="220"/>
      <c r="B111" s="221"/>
      <c r="C111" s="258" t="s">
        <v>294</v>
      </c>
      <c r="D111" s="247"/>
      <c r="E111" s="248"/>
      <c r="F111" s="223"/>
      <c r="G111" s="223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3"/>
      <c r="AA111" s="213"/>
      <c r="AB111" s="213"/>
      <c r="AC111" s="213"/>
      <c r="AD111" s="213"/>
      <c r="AE111" s="213"/>
      <c r="AF111" s="213"/>
      <c r="AG111" s="213" t="s">
        <v>186</v>
      </c>
      <c r="AH111" s="213">
        <v>0</v>
      </c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3" x14ac:dyDescent="0.2">
      <c r="A112" s="220"/>
      <c r="B112" s="221"/>
      <c r="C112" s="258" t="s">
        <v>295</v>
      </c>
      <c r="D112" s="247"/>
      <c r="E112" s="248"/>
      <c r="F112" s="223"/>
      <c r="G112" s="223"/>
      <c r="H112" s="223"/>
      <c r="I112" s="223"/>
      <c r="J112" s="223"/>
      <c r="K112" s="223"/>
      <c r="L112" s="223"/>
      <c r="M112" s="223"/>
      <c r="N112" s="222"/>
      <c r="O112" s="222"/>
      <c r="P112" s="222"/>
      <c r="Q112" s="222"/>
      <c r="R112" s="223"/>
      <c r="S112" s="223"/>
      <c r="T112" s="223"/>
      <c r="U112" s="223"/>
      <c r="V112" s="223"/>
      <c r="W112" s="223"/>
      <c r="X112" s="223"/>
      <c r="Y112" s="223"/>
      <c r="Z112" s="213"/>
      <c r="AA112" s="213"/>
      <c r="AB112" s="213"/>
      <c r="AC112" s="213"/>
      <c r="AD112" s="213"/>
      <c r="AE112" s="213"/>
      <c r="AF112" s="213"/>
      <c r="AG112" s="213" t="s">
        <v>186</v>
      </c>
      <c r="AH112" s="213">
        <v>0</v>
      </c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3" x14ac:dyDescent="0.2">
      <c r="A113" s="220"/>
      <c r="B113" s="221"/>
      <c r="C113" s="258" t="s">
        <v>296</v>
      </c>
      <c r="D113" s="247"/>
      <c r="E113" s="248">
        <v>1.79644</v>
      </c>
      <c r="F113" s="223"/>
      <c r="G113" s="223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3"/>
      <c r="AA113" s="213"/>
      <c r="AB113" s="213"/>
      <c r="AC113" s="213"/>
      <c r="AD113" s="213"/>
      <c r="AE113" s="213"/>
      <c r="AF113" s="213"/>
      <c r="AG113" s="213" t="s">
        <v>186</v>
      </c>
      <c r="AH113" s="213">
        <v>0</v>
      </c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x14ac:dyDescent="0.2">
      <c r="A114" s="3"/>
      <c r="B114" s="4"/>
      <c r="C114" s="244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E114">
        <v>12</v>
      </c>
      <c r="AF114">
        <v>21</v>
      </c>
      <c r="AG114" t="s">
        <v>131</v>
      </c>
    </row>
    <row r="115" spans="1:60" x14ac:dyDescent="0.2">
      <c r="A115" s="216"/>
      <c r="B115" s="217" t="s">
        <v>29</v>
      </c>
      <c r="C115" s="245"/>
      <c r="D115" s="218"/>
      <c r="E115" s="219"/>
      <c r="F115" s="219"/>
      <c r="G115" s="231">
        <f>G8+G17+G25+G27+G36+G44+G60+G63+G83+G89+G95</f>
        <v>0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E115">
        <f>SUMIF(L7:L113,AE114,G7:G113)</f>
        <v>0</v>
      </c>
      <c r="AF115">
        <f>SUMIF(L7:L113,AF114,G7:G113)</f>
        <v>0</v>
      </c>
      <c r="AG115" t="s">
        <v>176</v>
      </c>
    </row>
    <row r="116" spans="1:60" x14ac:dyDescent="0.2">
      <c r="C116" s="246"/>
      <c r="D116" s="10"/>
      <c r="AG116" t="s">
        <v>177</v>
      </c>
    </row>
    <row r="117" spans="1:60" x14ac:dyDescent="0.2">
      <c r="D117" s="10"/>
    </row>
    <row r="118" spans="1:60" x14ac:dyDescent="0.2">
      <c r="D118" s="10"/>
    </row>
    <row r="119" spans="1:60" x14ac:dyDescent="0.2">
      <c r="D119" s="10"/>
    </row>
    <row r="120" spans="1:60" x14ac:dyDescent="0.2">
      <c r="D120" s="10"/>
    </row>
    <row r="121" spans="1:60" x14ac:dyDescent="0.2">
      <c r="D121" s="10"/>
    </row>
    <row r="122" spans="1:60" x14ac:dyDescent="0.2">
      <c r="D122" s="10"/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oyYPb5tZvimDIu2IdRsSKlpswNt+nbeAwofxfvZzNZRqb/3Ae9JQRmKhS800pR0607ACTeaEOkH0MrsSkhBWoQ==" saltValue="sHqT9gl4m107Bsba+YTOTw==" spinCount="100000" sheet="1" formatRows="0"/>
  <mergeCells count="22">
    <mergeCell ref="C56:G56"/>
    <mergeCell ref="C65:G65"/>
    <mergeCell ref="C101:G101"/>
    <mergeCell ref="C110:G110"/>
    <mergeCell ref="C34:G34"/>
    <mergeCell ref="C35:G35"/>
    <mergeCell ref="C38:G38"/>
    <mergeCell ref="C41:G41"/>
    <mergeCell ref="C46:G46"/>
    <mergeCell ref="C51:G51"/>
    <mergeCell ref="C22:G22"/>
    <mergeCell ref="C29:G29"/>
    <mergeCell ref="C30:G30"/>
    <mergeCell ref="C31:G31"/>
    <mergeCell ref="C32:G32"/>
    <mergeCell ref="C33:G33"/>
    <mergeCell ref="A1:G1"/>
    <mergeCell ref="C2:G2"/>
    <mergeCell ref="C3:G3"/>
    <mergeCell ref="C4:G4"/>
    <mergeCell ref="C15:G15"/>
    <mergeCell ref="C19:G1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885B-A791-44DC-8CEB-F8C11AEC99C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178</v>
      </c>
      <c r="B1" s="198"/>
      <c r="C1" s="198"/>
      <c r="D1" s="198"/>
      <c r="E1" s="198"/>
      <c r="F1" s="198"/>
      <c r="G1" s="198"/>
      <c r="AG1" t="s">
        <v>117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118</v>
      </c>
    </row>
    <row r="3" spans="1:60" ht="24.95" customHeight="1" x14ac:dyDescent="0.2">
      <c r="A3" s="199" t="s">
        <v>8</v>
      </c>
      <c r="B3" s="49" t="s">
        <v>53</v>
      </c>
      <c r="C3" s="202" t="s">
        <v>54</v>
      </c>
      <c r="D3" s="200"/>
      <c r="E3" s="200"/>
      <c r="F3" s="200"/>
      <c r="G3" s="201"/>
      <c r="AC3" s="177" t="s">
        <v>118</v>
      </c>
      <c r="AG3" t="s">
        <v>121</v>
      </c>
    </row>
    <row r="4" spans="1:60" ht="24.95" customHeight="1" x14ac:dyDescent="0.2">
      <c r="A4" s="203" t="s">
        <v>9</v>
      </c>
      <c r="B4" s="204" t="s">
        <v>47</v>
      </c>
      <c r="C4" s="205" t="s">
        <v>52</v>
      </c>
      <c r="D4" s="206"/>
      <c r="E4" s="206"/>
      <c r="F4" s="206"/>
      <c r="G4" s="207"/>
      <c r="AG4" t="s">
        <v>122</v>
      </c>
    </row>
    <row r="5" spans="1:60" x14ac:dyDescent="0.2">
      <c r="D5" s="10"/>
    </row>
    <row r="6" spans="1:60" ht="38.25" x14ac:dyDescent="0.2">
      <c r="A6" s="209" t="s">
        <v>123</v>
      </c>
      <c r="B6" s="211" t="s">
        <v>124</v>
      </c>
      <c r="C6" s="211" t="s">
        <v>125</v>
      </c>
      <c r="D6" s="210" t="s">
        <v>126</v>
      </c>
      <c r="E6" s="209" t="s">
        <v>127</v>
      </c>
      <c r="F6" s="208" t="s">
        <v>128</v>
      </c>
      <c r="G6" s="209" t="s">
        <v>29</v>
      </c>
      <c r="H6" s="212" t="s">
        <v>30</v>
      </c>
      <c r="I6" s="212" t="s">
        <v>129</v>
      </c>
      <c r="J6" s="212" t="s">
        <v>31</v>
      </c>
      <c r="K6" s="212" t="s">
        <v>130</v>
      </c>
      <c r="L6" s="212" t="s">
        <v>131</v>
      </c>
      <c r="M6" s="212" t="s">
        <v>132</v>
      </c>
      <c r="N6" s="212" t="s">
        <v>133</v>
      </c>
      <c r="O6" s="212" t="s">
        <v>134</v>
      </c>
      <c r="P6" s="212" t="s">
        <v>135</v>
      </c>
      <c r="Q6" s="212" t="s">
        <v>136</v>
      </c>
      <c r="R6" s="212" t="s">
        <v>137</v>
      </c>
      <c r="S6" s="212" t="s">
        <v>138</v>
      </c>
      <c r="T6" s="212" t="s">
        <v>139</v>
      </c>
      <c r="U6" s="212" t="s">
        <v>140</v>
      </c>
      <c r="V6" s="212" t="s">
        <v>141</v>
      </c>
      <c r="W6" s="212" t="s">
        <v>142</v>
      </c>
      <c r="X6" s="212" t="s">
        <v>143</v>
      </c>
      <c r="Y6" s="212" t="s">
        <v>144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5" t="s">
        <v>145</v>
      </c>
      <c r="B8" s="226" t="s">
        <v>71</v>
      </c>
      <c r="C8" s="241" t="s">
        <v>72</v>
      </c>
      <c r="D8" s="227"/>
      <c r="E8" s="228"/>
      <c r="F8" s="229"/>
      <c r="G8" s="229">
        <f>SUMIF(AG9:AG13,"&lt;&gt;NOR",G9:G13)</f>
        <v>0</v>
      </c>
      <c r="H8" s="229"/>
      <c r="I8" s="229">
        <f>SUM(I9:I13)</f>
        <v>0</v>
      </c>
      <c r="J8" s="229"/>
      <c r="K8" s="229">
        <f>SUM(K9:K13)</f>
        <v>0</v>
      </c>
      <c r="L8" s="229"/>
      <c r="M8" s="229">
        <f>SUM(M9:M13)</f>
        <v>0</v>
      </c>
      <c r="N8" s="228"/>
      <c r="O8" s="228">
        <f>SUM(O9:O13)</f>
        <v>0.38</v>
      </c>
      <c r="P8" s="228"/>
      <c r="Q8" s="228">
        <f>SUM(Q9:Q13)</f>
        <v>0</v>
      </c>
      <c r="R8" s="229"/>
      <c r="S8" s="229"/>
      <c r="T8" s="230"/>
      <c r="U8" s="224"/>
      <c r="V8" s="224">
        <f>SUM(V9:V13)</f>
        <v>2.69</v>
      </c>
      <c r="W8" s="224"/>
      <c r="X8" s="224"/>
      <c r="Y8" s="224"/>
      <c r="AG8" t="s">
        <v>146</v>
      </c>
    </row>
    <row r="9" spans="1:60" outlineLevel="1" x14ac:dyDescent="0.2">
      <c r="A9" s="232">
        <v>1</v>
      </c>
      <c r="B9" s="233" t="s">
        <v>307</v>
      </c>
      <c r="C9" s="242" t="s">
        <v>308</v>
      </c>
      <c r="D9" s="234" t="s">
        <v>181</v>
      </c>
      <c r="E9" s="235">
        <v>3.0550000000000002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0.12454999999999999</v>
      </c>
      <c r="O9" s="235">
        <f>ROUND(E9*N9,2)</f>
        <v>0.38</v>
      </c>
      <c r="P9" s="235">
        <v>0</v>
      </c>
      <c r="Q9" s="235">
        <f>ROUND(E9*P9,2)</f>
        <v>0</v>
      </c>
      <c r="R9" s="237" t="s">
        <v>182</v>
      </c>
      <c r="S9" s="237" t="s">
        <v>150</v>
      </c>
      <c r="T9" s="238" t="s">
        <v>150</v>
      </c>
      <c r="U9" s="223">
        <v>0.88</v>
      </c>
      <c r="V9" s="223">
        <f>ROUND(E9*U9,2)</f>
        <v>2.69</v>
      </c>
      <c r="W9" s="223"/>
      <c r="X9" s="223" t="s">
        <v>183</v>
      </c>
      <c r="Y9" s="223" t="s">
        <v>153</v>
      </c>
      <c r="Z9" s="213"/>
      <c r="AA9" s="213"/>
      <c r="AB9" s="213"/>
      <c r="AC9" s="213"/>
      <c r="AD9" s="213"/>
      <c r="AE9" s="213"/>
      <c r="AF9" s="213"/>
      <c r="AG9" s="213" t="s">
        <v>309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60" t="s">
        <v>310</v>
      </c>
      <c r="D10" s="256"/>
      <c r="E10" s="256"/>
      <c r="F10" s="256"/>
      <c r="G10" s="256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202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">
      <c r="A11" s="220"/>
      <c r="B11" s="221"/>
      <c r="C11" s="258" t="s">
        <v>311</v>
      </c>
      <c r="D11" s="247"/>
      <c r="E11" s="248">
        <v>1.48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186</v>
      </c>
      <c r="AH11" s="213">
        <v>5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3" x14ac:dyDescent="0.2">
      <c r="A12" s="220"/>
      <c r="B12" s="221"/>
      <c r="C12" s="258" t="s">
        <v>312</v>
      </c>
      <c r="D12" s="247"/>
      <c r="E12" s="248">
        <v>0.375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186</v>
      </c>
      <c r="AH12" s="213">
        <v>5</v>
      </c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3" x14ac:dyDescent="0.2">
      <c r="A13" s="220"/>
      <c r="B13" s="221"/>
      <c r="C13" s="258" t="s">
        <v>313</v>
      </c>
      <c r="D13" s="247"/>
      <c r="E13" s="248">
        <v>1.2</v>
      </c>
      <c r="F13" s="223"/>
      <c r="G13" s="223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186</v>
      </c>
      <c r="AH13" s="213">
        <v>0</v>
      </c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x14ac:dyDescent="0.2">
      <c r="A14" s="225" t="s">
        <v>145</v>
      </c>
      <c r="B14" s="226" t="s">
        <v>81</v>
      </c>
      <c r="C14" s="241" t="s">
        <v>82</v>
      </c>
      <c r="D14" s="227"/>
      <c r="E14" s="228"/>
      <c r="F14" s="229"/>
      <c r="G14" s="229">
        <f>SUMIF(AG15:AG28,"&lt;&gt;NOR",G15:G28)</f>
        <v>0</v>
      </c>
      <c r="H14" s="229"/>
      <c r="I14" s="229">
        <f>SUM(I15:I28)</f>
        <v>0</v>
      </c>
      <c r="J14" s="229"/>
      <c r="K14" s="229">
        <f>SUM(K15:K28)</f>
        <v>0</v>
      </c>
      <c r="L14" s="229"/>
      <c r="M14" s="229">
        <f>SUM(M15:M28)</f>
        <v>0</v>
      </c>
      <c r="N14" s="228"/>
      <c r="O14" s="228">
        <f>SUM(O15:O28)</f>
        <v>0.01</v>
      </c>
      <c r="P14" s="228"/>
      <c r="Q14" s="228">
        <f>SUM(Q15:Q28)</f>
        <v>0.12999999999999998</v>
      </c>
      <c r="R14" s="229"/>
      <c r="S14" s="229"/>
      <c r="T14" s="230"/>
      <c r="U14" s="224"/>
      <c r="V14" s="224">
        <f>SUM(V15:V28)</f>
        <v>16.940000000000001</v>
      </c>
      <c r="W14" s="224"/>
      <c r="X14" s="224"/>
      <c r="Y14" s="224"/>
      <c r="AG14" t="s">
        <v>146</v>
      </c>
    </row>
    <row r="15" spans="1:60" outlineLevel="1" x14ac:dyDescent="0.2">
      <c r="A15" s="232">
        <v>2</v>
      </c>
      <c r="B15" s="233" t="s">
        <v>314</v>
      </c>
      <c r="C15" s="242" t="s">
        <v>315</v>
      </c>
      <c r="D15" s="234" t="s">
        <v>248</v>
      </c>
      <c r="E15" s="235">
        <v>4</v>
      </c>
      <c r="F15" s="236"/>
      <c r="G15" s="237">
        <f>ROUND(E15*F15,2)</f>
        <v>0</v>
      </c>
      <c r="H15" s="236"/>
      <c r="I15" s="237">
        <f>ROUND(E15*H15,2)</f>
        <v>0</v>
      </c>
      <c r="J15" s="236"/>
      <c r="K15" s="237">
        <f>ROUND(E15*J15,2)</f>
        <v>0</v>
      </c>
      <c r="L15" s="237">
        <v>21</v>
      </c>
      <c r="M15" s="237">
        <f>G15*(1+L15/100)</f>
        <v>0</v>
      </c>
      <c r="N15" s="235">
        <v>1.42E-3</v>
      </c>
      <c r="O15" s="235">
        <f>ROUND(E15*N15,2)</f>
        <v>0.01</v>
      </c>
      <c r="P15" s="235">
        <v>1.413E-2</v>
      </c>
      <c r="Q15" s="235">
        <f>ROUND(E15*P15,2)</f>
        <v>0.06</v>
      </c>
      <c r="R15" s="237" t="s">
        <v>225</v>
      </c>
      <c r="S15" s="237" t="s">
        <v>150</v>
      </c>
      <c r="T15" s="238" t="s">
        <v>150</v>
      </c>
      <c r="U15" s="223">
        <v>2.95</v>
      </c>
      <c r="V15" s="223">
        <f>ROUND(E15*U15,2)</f>
        <v>11.8</v>
      </c>
      <c r="W15" s="223"/>
      <c r="X15" s="223" t="s">
        <v>183</v>
      </c>
      <c r="Y15" s="223" t="s">
        <v>153</v>
      </c>
      <c r="Z15" s="213"/>
      <c r="AA15" s="213"/>
      <c r="AB15" s="213"/>
      <c r="AC15" s="213"/>
      <c r="AD15" s="213"/>
      <c r="AE15" s="213"/>
      <c r="AF15" s="213"/>
      <c r="AG15" s="213" t="s">
        <v>309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2" x14ac:dyDescent="0.2">
      <c r="A16" s="220"/>
      <c r="B16" s="221"/>
      <c r="C16" s="258" t="s">
        <v>316</v>
      </c>
      <c r="D16" s="247"/>
      <c r="E16" s="248">
        <v>4</v>
      </c>
      <c r="F16" s="223"/>
      <c r="G16" s="223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186</v>
      </c>
      <c r="AH16" s="213">
        <v>0</v>
      </c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49">
        <v>3</v>
      </c>
      <c r="B17" s="250" t="s">
        <v>317</v>
      </c>
      <c r="C17" s="259" t="s">
        <v>318</v>
      </c>
      <c r="D17" s="251" t="s">
        <v>248</v>
      </c>
      <c r="E17" s="252">
        <v>0.4</v>
      </c>
      <c r="F17" s="253"/>
      <c r="G17" s="254">
        <f>ROUND(E17*F17,2)</f>
        <v>0</v>
      </c>
      <c r="H17" s="253"/>
      <c r="I17" s="254">
        <f>ROUND(E17*H17,2)</f>
        <v>0</v>
      </c>
      <c r="J17" s="253"/>
      <c r="K17" s="254">
        <f>ROUND(E17*J17,2)</f>
        <v>0</v>
      </c>
      <c r="L17" s="254">
        <v>21</v>
      </c>
      <c r="M17" s="254">
        <f>G17*(1+L17/100)</f>
        <v>0</v>
      </c>
      <c r="N17" s="252">
        <v>1.6100000000000001E-3</v>
      </c>
      <c r="O17" s="252">
        <f>ROUND(E17*N17,2)</f>
        <v>0</v>
      </c>
      <c r="P17" s="252">
        <v>1.9630000000000002E-2</v>
      </c>
      <c r="Q17" s="252">
        <f>ROUND(E17*P17,2)</f>
        <v>0.01</v>
      </c>
      <c r="R17" s="254" t="s">
        <v>225</v>
      </c>
      <c r="S17" s="254" t="s">
        <v>150</v>
      </c>
      <c r="T17" s="255" t="s">
        <v>150</v>
      </c>
      <c r="U17" s="223">
        <v>3.25</v>
      </c>
      <c r="V17" s="223">
        <f>ROUND(E17*U17,2)</f>
        <v>1.3</v>
      </c>
      <c r="W17" s="223"/>
      <c r="X17" s="223" t="s">
        <v>183</v>
      </c>
      <c r="Y17" s="223" t="s">
        <v>153</v>
      </c>
      <c r="Z17" s="213"/>
      <c r="AA17" s="213"/>
      <c r="AB17" s="213"/>
      <c r="AC17" s="213"/>
      <c r="AD17" s="213"/>
      <c r="AE17" s="213"/>
      <c r="AF17" s="213"/>
      <c r="AG17" s="213" t="s">
        <v>309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 x14ac:dyDescent="0.2">
      <c r="A18" s="249">
        <v>4</v>
      </c>
      <c r="B18" s="250" t="s">
        <v>319</v>
      </c>
      <c r="C18" s="259" t="s">
        <v>320</v>
      </c>
      <c r="D18" s="251" t="s">
        <v>248</v>
      </c>
      <c r="E18" s="252">
        <v>0.4</v>
      </c>
      <c r="F18" s="253"/>
      <c r="G18" s="254">
        <f>ROUND(E18*F18,2)</f>
        <v>0</v>
      </c>
      <c r="H18" s="253"/>
      <c r="I18" s="254">
        <f>ROUND(E18*H18,2)</f>
        <v>0</v>
      </c>
      <c r="J18" s="253"/>
      <c r="K18" s="254">
        <f>ROUND(E18*J18,2)</f>
        <v>0</v>
      </c>
      <c r="L18" s="254">
        <v>21</v>
      </c>
      <c r="M18" s="254">
        <f>G18*(1+L18/100)</f>
        <v>0</v>
      </c>
      <c r="N18" s="252">
        <v>2.6099999999999999E-3</v>
      </c>
      <c r="O18" s="252">
        <f>ROUND(E18*N18,2)</f>
        <v>0</v>
      </c>
      <c r="P18" s="252">
        <v>0</v>
      </c>
      <c r="Q18" s="252">
        <f>ROUND(E18*P18,2)</f>
        <v>0</v>
      </c>
      <c r="R18" s="254" t="s">
        <v>225</v>
      </c>
      <c r="S18" s="254" t="s">
        <v>150</v>
      </c>
      <c r="T18" s="255" t="s">
        <v>150</v>
      </c>
      <c r="U18" s="223">
        <v>1.9890000000000001</v>
      </c>
      <c r="V18" s="223">
        <f>ROUND(E18*U18,2)</f>
        <v>0.8</v>
      </c>
      <c r="W18" s="223"/>
      <c r="X18" s="223" t="s">
        <v>183</v>
      </c>
      <c r="Y18" s="223" t="s">
        <v>153</v>
      </c>
      <c r="Z18" s="213"/>
      <c r="AA18" s="213"/>
      <c r="AB18" s="213"/>
      <c r="AC18" s="213"/>
      <c r="AD18" s="213"/>
      <c r="AE18" s="213"/>
      <c r="AF18" s="213"/>
      <c r="AG18" s="213" t="s">
        <v>184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 x14ac:dyDescent="0.2">
      <c r="A19" s="232">
        <v>5</v>
      </c>
      <c r="B19" s="233" t="s">
        <v>321</v>
      </c>
      <c r="C19" s="242" t="s">
        <v>322</v>
      </c>
      <c r="D19" s="234" t="s">
        <v>192</v>
      </c>
      <c r="E19" s="235">
        <v>1</v>
      </c>
      <c r="F19" s="236"/>
      <c r="G19" s="237">
        <f>ROUND(E19*F19,2)</f>
        <v>0</v>
      </c>
      <c r="H19" s="236"/>
      <c r="I19" s="237">
        <f>ROUND(E19*H19,2)</f>
        <v>0</v>
      </c>
      <c r="J19" s="236"/>
      <c r="K19" s="237">
        <f>ROUND(E19*J19,2)</f>
        <v>0</v>
      </c>
      <c r="L19" s="237">
        <v>21</v>
      </c>
      <c r="M19" s="237">
        <f>G19*(1+L19/100)</f>
        <v>0</v>
      </c>
      <c r="N19" s="235">
        <v>0</v>
      </c>
      <c r="O19" s="235">
        <f>ROUND(E19*N19,2)</f>
        <v>0</v>
      </c>
      <c r="P19" s="235">
        <v>1E-3</v>
      </c>
      <c r="Q19" s="235">
        <f>ROUND(E19*P19,2)</f>
        <v>0</v>
      </c>
      <c r="R19" s="237" t="s">
        <v>225</v>
      </c>
      <c r="S19" s="237" t="s">
        <v>150</v>
      </c>
      <c r="T19" s="238" t="s">
        <v>150</v>
      </c>
      <c r="U19" s="223">
        <v>6.4000000000000001E-2</v>
      </c>
      <c r="V19" s="223">
        <f>ROUND(E19*U19,2)</f>
        <v>0.06</v>
      </c>
      <c r="W19" s="223"/>
      <c r="X19" s="223" t="s">
        <v>183</v>
      </c>
      <c r="Y19" s="223" t="s">
        <v>153</v>
      </c>
      <c r="Z19" s="213"/>
      <c r="AA19" s="213"/>
      <c r="AB19" s="213"/>
      <c r="AC19" s="213"/>
      <c r="AD19" s="213"/>
      <c r="AE19" s="213"/>
      <c r="AF19" s="213"/>
      <c r="AG19" s="213" t="s">
        <v>309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2" x14ac:dyDescent="0.2">
      <c r="A20" s="220"/>
      <c r="B20" s="221"/>
      <c r="C20" s="260" t="s">
        <v>323</v>
      </c>
      <c r="D20" s="256"/>
      <c r="E20" s="256"/>
      <c r="F20" s="256"/>
      <c r="G20" s="256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202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 x14ac:dyDescent="0.2">
      <c r="A21" s="232">
        <v>6</v>
      </c>
      <c r="B21" s="233" t="s">
        <v>324</v>
      </c>
      <c r="C21" s="242" t="s">
        <v>325</v>
      </c>
      <c r="D21" s="234" t="s">
        <v>192</v>
      </c>
      <c r="E21" s="235">
        <v>1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0</v>
      </c>
      <c r="O21" s="235">
        <f>ROUND(E21*N21,2)</f>
        <v>0</v>
      </c>
      <c r="P21" s="235">
        <v>1E-3</v>
      </c>
      <c r="Q21" s="235">
        <f>ROUND(E21*P21,2)</f>
        <v>0</v>
      </c>
      <c r="R21" s="237" t="s">
        <v>225</v>
      </c>
      <c r="S21" s="237" t="s">
        <v>150</v>
      </c>
      <c r="T21" s="238" t="s">
        <v>150</v>
      </c>
      <c r="U21" s="223">
        <v>0.183</v>
      </c>
      <c r="V21" s="223">
        <f>ROUND(E21*U21,2)</f>
        <v>0.18</v>
      </c>
      <c r="W21" s="223"/>
      <c r="X21" s="223" t="s">
        <v>183</v>
      </c>
      <c r="Y21" s="223" t="s">
        <v>153</v>
      </c>
      <c r="Z21" s="213"/>
      <c r="AA21" s="213"/>
      <c r="AB21" s="213"/>
      <c r="AC21" s="213"/>
      <c r="AD21" s="213"/>
      <c r="AE21" s="213"/>
      <c r="AF21" s="213"/>
      <c r="AG21" s="213" t="s">
        <v>309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2" x14ac:dyDescent="0.2">
      <c r="A22" s="220"/>
      <c r="B22" s="221"/>
      <c r="C22" s="260" t="s">
        <v>323</v>
      </c>
      <c r="D22" s="256"/>
      <c r="E22" s="256"/>
      <c r="F22" s="256"/>
      <c r="G22" s="256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202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2.5" outlineLevel="1" x14ac:dyDescent="0.2">
      <c r="A23" s="232">
        <v>7</v>
      </c>
      <c r="B23" s="233" t="s">
        <v>326</v>
      </c>
      <c r="C23" s="242" t="s">
        <v>327</v>
      </c>
      <c r="D23" s="234" t="s">
        <v>192</v>
      </c>
      <c r="E23" s="235">
        <v>1</v>
      </c>
      <c r="F23" s="236"/>
      <c r="G23" s="237">
        <f>ROUND(E23*F23,2)</f>
        <v>0</v>
      </c>
      <c r="H23" s="236"/>
      <c r="I23" s="237">
        <f>ROUND(E23*H23,2)</f>
        <v>0</v>
      </c>
      <c r="J23" s="236"/>
      <c r="K23" s="237">
        <f>ROUND(E23*J23,2)</f>
        <v>0</v>
      </c>
      <c r="L23" s="237">
        <v>21</v>
      </c>
      <c r="M23" s="237">
        <f>G23*(1+L23/100)</f>
        <v>0</v>
      </c>
      <c r="N23" s="235">
        <v>6.7000000000000002E-4</v>
      </c>
      <c r="O23" s="235">
        <f>ROUND(E23*N23,2)</f>
        <v>0</v>
      </c>
      <c r="P23" s="235">
        <v>2E-3</v>
      </c>
      <c r="Q23" s="235">
        <f>ROUND(E23*P23,2)</f>
        <v>0</v>
      </c>
      <c r="R23" s="237" t="s">
        <v>225</v>
      </c>
      <c r="S23" s="237" t="s">
        <v>150</v>
      </c>
      <c r="T23" s="238" t="s">
        <v>150</v>
      </c>
      <c r="U23" s="223">
        <v>0.35</v>
      </c>
      <c r="V23" s="223">
        <f>ROUND(E23*U23,2)</f>
        <v>0.35</v>
      </c>
      <c r="W23" s="223"/>
      <c r="X23" s="223" t="s">
        <v>183</v>
      </c>
      <c r="Y23" s="223" t="s">
        <v>153</v>
      </c>
      <c r="Z23" s="213"/>
      <c r="AA23" s="213"/>
      <c r="AB23" s="213"/>
      <c r="AC23" s="213"/>
      <c r="AD23" s="213"/>
      <c r="AE23" s="213"/>
      <c r="AF23" s="213"/>
      <c r="AG23" s="213" t="s">
        <v>309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2" x14ac:dyDescent="0.2">
      <c r="A24" s="220"/>
      <c r="B24" s="221"/>
      <c r="C24" s="260" t="s">
        <v>323</v>
      </c>
      <c r="D24" s="256"/>
      <c r="E24" s="256"/>
      <c r="F24" s="256"/>
      <c r="G24" s="256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202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32">
        <v>8</v>
      </c>
      <c r="B25" s="233" t="s">
        <v>328</v>
      </c>
      <c r="C25" s="242" t="s">
        <v>329</v>
      </c>
      <c r="D25" s="234" t="s">
        <v>248</v>
      </c>
      <c r="E25" s="235">
        <v>7.4</v>
      </c>
      <c r="F25" s="236"/>
      <c r="G25" s="237">
        <f>ROUND(E25*F25,2)</f>
        <v>0</v>
      </c>
      <c r="H25" s="236"/>
      <c r="I25" s="237">
        <f>ROUND(E25*H25,2)</f>
        <v>0</v>
      </c>
      <c r="J25" s="236"/>
      <c r="K25" s="237">
        <f>ROUND(E25*J25,2)</f>
        <v>0</v>
      </c>
      <c r="L25" s="237">
        <v>21</v>
      </c>
      <c r="M25" s="237">
        <f>G25*(1+L25/100)</f>
        <v>0</v>
      </c>
      <c r="N25" s="235">
        <v>4.8999999999999998E-4</v>
      </c>
      <c r="O25" s="235">
        <f>ROUND(E25*N25,2)</f>
        <v>0</v>
      </c>
      <c r="P25" s="235">
        <v>6.0000000000000001E-3</v>
      </c>
      <c r="Q25" s="235">
        <f>ROUND(E25*P25,2)</f>
        <v>0.04</v>
      </c>
      <c r="R25" s="237" t="s">
        <v>225</v>
      </c>
      <c r="S25" s="237" t="s">
        <v>150</v>
      </c>
      <c r="T25" s="238" t="s">
        <v>150</v>
      </c>
      <c r="U25" s="223">
        <v>0.27</v>
      </c>
      <c r="V25" s="223">
        <f>ROUND(E25*U25,2)</f>
        <v>2</v>
      </c>
      <c r="W25" s="223"/>
      <c r="X25" s="223" t="s">
        <v>183</v>
      </c>
      <c r="Y25" s="223" t="s">
        <v>153</v>
      </c>
      <c r="Z25" s="213"/>
      <c r="AA25" s="213"/>
      <c r="AB25" s="213"/>
      <c r="AC25" s="213"/>
      <c r="AD25" s="213"/>
      <c r="AE25" s="213"/>
      <c r="AF25" s="213"/>
      <c r="AG25" s="213" t="s">
        <v>309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2" x14ac:dyDescent="0.2">
      <c r="A26" s="220"/>
      <c r="B26" s="221"/>
      <c r="C26" s="243" t="s">
        <v>330</v>
      </c>
      <c r="D26" s="240"/>
      <c r="E26" s="240"/>
      <c r="F26" s="240"/>
      <c r="G26" s="240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156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">
      <c r="A27" s="220"/>
      <c r="B27" s="221"/>
      <c r="C27" s="258" t="s">
        <v>331</v>
      </c>
      <c r="D27" s="247"/>
      <c r="E27" s="248">
        <v>7.4</v>
      </c>
      <c r="F27" s="223"/>
      <c r="G27" s="22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186</v>
      </c>
      <c r="AH27" s="213">
        <v>0</v>
      </c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49">
        <v>9</v>
      </c>
      <c r="B28" s="250" t="s">
        <v>332</v>
      </c>
      <c r="C28" s="259" t="s">
        <v>333</v>
      </c>
      <c r="D28" s="251" t="s">
        <v>248</v>
      </c>
      <c r="E28" s="252">
        <v>1.5</v>
      </c>
      <c r="F28" s="253"/>
      <c r="G28" s="254">
        <f>ROUND(E28*F28,2)</f>
        <v>0</v>
      </c>
      <c r="H28" s="253"/>
      <c r="I28" s="254">
        <f>ROUND(E28*H28,2)</f>
        <v>0</v>
      </c>
      <c r="J28" s="253"/>
      <c r="K28" s="254">
        <f>ROUND(E28*J28,2)</f>
        <v>0</v>
      </c>
      <c r="L28" s="254">
        <v>21</v>
      </c>
      <c r="M28" s="254">
        <f>G28*(1+L28/100)</f>
        <v>0</v>
      </c>
      <c r="N28" s="252">
        <v>4.8999999999999998E-4</v>
      </c>
      <c r="O28" s="252">
        <f>ROUND(E28*N28,2)</f>
        <v>0</v>
      </c>
      <c r="P28" s="252">
        <v>1.2999999999999999E-2</v>
      </c>
      <c r="Q28" s="252">
        <f>ROUND(E28*P28,2)</f>
        <v>0.02</v>
      </c>
      <c r="R28" s="254" t="s">
        <v>225</v>
      </c>
      <c r="S28" s="254" t="s">
        <v>150</v>
      </c>
      <c r="T28" s="255" t="s">
        <v>150</v>
      </c>
      <c r="U28" s="223">
        <v>0.30099999999999999</v>
      </c>
      <c r="V28" s="223">
        <f>ROUND(E28*U28,2)</f>
        <v>0.45</v>
      </c>
      <c r="W28" s="223"/>
      <c r="X28" s="223" t="s">
        <v>183</v>
      </c>
      <c r="Y28" s="223" t="s">
        <v>153</v>
      </c>
      <c r="Z28" s="213"/>
      <c r="AA28" s="213"/>
      <c r="AB28" s="213"/>
      <c r="AC28" s="213"/>
      <c r="AD28" s="213"/>
      <c r="AE28" s="213"/>
      <c r="AF28" s="213"/>
      <c r="AG28" s="213" t="s">
        <v>309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x14ac:dyDescent="0.2">
      <c r="A29" s="225" t="s">
        <v>145</v>
      </c>
      <c r="B29" s="226" t="s">
        <v>85</v>
      </c>
      <c r="C29" s="241" t="s">
        <v>86</v>
      </c>
      <c r="D29" s="227"/>
      <c r="E29" s="228"/>
      <c r="F29" s="229"/>
      <c r="G29" s="229">
        <f>SUMIF(AG30:AG35,"&lt;&gt;NOR",G30:G35)</f>
        <v>0</v>
      </c>
      <c r="H29" s="229"/>
      <c r="I29" s="229">
        <f>SUM(I30:I35)</f>
        <v>0</v>
      </c>
      <c r="J29" s="229"/>
      <c r="K29" s="229">
        <f>SUM(K30:K35)</f>
        <v>0</v>
      </c>
      <c r="L29" s="229"/>
      <c r="M29" s="229">
        <f>SUM(M30:M35)</f>
        <v>0</v>
      </c>
      <c r="N29" s="228"/>
      <c r="O29" s="228">
        <f>SUM(O30:O35)</f>
        <v>0</v>
      </c>
      <c r="P29" s="228"/>
      <c r="Q29" s="228">
        <f>SUM(Q30:Q35)</f>
        <v>0</v>
      </c>
      <c r="R29" s="229"/>
      <c r="S29" s="229"/>
      <c r="T29" s="230"/>
      <c r="U29" s="224"/>
      <c r="V29" s="224">
        <f>SUM(V30:V35)</f>
        <v>1.51</v>
      </c>
      <c r="W29" s="224"/>
      <c r="X29" s="224"/>
      <c r="Y29" s="224"/>
      <c r="AG29" t="s">
        <v>146</v>
      </c>
    </row>
    <row r="30" spans="1:60" outlineLevel="1" x14ac:dyDescent="0.2">
      <c r="A30" s="249">
        <v>10</v>
      </c>
      <c r="B30" s="250" t="s">
        <v>334</v>
      </c>
      <c r="C30" s="259" t="s">
        <v>335</v>
      </c>
      <c r="D30" s="251" t="s">
        <v>192</v>
      </c>
      <c r="E30" s="252">
        <v>3</v>
      </c>
      <c r="F30" s="253"/>
      <c r="G30" s="254">
        <f>ROUND(E30*F30,2)</f>
        <v>0</v>
      </c>
      <c r="H30" s="253"/>
      <c r="I30" s="254">
        <f>ROUND(E30*H30,2)</f>
        <v>0</v>
      </c>
      <c r="J30" s="253"/>
      <c r="K30" s="254">
        <f>ROUND(E30*J30,2)</f>
        <v>0</v>
      </c>
      <c r="L30" s="254">
        <v>21</v>
      </c>
      <c r="M30" s="254">
        <f>G30*(1+L30/100)</f>
        <v>0</v>
      </c>
      <c r="N30" s="252">
        <v>1.0499999999999999E-3</v>
      </c>
      <c r="O30" s="252">
        <f>ROUND(E30*N30,2)</f>
        <v>0</v>
      </c>
      <c r="P30" s="252">
        <v>0</v>
      </c>
      <c r="Q30" s="252">
        <f>ROUND(E30*P30,2)</f>
        <v>0</v>
      </c>
      <c r="R30" s="254" t="s">
        <v>336</v>
      </c>
      <c r="S30" s="254" t="s">
        <v>150</v>
      </c>
      <c r="T30" s="255" t="s">
        <v>150</v>
      </c>
      <c r="U30" s="223">
        <v>0.5</v>
      </c>
      <c r="V30" s="223">
        <f>ROUND(E30*U30,2)</f>
        <v>1.5</v>
      </c>
      <c r="W30" s="223"/>
      <c r="X30" s="223" t="s">
        <v>183</v>
      </c>
      <c r="Y30" s="223" t="s">
        <v>153</v>
      </c>
      <c r="Z30" s="213"/>
      <c r="AA30" s="213"/>
      <c r="AB30" s="213"/>
      <c r="AC30" s="213"/>
      <c r="AD30" s="213"/>
      <c r="AE30" s="213"/>
      <c r="AF30" s="213"/>
      <c r="AG30" s="213" t="s">
        <v>337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32">
        <v>11</v>
      </c>
      <c r="B31" s="233" t="s">
        <v>338</v>
      </c>
      <c r="C31" s="242" t="s">
        <v>339</v>
      </c>
      <c r="D31" s="234" t="s">
        <v>235</v>
      </c>
      <c r="E31" s="235">
        <v>3.15E-3</v>
      </c>
      <c r="F31" s="236"/>
      <c r="G31" s="237">
        <f>ROUND(E31*F31,2)</f>
        <v>0</v>
      </c>
      <c r="H31" s="236"/>
      <c r="I31" s="237">
        <f>ROUND(E31*H31,2)</f>
        <v>0</v>
      </c>
      <c r="J31" s="236"/>
      <c r="K31" s="237">
        <f>ROUND(E31*J31,2)</f>
        <v>0</v>
      </c>
      <c r="L31" s="237">
        <v>21</v>
      </c>
      <c r="M31" s="237">
        <f>G31*(1+L31/100)</f>
        <v>0</v>
      </c>
      <c r="N31" s="235">
        <v>0</v>
      </c>
      <c r="O31" s="235">
        <f>ROUND(E31*N31,2)</f>
        <v>0</v>
      </c>
      <c r="P31" s="235">
        <v>0</v>
      </c>
      <c r="Q31" s="235">
        <f>ROUND(E31*P31,2)</f>
        <v>0</v>
      </c>
      <c r="R31" s="237" t="s">
        <v>336</v>
      </c>
      <c r="S31" s="237" t="s">
        <v>150</v>
      </c>
      <c r="T31" s="238" t="s">
        <v>150</v>
      </c>
      <c r="U31" s="223">
        <v>1.74</v>
      </c>
      <c r="V31" s="223">
        <f>ROUND(E31*U31,2)</f>
        <v>0.01</v>
      </c>
      <c r="W31" s="223"/>
      <c r="X31" s="223" t="s">
        <v>236</v>
      </c>
      <c r="Y31" s="223" t="s">
        <v>153</v>
      </c>
      <c r="Z31" s="213"/>
      <c r="AA31" s="213"/>
      <c r="AB31" s="213"/>
      <c r="AC31" s="213"/>
      <c r="AD31" s="213"/>
      <c r="AE31" s="213"/>
      <c r="AF31" s="213"/>
      <c r="AG31" s="213" t="s">
        <v>340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2" x14ac:dyDescent="0.2">
      <c r="A32" s="220"/>
      <c r="B32" s="221"/>
      <c r="C32" s="260" t="s">
        <v>341</v>
      </c>
      <c r="D32" s="256"/>
      <c r="E32" s="256"/>
      <c r="F32" s="256"/>
      <c r="G32" s="256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202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">
      <c r="A33" s="220"/>
      <c r="B33" s="221"/>
      <c r="C33" s="258" t="s">
        <v>239</v>
      </c>
      <c r="D33" s="247"/>
      <c r="E33" s="248"/>
      <c r="F33" s="223"/>
      <c r="G33" s="223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186</v>
      </c>
      <c r="AH33" s="213">
        <v>0</v>
      </c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3" x14ac:dyDescent="0.2">
      <c r="A34" s="220"/>
      <c r="B34" s="221"/>
      <c r="C34" s="258" t="s">
        <v>342</v>
      </c>
      <c r="D34" s="247"/>
      <c r="E34" s="248"/>
      <c r="F34" s="223"/>
      <c r="G34" s="223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3"/>
      <c r="AA34" s="213"/>
      <c r="AB34" s="213"/>
      <c r="AC34" s="213"/>
      <c r="AD34" s="213"/>
      <c r="AE34" s="213"/>
      <c r="AF34" s="213"/>
      <c r="AG34" s="213" t="s">
        <v>186</v>
      </c>
      <c r="AH34" s="213">
        <v>0</v>
      </c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3" x14ac:dyDescent="0.2">
      <c r="A35" s="220"/>
      <c r="B35" s="221"/>
      <c r="C35" s="258" t="s">
        <v>343</v>
      </c>
      <c r="D35" s="247"/>
      <c r="E35" s="248">
        <v>3.15E-3</v>
      </c>
      <c r="F35" s="223"/>
      <c r="G35" s="223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3"/>
      <c r="AA35" s="213"/>
      <c r="AB35" s="213"/>
      <c r="AC35" s="213"/>
      <c r="AD35" s="213"/>
      <c r="AE35" s="213"/>
      <c r="AF35" s="213"/>
      <c r="AG35" s="213" t="s">
        <v>186</v>
      </c>
      <c r="AH35" s="213">
        <v>0</v>
      </c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x14ac:dyDescent="0.2">
      <c r="A36" s="225" t="s">
        <v>145</v>
      </c>
      <c r="B36" s="226" t="s">
        <v>87</v>
      </c>
      <c r="C36" s="241" t="s">
        <v>88</v>
      </c>
      <c r="D36" s="227"/>
      <c r="E36" s="228"/>
      <c r="F36" s="229"/>
      <c r="G36" s="229">
        <f>SUMIF(AG37:AG56,"&lt;&gt;NOR",G37:G56)</f>
        <v>0</v>
      </c>
      <c r="H36" s="229"/>
      <c r="I36" s="229">
        <f>SUM(I37:I56)</f>
        <v>0</v>
      </c>
      <c r="J36" s="229"/>
      <c r="K36" s="229">
        <f>SUM(K37:K56)</f>
        <v>0</v>
      </c>
      <c r="L36" s="229"/>
      <c r="M36" s="229">
        <f>SUM(M37:M56)</f>
        <v>0</v>
      </c>
      <c r="N36" s="228"/>
      <c r="O36" s="228">
        <f>SUM(O37:O56)</f>
        <v>0</v>
      </c>
      <c r="P36" s="228"/>
      <c r="Q36" s="228">
        <f>SUM(Q37:Q56)</f>
        <v>0</v>
      </c>
      <c r="R36" s="229"/>
      <c r="S36" s="229"/>
      <c r="T36" s="230"/>
      <c r="U36" s="224"/>
      <c r="V36" s="224">
        <f>SUM(V37:V56)</f>
        <v>1.0699999999999998</v>
      </c>
      <c r="W36" s="224"/>
      <c r="X36" s="224"/>
      <c r="Y36" s="224"/>
      <c r="AG36" t="s">
        <v>146</v>
      </c>
    </row>
    <row r="37" spans="1:60" outlineLevel="1" x14ac:dyDescent="0.2">
      <c r="A37" s="249">
        <v>12</v>
      </c>
      <c r="B37" s="250" t="s">
        <v>344</v>
      </c>
      <c r="C37" s="259" t="s">
        <v>345</v>
      </c>
      <c r="D37" s="251" t="s">
        <v>192</v>
      </c>
      <c r="E37" s="252">
        <v>1</v>
      </c>
      <c r="F37" s="253"/>
      <c r="G37" s="254">
        <f>ROUND(E37*F37,2)</f>
        <v>0</v>
      </c>
      <c r="H37" s="253"/>
      <c r="I37" s="254">
        <f>ROUND(E37*H37,2)</f>
        <v>0</v>
      </c>
      <c r="J37" s="253"/>
      <c r="K37" s="254">
        <f>ROUND(E37*J37,2)</f>
        <v>0</v>
      </c>
      <c r="L37" s="254">
        <v>21</v>
      </c>
      <c r="M37" s="254">
        <f>G37*(1+L37/100)</f>
        <v>0</v>
      </c>
      <c r="N37" s="252">
        <v>5.9000000000000003E-4</v>
      </c>
      <c r="O37" s="252">
        <f>ROUND(E37*N37,2)</f>
        <v>0</v>
      </c>
      <c r="P37" s="252">
        <v>0</v>
      </c>
      <c r="Q37" s="252">
        <f>ROUND(E37*P37,2)</f>
        <v>0</v>
      </c>
      <c r="R37" s="254" t="s">
        <v>346</v>
      </c>
      <c r="S37" s="254" t="s">
        <v>150</v>
      </c>
      <c r="T37" s="255" t="s">
        <v>150</v>
      </c>
      <c r="U37" s="223">
        <v>6.8000000000000005E-2</v>
      </c>
      <c r="V37" s="223">
        <f>ROUND(E37*U37,2)</f>
        <v>7.0000000000000007E-2</v>
      </c>
      <c r="W37" s="223"/>
      <c r="X37" s="223" t="s">
        <v>183</v>
      </c>
      <c r="Y37" s="223" t="s">
        <v>153</v>
      </c>
      <c r="Z37" s="213"/>
      <c r="AA37" s="213"/>
      <c r="AB37" s="213"/>
      <c r="AC37" s="213"/>
      <c r="AD37" s="213"/>
      <c r="AE37" s="213"/>
      <c r="AF37" s="213"/>
      <c r="AG37" s="213" t="s">
        <v>337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32">
        <v>13</v>
      </c>
      <c r="B38" s="233" t="s">
        <v>347</v>
      </c>
      <c r="C38" s="242" t="s">
        <v>348</v>
      </c>
      <c r="D38" s="234" t="s">
        <v>248</v>
      </c>
      <c r="E38" s="235">
        <v>1.8</v>
      </c>
      <c r="F38" s="236"/>
      <c r="G38" s="237">
        <f>ROUND(E38*F38,2)</f>
        <v>0</v>
      </c>
      <c r="H38" s="236"/>
      <c r="I38" s="237">
        <f>ROUND(E38*H38,2)</f>
        <v>0</v>
      </c>
      <c r="J38" s="236"/>
      <c r="K38" s="237">
        <f>ROUND(E38*J38,2)</f>
        <v>0</v>
      </c>
      <c r="L38" s="237">
        <v>21</v>
      </c>
      <c r="M38" s="237">
        <f>G38*(1+L38/100)</f>
        <v>0</v>
      </c>
      <c r="N38" s="235">
        <v>4.8000000000000001E-4</v>
      </c>
      <c r="O38" s="235">
        <f>ROUND(E38*N38,2)</f>
        <v>0</v>
      </c>
      <c r="P38" s="235">
        <v>0</v>
      </c>
      <c r="Q38" s="235">
        <f>ROUND(E38*P38,2)</f>
        <v>0</v>
      </c>
      <c r="R38" s="237" t="s">
        <v>346</v>
      </c>
      <c r="S38" s="237" t="s">
        <v>150</v>
      </c>
      <c r="T38" s="238" t="s">
        <v>150</v>
      </c>
      <c r="U38" s="223">
        <v>0.35899999999999999</v>
      </c>
      <c r="V38" s="223">
        <f>ROUND(E38*U38,2)</f>
        <v>0.65</v>
      </c>
      <c r="W38" s="223"/>
      <c r="X38" s="223" t="s">
        <v>183</v>
      </c>
      <c r="Y38" s="223" t="s">
        <v>153</v>
      </c>
      <c r="Z38" s="213"/>
      <c r="AA38" s="213"/>
      <c r="AB38" s="213"/>
      <c r="AC38" s="213"/>
      <c r="AD38" s="213"/>
      <c r="AE38" s="213"/>
      <c r="AF38" s="213"/>
      <c r="AG38" s="213" t="s">
        <v>337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2" x14ac:dyDescent="0.2">
      <c r="A39" s="220"/>
      <c r="B39" s="221"/>
      <c r="C39" s="260" t="s">
        <v>349</v>
      </c>
      <c r="D39" s="256"/>
      <c r="E39" s="256"/>
      <c r="F39" s="256"/>
      <c r="G39" s="256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202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">
      <c r="A40" s="232">
        <v>14</v>
      </c>
      <c r="B40" s="233" t="s">
        <v>350</v>
      </c>
      <c r="C40" s="242" t="s">
        <v>351</v>
      </c>
      <c r="D40" s="234" t="s">
        <v>192</v>
      </c>
      <c r="E40" s="235">
        <v>2</v>
      </c>
      <c r="F40" s="236"/>
      <c r="G40" s="237">
        <f>ROUND(E40*F40,2)</f>
        <v>0</v>
      </c>
      <c r="H40" s="236"/>
      <c r="I40" s="237">
        <f>ROUND(E40*H40,2)</f>
        <v>0</v>
      </c>
      <c r="J40" s="236"/>
      <c r="K40" s="237">
        <f>ROUND(E40*J40,2)</f>
        <v>0</v>
      </c>
      <c r="L40" s="237">
        <v>21</v>
      </c>
      <c r="M40" s="237">
        <f>G40*(1+L40/100)</f>
        <v>0</v>
      </c>
      <c r="N40" s="235">
        <v>0</v>
      </c>
      <c r="O40" s="235">
        <f>ROUND(E40*N40,2)</f>
        <v>0</v>
      </c>
      <c r="P40" s="235">
        <v>0</v>
      </c>
      <c r="Q40" s="235">
        <f>ROUND(E40*P40,2)</f>
        <v>0</v>
      </c>
      <c r="R40" s="237" t="s">
        <v>346</v>
      </c>
      <c r="S40" s="237" t="s">
        <v>150</v>
      </c>
      <c r="T40" s="238" t="s">
        <v>150</v>
      </c>
      <c r="U40" s="223">
        <v>0.17399999999999999</v>
      </c>
      <c r="V40" s="223">
        <f>ROUND(E40*U40,2)</f>
        <v>0.35</v>
      </c>
      <c r="W40" s="223"/>
      <c r="X40" s="223" t="s">
        <v>183</v>
      </c>
      <c r="Y40" s="223" t="s">
        <v>153</v>
      </c>
      <c r="Z40" s="213"/>
      <c r="AA40" s="213"/>
      <c r="AB40" s="213"/>
      <c r="AC40" s="213"/>
      <c r="AD40" s="213"/>
      <c r="AE40" s="213"/>
      <c r="AF40" s="213"/>
      <c r="AG40" s="213" t="s">
        <v>337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">
      <c r="A41" s="220"/>
      <c r="B41" s="221"/>
      <c r="C41" s="260" t="s">
        <v>352</v>
      </c>
      <c r="D41" s="256"/>
      <c r="E41" s="256"/>
      <c r="F41" s="256"/>
      <c r="G41" s="256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202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">
      <c r="A42" s="232">
        <v>15</v>
      </c>
      <c r="B42" s="233" t="s">
        <v>353</v>
      </c>
      <c r="C42" s="242" t="s">
        <v>354</v>
      </c>
      <c r="D42" s="234" t="s">
        <v>235</v>
      </c>
      <c r="E42" s="235">
        <v>1.4499999999999999E-3</v>
      </c>
      <c r="F42" s="236"/>
      <c r="G42" s="237">
        <f>ROUND(E42*F42,2)</f>
        <v>0</v>
      </c>
      <c r="H42" s="236"/>
      <c r="I42" s="237">
        <f>ROUND(E42*H42,2)</f>
        <v>0</v>
      </c>
      <c r="J42" s="236"/>
      <c r="K42" s="237">
        <f>ROUND(E42*J42,2)</f>
        <v>0</v>
      </c>
      <c r="L42" s="237">
        <v>21</v>
      </c>
      <c r="M42" s="237">
        <f>G42*(1+L42/100)</f>
        <v>0</v>
      </c>
      <c r="N42" s="235">
        <v>0</v>
      </c>
      <c r="O42" s="235">
        <f>ROUND(E42*N42,2)</f>
        <v>0</v>
      </c>
      <c r="P42" s="235">
        <v>0</v>
      </c>
      <c r="Q42" s="235">
        <f>ROUND(E42*P42,2)</f>
        <v>0</v>
      </c>
      <c r="R42" s="237" t="s">
        <v>346</v>
      </c>
      <c r="S42" s="237" t="s">
        <v>150</v>
      </c>
      <c r="T42" s="238" t="s">
        <v>150</v>
      </c>
      <c r="U42" s="223">
        <v>1.47</v>
      </c>
      <c r="V42" s="223">
        <f>ROUND(E42*U42,2)</f>
        <v>0</v>
      </c>
      <c r="W42" s="223"/>
      <c r="X42" s="223" t="s">
        <v>236</v>
      </c>
      <c r="Y42" s="223" t="s">
        <v>153</v>
      </c>
      <c r="Z42" s="213"/>
      <c r="AA42" s="213"/>
      <c r="AB42" s="213"/>
      <c r="AC42" s="213"/>
      <c r="AD42" s="213"/>
      <c r="AE42" s="213"/>
      <c r="AF42" s="213"/>
      <c r="AG42" s="213" t="s">
        <v>340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2" x14ac:dyDescent="0.2">
      <c r="A43" s="220"/>
      <c r="B43" s="221"/>
      <c r="C43" s="260" t="s">
        <v>355</v>
      </c>
      <c r="D43" s="256"/>
      <c r="E43" s="256"/>
      <c r="F43" s="256"/>
      <c r="G43" s="256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202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2" x14ac:dyDescent="0.2">
      <c r="A44" s="220"/>
      <c r="B44" s="221"/>
      <c r="C44" s="258" t="s">
        <v>239</v>
      </c>
      <c r="D44" s="247"/>
      <c r="E44" s="248"/>
      <c r="F44" s="223"/>
      <c r="G44" s="223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3"/>
      <c r="AA44" s="213"/>
      <c r="AB44" s="213"/>
      <c r="AC44" s="213"/>
      <c r="AD44" s="213"/>
      <c r="AE44" s="213"/>
      <c r="AF44" s="213"/>
      <c r="AG44" s="213" t="s">
        <v>186</v>
      </c>
      <c r="AH44" s="213">
        <v>0</v>
      </c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3" x14ac:dyDescent="0.2">
      <c r="A45" s="220"/>
      <c r="B45" s="221"/>
      <c r="C45" s="258" t="s">
        <v>356</v>
      </c>
      <c r="D45" s="247"/>
      <c r="E45" s="248"/>
      <c r="F45" s="223"/>
      <c r="G45" s="223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186</v>
      </c>
      <c r="AH45" s="213">
        <v>0</v>
      </c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3" x14ac:dyDescent="0.2">
      <c r="A46" s="220"/>
      <c r="B46" s="221"/>
      <c r="C46" s="258" t="s">
        <v>357</v>
      </c>
      <c r="D46" s="247"/>
      <c r="E46" s="248">
        <v>1.4499999999999999E-3</v>
      </c>
      <c r="F46" s="223"/>
      <c r="G46" s="223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186</v>
      </c>
      <c r="AH46" s="213">
        <v>0</v>
      </c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22.5" outlineLevel="1" x14ac:dyDescent="0.2">
      <c r="A47" s="232">
        <v>16</v>
      </c>
      <c r="B47" s="233" t="s">
        <v>358</v>
      </c>
      <c r="C47" s="242" t="s">
        <v>359</v>
      </c>
      <c r="D47" s="234" t="s">
        <v>235</v>
      </c>
      <c r="E47" s="235">
        <v>1.4499999999999999E-3</v>
      </c>
      <c r="F47" s="236"/>
      <c r="G47" s="237">
        <f>ROUND(E47*F47,2)</f>
        <v>0</v>
      </c>
      <c r="H47" s="236"/>
      <c r="I47" s="237">
        <f>ROUND(E47*H47,2)</f>
        <v>0</v>
      </c>
      <c r="J47" s="236"/>
      <c r="K47" s="237">
        <f>ROUND(E47*J47,2)</f>
        <v>0</v>
      </c>
      <c r="L47" s="237">
        <v>21</v>
      </c>
      <c r="M47" s="237">
        <f>G47*(1+L47/100)</f>
        <v>0</v>
      </c>
      <c r="N47" s="235">
        <v>0</v>
      </c>
      <c r="O47" s="235">
        <f>ROUND(E47*N47,2)</f>
        <v>0</v>
      </c>
      <c r="P47" s="235">
        <v>0</v>
      </c>
      <c r="Q47" s="235">
        <f>ROUND(E47*P47,2)</f>
        <v>0</v>
      </c>
      <c r="R47" s="237" t="s">
        <v>346</v>
      </c>
      <c r="S47" s="237" t="s">
        <v>150</v>
      </c>
      <c r="T47" s="238" t="s">
        <v>150</v>
      </c>
      <c r="U47" s="223">
        <v>0.81100000000000005</v>
      </c>
      <c r="V47" s="223">
        <f>ROUND(E47*U47,2)</f>
        <v>0</v>
      </c>
      <c r="W47" s="223"/>
      <c r="X47" s="223" t="s">
        <v>236</v>
      </c>
      <c r="Y47" s="223" t="s">
        <v>153</v>
      </c>
      <c r="Z47" s="213"/>
      <c r="AA47" s="213"/>
      <c r="AB47" s="213"/>
      <c r="AC47" s="213"/>
      <c r="AD47" s="213"/>
      <c r="AE47" s="213"/>
      <c r="AF47" s="213"/>
      <c r="AG47" s="213" t="s">
        <v>340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2" x14ac:dyDescent="0.2">
      <c r="A48" s="220"/>
      <c r="B48" s="221"/>
      <c r="C48" s="260" t="s">
        <v>355</v>
      </c>
      <c r="D48" s="256"/>
      <c r="E48" s="256"/>
      <c r="F48" s="256"/>
      <c r="G48" s="256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202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2" x14ac:dyDescent="0.2">
      <c r="A49" s="220"/>
      <c r="B49" s="221"/>
      <c r="C49" s="258" t="s">
        <v>239</v>
      </c>
      <c r="D49" s="247"/>
      <c r="E49" s="248"/>
      <c r="F49" s="223"/>
      <c r="G49" s="223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3"/>
      <c r="AA49" s="213"/>
      <c r="AB49" s="213"/>
      <c r="AC49" s="213"/>
      <c r="AD49" s="213"/>
      <c r="AE49" s="213"/>
      <c r="AF49" s="213"/>
      <c r="AG49" s="213" t="s">
        <v>186</v>
      </c>
      <c r="AH49" s="213">
        <v>0</v>
      </c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3" x14ac:dyDescent="0.2">
      <c r="A50" s="220"/>
      <c r="B50" s="221"/>
      <c r="C50" s="258" t="s">
        <v>356</v>
      </c>
      <c r="D50" s="247"/>
      <c r="E50" s="248"/>
      <c r="F50" s="223"/>
      <c r="G50" s="223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186</v>
      </c>
      <c r="AH50" s="213">
        <v>0</v>
      </c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3" x14ac:dyDescent="0.2">
      <c r="A51" s="220"/>
      <c r="B51" s="221"/>
      <c r="C51" s="258" t="s">
        <v>357</v>
      </c>
      <c r="D51" s="247"/>
      <c r="E51" s="248">
        <v>1.4499999999999999E-3</v>
      </c>
      <c r="F51" s="223"/>
      <c r="G51" s="223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3"/>
      <c r="AA51" s="213"/>
      <c r="AB51" s="213"/>
      <c r="AC51" s="213"/>
      <c r="AD51" s="213"/>
      <c r="AE51" s="213"/>
      <c r="AF51" s="213"/>
      <c r="AG51" s="213" t="s">
        <v>186</v>
      </c>
      <c r="AH51" s="213">
        <v>0</v>
      </c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1" x14ac:dyDescent="0.2">
      <c r="A52" s="232">
        <v>17</v>
      </c>
      <c r="B52" s="233" t="s">
        <v>360</v>
      </c>
      <c r="C52" s="242" t="s">
        <v>361</v>
      </c>
      <c r="D52" s="234" t="s">
        <v>235</v>
      </c>
      <c r="E52" s="235">
        <v>7.2500000000000004E-3</v>
      </c>
      <c r="F52" s="236"/>
      <c r="G52" s="237">
        <f>ROUND(E52*F52,2)</f>
        <v>0</v>
      </c>
      <c r="H52" s="236"/>
      <c r="I52" s="237">
        <f>ROUND(E52*H52,2)</f>
        <v>0</v>
      </c>
      <c r="J52" s="236"/>
      <c r="K52" s="237">
        <f>ROUND(E52*J52,2)</f>
        <v>0</v>
      </c>
      <c r="L52" s="237">
        <v>21</v>
      </c>
      <c r="M52" s="237">
        <f>G52*(1+L52/100)</f>
        <v>0</v>
      </c>
      <c r="N52" s="235">
        <v>0</v>
      </c>
      <c r="O52" s="235">
        <f>ROUND(E52*N52,2)</f>
        <v>0</v>
      </c>
      <c r="P52" s="235">
        <v>0</v>
      </c>
      <c r="Q52" s="235">
        <f>ROUND(E52*P52,2)</f>
        <v>0</v>
      </c>
      <c r="R52" s="237" t="s">
        <v>346</v>
      </c>
      <c r="S52" s="237" t="s">
        <v>150</v>
      </c>
      <c r="T52" s="238" t="s">
        <v>150</v>
      </c>
      <c r="U52" s="223">
        <v>0</v>
      </c>
      <c r="V52" s="223">
        <f>ROUND(E52*U52,2)</f>
        <v>0</v>
      </c>
      <c r="W52" s="223"/>
      <c r="X52" s="223" t="s">
        <v>236</v>
      </c>
      <c r="Y52" s="223" t="s">
        <v>153</v>
      </c>
      <c r="Z52" s="213"/>
      <c r="AA52" s="213"/>
      <c r="AB52" s="213"/>
      <c r="AC52" s="213"/>
      <c r="AD52" s="213"/>
      <c r="AE52" s="213"/>
      <c r="AF52" s="213"/>
      <c r="AG52" s="213" t="s">
        <v>340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2" x14ac:dyDescent="0.2">
      <c r="A53" s="220"/>
      <c r="B53" s="221"/>
      <c r="C53" s="260" t="s">
        <v>355</v>
      </c>
      <c r="D53" s="256"/>
      <c r="E53" s="256"/>
      <c r="F53" s="256"/>
      <c r="G53" s="256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3"/>
      <c r="AA53" s="213"/>
      <c r="AB53" s="213"/>
      <c r="AC53" s="213"/>
      <c r="AD53" s="213"/>
      <c r="AE53" s="213"/>
      <c r="AF53" s="213"/>
      <c r="AG53" s="213" t="s">
        <v>202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2" x14ac:dyDescent="0.2">
      <c r="A54" s="220"/>
      <c r="B54" s="221"/>
      <c r="C54" s="258" t="s">
        <v>239</v>
      </c>
      <c r="D54" s="247"/>
      <c r="E54" s="248"/>
      <c r="F54" s="223"/>
      <c r="G54" s="223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186</v>
      </c>
      <c r="AH54" s="213">
        <v>0</v>
      </c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3" x14ac:dyDescent="0.2">
      <c r="A55" s="220"/>
      <c r="B55" s="221"/>
      <c r="C55" s="258" t="s">
        <v>356</v>
      </c>
      <c r="D55" s="247"/>
      <c r="E55" s="248"/>
      <c r="F55" s="223"/>
      <c r="G55" s="223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3"/>
      <c r="AA55" s="213"/>
      <c r="AB55" s="213"/>
      <c r="AC55" s="213"/>
      <c r="AD55" s="213"/>
      <c r="AE55" s="213"/>
      <c r="AF55" s="213"/>
      <c r="AG55" s="213" t="s">
        <v>186</v>
      </c>
      <c r="AH55" s="213">
        <v>0</v>
      </c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3" x14ac:dyDescent="0.2">
      <c r="A56" s="220"/>
      <c r="B56" s="221"/>
      <c r="C56" s="258" t="s">
        <v>362</v>
      </c>
      <c r="D56" s="247"/>
      <c r="E56" s="248">
        <v>7.2500000000000004E-3</v>
      </c>
      <c r="F56" s="223"/>
      <c r="G56" s="22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186</v>
      </c>
      <c r="AH56" s="213">
        <v>0</v>
      </c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x14ac:dyDescent="0.2">
      <c r="A57" s="225" t="s">
        <v>145</v>
      </c>
      <c r="B57" s="226" t="s">
        <v>89</v>
      </c>
      <c r="C57" s="241" t="s">
        <v>90</v>
      </c>
      <c r="D57" s="227"/>
      <c r="E57" s="228"/>
      <c r="F57" s="229"/>
      <c r="G57" s="229">
        <f>SUMIF(AG58:AG120,"&lt;&gt;NOR",G58:G120)</f>
        <v>0</v>
      </c>
      <c r="H57" s="229"/>
      <c r="I57" s="229">
        <f>SUM(I58:I120)</f>
        <v>0</v>
      </c>
      <c r="J57" s="229"/>
      <c r="K57" s="229">
        <f>SUM(K58:K120)</f>
        <v>0</v>
      </c>
      <c r="L57" s="229"/>
      <c r="M57" s="229">
        <f>SUM(M58:M120)</f>
        <v>0</v>
      </c>
      <c r="N57" s="228"/>
      <c r="O57" s="228">
        <f>SUM(O58:O120)</f>
        <v>0.12</v>
      </c>
      <c r="P57" s="228"/>
      <c r="Q57" s="228">
        <f>SUM(Q58:Q120)</f>
        <v>0</v>
      </c>
      <c r="R57" s="229"/>
      <c r="S57" s="229"/>
      <c r="T57" s="230"/>
      <c r="U57" s="224"/>
      <c r="V57" s="224">
        <f>SUM(V58:V120)</f>
        <v>144.88999999999996</v>
      </c>
      <c r="W57" s="224"/>
      <c r="X57" s="224"/>
      <c r="Y57" s="224"/>
      <c r="AG57" t="s">
        <v>146</v>
      </c>
    </row>
    <row r="58" spans="1:60" outlineLevel="1" x14ac:dyDescent="0.2">
      <c r="A58" s="249">
        <v>18</v>
      </c>
      <c r="B58" s="250" t="s">
        <v>363</v>
      </c>
      <c r="C58" s="259" t="s">
        <v>364</v>
      </c>
      <c r="D58" s="251" t="s">
        <v>192</v>
      </c>
      <c r="E58" s="252">
        <v>1</v>
      </c>
      <c r="F58" s="253"/>
      <c r="G58" s="254">
        <f>ROUND(E58*F58,2)</f>
        <v>0</v>
      </c>
      <c r="H58" s="253"/>
      <c r="I58" s="254">
        <f>ROUND(E58*H58,2)</f>
        <v>0</v>
      </c>
      <c r="J58" s="253"/>
      <c r="K58" s="254">
        <f>ROUND(E58*J58,2)</f>
        <v>0</v>
      </c>
      <c r="L58" s="254">
        <v>21</v>
      </c>
      <c r="M58" s="254">
        <f>G58*(1+L58/100)</f>
        <v>0</v>
      </c>
      <c r="N58" s="252">
        <v>1.3600000000000001E-3</v>
      </c>
      <c r="O58" s="252">
        <f>ROUND(E58*N58,2)</f>
        <v>0</v>
      </c>
      <c r="P58" s="252">
        <v>0</v>
      </c>
      <c r="Q58" s="252">
        <f>ROUND(E58*P58,2)</f>
        <v>0</v>
      </c>
      <c r="R58" s="254" t="s">
        <v>346</v>
      </c>
      <c r="S58" s="254" t="s">
        <v>150</v>
      </c>
      <c r="T58" s="255" t="s">
        <v>150</v>
      </c>
      <c r="U58" s="223">
        <v>0.754</v>
      </c>
      <c r="V58" s="223">
        <f>ROUND(E58*U58,2)</f>
        <v>0.75</v>
      </c>
      <c r="W58" s="223"/>
      <c r="X58" s="223" t="s">
        <v>183</v>
      </c>
      <c r="Y58" s="223" t="s">
        <v>153</v>
      </c>
      <c r="Z58" s="213"/>
      <c r="AA58" s="213"/>
      <c r="AB58" s="213"/>
      <c r="AC58" s="213"/>
      <c r="AD58" s="213"/>
      <c r="AE58" s="213"/>
      <c r="AF58" s="213"/>
      <c r="AG58" s="213" t="s">
        <v>337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2.5" outlineLevel="1" x14ac:dyDescent="0.2">
      <c r="A59" s="249">
        <v>19</v>
      </c>
      <c r="B59" s="250" t="s">
        <v>365</v>
      </c>
      <c r="C59" s="259" t="s">
        <v>366</v>
      </c>
      <c r="D59" s="251" t="s">
        <v>192</v>
      </c>
      <c r="E59" s="252">
        <v>1</v>
      </c>
      <c r="F59" s="253"/>
      <c r="G59" s="254">
        <f>ROUND(E59*F59,2)</f>
        <v>0</v>
      </c>
      <c r="H59" s="253"/>
      <c r="I59" s="254">
        <f>ROUND(E59*H59,2)</f>
        <v>0</v>
      </c>
      <c r="J59" s="253"/>
      <c r="K59" s="254">
        <f>ROUND(E59*J59,2)</f>
        <v>0</v>
      </c>
      <c r="L59" s="254">
        <v>21</v>
      </c>
      <c r="M59" s="254">
        <f>G59*(1+L59/100)</f>
        <v>0</v>
      </c>
      <c r="N59" s="252">
        <v>3.0000000000000001E-5</v>
      </c>
      <c r="O59" s="252">
        <f>ROUND(E59*N59,2)</f>
        <v>0</v>
      </c>
      <c r="P59" s="252">
        <v>0</v>
      </c>
      <c r="Q59" s="252">
        <f>ROUND(E59*P59,2)</f>
        <v>0</v>
      </c>
      <c r="R59" s="254" t="s">
        <v>346</v>
      </c>
      <c r="S59" s="254" t="s">
        <v>150</v>
      </c>
      <c r="T59" s="255" t="s">
        <v>150</v>
      </c>
      <c r="U59" s="223">
        <v>0.26545000000000002</v>
      </c>
      <c r="V59" s="223">
        <f>ROUND(E59*U59,2)</f>
        <v>0.27</v>
      </c>
      <c r="W59" s="223"/>
      <c r="X59" s="223" t="s">
        <v>183</v>
      </c>
      <c r="Y59" s="223" t="s">
        <v>153</v>
      </c>
      <c r="Z59" s="213"/>
      <c r="AA59" s="213"/>
      <c r="AB59" s="213"/>
      <c r="AC59" s="213"/>
      <c r="AD59" s="213"/>
      <c r="AE59" s="213"/>
      <c r="AF59" s="213"/>
      <c r="AG59" s="213" t="s">
        <v>337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2.5" outlineLevel="1" x14ac:dyDescent="0.2">
      <c r="A60" s="232">
        <v>20</v>
      </c>
      <c r="B60" s="233" t="s">
        <v>367</v>
      </c>
      <c r="C60" s="242" t="s">
        <v>368</v>
      </c>
      <c r="D60" s="234" t="s">
        <v>248</v>
      </c>
      <c r="E60" s="235">
        <v>29.2</v>
      </c>
      <c r="F60" s="236"/>
      <c r="G60" s="237">
        <f>ROUND(E60*F60,2)</f>
        <v>0</v>
      </c>
      <c r="H60" s="236"/>
      <c r="I60" s="237">
        <f>ROUND(E60*H60,2)</f>
        <v>0</v>
      </c>
      <c r="J60" s="236"/>
      <c r="K60" s="237">
        <f>ROUND(E60*J60,2)</f>
        <v>0</v>
      </c>
      <c r="L60" s="237">
        <v>21</v>
      </c>
      <c r="M60" s="237">
        <f>G60*(1+L60/100)</f>
        <v>0</v>
      </c>
      <c r="N60" s="235">
        <v>4.6000000000000001E-4</v>
      </c>
      <c r="O60" s="235">
        <f>ROUND(E60*N60,2)</f>
        <v>0.01</v>
      </c>
      <c r="P60" s="235">
        <v>0</v>
      </c>
      <c r="Q60" s="235">
        <f>ROUND(E60*P60,2)</f>
        <v>0</v>
      </c>
      <c r="R60" s="237" t="s">
        <v>346</v>
      </c>
      <c r="S60" s="237" t="s">
        <v>150</v>
      </c>
      <c r="T60" s="238" t="s">
        <v>150</v>
      </c>
      <c r="U60" s="223">
        <v>0.52200000000000002</v>
      </c>
      <c r="V60" s="223">
        <f>ROUND(E60*U60,2)</f>
        <v>15.24</v>
      </c>
      <c r="W60" s="223"/>
      <c r="X60" s="223" t="s">
        <v>183</v>
      </c>
      <c r="Y60" s="223" t="s">
        <v>153</v>
      </c>
      <c r="Z60" s="213"/>
      <c r="AA60" s="213"/>
      <c r="AB60" s="213"/>
      <c r="AC60" s="213"/>
      <c r="AD60" s="213"/>
      <c r="AE60" s="213"/>
      <c r="AF60" s="213"/>
      <c r="AG60" s="213" t="s">
        <v>337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2" x14ac:dyDescent="0.2">
      <c r="A61" s="220"/>
      <c r="B61" s="221"/>
      <c r="C61" s="260" t="s">
        <v>369</v>
      </c>
      <c r="D61" s="256"/>
      <c r="E61" s="256"/>
      <c r="F61" s="256"/>
      <c r="G61" s="256"/>
      <c r="H61" s="223"/>
      <c r="I61" s="223"/>
      <c r="J61" s="223"/>
      <c r="K61" s="223"/>
      <c r="L61" s="223"/>
      <c r="M61" s="223"/>
      <c r="N61" s="222"/>
      <c r="O61" s="222"/>
      <c r="P61" s="222"/>
      <c r="Q61" s="222"/>
      <c r="R61" s="223"/>
      <c r="S61" s="223"/>
      <c r="T61" s="223"/>
      <c r="U61" s="223"/>
      <c r="V61" s="223"/>
      <c r="W61" s="223"/>
      <c r="X61" s="223"/>
      <c r="Y61" s="223"/>
      <c r="Z61" s="213"/>
      <c r="AA61" s="213"/>
      <c r="AB61" s="213"/>
      <c r="AC61" s="213"/>
      <c r="AD61" s="213"/>
      <c r="AE61" s="213"/>
      <c r="AF61" s="213"/>
      <c r="AG61" s="213" t="s">
        <v>202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 x14ac:dyDescent="0.2">
      <c r="A62" s="232">
        <v>21</v>
      </c>
      <c r="B62" s="233" t="s">
        <v>370</v>
      </c>
      <c r="C62" s="242" t="s">
        <v>371</v>
      </c>
      <c r="D62" s="234" t="s">
        <v>248</v>
      </c>
      <c r="E62" s="235">
        <v>18.2</v>
      </c>
      <c r="F62" s="236"/>
      <c r="G62" s="237">
        <f>ROUND(E62*F62,2)</f>
        <v>0</v>
      </c>
      <c r="H62" s="236"/>
      <c r="I62" s="237">
        <f>ROUND(E62*H62,2)</f>
        <v>0</v>
      </c>
      <c r="J62" s="236"/>
      <c r="K62" s="237">
        <f>ROUND(E62*J62,2)</f>
        <v>0</v>
      </c>
      <c r="L62" s="237">
        <v>21</v>
      </c>
      <c r="M62" s="237">
        <f>G62*(1+L62/100)</f>
        <v>0</v>
      </c>
      <c r="N62" s="235">
        <v>5.8E-4</v>
      </c>
      <c r="O62" s="235">
        <f>ROUND(E62*N62,2)</f>
        <v>0.01</v>
      </c>
      <c r="P62" s="235">
        <v>0</v>
      </c>
      <c r="Q62" s="235">
        <f>ROUND(E62*P62,2)</f>
        <v>0</v>
      </c>
      <c r="R62" s="237" t="s">
        <v>346</v>
      </c>
      <c r="S62" s="237" t="s">
        <v>150</v>
      </c>
      <c r="T62" s="238" t="s">
        <v>150</v>
      </c>
      <c r="U62" s="223">
        <v>0.6159</v>
      </c>
      <c r="V62" s="223">
        <f>ROUND(E62*U62,2)</f>
        <v>11.21</v>
      </c>
      <c r="W62" s="223"/>
      <c r="X62" s="223" t="s">
        <v>183</v>
      </c>
      <c r="Y62" s="223" t="s">
        <v>153</v>
      </c>
      <c r="Z62" s="213"/>
      <c r="AA62" s="213"/>
      <c r="AB62" s="213"/>
      <c r="AC62" s="213"/>
      <c r="AD62" s="213"/>
      <c r="AE62" s="213"/>
      <c r="AF62" s="213"/>
      <c r="AG62" s="213" t="s">
        <v>337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2" x14ac:dyDescent="0.2">
      <c r="A63" s="220"/>
      <c r="B63" s="221"/>
      <c r="C63" s="260" t="s">
        <v>369</v>
      </c>
      <c r="D63" s="256"/>
      <c r="E63" s="256"/>
      <c r="F63" s="256"/>
      <c r="G63" s="256"/>
      <c r="H63" s="223"/>
      <c r="I63" s="223"/>
      <c r="J63" s="223"/>
      <c r="K63" s="223"/>
      <c r="L63" s="223"/>
      <c r="M63" s="223"/>
      <c r="N63" s="222"/>
      <c r="O63" s="222"/>
      <c r="P63" s="222"/>
      <c r="Q63" s="222"/>
      <c r="R63" s="223"/>
      <c r="S63" s="223"/>
      <c r="T63" s="223"/>
      <c r="U63" s="223"/>
      <c r="V63" s="223"/>
      <c r="W63" s="223"/>
      <c r="X63" s="223"/>
      <c r="Y63" s="223"/>
      <c r="Z63" s="213"/>
      <c r="AA63" s="213"/>
      <c r="AB63" s="213"/>
      <c r="AC63" s="213"/>
      <c r="AD63" s="213"/>
      <c r="AE63" s="213"/>
      <c r="AF63" s="213"/>
      <c r="AG63" s="213" t="s">
        <v>202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 x14ac:dyDescent="0.2">
      <c r="A64" s="232">
        <v>22</v>
      </c>
      <c r="B64" s="233" t="s">
        <v>372</v>
      </c>
      <c r="C64" s="242" t="s">
        <v>373</v>
      </c>
      <c r="D64" s="234" t="s">
        <v>248</v>
      </c>
      <c r="E64" s="235">
        <v>77.2</v>
      </c>
      <c r="F64" s="236"/>
      <c r="G64" s="237">
        <f>ROUND(E64*F64,2)</f>
        <v>0</v>
      </c>
      <c r="H64" s="236"/>
      <c r="I64" s="237">
        <f>ROUND(E64*H64,2)</f>
        <v>0</v>
      </c>
      <c r="J64" s="236"/>
      <c r="K64" s="237">
        <f>ROUND(E64*J64,2)</f>
        <v>0</v>
      </c>
      <c r="L64" s="237">
        <v>21</v>
      </c>
      <c r="M64" s="237">
        <f>G64*(1+L64/100)</f>
        <v>0</v>
      </c>
      <c r="N64" s="235">
        <v>7.6999999999999996E-4</v>
      </c>
      <c r="O64" s="235">
        <f>ROUND(E64*N64,2)</f>
        <v>0.06</v>
      </c>
      <c r="P64" s="235">
        <v>0</v>
      </c>
      <c r="Q64" s="235">
        <f>ROUND(E64*P64,2)</f>
        <v>0</v>
      </c>
      <c r="R64" s="237" t="s">
        <v>346</v>
      </c>
      <c r="S64" s="237" t="s">
        <v>150</v>
      </c>
      <c r="T64" s="238" t="s">
        <v>150</v>
      </c>
      <c r="U64" s="223">
        <v>0.68279999999999996</v>
      </c>
      <c r="V64" s="223">
        <f>ROUND(E64*U64,2)</f>
        <v>52.71</v>
      </c>
      <c r="W64" s="223"/>
      <c r="X64" s="223" t="s">
        <v>183</v>
      </c>
      <c r="Y64" s="223" t="s">
        <v>153</v>
      </c>
      <c r="Z64" s="213"/>
      <c r="AA64" s="213"/>
      <c r="AB64" s="213"/>
      <c r="AC64" s="213"/>
      <c r="AD64" s="213"/>
      <c r="AE64" s="213"/>
      <c r="AF64" s="213"/>
      <c r="AG64" s="213" t="s">
        <v>337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">
      <c r="A65" s="220"/>
      <c r="B65" s="221"/>
      <c r="C65" s="260" t="s">
        <v>369</v>
      </c>
      <c r="D65" s="256"/>
      <c r="E65" s="256"/>
      <c r="F65" s="256"/>
      <c r="G65" s="256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202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2.5" outlineLevel="1" x14ac:dyDescent="0.2">
      <c r="A66" s="232">
        <v>23</v>
      </c>
      <c r="B66" s="233" t="s">
        <v>374</v>
      </c>
      <c r="C66" s="242" t="s">
        <v>375</v>
      </c>
      <c r="D66" s="234" t="s">
        <v>248</v>
      </c>
      <c r="E66" s="235">
        <v>19.7</v>
      </c>
      <c r="F66" s="236"/>
      <c r="G66" s="237">
        <f>ROUND(E66*F66,2)</f>
        <v>0</v>
      </c>
      <c r="H66" s="236"/>
      <c r="I66" s="237">
        <f>ROUND(E66*H66,2)</f>
        <v>0</v>
      </c>
      <c r="J66" s="236"/>
      <c r="K66" s="237">
        <f>ROUND(E66*J66,2)</f>
        <v>0</v>
      </c>
      <c r="L66" s="237">
        <v>21</v>
      </c>
      <c r="M66" s="237">
        <f>G66*(1+L66/100)</f>
        <v>0</v>
      </c>
      <c r="N66" s="235">
        <v>1.1299999999999999E-3</v>
      </c>
      <c r="O66" s="235">
        <f>ROUND(E66*N66,2)</f>
        <v>0.02</v>
      </c>
      <c r="P66" s="235">
        <v>0</v>
      </c>
      <c r="Q66" s="235">
        <f>ROUND(E66*P66,2)</f>
        <v>0</v>
      </c>
      <c r="R66" s="237" t="s">
        <v>346</v>
      </c>
      <c r="S66" s="237" t="s">
        <v>150</v>
      </c>
      <c r="T66" s="238" t="s">
        <v>150</v>
      </c>
      <c r="U66" s="223">
        <v>0.75470000000000004</v>
      </c>
      <c r="V66" s="223">
        <f>ROUND(E66*U66,2)</f>
        <v>14.87</v>
      </c>
      <c r="W66" s="223"/>
      <c r="X66" s="223" t="s">
        <v>183</v>
      </c>
      <c r="Y66" s="223" t="s">
        <v>153</v>
      </c>
      <c r="Z66" s="213"/>
      <c r="AA66" s="213"/>
      <c r="AB66" s="213"/>
      <c r="AC66" s="213"/>
      <c r="AD66" s="213"/>
      <c r="AE66" s="213"/>
      <c r="AF66" s="213"/>
      <c r="AG66" s="213" t="s">
        <v>337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">
      <c r="A67" s="220"/>
      <c r="B67" s="221"/>
      <c r="C67" s="260" t="s">
        <v>369</v>
      </c>
      <c r="D67" s="256"/>
      <c r="E67" s="256"/>
      <c r="F67" s="256"/>
      <c r="G67" s="256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3"/>
      <c r="AA67" s="213"/>
      <c r="AB67" s="213"/>
      <c r="AC67" s="213"/>
      <c r="AD67" s="213"/>
      <c r="AE67" s="213"/>
      <c r="AF67" s="213"/>
      <c r="AG67" s="213" t="s">
        <v>202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 x14ac:dyDescent="0.2">
      <c r="A68" s="249">
        <v>24</v>
      </c>
      <c r="B68" s="250" t="s">
        <v>376</v>
      </c>
      <c r="C68" s="259" t="s">
        <v>377</v>
      </c>
      <c r="D68" s="251" t="s">
        <v>248</v>
      </c>
      <c r="E68" s="252">
        <v>15</v>
      </c>
      <c r="F68" s="253"/>
      <c r="G68" s="254">
        <f>ROUND(E68*F68,2)</f>
        <v>0</v>
      </c>
      <c r="H68" s="253"/>
      <c r="I68" s="254">
        <f>ROUND(E68*H68,2)</f>
        <v>0</v>
      </c>
      <c r="J68" s="253"/>
      <c r="K68" s="254">
        <f>ROUND(E68*J68,2)</f>
        <v>0</v>
      </c>
      <c r="L68" s="254">
        <v>21</v>
      </c>
      <c r="M68" s="254">
        <f>G68*(1+L68/100)</f>
        <v>0</v>
      </c>
      <c r="N68" s="252">
        <v>3.0000000000000001E-5</v>
      </c>
      <c r="O68" s="252">
        <f>ROUND(E68*N68,2)</f>
        <v>0</v>
      </c>
      <c r="P68" s="252">
        <v>0</v>
      </c>
      <c r="Q68" s="252">
        <f>ROUND(E68*P68,2)</f>
        <v>0</v>
      </c>
      <c r="R68" s="254" t="s">
        <v>346</v>
      </c>
      <c r="S68" s="254" t="s">
        <v>150</v>
      </c>
      <c r="T68" s="255" t="s">
        <v>150</v>
      </c>
      <c r="U68" s="223">
        <v>0.129</v>
      </c>
      <c r="V68" s="223">
        <f>ROUND(E68*U68,2)</f>
        <v>1.94</v>
      </c>
      <c r="W68" s="223"/>
      <c r="X68" s="223" t="s">
        <v>183</v>
      </c>
      <c r="Y68" s="223" t="s">
        <v>153</v>
      </c>
      <c r="Z68" s="213"/>
      <c r="AA68" s="213"/>
      <c r="AB68" s="213"/>
      <c r="AC68" s="213"/>
      <c r="AD68" s="213"/>
      <c r="AE68" s="213"/>
      <c r="AF68" s="213"/>
      <c r="AG68" s="213" t="s">
        <v>337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 x14ac:dyDescent="0.2">
      <c r="A69" s="249">
        <v>25</v>
      </c>
      <c r="B69" s="250" t="s">
        <v>378</v>
      </c>
      <c r="C69" s="259" t="s">
        <v>379</v>
      </c>
      <c r="D69" s="251" t="s">
        <v>248</v>
      </c>
      <c r="E69" s="252">
        <v>4</v>
      </c>
      <c r="F69" s="253"/>
      <c r="G69" s="254">
        <f>ROUND(E69*F69,2)</f>
        <v>0</v>
      </c>
      <c r="H69" s="253"/>
      <c r="I69" s="254">
        <f>ROUND(E69*H69,2)</f>
        <v>0</v>
      </c>
      <c r="J69" s="253"/>
      <c r="K69" s="254">
        <f>ROUND(E69*J69,2)</f>
        <v>0</v>
      </c>
      <c r="L69" s="254">
        <v>21</v>
      </c>
      <c r="M69" s="254">
        <f>G69*(1+L69/100)</f>
        <v>0</v>
      </c>
      <c r="N69" s="252">
        <v>6.9999999999999994E-5</v>
      </c>
      <c r="O69" s="252">
        <f>ROUND(E69*N69,2)</f>
        <v>0</v>
      </c>
      <c r="P69" s="252">
        <v>0</v>
      </c>
      <c r="Q69" s="252">
        <f>ROUND(E69*P69,2)</f>
        <v>0</v>
      </c>
      <c r="R69" s="254" t="s">
        <v>346</v>
      </c>
      <c r="S69" s="254" t="s">
        <v>150</v>
      </c>
      <c r="T69" s="255" t="s">
        <v>150</v>
      </c>
      <c r="U69" s="223">
        <v>0.129</v>
      </c>
      <c r="V69" s="223">
        <f>ROUND(E69*U69,2)</f>
        <v>0.52</v>
      </c>
      <c r="W69" s="223"/>
      <c r="X69" s="223" t="s">
        <v>183</v>
      </c>
      <c r="Y69" s="223" t="s">
        <v>153</v>
      </c>
      <c r="Z69" s="213"/>
      <c r="AA69" s="213"/>
      <c r="AB69" s="213"/>
      <c r="AC69" s="213"/>
      <c r="AD69" s="213"/>
      <c r="AE69" s="213"/>
      <c r="AF69" s="213"/>
      <c r="AG69" s="213" t="s">
        <v>337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 x14ac:dyDescent="0.2">
      <c r="A70" s="249">
        <v>26</v>
      </c>
      <c r="B70" s="250" t="s">
        <v>380</v>
      </c>
      <c r="C70" s="259" t="s">
        <v>381</v>
      </c>
      <c r="D70" s="251" t="s">
        <v>248</v>
      </c>
      <c r="E70" s="252">
        <v>14.2</v>
      </c>
      <c r="F70" s="253"/>
      <c r="G70" s="254">
        <f>ROUND(E70*F70,2)</f>
        <v>0</v>
      </c>
      <c r="H70" s="253"/>
      <c r="I70" s="254">
        <f>ROUND(E70*H70,2)</f>
        <v>0</v>
      </c>
      <c r="J70" s="253"/>
      <c r="K70" s="254">
        <f>ROUND(E70*J70,2)</f>
        <v>0</v>
      </c>
      <c r="L70" s="254">
        <v>21</v>
      </c>
      <c r="M70" s="254">
        <f>G70*(1+L70/100)</f>
        <v>0</v>
      </c>
      <c r="N70" s="252">
        <v>6.0000000000000002E-5</v>
      </c>
      <c r="O70" s="252">
        <f>ROUND(E70*N70,2)</f>
        <v>0</v>
      </c>
      <c r="P70" s="252">
        <v>0</v>
      </c>
      <c r="Q70" s="252">
        <f>ROUND(E70*P70,2)</f>
        <v>0</v>
      </c>
      <c r="R70" s="254" t="s">
        <v>346</v>
      </c>
      <c r="S70" s="254" t="s">
        <v>150</v>
      </c>
      <c r="T70" s="255" t="s">
        <v>150</v>
      </c>
      <c r="U70" s="223">
        <v>0.129</v>
      </c>
      <c r="V70" s="223">
        <f>ROUND(E70*U70,2)</f>
        <v>1.83</v>
      </c>
      <c r="W70" s="223"/>
      <c r="X70" s="223" t="s">
        <v>183</v>
      </c>
      <c r="Y70" s="223" t="s">
        <v>153</v>
      </c>
      <c r="Z70" s="213"/>
      <c r="AA70" s="213"/>
      <c r="AB70" s="213"/>
      <c r="AC70" s="213"/>
      <c r="AD70" s="213"/>
      <c r="AE70" s="213"/>
      <c r="AF70" s="213"/>
      <c r="AG70" s="213" t="s">
        <v>337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ht="22.5" outlineLevel="1" x14ac:dyDescent="0.2">
      <c r="A71" s="249">
        <v>27</v>
      </c>
      <c r="B71" s="250" t="s">
        <v>382</v>
      </c>
      <c r="C71" s="259" t="s">
        <v>383</v>
      </c>
      <c r="D71" s="251" t="s">
        <v>248</v>
      </c>
      <c r="E71" s="252">
        <v>14.2</v>
      </c>
      <c r="F71" s="253"/>
      <c r="G71" s="254">
        <f>ROUND(E71*F71,2)</f>
        <v>0</v>
      </c>
      <c r="H71" s="253"/>
      <c r="I71" s="254">
        <f>ROUND(E71*H71,2)</f>
        <v>0</v>
      </c>
      <c r="J71" s="253"/>
      <c r="K71" s="254">
        <f>ROUND(E71*J71,2)</f>
        <v>0</v>
      </c>
      <c r="L71" s="254">
        <v>21</v>
      </c>
      <c r="M71" s="254">
        <f>G71*(1+L71/100)</f>
        <v>0</v>
      </c>
      <c r="N71" s="252">
        <v>8.0000000000000007E-5</v>
      </c>
      <c r="O71" s="252">
        <f>ROUND(E71*N71,2)</f>
        <v>0</v>
      </c>
      <c r="P71" s="252">
        <v>0</v>
      </c>
      <c r="Q71" s="252">
        <f>ROUND(E71*P71,2)</f>
        <v>0</v>
      </c>
      <c r="R71" s="254" t="s">
        <v>346</v>
      </c>
      <c r="S71" s="254" t="s">
        <v>150</v>
      </c>
      <c r="T71" s="255" t="s">
        <v>150</v>
      </c>
      <c r="U71" s="223">
        <v>0.129</v>
      </c>
      <c r="V71" s="223">
        <f>ROUND(E71*U71,2)</f>
        <v>1.83</v>
      </c>
      <c r="W71" s="223"/>
      <c r="X71" s="223" t="s">
        <v>183</v>
      </c>
      <c r="Y71" s="223" t="s">
        <v>153</v>
      </c>
      <c r="Z71" s="213"/>
      <c r="AA71" s="213"/>
      <c r="AB71" s="213"/>
      <c r="AC71" s="213"/>
      <c r="AD71" s="213"/>
      <c r="AE71" s="213"/>
      <c r="AF71" s="213"/>
      <c r="AG71" s="213" t="s">
        <v>337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ht="22.5" outlineLevel="1" x14ac:dyDescent="0.2">
      <c r="A72" s="249">
        <v>28</v>
      </c>
      <c r="B72" s="250" t="s">
        <v>384</v>
      </c>
      <c r="C72" s="259" t="s">
        <v>385</v>
      </c>
      <c r="D72" s="251" t="s">
        <v>248</v>
      </c>
      <c r="E72" s="252">
        <v>77.2</v>
      </c>
      <c r="F72" s="253"/>
      <c r="G72" s="254">
        <f>ROUND(E72*F72,2)</f>
        <v>0</v>
      </c>
      <c r="H72" s="253"/>
      <c r="I72" s="254">
        <f>ROUND(E72*H72,2)</f>
        <v>0</v>
      </c>
      <c r="J72" s="253"/>
      <c r="K72" s="254">
        <f>ROUND(E72*J72,2)</f>
        <v>0</v>
      </c>
      <c r="L72" s="254">
        <v>21</v>
      </c>
      <c r="M72" s="254">
        <f>G72*(1+L72/100)</f>
        <v>0</v>
      </c>
      <c r="N72" s="252">
        <v>8.0000000000000007E-5</v>
      </c>
      <c r="O72" s="252">
        <f>ROUND(E72*N72,2)</f>
        <v>0.01</v>
      </c>
      <c r="P72" s="252">
        <v>0</v>
      </c>
      <c r="Q72" s="252">
        <f>ROUND(E72*P72,2)</f>
        <v>0</v>
      </c>
      <c r="R72" s="254" t="s">
        <v>346</v>
      </c>
      <c r="S72" s="254" t="s">
        <v>150</v>
      </c>
      <c r="T72" s="255" t="s">
        <v>150</v>
      </c>
      <c r="U72" s="223">
        <v>0.14199999999999999</v>
      </c>
      <c r="V72" s="223">
        <f>ROUND(E72*U72,2)</f>
        <v>10.96</v>
      </c>
      <c r="W72" s="223"/>
      <c r="X72" s="223" t="s">
        <v>183</v>
      </c>
      <c r="Y72" s="223" t="s">
        <v>153</v>
      </c>
      <c r="Z72" s="213"/>
      <c r="AA72" s="213"/>
      <c r="AB72" s="213"/>
      <c r="AC72" s="213"/>
      <c r="AD72" s="213"/>
      <c r="AE72" s="213"/>
      <c r="AF72" s="213"/>
      <c r="AG72" s="213" t="s">
        <v>337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ht="22.5" outlineLevel="1" x14ac:dyDescent="0.2">
      <c r="A73" s="249">
        <v>29</v>
      </c>
      <c r="B73" s="250" t="s">
        <v>386</v>
      </c>
      <c r="C73" s="259" t="s">
        <v>387</v>
      </c>
      <c r="D73" s="251" t="s">
        <v>248</v>
      </c>
      <c r="E73" s="252">
        <v>19.7</v>
      </c>
      <c r="F73" s="253"/>
      <c r="G73" s="254">
        <f>ROUND(E73*F73,2)</f>
        <v>0</v>
      </c>
      <c r="H73" s="253"/>
      <c r="I73" s="254">
        <f>ROUND(E73*H73,2)</f>
        <v>0</v>
      </c>
      <c r="J73" s="253"/>
      <c r="K73" s="254">
        <f>ROUND(E73*J73,2)</f>
        <v>0</v>
      </c>
      <c r="L73" s="254">
        <v>21</v>
      </c>
      <c r="M73" s="254">
        <f>G73*(1+L73/100)</f>
        <v>0</v>
      </c>
      <c r="N73" s="252">
        <v>1.2999999999999999E-4</v>
      </c>
      <c r="O73" s="252">
        <f>ROUND(E73*N73,2)</f>
        <v>0</v>
      </c>
      <c r="P73" s="252">
        <v>0</v>
      </c>
      <c r="Q73" s="252">
        <f>ROUND(E73*P73,2)</f>
        <v>0</v>
      </c>
      <c r="R73" s="254" t="s">
        <v>346</v>
      </c>
      <c r="S73" s="254" t="s">
        <v>150</v>
      </c>
      <c r="T73" s="255" t="s">
        <v>150</v>
      </c>
      <c r="U73" s="223">
        <v>0.157</v>
      </c>
      <c r="V73" s="223">
        <f>ROUND(E73*U73,2)</f>
        <v>3.09</v>
      </c>
      <c r="W73" s="223"/>
      <c r="X73" s="223" t="s">
        <v>183</v>
      </c>
      <c r="Y73" s="223" t="s">
        <v>153</v>
      </c>
      <c r="Z73" s="213"/>
      <c r="AA73" s="213"/>
      <c r="AB73" s="213"/>
      <c r="AC73" s="213"/>
      <c r="AD73" s="213"/>
      <c r="AE73" s="213"/>
      <c r="AF73" s="213"/>
      <c r="AG73" s="213" t="s">
        <v>337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2.5" outlineLevel="1" x14ac:dyDescent="0.2">
      <c r="A74" s="249">
        <v>30</v>
      </c>
      <c r="B74" s="250" t="s">
        <v>388</v>
      </c>
      <c r="C74" s="259" t="s">
        <v>389</v>
      </c>
      <c r="D74" s="251" t="s">
        <v>192</v>
      </c>
      <c r="E74" s="252">
        <v>2</v>
      </c>
      <c r="F74" s="253"/>
      <c r="G74" s="254">
        <f>ROUND(E74*F74,2)</f>
        <v>0</v>
      </c>
      <c r="H74" s="253"/>
      <c r="I74" s="254">
        <f>ROUND(E74*H74,2)</f>
        <v>0</v>
      </c>
      <c r="J74" s="253"/>
      <c r="K74" s="254">
        <f>ROUND(E74*J74,2)</f>
        <v>0</v>
      </c>
      <c r="L74" s="254">
        <v>21</v>
      </c>
      <c r="M74" s="254">
        <f>G74*(1+L74/100)</f>
        <v>0</v>
      </c>
      <c r="N74" s="252">
        <v>6.9999999999999999E-4</v>
      </c>
      <c r="O74" s="252">
        <f>ROUND(E74*N74,2)</f>
        <v>0</v>
      </c>
      <c r="P74" s="252">
        <v>0</v>
      </c>
      <c r="Q74" s="252">
        <f>ROUND(E74*P74,2)</f>
        <v>0</v>
      </c>
      <c r="R74" s="254" t="s">
        <v>346</v>
      </c>
      <c r="S74" s="254" t="s">
        <v>150</v>
      </c>
      <c r="T74" s="255" t="s">
        <v>150</v>
      </c>
      <c r="U74" s="223">
        <v>0.30199999999999999</v>
      </c>
      <c r="V74" s="223">
        <f>ROUND(E74*U74,2)</f>
        <v>0.6</v>
      </c>
      <c r="W74" s="223"/>
      <c r="X74" s="223" t="s">
        <v>183</v>
      </c>
      <c r="Y74" s="223" t="s">
        <v>153</v>
      </c>
      <c r="Z74" s="213"/>
      <c r="AA74" s="213"/>
      <c r="AB74" s="213"/>
      <c r="AC74" s="213"/>
      <c r="AD74" s="213"/>
      <c r="AE74" s="213"/>
      <c r="AF74" s="213"/>
      <c r="AG74" s="213" t="s">
        <v>337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22.5" outlineLevel="1" x14ac:dyDescent="0.2">
      <c r="A75" s="249">
        <v>31</v>
      </c>
      <c r="B75" s="250" t="s">
        <v>390</v>
      </c>
      <c r="C75" s="259" t="s">
        <v>391</v>
      </c>
      <c r="D75" s="251" t="s">
        <v>392</v>
      </c>
      <c r="E75" s="252">
        <v>4</v>
      </c>
      <c r="F75" s="253"/>
      <c r="G75" s="254">
        <f>ROUND(E75*F75,2)</f>
        <v>0</v>
      </c>
      <c r="H75" s="253"/>
      <c r="I75" s="254">
        <f>ROUND(E75*H75,2)</f>
        <v>0</v>
      </c>
      <c r="J75" s="253"/>
      <c r="K75" s="254">
        <f>ROUND(E75*J75,2)</f>
        <v>0</v>
      </c>
      <c r="L75" s="254">
        <v>21</v>
      </c>
      <c r="M75" s="254">
        <f>G75*(1+L75/100)</f>
        <v>0</v>
      </c>
      <c r="N75" s="252">
        <v>1.48E-3</v>
      </c>
      <c r="O75" s="252">
        <f>ROUND(E75*N75,2)</f>
        <v>0.01</v>
      </c>
      <c r="P75" s="252">
        <v>0</v>
      </c>
      <c r="Q75" s="252">
        <f>ROUND(E75*P75,2)</f>
        <v>0</v>
      </c>
      <c r="R75" s="254" t="s">
        <v>346</v>
      </c>
      <c r="S75" s="254" t="s">
        <v>150</v>
      </c>
      <c r="T75" s="255" t="s">
        <v>150</v>
      </c>
      <c r="U75" s="223">
        <v>0.54</v>
      </c>
      <c r="V75" s="223">
        <f>ROUND(E75*U75,2)</f>
        <v>2.16</v>
      </c>
      <c r="W75" s="223"/>
      <c r="X75" s="223" t="s">
        <v>183</v>
      </c>
      <c r="Y75" s="223" t="s">
        <v>153</v>
      </c>
      <c r="Z75" s="213"/>
      <c r="AA75" s="213"/>
      <c r="AB75" s="213"/>
      <c r="AC75" s="213"/>
      <c r="AD75" s="213"/>
      <c r="AE75" s="213"/>
      <c r="AF75" s="213"/>
      <c r="AG75" s="213" t="s">
        <v>337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22.5" outlineLevel="1" x14ac:dyDescent="0.2">
      <c r="A76" s="249">
        <v>32</v>
      </c>
      <c r="B76" s="250" t="s">
        <v>393</v>
      </c>
      <c r="C76" s="259" t="s">
        <v>394</v>
      </c>
      <c r="D76" s="251" t="s">
        <v>192</v>
      </c>
      <c r="E76" s="252">
        <v>5</v>
      </c>
      <c r="F76" s="253"/>
      <c r="G76" s="254">
        <f>ROUND(E76*F76,2)</f>
        <v>0</v>
      </c>
      <c r="H76" s="253"/>
      <c r="I76" s="254">
        <f>ROUND(E76*H76,2)</f>
        <v>0</v>
      </c>
      <c r="J76" s="253"/>
      <c r="K76" s="254">
        <f>ROUND(E76*J76,2)</f>
        <v>0</v>
      </c>
      <c r="L76" s="254">
        <v>21</v>
      </c>
      <c r="M76" s="254">
        <f>G76*(1+L76/100)</f>
        <v>0</v>
      </c>
      <c r="N76" s="252">
        <v>1.2999999999999999E-4</v>
      </c>
      <c r="O76" s="252">
        <f>ROUND(E76*N76,2)</f>
        <v>0</v>
      </c>
      <c r="P76" s="252">
        <v>0</v>
      </c>
      <c r="Q76" s="252">
        <f>ROUND(E76*P76,2)</f>
        <v>0</v>
      </c>
      <c r="R76" s="254" t="s">
        <v>346</v>
      </c>
      <c r="S76" s="254" t="s">
        <v>150</v>
      </c>
      <c r="T76" s="255" t="s">
        <v>150</v>
      </c>
      <c r="U76" s="223">
        <v>8.3000000000000004E-2</v>
      </c>
      <c r="V76" s="223">
        <f>ROUND(E76*U76,2)</f>
        <v>0.42</v>
      </c>
      <c r="W76" s="223"/>
      <c r="X76" s="223" t="s">
        <v>183</v>
      </c>
      <c r="Y76" s="223" t="s">
        <v>153</v>
      </c>
      <c r="Z76" s="213"/>
      <c r="AA76" s="213"/>
      <c r="AB76" s="213"/>
      <c r="AC76" s="213"/>
      <c r="AD76" s="213"/>
      <c r="AE76" s="213"/>
      <c r="AF76" s="213"/>
      <c r="AG76" s="213" t="s">
        <v>337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 x14ac:dyDescent="0.2">
      <c r="A77" s="249">
        <v>33</v>
      </c>
      <c r="B77" s="250" t="s">
        <v>395</v>
      </c>
      <c r="C77" s="259" t="s">
        <v>396</v>
      </c>
      <c r="D77" s="251" t="s">
        <v>192</v>
      </c>
      <c r="E77" s="252">
        <v>1</v>
      </c>
      <c r="F77" s="253"/>
      <c r="G77" s="254">
        <f>ROUND(E77*F77,2)</f>
        <v>0</v>
      </c>
      <c r="H77" s="253"/>
      <c r="I77" s="254">
        <f>ROUND(E77*H77,2)</f>
        <v>0</v>
      </c>
      <c r="J77" s="253"/>
      <c r="K77" s="254">
        <f>ROUND(E77*J77,2)</f>
        <v>0</v>
      </c>
      <c r="L77" s="254">
        <v>21</v>
      </c>
      <c r="M77" s="254">
        <f>G77*(1+L77/100)</f>
        <v>0</v>
      </c>
      <c r="N77" s="252">
        <v>1.5100000000000001E-3</v>
      </c>
      <c r="O77" s="252">
        <f>ROUND(E77*N77,2)</f>
        <v>0</v>
      </c>
      <c r="P77" s="252">
        <v>0</v>
      </c>
      <c r="Q77" s="252">
        <f>ROUND(E77*P77,2)</f>
        <v>0</v>
      </c>
      <c r="R77" s="254" t="s">
        <v>346</v>
      </c>
      <c r="S77" s="254" t="s">
        <v>150</v>
      </c>
      <c r="T77" s="255" t="s">
        <v>150</v>
      </c>
      <c r="U77" s="223">
        <v>0.30299999999999999</v>
      </c>
      <c r="V77" s="223">
        <f>ROUND(E77*U77,2)</f>
        <v>0.3</v>
      </c>
      <c r="W77" s="223"/>
      <c r="X77" s="223" t="s">
        <v>183</v>
      </c>
      <c r="Y77" s="223" t="s">
        <v>153</v>
      </c>
      <c r="Z77" s="213"/>
      <c r="AA77" s="213"/>
      <c r="AB77" s="213"/>
      <c r="AC77" s="213"/>
      <c r="AD77" s="213"/>
      <c r="AE77" s="213"/>
      <c r="AF77" s="213"/>
      <c r="AG77" s="213" t="s">
        <v>337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49">
        <v>34</v>
      </c>
      <c r="B78" s="250" t="s">
        <v>397</v>
      </c>
      <c r="C78" s="259" t="s">
        <v>398</v>
      </c>
      <c r="D78" s="251" t="s">
        <v>192</v>
      </c>
      <c r="E78" s="252">
        <v>1</v>
      </c>
      <c r="F78" s="253"/>
      <c r="G78" s="254">
        <f>ROUND(E78*F78,2)</f>
        <v>0</v>
      </c>
      <c r="H78" s="253"/>
      <c r="I78" s="254">
        <f>ROUND(E78*H78,2)</f>
        <v>0</v>
      </c>
      <c r="J78" s="253"/>
      <c r="K78" s="254">
        <f>ROUND(E78*J78,2)</f>
        <v>0</v>
      </c>
      <c r="L78" s="254">
        <v>21</v>
      </c>
      <c r="M78" s="254">
        <f>G78*(1+L78/100)</f>
        <v>0</v>
      </c>
      <c r="N78" s="252">
        <v>6.0000000000000002E-5</v>
      </c>
      <c r="O78" s="252">
        <f>ROUND(E78*N78,2)</f>
        <v>0</v>
      </c>
      <c r="P78" s="252">
        <v>0</v>
      </c>
      <c r="Q78" s="252">
        <f>ROUND(E78*P78,2)</f>
        <v>0</v>
      </c>
      <c r="R78" s="254" t="s">
        <v>346</v>
      </c>
      <c r="S78" s="254" t="s">
        <v>150</v>
      </c>
      <c r="T78" s="255" t="s">
        <v>150</v>
      </c>
      <c r="U78" s="223">
        <v>0.20699999999999999</v>
      </c>
      <c r="V78" s="223">
        <f>ROUND(E78*U78,2)</f>
        <v>0.21</v>
      </c>
      <c r="W78" s="223"/>
      <c r="X78" s="223" t="s">
        <v>183</v>
      </c>
      <c r="Y78" s="223" t="s">
        <v>153</v>
      </c>
      <c r="Z78" s="213"/>
      <c r="AA78" s="213"/>
      <c r="AB78" s="213"/>
      <c r="AC78" s="213"/>
      <c r="AD78" s="213"/>
      <c r="AE78" s="213"/>
      <c r="AF78" s="213"/>
      <c r="AG78" s="213" t="s">
        <v>337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49">
        <v>35</v>
      </c>
      <c r="B79" s="250" t="s">
        <v>399</v>
      </c>
      <c r="C79" s="259" t="s">
        <v>400</v>
      </c>
      <c r="D79" s="251" t="s">
        <v>192</v>
      </c>
      <c r="E79" s="252">
        <v>3</v>
      </c>
      <c r="F79" s="253"/>
      <c r="G79" s="254">
        <f>ROUND(E79*F79,2)</f>
        <v>0</v>
      </c>
      <c r="H79" s="253"/>
      <c r="I79" s="254">
        <f>ROUND(E79*H79,2)</f>
        <v>0</v>
      </c>
      <c r="J79" s="253"/>
      <c r="K79" s="254">
        <f>ROUND(E79*J79,2)</f>
        <v>0</v>
      </c>
      <c r="L79" s="254">
        <v>21</v>
      </c>
      <c r="M79" s="254">
        <f>G79*(1+L79/100)</f>
        <v>0</v>
      </c>
      <c r="N79" s="252">
        <v>1.3999999999999999E-4</v>
      </c>
      <c r="O79" s="252">
        <f>ROUND(E79*N79,2)</f>
        <v>0</v>
      </c>
      <c r="P79" s="252">
        <v>0</v>
      </c>
      <c r="Q79" s="252">
        <f>ROUND(E79*P79,2)</f>
        <v>0</v>
      </c>
      <c r="R79" s="254" t="s">
        <v>346</v>
      </c>
      <c r="S79" s="254" t="s">
        <v>150</v>
      </c>
      <c r="T79" s="255" t="s">
        <v>150</v>
      </c>
      <c r="U79" s="223">
        <v>0.16500000000000001</v>
      </c>
      <c r="V79" s="223">
        <f>ROUND(E79*U79,2)</f>
        <v>0.5</v>
      </c>
      <c r="W79" s="223"/>
      <c r="X79" s="223" t="s">
        <v>183</v>
      </c>
      <c r="Y79" s="223" t="s">
        <v>153</v>
      </c>
      <c r="Z79" s="213"/>
      <c r="AA79" s="213"/>
      <c r="AB79" s="213"/>
      <c r="AC79" s="213"/>
      <c r="AD79" s="213"/>
      <c r="AE79" s="213"/>
      <c r="AF79" s="213"/>
      <c r="AG79" s="213" t="s">
        <v>337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49">
        <v>36</v>
      </c>
      <c r="B80" s="250" t="s">
        <v>401</v>
      </c>
      <c r="C80" s="259" t="s">
        <v>402</v>
      </c>
      <c r="D80" s="251" t="s">
        <v>192</v>
      </c>
      <c r="E80" s="252">
        <v>4</v>
      </c>
      <c r="F80" s="253"/>
      <c r="G80" s="254">
        <f>ROUND(E80*F80,2)</f>
        <v>0</v>
      </c>
      <c r="H80" s="253"/>
      <c r="I80" s="254">
        <f>ROUND(E80*H80,2)</f>
        <v>0</v>
      </c>
      <c r="J80" s="253"/>
      <c r="K80" s="254">
        <f>ROUND(E80*J80,2)</f>
        <v>0</v>
      </c>
      <c r="L80" s="254">
        <v>21</v>
      </c>
      <c r="M80" s="254">
        <f>G80*(1+L80/100)</f>
        <v>0</v>
      </c>
      <c r="N80" s="252">
        <v>2.0000000000000001E-4</v>
      </c>
      <c r="O80" s="252">
        <f>ROUND(E80*N80,2)</f>
        <v>0</v>
      </c>
      <c r="P80" s="252">
        <v>0</v>
      </c>
      <c r="Q80" s="252">
        <f>ROUND(E80*P80,2)</f>
        <v>0</v>
      </c>
      <c r="R80" s="254" t="s">
        <v>346</v>
      </c>
      <c r="S80" s="254" t="s">
        <v>150</v>
      </c>
      <c r="T80" s="255" t="s">
        <v>150</v>
      </c>
      <c r="U80" s="223">
        <v>0.20699999999999999</v>
      </c>
      <c r="V80" s="223">
        <f>ROUND(E80*U80,2)</f>
        <v>0.83</v>
      </c>
      <c r="W80" s="223"/>
      <c r="X80" s="223" t="s">
        <v>183</v>
      </c>
      <c r="Y80" s="223" t="s">
        <v>153</v>
      </c>
      <c r="Z80" s="213"/>
      <c r="AA80" s="213"/>
      <c r="AB80" s="213"/>
      <c r="AC80" s="213"/>
      <c r="AD80" s="213"/>
      <c r="AE80" s="213"/>
      <c r="AF80" s="213"/>
      <c r="AG80" s="213" t="s">
        <v>337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49">
        <v>37</v>
      </c>
      <c r="B81" s="250" t="s">
        <v>403</v>
      </c>
      <c r="C81" s="259" t="s">
        <v>404</v>
      </c>
      <c r="D81" s="251" t="s">
        <v>192</v>
      </c>
      <c r="E81" s="252">
        <v>4</v>
      </c>
      <c r="F81" s="253"/>
      <c r="G81" s="254">
        <f>ROUND(E81*F81,2)</f>
        <v>0</v>
      </c>
      <c r="H81" s="253"/>
      <c r="I81" s="254">
        <f>ROUND(E81*H81,2)</f>
        <v>0</v>
      </c>
      <c r="J81" s="253"/>
      <c r="K81" s="254">
        <f>ROUND(E81*J81,2)</f>
        <v>0</v>
      </c>
      <c r="L81" s="254">
        <v>21</v>
      </c>
      <c r="M81" s="254">
        <f>G81*(1+L81/100)</f>
        <v>0</v>
      </c>
      <c r="N81" s="252">
        <v>3.2000000000000003E-4</v>
      </c>
      <c r="O81" s="252">
        <f>ROUND(E81*N81,2)</f>
        <v>0</v>
      </c>
      <c r="P81" s="252">
        <v>0</v>
      </c>
      <c r="Q81" s="252">
        <f>ROUND(E81*P81,2)</f>
        <v>0</v>
      </c>
      <c r="R81" s="254" t="s">
        <v>346</v>
      </c>
      <c r="S81" s="254" t="s">
        <v>150</v>
      </c>
      <c r="T81" s="255" t="s">
        <v>150</v>
      </c>
      <c r="U81" s="223">
        <v>0.22700000000000001</v>
      </c>
      <c r="V81" s="223">
        <f>ROUND(E81*U81,2)</f>
        <v>0.91</v>
      </c>
      <c r="W81" s="223"/>
      <c r="X81" s="223" t="s">
        <v>183</v>
      </c>
      <c r="Y81" s="223" t="s">
        <v>153</v>
      </c>
      <c r="Z81" s="213"/>
      <c r="AA81" s="213"/>
      <c r="AB81" s="213"/>
      <c r="AC81" s="213"/>
      <c r="AD81" s="213"/>
      <c r="AE81" s="213"/>
      <c r="AF81" s="213"/>
      <c r="AG81" s="213" t="s">
        <v>337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49">
        <v>38</v>
      </c>
      <c r="B82" s="250" t="s">
        <v>405</v>
      </c>
      <c r="C82" s="259" t="s">
        <v>406</v>
      </c>
      <c r="D82" s="251" t="s">
        <v>192</v>
      </c>
      <c r="E82" s="252">
        <v>11</v>
      </c>
      <c r="F82" s="253"/>
      <c r="G82" s="254">
        <f>ROUND(E82*F82,2)</f>
        <v>0</v>
      </c>
      <c r="H82" s="253"/>
      <c r="I82" s="254">
        <f>ROUND(E82*H82,2)</f>
        <v>0</v>
      </c>
      <c r="J82" s="253"/>
      <c r="K82" s="254">
        <f>ROUND(E82*J82,2)</f>
        <v>0</v>
      </c>
      <c r="L82" s="254">
        <v>21</v>
      </c>
      <c r="M82" s="254">
        <f>G82*(1+L82/100)</f>
        <v>0</v>
      </c>
      <c r="N82" s="252">
        <v>0</v>
      </c>
      <c r="O82" s="252">
        <f>ROUND(E82*N82,2)</f>
        <v>0</v>
      </c>
      <c r="P82" s="252">
        <v>0</v>
      </c>
      <c r="Q82" s="252">
        <f>ROUND(E82*P82,2)</f>
        <v>0</v>
      </c>
      <c r="R82" s="254" t="s">
        <v>346</v>
      </c>
      <c r="S82" s="254" t="s">
        <v>150</v>
      </c>
      <c r="T82" s="255" t="s">
        <v>150</v>
      </c>
      <c r="U82" s="223">
        <v>0.16500000000000001</v>
      </c>
      <c r="V82" s="223">
        <f>ROUND(E82*U82,2)</f>
        <v>1.82</v>
      </c>
      <c r="W82" s="223"/>
      <c r="X82" s="223" t="s">
        <v>183</v>
      </c>
      <c r="Y82" s="223" t="s">
        <v>153</v>
      </c>
      <c r="Z82" s="213"/>
      <c r="AA82" s="213"/>
      <c r="AB82" s="213"/>
      <c r="AC82" s="213"/>
      <c r="AD82" s="213"/>
      <c r="AE82" s="213"/>
      <c r="AF82" s="213"/>
      <c r="AG82" s="213" t="s">
        <v>337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49">
        <v>39</v>
      </c>
      <c r="B83" s="250" t="s">
        <v>407</v>
      </c>
      <c r="C83" s="259" t="s">
        <v>408</v>
      </c>
      <c r="D83" s="251" t="s">
        <v>192</v>
      </c>
      <c r="E83" s="252">
        <v>6</v>
      </c>
      <c r="F83" s="253"/>
      <c r="G83" s="254">
        <f>ROUND(E83*F83,2)</f>
        <v>0</v>
      </c>
      <c r="H83" s="253"/>
      <c r="I83" s="254">
        <f>ROUND(E83*H83,2)</f>
        <v>0</v>
      </c>
      <c r="J83" s="253"/>
      <c r="K83" s="254">
        <f>ROUND(E83*J83,2)</f>
        <v>0</v>
      </c>
      <c r="L83" s="254">
        <v>21</v>
      </c>
      <c r="M83" s="254">
        <f>G83*(1+L83/100)</f>
        <v>0</v>
      </c>
      <c r="N83" s="252">
        <v>0</v>
      </c>
      <c r="O83" s="252">
        <f>ROUND(E83*N83,2)</f>
        <v>0</v>
      </c>
      <c r="P83" s="252">
        <v>0</v>
      </c>
      <c r="Q83" s="252">
        <f>ROUND(E83*P83,2)</f>
        <v>0</v>
      </c>
      <c r="R83" s="254" t="s">
        <v>346</v>
      </c>
      <c r="S83" s="254" t="s">
        <v>150</v>
      </c>
      <c r="T83" s="255" t="s">
        <v>150</v>
      </c>
      <c r="U83" s="223">
        <v>0.20699999999999999</v>
      </c>
      <c r="V83" s="223">
        <f>ROUND(E83*U83,2)</f>
        <v>1.24</v>
      </c>
      <c r="W83" s="223"/>
      <c r="X83" s="223" t="s">
        <v>183</v>
      </c>
      <c r="Y83" s="223" t="s">
        <v>153</v>
      </c>
      <c r="Z83" s="213"/>
      <c r="AA83" s="213"/>
      <c r="AB83" s="213"/>
      <c r="AC83" s="213"/>
      <c r="AD83" s="213"/>
      <c r="AE83" s="213"/>
      <c r="AF83" s="213"/>
      <c r="AG83" s="213" t="s">
        <v>337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49">
        <v>40</v>
      </c>
      <c r="B84" s="250" t="s">
        <v>409</v>
      </c>
      <c r="C84" s="259" t="s">
        <v>410</v>
      </c>
      <c r="D84" s="251" t="s">
        <v>192</v>
      </c>
      <c r="E84" s="252">
        <v>9</v>
      </c>
      <c r="F84" s="253"/>
      <c r="G84" s="254">
        <f>ROUND(E84*F84,2)</f>
        <v>0</v>
      </c>
      <c r="H84" s="253"/>
      <c r="I84" s="254">
        <f>ROUND(E84*H84,2)</f>
        <v>0</v>
      </c>
      <c r="J84" s="253"/>
      <c r="K84" s="254">
        <f>ROUND(E84*J84,2)</f>
        <v>0</v>
      </c>
      <c r="L84" s="254">
        <v>21</v>
      </c>
      <c r="M84" s="254">
        <f>G84*(1+L84/100)</f>
        <v>0</v>
      </c>
      <c r="N84" s="252">
        <v>0</v>
      </c>
      <c r="O84" s="252">
        <f>ROUND(E84*N84,2)</f>
        <v>0</v>
      </c>
      <c r="P84" s="252">
        <v>0</v>
      </c>
      <c r="Q84" s="252">
        <f>ROUND(E84*P84,2)</f>
        <v>0</v>
      </c>
      <c r="R84" s="254" t="s">
        <v>346</v>
      </c>
      <c r="S84" s="254" t="s">
        <v>150</v>
      </c>
      <c r="T84" s="255" t="s">
        <v>150</v>
      </c>
      <c r="U84" s="223">
        <v>0.22700000000000001</v>
      </c>
      <c r="V84" s="223">
        <f>ROUND(E84*U84,2)</f>
        <v>2.04</v>
      </c>
      <c r="W84" s="223"/>
      <c r="X84" s="223" t="s">
        <v>183</v>
      </c>
      <c r="Y84" s="223" t="s">
        <v>153</v>
      </c>
      <c r="Z84" s="213"/>
      <c r="AA84" s="213"/>
      <c r="AB84" s="213"/>
      <c r="AC84" s="213"/>
      <c r="AD84" s="213"/>
      <c r="AE84" s="213"/>
      <c r="AF84" s="213"/>
      <c r="AG84" s="213" t="s">
        <v>337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49">
        <v>41</v>
      </c>
      <c r="B85" s="250" t="s">
        <v>411</v>
      </c>
      <c r="C85" s="259" t="s">
        <v>412</v>
      </c>
      <c r="D85" s="251" t="s">
        <v>192</v>
      </c>
      <c r="E85" s="252">
        <v>5</v>
      </c>
      <c r="F85" s="253"/>
      <c r="G85" s="254">
        <f>ROUND(E85*F85,2)</f>
        <v>0</v>
      </c>
      <c r="H85" s="253"/>
      <c r="I85" s="254">
        <f>ROUND(E85*H85,2)</f>
        <v>0</v>
      </c>
      <c r="J85" s="253"/>
      <c r="K85" s="254">
        <f>ROUND(E85*J85,2)</f>
        <v>0</v>
      </c>
      <c r="L85" s="254">
        <v>21</v>
      </c>
      <c r="M85" s="254">
        <f>G85*(1+L85/100)</f>
        <v>0</v>
      </c>
      <c r="N85" s="252">
        <v>0</v>
      </c>
      <c r="O85" s="252">
        <f>ROUND(E85*N85,2)</f>
        <v>0</v>
      </c>
      <c r="P85" s="252">
        <v>0</v>
      </c>
      <c r="Q85" s="252">
        <f>ROUND(E85*P85,2)</f>
        <v>0</v>
      </c>
      <c r="R85" s="254" t="s">
        <v>346</v>
      </c>
      <c r="S85" s="254" t="s">
        <v>150</v>
      </c>
      <c r="T85" s="255" t="s">
        <v>150</v>
      </c>
      <c r="U85" s="223">
        <v>0.26900000000000002</v>
      </c>
      <c r="V85" s="223">
        <f>ROUND(E85*U85,2)</f>
        <v>1.35</v>
      </c>
      <c r="W85" s="223"/>
      <c r="X85" s="223" t="s">
        <v>183</v>
      </c>
      <c r="Y85" s="223" t="s">
        <v>153</v>
      </c>
      <c r="Z85" s="213"/>
      <c r="AA85" s="213"/>
      <c r="AB85" s="213"/>
      <c r="AC85" s="213"/>
      <c r="AD85" s="213"/>
      <c r="AE85" s="213"/>
      <c r="AF85" s="213"/>
      <c r="AG85" s="213" t="s">
        <v>337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 x14ac:dyDescent="0.2">
      <c r="A86" s="249">
        <v>42</v>
      </c>
      <c r="B86" s="250" t="s">
        <v>413</v>
      </c>
      <c r="C86" s="259" t="s">
        <v>414</v>
      </c>
      <c r="D86" s="251" t="s">
        <v>248</v>
      </c>
      <c r="E86" s="252">
        <v>144.30000000000001</v>
      </c>
      <c r="F86" s="253"/>
      <c r="G86" s="254">
        <f>ROUND(E86*F86,2)</f>
        <v>0</v>
      </c>
      <c r="H86" s="253"/>
      <c r="I86" s="254">
        <f>ROUND(E86*H86,2)</f>
        <v>0</v>
      </c>
      <c r="J86" s="253"/>
      <c r="K86" s="254">
        <f>ROUND(E86*J86,2)</f>
        <v>0</v>
      </c>
      <c r="L86" s="254">
        <v>21</v>
      </c>
      <c r="M86" s="254">
        <f>G86*(1+L86/100)</f>
        <v>0</v>
      </c>
      <c r="N86" s="252">
        <v>0</v>
      </c>
      <c r="O86" s="252">
        <f>ROUND(E86*N86,2)</f>
        <v>0</v>
      </c>
      <c r="P86" s="252">
        <v>0</v>
      </c>
      <c r="Q86" s="252">
        <f>ROUND(E86*P86,2)</f>
        <v>0</v>
      </c>
      <c r="R86" s="254" t="s">
        <v>346</v>
      </c>
      <c r="S86" s="254" t="s">
        <v>150</v>
      </c>
      <c r="T86" s="255" t="s">
        <v>150</v>
      </c>
      <c r="U86" s="223">
        <v>4.2000000000000003E-2</v>
      </c>
      <c r="V86" s="223">
        <f>ROUND(E86*U86,2)</f>
        <v>6.06</v>
      </c>
      <c r="W86" s="223"/>
      <c r="X86" s="223" t="s">
        <v>183</v>
      </c>
      <c r="Y86" s="223" t="s">
        <v>153</v>
      </c>
      <c r="Z86" s="213"/>
      <c r="AA86" s="213"/>
      <c r="AB86" s="213"/>
      <c r="AC86" s="213"/>
      <c r="AD86" s="213"/>
      <c r="AE86" s="213"/>
      <c r="AF86" s="213"/>
      <c r="AG86" s="213" t="s">
        <v>337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">
      <c r="A87" s="249">
        <v>43</v>
      </c>
      <c r="B87" s="250" t="s">
        <v>415</v>
      </c>
      <c r="C87" s="259" t="s">
        <v>416</v>
      </c>
      <c r="D87" s="251" t="s">
        <v>248</v>
      </c>
      <c r="E87" s="252">
        <v>144.30000000000001</v>
      </c>
      <c r="F87" s="253"/>
      <c r="G87" s="254">
        <f>ROUND(E87*F87,2)</f>
        <v>0</v>
      </c>
      <c r="H87" s="253"/>
      <c r="I87" s="254">
        <f>ROUND(E87*H87,2)</f>
        <v>0</v>
      </c>
      <c r="J87" s="253"/>
      <c r="K87" s="254">
        <f>ROUND(E87*J87,2)</f>
        <v>0</v>
      </c>
      <c r="L87" s="254">
        <v>21</v>
      </c>
      <c r="M87" s="254">
        <f>G87*(1+L87/100)</f>
        <v>0</v>
      </c>
      <c r="N87" s="252">
        <v>1.0000000000000001E-5</v>
      </c>
      <c r="O87" s="252">
        <f>ROUND(E87*N87,2)</f>
        <v>0</v>
      </c>
      <c r="P87" s="252">
        <v>0</v>
      </c>
      <c r="Q87" s="252">
        <f>ROUND(E87*P87,2)</f>
        <v>0</v>
      </c>
      <c r="R87" s="254" t="s">
        <v>346</v>
      </c>
      <c r="S87" s="254" t="s">
        <v>150</v>
      </c>
      <c r="T87" s="255" t="s">
        <v>150</v>
      </c>
      <c r="U87" s="223">
        <v>6.2E-2</v>
      </c>
      <c r="V87" s="223">
        <f>ROUND(E87*U87,2)</f>
        <v>8.9499999999999993</v>
      </c>
      <c r="W87" s="223"/>
      <c r="X87" s="223" t="s">
        <v>183</v>
      </c>
      <c r="Y87" s="223" t="s">
        <v>153</v>
      </c>
      <c r="Z87" s="213"/>
      <c r="AA87" s="213"/>
      <c r="AB87" s="213"/>
      <c r="AC87" s="213"/>
      <c r="AD87" s="213"/>
      <c r="AE87" s="213"/>
      <c r="AF87" s="213"/>
      <c r="AG87" s="213" t="s">
        <v>337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49">
        <v>44</v>
      </c>
      <c r="B88" s="250" t="s">
        <v>417</v>
      </c>
      <c r="C88" s="259" t="s">
        <v>418</v>
      </c>
      <c r="D88" s="251" t="s">
        <v>283</v>
      </c>
      <c r="E88" s="252">
        <v>2</v>
      </c>
      <c r="F88" s="253"/>
      <c r="G88" s="254">
        <f>ROUND(E88*F88,2)</f>
        <v>0</v>
      </c>
      <c r="H88" s="253"/>
      <c r="I88" s="254">
        <f>ROUND(E88*H88,2)</f>
        <v>0</v>
      </c>
      <c r="J88" s="253"/>
      <c r="K88" s="254">
        <f>ROUND(E88*J88,2)</f>
        <v>0</v>
      </c>
      <c r="L88" s="254">
        <v>21</v>
      </c>
      <c r="M88" s="254">
        <f>G88*(1+L88/100)</f>
        <v>0</v>
      </c>
      <c r="N88" s="252">
        <v>0</v>
      </c>
      <c r="O88" s="252">
        <f>ROUND(E88*N88,2)</f>
        <v>0</v>
      </c>
      <c r="P88" s="252">
        <v>0</v>
      </c>
      <c r="Q88" s="252">
        <f>ROUND(E88*P88,2)</f>
        <v>0</v>
      </c>
      <c r="R88" s="254" t="s">
        <v>284</v>
      </c>
      <c r="S88" s="254" t="s">
        <v>150</v>
      </c>
      <c r="T88" s="255" t="s">
        <v>150</v>
      </c>
      <c r="U88" s="223">
        <v>1</v>
      </c>
      <c r="V88" s="223">
        <f>ROUND(E88*U88,2)</f>
        <v>2</v>
      </c>
      <c r="W88" s="223"/>
      <c r="X88" s="223" t="s">
        <v>285</v>
      </c>
      <c r="Y88" s="223" t="s">
        <v>153</v>
      </c>
      <c r="Z88" s="213"/>
      <c r="AA88" s="213"/>
      <c r="AB88" s="213"/>
      <c r="AC88" s="213"/>
      <c r="AD88" s="213"/>
      <c r="AE88" s="213"/>
      <c r="AF88" s="213"/>
      <c r="AG88" s="213" t="s">
        <v>286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ht="22.5" outlineLevel="1" x14ac:dyDescent="0.2">
      <c r="A89" s="249">
        <v>45</v>
      </c>
      <c r="B89" s="250" t="s">
        <v>419</v>
      </c>
      <c r="C89" s="259" t="s">
        <v>420</v>
      </c>
      <c r="D89" s="251" t="s">
        <v>192</v>
      </c>
      <c r="E89" s="252">
        <v>6</v>
      </c>
      <c r="F89" s="253"/>
      <c r="G89" s="254">
        <f>ROUND(E89*F89,2)</f>
        <v>0</v>
      </c>
      <c r="H89" s="253"/>
      <c r="I89" s="254">
        <f>ROUND(E89*H89,2)</f>
        <v>0</v>
      </c>
      <c r="J89" s="253"/>
      <c r="K89" s="254">
        <f>ROUND(E89*J89,2)</f>
        <v>0</v>
      </c>
      <c r="L89" s="254">
        <v>21</v>
      </c>
      <c r="M89" s="254">
        <f>G89*(1+L89/100)</f>
        <v>0</v>
      </c>
      <c r="N89" s="252">
        <v>8.0000000000000007E-5</v>
      </c>
      <c r="O89" s="252">
        <f>ROUND(E89*N89,2)</f>
        <v>0</v>
      </c>
      <c r="P89" s="252">
        <v>0</v>
      </c>
      <c r="Q89" s="252">
        <f>ROUND(E89*P89,2)</f>
        <v>0</v>
      </c>
      <c r="R89" s="254" t="s">
        <v>196</v>
      </c>
      <c r="S89" s="254" t="s">
        <v>150</v>
      </c>
      <c r="T89" s="255" t="s">
        <v>150</v>
      </c>
      <c r="U89" s="223">
        <v>0</v>
      </c>
      <c r="V89" s="223">
        <f>ROUND(E89*U89,2)</f>
        <v>0</v>
      </c>
      <c r="W89" s="223"/>
      <c r="X89" s="223" t="s">
        <v>197</v>
      </c>
      <c r="Y89" s="223" t="s">
        <v>153</v>
      </c>
      <c r="Z89" s="213"/>
      <c r="AA89" s="213"/>
      <c r="AB89" s="213"/>
      <c r="AC89" s="213"/>
      <c r="AD89" s="213"/>
      <c r="AE89" s="213"/>
      <c r="AF89" s="213"/>
      <c r="AG89" s="213" t="s">
        <v>421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22.5" outlineLevel="1" x14ac:dyDescent="0.2">
      <c r="A90" s="249">
        <v>46</v>
      </c>
      <c r="B90" s="250" t="s">
        <v>422</v>
      </c>
      <c r="C90" s="259" t="s">
        <v>423</v>
      </c>
      <c r="D90" s="251" t="s">
        <v>192</v>
      </c>
      <c r="E90" s="252">
        <v>3</v>
      </c>
      <c r="F90" s="253"/>
      <c r="G90" s="254">
        <f>ROUND(E90*F90,2)</f>
        <v>0</v>
      </c>
      <c r="H90" s="253"/>
      <c r="I90" s="254">
        <f>ROUND(E90*H90,2)</f>
        <v>0</v>
      </c>
      <c r="J90" s="253"/>
      <c r="K90" s="254">
        <f>ROUND(E90*J90,2)</f>
        <v>0</v>
      </c>
      <c r="L90" s="254">
        <v>21</v>
      </c>
      <c r="M90" s="254">
        <f>G90*(1+L90/100)</f>
        <v>0</v>
      </c>
      <c r="N90" s="252">
        <v>1.2E-4</v>
      </c>
      <c r="O90" s="252">
        <f>ROUND(E90*N90,2)</f>
        <v>0</v>
      </c>
      <c r="P90" s="252">
        <v>0</v>
      </c>
      <c r="Q90" s="252">
        <f>ROUND(E90*P90,2)</f>
        <v>0</v>
      </c>
      <c r="R90" s="254" t="s">
        <v>196</v>
      </c>
      <c r="S90" s="254" t="s">
        <v>150</v>
      </c>
      <c r="T90" s="255" t="s">
        <v>150</v>
      </c>
      <c r="U90" s="223">
        <v>0</v>
      </c>
      <c r="V90" s="223">
        <f>ROUND(E90*U90,2)</f>
        <v>0</v>
      </c>
      <c r="W90" s="223"/>
      <c r="X90" s="223" t="s">
        <v>197</v>
      </c>
      <c r="Y90" s="223" t="s">
        <v>153</v>
      </c>
      <c r="Z90" s="213"/>
      <c r="AA90" s="213"/>
      <c r="AB90" s="213"/>
      <c r="AC90" s="213"/>
      <c r="AD90" s="213"/>
      <c r="AE90" s="213"/>
      <c r="AF90" s="213"/>
      <c r="AG90" s="213" t="s">
        <v>421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22.5" outlineLevel="1" x14ac:dyDescent="0.2">
      <c r="A91" s="249">
        <v>47</v>
      </c>
      <c r="B91" s="250" t="s">
        <v>424</v>
      </c>
      <c r="C91" s="259" t="s">
        <v>425</v>
      </c>
      <c r="D91" s="251" t="s">
        <v>192</v>
      </c>
      <c r="E91" s="252">
        <v>5</v>
      </c>
      <c r="F91" s="253"/>
      <c r="G91" s="254">
        <f>ROUND(E91*F91,2)</f>
        <v>0</v>
      </c>
      <c r="H91" s="253"/>
      <c r="I91" s="254">
        <f>ROUND(E91*H91,2)</f>
        <v>0</v>
      </c>
      <c r="J91" s="253"/>
      <c r="K91" s="254">
        <f>ROUND(E91*J91,2)</f>
        <v>0</v>
      </c>
      <c r="L91" s="254">
        <v>21</v>
      </c>
      <c r="M91" s="254">
        <f>G91*(1+L91/100)</f>
        <v>0</v>
      </c>
      <c r="N91" s="252">
        <v>1.8000000000000001E-4</v>
      </c>
      <c r="O91" s="252">
        <f>ROUND(E91*N91,2)</f>
        <v>0</v>
      </c>
      <c r="P91" s="252">
        <v>0</v>
      </c>
      <c r="Q91" s="252">
        <f>ROUND(E91*P91,2)</f>
        <v>0</v>
      </c>
      <c r="R91" s="254" t="s">
        <v>196</v>
      </c>
      <c r="S91" s="254" t="s">
        <v>150</v>
      </c>
      <c r="T91" s="255" t="s">
        <v>150</v>
      </c>
      <c r="U91" s="223">
        <v>0</v>
      </c>
      <c r="V91" s="223">
        <f>ROUND(E91*U91,2)</f>
        <v>0</v>
      </c>
      <c r="W91" s="223"/>
      <c r="X91" s="223" t="s">
        <v>197</v>
      </c>
      <c r="Y91" s="223" t="s">
        <v>153</v>
      </c>
      <c r="Z91" s="213"/>
      <c r="AA91" s="213"/>
      <c r="AB91" s="213"/>
      <c r="AC91" s="213"/>
      <c r="AD91" s="213"/>
      <c r="AE91" s="213"/>
      <c r="AF91" s="213"/>
      <c r="AG91" s="213" t="s">
        <v>421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ht="22.5" outlineLevel="1" x14ac:dyDescent="0.2">
      <c r="A92" s="249">
        <v>48</v>
      </c>
      <c r="B92" s="250" t="s">
        <v>426</v>
      </c>
      <c r="C92" s="259" t="s">
        <v>427</v>
      </c>
      <c r="D92" s="251" t="s">
        <v>192</v>
      </c>
      <c r="E92" s="252">
        <v>2</v>
      </c>
      <c r="F92" s="253"/>
      <c r="G92" s="254">
        <f>ROUND(E92*F92,2)</f>
        <v>0</v>
      </c>
      <c r="H92" s="253"/>
      <c r="I92" s="254">
        <f>ROUND(E92*H92,2)</f>
        <v>0</v>
      </c>
      <c r="J92" s="253"/>
      <c r="K92" s="254">
        <f>ROUND(E92*J92,2)</f>
        <v>0</v>
      </c>
      <c r="L92" s="254">
        <v>21</v>
      </c>
      <c r="M92" s="254">
        <f>G92*(1+L92/100)</f>
        <v>0</v>
      </c>
      <c r="N92" s="252">
        <v>3.4000000000000002E-4</v>
      </c>
      <c r="O92" s="252">
        <f>ROUND(E92*N92,2)</f>
        <v>0</v>
      </c>
      <c r="P92" s="252">
        <v>0</v>
      </c>
      <c r="Q92" s="252">
        <f>ROUND(E92*P92,2)</f>
        <v>0</v>
      </c>
      <c r="R92" s="254" t="s">
        <v>196</v>
      </c>
      <c r="S92" s="254" t="s">
        <v>150</v>
      </c>
      <c r="T92" s="255" t="s">
        <v>150</v>
      </c>
      <c r="U92" s="223">
        <v>0</v>
      </c>
      <c r="V92" s="223">
        <f>ROUND(E92*U92,2)</f>
        <v>0</v>
      </c>
      <c r="W92" s="223"/>
      <c r="X92" s="223" t="s">
        <v>197</v>
      </c>
      <c r="Y92" s="223" t="s">
        <v>153</v>
      </c>
      <c r="Z92" s="213"/>
      <c r="AA92" s="213"/>
      <c r="AB92" s="213"/>
      <c r="AC92" s="213"/>
      <c r="AD92" s="213"/>
      <c r="AE92" s="213"/>
      <c r="AF92" s="213"/>
      <c r="AG92" s="213" t="s">
        <v>421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ht="22.5" outlineLevel="1" x14ac:dyDescent="0.2">
      <c r="A93" s="249">
        <v>49</v>
      </c>
      <c r="B93" s="250" t="s">
        <v>428</v>
      </c>
      <c r="C93" s="259" t="s">
        <v>429</v>
      </c>
      <c r="D93" s="251" t="s">
        <v>192</v>
      </c>
      <c r="E93" s="252">
        <v>3</v>
      </c>
      <c r="F93" s="253"/>
      <c r="G93" s="254">
        <f>ROUND(E93*F93,2)</f>
        <v>0</v>
      </c>
      <c r="H93" s="253"/>
      <c r="I93" s="254">
        <f>ROUND(E93*H93,2)</f>
        <v>0</v>
      </c>
      <c r="J93" s="253"/>
      <c r="K93" s="254">
        <f>ROUND(E93*J93,2)</f>
        <v>0</v>
      </c>
      <c r="L93" s="254">
        <v>21</v>
      </c>
      <c r="M93" s="254">
        <f>G93*(1+L93/100)</f>
        <v>0</v>
      </c>
      <c r="N93" s="252">
        <v>2.0000000000000002E-5</v>
      </c>
      <c r="O93" s="252">
        <f>ROUND(E93*N93,2)</f>
        <v>0</v>
      </c>
      <c r="P93" s="252">
        <v>0</v>
      </c>
      <c r="Q93" s="252">
        <f>ROUND(E93*P93,2)</f>
        <v>0</v>
      </c>
      <c r="R93" s="254" t="s">
        <v>196</v>
      </c>
      <c r="S93" s="254" t="s">
        <v>150</v>
      </c>
      <c r="T93" s="255" t="s">
        <v>150</v>
      </c>
      <c r="U93" s="223">
        <v>0</v>
      </c>
      <c r="V93" s="223">
        <f>ROUND(E93*U93,2)</f>
        <v>0</v>
      </c>
      <c r="W93" s="223"/>
      <c r="X93" s="223" t="s">
        <v>197</v>
      </c>
      <c r="Y93" s="223" t="s">
        <v>153</v>
      </c>
      <c r="Z93" s="213"/>
      <c r="AA93" s="213"/>
      <c r="AB93" s="213"/>
      <c r="AC93" s="213"/>
      <c r="AD93" s="213"/>
      <c r="AE93" s="213"/>
      <c r="AF93" s="213"/>
      <c r="AG93" s="213" t="s">
        <v>421</v>
      </c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ht="22.5" outlineLevel="1" x14ac:dyDescent="0.2">
      <c r="A94" s="249">
        <v>50</v>
      </c>
      <c r="B94" s="250" t="s">
        <v>430</v>
      </c>
      <c r="C94" s="259" t="s">
        <v>431</v>
      </c>
      <c r="D94" s="251" t="s">
        <v>192</v>
      </c>
      <c r="E94" s="252">
        <v>1</v>
      </c>
      <c r="F94" s="253"/>
      <c r="G94" s="254">
        <f>ROUND(E94*F94,2)</f>
        <v>0</v>
      </c>
      <c r="H94" s="253"/>
      <c r="I94" s="254">
        <f>ROUND(E94*H94,2)</f>
        <v>0</v>
      </c>
      <c r="J94" s="253"/>
      <c r="K94" s="254">
        <f>ROUND(E94*J94,2)</f>
        <v>0</v>
      </c>
      <c r="L94" s="254">
        <v>21</v>
      </c>
      <c r="M94" s="254">
        <f>G94*(1+L94/100)</f>
        <v>0</v>
      </c>
      <c r="N94" s="252">
        <v>3.0000000000000001E-5</v>
      </c>
      <c r="O94" s="252">
        <f>ROUND(E94*N94,2)</f>
        <v>0</v>
      </c>
      <c r="P94" s="252">
        <v>0</v>
      </c>
      <c r="Q94" s="252">
        <f>ROUND(E94*P94,2)</f>
        <v>0</v>
      </c>
      <c r="R94" s="254" t="s">
        <v>196</v>
      </c>
      <c r="S94" s="254" t="s">
        <v>150</v>
      </c>
      <c r="T94" s="255" t="s">
        <v>150</v>
      </c>
      <c r="U94" s="223">
        <v>0</v>
      </c>
      <c r="V94" s="223">
        <f>ROUND(E94*U94,2)</f>
        <v>0</v>
      </c>
      <c r="W94" s="223"/>
      <c r="X94" s="223" t="s">
        <v>197</v>
      </c>
      <c r="Y94" s="223" t="s">
        <v>153</v>
      </c>
      <c r="Z94" s="213"/>
      <c r="AA94" s="213"/>
      <c r="AB94" s="213"/>
      <c r="AC94" s="213"/>
      <c r="AD94" s="213"/>
      <c r="AE94" s="213"/>
      <c r="AF94" s="213"/>
      <c r="AG94" s="213" t="s">
        <v>421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ht="22.5" outlineLevel="1" x14ac:dyDescent="0.2">
      <c r="A95" s="249">
        <v>51</v>
      </c>
      <c r="B95" s="250" t="s">
        <v>432</v>
      </c>
      <c r="C95" s="259" t="s">
        <v>433</v>
      </c>
      <c r="D95" s="251" t="s">
        <v>192</v>
      </c>
      <c r="E95" s="252">
        <v>2</v>
      </c>
      <c r="F95" s="253"/>
      <c r="G95" s="254">
        <f>ROUND(E95*F95,2)</f>
        <v>0</v>
      </c>
      <c r="H95" s="253"/>
      <c r="I95" s="254">
        <f>ROUND(E95*H95,2)</f>
        <v>0</v>
      </c>
      <c r="J95" s="253"/>
      <c r="K95" s="254">
        <f>ROUND(E95*J95,2)</f>
        <v>0</v>
      </c>
      <c r="L95" s="254">
        <v>21</v>
      </c>
      <c r="M95" s="254">
        <f>G95*(1+L95/100)</f>
        <v>0</v>
      </c>
      <c r="N95" s="252">
        <v>4.0000000000000003E-5</v>
      </c>
      <c r="O95" s="252">
        <f>ROUND(E95*N95,2)</f>
        <v>0</v>
      </c>
      <c r="P95" s="252">
        <v>0</v>
      </c>
      <c r="Q95" s="252">
        <f>ROUND(E95*P95,2)</f>
        <v>0</v>
      </c>
      <c r="R95" s="254" t="s">
        <v>196</v>
      </c>
      <c r="S95" s="254" t="s">
        <v>150</v>
      </c>
      <c r="T95" s="255" t="s">
        <v>150</v>
      </c>
      <c r="U95" s="223">
        <v>0</v>
      </c>
      <c r="V95" s="223">
        <f>ROUND(E95*U95,2)</f>
        <v>0</v>
      </c>
      <c r="W95" s="223"/>
      <c r="X95" s="223" t="s">
        <v>197</v>
      </c>
      <c r="Y95" s="223" t="s">
        <v>153</v>
      </c>
      <c r="Z95" s="213"/>
      <c r="AA95" s="213"/>
      <c r="AB95" s="213"/>
      <c r="AC95" s="213"/>
      <c r="AD95" s="213"/>
      <c r="AE95" s="213"/>
      <c r="AF95" s="213"/>
      <c r="AG95" s="213" t="s">
        <v>421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49">
        <v>52</v>
      </c>
      <c r="B96" s="250" t="s">
        <v>434</v>
      </c>
      <c r="C96" s="259" t="s">
        <v>435</v>
      </c>
      <c r="D96" s="251" t="s">
        <v>192</v>
      </c>
      <c r="E96" s="252">
        <v>1</v>
      </c>
      <c r="F96" s="253"/>
      <c r="G96" s="254">
        <f>ROUND(E96*F96,2)</f>
        <v>0</v>
      </c>
      <c r="H96" s="253"/>
      <c r="I96" s="254">
        <f>ROUND(E96*H96,2)</f>
        <v>0</v>
      </c>
      <c r="J96" s="253"/>
      <c r="K96" s="254">
        <f>ROUND(E96*J96,2)</f>
        <v>0</v>
      </c>
      <c r="L96" s="254">
        <v>21</v>
      </c>
      <c r="M96" s="254">
        <f>G96*(1+L96/100)</f>
        <v>0</v>
      </c>
      <c r="N96" s="252">
        <v>3.0000000000000001E-5</v>
      </c>
      <c r="O96" s="252">
        <f>ROUND(E96*N96,2)</f>
        <v>0</v>
      </c>
      <c r="P96" s="252">
        <v>0</v>
      </c>
      <c r="Q96" s="252">
        <f>ROUND(E96*P96,2)</f>
        <v>0</v>
      </c>
      <c r="R96" s="254" t="s">
        <v>196</v>
      </c>
      <c r="S96" s="254" t="s">
        <v>150</v>
      </c>
      <c r="T96" s="255" t="s">
        <v>150</v>
      </c>
      <c r="U96" s="223">
        <v>0</v>
      </c>
      <c r="V96" s="223">
        <f>ROUND(E96*U96,2)</f>
        <v>0</v>
      </c>
      <c r="W96" s="223"/>
      <c r="X96" s="223" t="s">
        <v>197</v>
      </c>
      <c r="Y96" s="223" t="s">
        <v>153</v>
      </c>
      <c r="Z96" s="213"/>
      <c r="AA96" s="213"/>
      <c r="AB96" s="213"/>
      <c r="AC96" s="213"/>
      <c r="AD96" s="213"/>
      <c r="AE96" s="213"/>
      <c r="AF96" s="213"/>
      <c r="AG96" s="213" t="s">
        <v>421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ht="22.5" outlineLevel="1" x14ac:dyDescent="0.2">
      <c r="A97" s="249">
        <v>53</v>
      </c>
      <c r="B97" s="250" t="s">
        <v>436</v>
      </c>
      <c r="C97" s="259" t="s">
        <v>437</v>
      </c>
      <c r="D97" s="251" t="s">
        <v>192</v>
      </c>
      <c r="E97" s="252">
        <v>2</v>
      </c>
      <c r="F97" s="253"/>
      <c r="G97" s="254">
        <f>ROUND(E97*F97,2)</f>
        <v>0</v>
      </c>
      <c r="H97" s="253"/>
      <c r="I97" s="254">
        <f>ROUND(E97*H97,2)</f>
        <v>0</v>
      </c>
      <c r="J97" s="253"/>
      <c r="K97" s="254">
        <f>ROUND(E97*J97,2)</f>
        <v>0</v>
      </c>
      <c r="L97" s="254">
        <v>21</v>
      </c>
      <c r="M97" s="254">
        <f>G97*(1+L97/100)</f>
        <v>0</v>
      </c>
      <c r="N97" s="252">
        <v>4.0000000000000003E-5</v>
      </c>
      <c r="O97" s="252">
        <f>ROUND(E97*N97,2)</f>
        <v>0</v>
      </c>
      <c r="P97" s="252">
        <v>0</v>
      </c>
      <c r="Q97" s="252">
        <f>ROUND(E97*P97,2)</f>
        <v>0</v>
      </c>
      <c r="R97" s="254" t="s">
        <v>196</v>
      </c>
      <c r="S97" s="254" t="s">
        <v>150</v>
      </c>
      <c r="T97" s="255" t="s">
        <v>150</v>
      </c>
      <c r="U97" s="223">
        <v>0</v>
      </c>
      <c r="V97" s="223">
        <f>ROUND(E97*U97,2)</f>
        <v>0</v>
      </c>
      <c r="W97" s="223"/>
      <c r="X97" s="223" t="s">
        <v>197</v>
      </c>
      <c r="Y97" s="223" t="s">
        <v>153</v>
      </c>
      <c r="Z97" s="213"/>
      <c r="AA97" s="213"/>
      <c r="AB97" s="213"/>
      <c r="AC97" s="213"/>
      <c r="AD97" s="213"/>
      <c r="AE97" s="213"/>
      <c r="AF97" s="213"/>
      <c r="AG97" s="213" t="s">
        <v>421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ht="22.5" outlineLevel="1" x14ac:dyDescent="0.2">
      <c r="A98" s="249">
        <v>54</v>
      </c>
      <c r="B98" s="250" t="s">
        <v>438</v>
      </c>
      <c r="C98" s="259" t="s">
        <v>439</v>
      </c>
      <c r="D98" s="251" t="s">
        <v>192</v>
      </c>
      <c r="E98" s="252">
        <v>3</v>
      </c>
      <c r="F98" s="253"/>
      <c r="G98" s="254">
        <f>ROUND(E98*F98,2)</f>
        <v>0</v>
      </c>
      <c r="H98" s="253"/>
      <c r="I98" s="254">
        <f>ROUND(E98*H98,2)</f>
        <v>0</v>
      </c>
      <c r="J98" s="253"/>
      <c r="K98" s="254">
        <f>ROUND(E98*J98,2)</f>
        <v>0</v>
      </c>
      <c r="L98" s="254">
        <v>21</v>
      </c>
      <c r="M98" s="254">
        <f>G98*(1+L98/100)</f>
        <v>0</v>
      </c>
      <c r="N98" s="252">
        <v>6.0000000000000002E-5</v>
      </c>
      <c r="O98" s="252">
        <f>ROUND(E98*N98,2)</f>
        <v>0</v>
      </c>
      <c r="P98" s="252">
        <v>0</v>
      </c>
      <c r="Q98" s="252">
        <f>ROUND(E98*P98,2)</f>
        <v>0</v>
      </c>
      <c r="R98" s="254" t="s">
        <v>196</v>
      </c>
      <c r="S98" s="254" t="s">
        <v>150</v>
      </c>
      <c r="T98" s="255" t="s">
        <v>150</v>
      </c>
      <c r="U98" s="223">
        <v>0</v>
      </c>
      <c r="V98" s="223">
        <f>ROUND(E98*U98,2)</f>
        <v>0</v>
      </c>
      <c r="W98" s="223"/>
      <c r="X98" s="223" t="s">
        <v>197</v>
      </c>
      <c r="Y98" s="223" t="s">
        <v>153</v>
      </c>
      <c r="Z98" s="213"/>
      <c r="AA98" s="213"/>
      <c r="AB98" s="213"/>
      <c r="AC98" s="213"/>
      <c r="AD98" s="213"/>
      <c r="AE98" s="213"/>
      <c r="AF98" s="213"/>
      <c r="AG98" s="213" t="s">
        <v>421</v>
      </c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 x14ac:dyDescent="0.2">
      <c r="A99" s="249">
        <v>55</v>
      </c>
      <c r="B99" s="250" t="s">
        <v>440</v>
      </c>
      <c r="C99" s="259" t="s">
        <v>441</v>
      </c>
      <c r="D99" s="251" t="s">
        <v>192</v>
      </c>
      <c r="E99" s="252">
        <v>1</v>
      </c>
      <c r="F99" s="253"/>
      <c r="G99" s="254">
        <f>ROUND(E99*F99,2)</f>
        <v>0</v>
      </c>
      <c r="H99" s="253"/>
      <c r="I99" s="254">
        <f>ROUND(E99*H99,2)</f>
        <v>0</v>
      </c>
      <c r="J99" s="253"/>
      <c r="K99" s="254">
        <f>ROUND(E99*J99,2)</f>
        <v>0</v>
      </c>
      <c r="L99" s="254">
        <v>21</v>
      </c>
      <c r="M99" s="254">
        <f>G99*(1+L99/100)</f>
        <v>0</v>
      </c>
      <c r="N99" s="252">
        <v>1.6000000000000001E-4</v>
      </c>
      <c r="O99" s="252">
        <f>ROUND(E99*N99,2)</f>
        <v>0</v>
      </c>
      <c r="P99" s="252">
        <v>0</v>
      </c>
      <c r="Q99" s="252">
        <f>ROUND(E99*P99,2)</f>
        <v>0</v>
      </c>
      <c r="R99" s="254"/>
      <c r="S99" s="254" t="s">
        <v>442</v>
      </c>
      <c r="T99" s="255" t="s">
        <v>151</v>
      </c>
      <c r="U99" s="223">
        <v>0</v>
      </c>
      <c r="V99" s="223">
        <f>ROUND(E99*U99,2)</f>
        <v>0</v>
      </c>
      <c r="W99" s="223"/>
      <c r="X99" s="223" t="s">
        <v>197</v>
      </c>
      <c r="Y99" s="223" t="s">
        <v>153</v>
      </c>
      <c r="Z99" s="213"/>
      <c r="AA99" s="213"/>
      <c r="AB99" s="213"/>
      <c r="AC99" s="213"/>
      <c r="AD99" s="213"/>
      <c r="AE99" s="213"/>
      <c r="AF99" s="213"/>
      <c r="AG99" s="213" t="s">
        <v>421</v>
      </c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 x14ac:dyDescent="0.2">
      <c r="A100" s="249">
        <v>56</v>
      </c>
      <c r="B100" s="250" t="s">
        <v>443</v>
      </c>
      <c r="C100" s="259" t="s">
        <v>444</v>
      </c>
      <c r="D100" s="251" t="s">
        <v>192</v>
      </c>
      <c r="E100" s="252">
        <v>1</v>
      </c>
      <c r="F100" s="253"/>
      <c r="G100" s="254">
        <f>ROUND(E100*F100,2)</f>
        <v>0</v>
      </c>
      <c r="H100" s="253"/>
      <c r="I100" s="254">
        <f>ROUND(E100*H100,2)</f>
        <v>0</v>
      </c>
      <c r="J100" s="253"/>
      <c r="K100" s="254">
        <f>ROUND(E100*J100,2)</f>
        <v>0</v>
      </c>
      <c r="L100" s="254">
        <v>21</v>
      </c>
      <c r="M100" s="254">
        <f>G100*(1+L100/100)</f>
        <v>0</v>
      </c>
      <c r="N100" s="252">
        <v>2.4000000000000001E-4</v>
      </c>
      <c r="O100" s="252">
        <f>ROUND(E100*N100,2)</f>
        <v>0</v>
      </c>
      <c r="P100" s="252">
        <v>0</v>
      </c>
      <c r="Q100" s="252">
        <f>ROUND(E100*P100,2)</f>
        <v>0</v>
      </c>
      <c r="R100" s="254"/>
      <c r="S100" s="254" t="s">
        <v>442</v>
      </c>
      <c r="T100" s="255" t="s">
        <v>151</v>
      </c>
      <c r="U100" s="223">
        <v>0</v>
      </c>
      <c r="V100" s="223">
        <f>ROUND(E100*U100,2)</f>
        <v>0</v>
      </c>
      <c r="W100" s="223"/>
      <c r="X100" s="223" t="s">
        <v>197</v>
      </c>
      <c r="Y100" s="223" t="s">
        <v>153</v>
      </c>
      <c r="Z100" s="213"/>
      <c r="AA100" s="213"/>
      <c r="AB100" s="213"/>
      <c r="AC100" s="213"/>
      <c r="AD100" s="213"/>
      <c r="AE100" s="213"/>
      <c r="AF100" s="213"/>
      <c r="AG100" s="213" t="s">
        <v>421</v>
      </c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ht="22.5" outlineLevel="1" x14ac:dyDescent="0.2">
      <c r="A101" s="249">
        <v>57</v>
      </c>
      <c r="B101" s="250" t="s">
        <v>445</v>
      </c>
      <c r="C101" s="259" t="s">
        <v>446</v>
      </c>
      <c r="D101" s="251" t="s">
        <v>192</v>
      </c>
      <c r="E101" s="252">
        <v>1</v>
      </c>
      <c r="F101" s="253"/>
      <c r="G101" s="254">
        <f>ROUND(E101*F101,2)</f>
        <v>0</v>
      </c>
      <c r="H101" s="253"/>
      <c r="I101" s="254">
        <f>ROUND(E101*H101,2)</f>
        <v>0</v>
      </c>
      <c r="J101" s="253"/>
      <c r="K101" s="254">
        <f>ROUND(E101*J101,2)</f>
        <v>0</v>
      </c>
      <c r="L101" s="254">
        <v>21</v>
      </c>
      <c r="M101" s="254">
        <f>G101*(1+L101/100)</f>
        <v>0</v>
      </c>
      <c r="N101" s="252">
        <v>5.2999999999999998E-4</v>
      </c>
      <c r="O101" s="252">
        <f>ROUND(E101*N101,2)</f>
        <v>0</v>
      </c>
      <c r="P101" s="252">
        <v>0</v>
      </c>
      <c r="Q101" s="252">
        <f>ROUND(E101*P101,2)</f>
        <v>0</v>
      </c>
      <c r="R101" s="254" t="s">
        <v>196</v>
      </c>
      <c r="S101" s="254" t="s">
        <v>150</v>
      </c>
      <c r="T101" s="255" t="s">
        <v>150</v>
      </c>
      <c r="U101" s="223">
        <v>0</v>
      </c>
      <c r="V101" s="223">
        <f>ROUND(E101*U101,2)</f>
        <v>0</v>
      </c>
      <c r="W101" s="223"/>
      <c r="X101" s="223" t="s">
        <v>197</v>
      </c>
      <c r="Y101" s="223" t="s">
        <v>153</v>
      </c>
      <c r="Z101" s="213"/>
      <c r="AA101" s="213"/>
      <c r="AB101" s="213"/>
      <c r="AC101" s="213"/>
      <c r="AD101" s="213"/>
      <c r="AE101" s="213"/>
      <c r="AF101" s="213"/>
      <c r="AG101" s="213" t="s">
        <v>421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 x14ac:dyDescent="0.2">
      <c r="A102" s="249">
        <v>58</v>
      </c>
      <c r="B102" s="250" t="s">
        <v>447</v>
      </c>
      <c r="C102" s="259" t="s">
        <v>448</v>
      </c>
      <c r="D102" s="251" t="s">
        <v>192</v>
      </c>
      <c r="E102" s="252">
        <v>1</v>
      </c>
      <c r="F102" s="253"/>
      <c r="G102" s="254">
        <f>ROUND(E102*F102,2)</f>
        <v>0</v>
      </c>
      <c r="H102" s="253"/>
      <c r="I102" s="254">
        <f>ROUND(E102*H102,2)</f>
        <v>0</v>
      </c>
      <c r="J102" s="253"/>
      <c r="K102" s="254">
        <f>ROUND(E102*J102,2)</f>
        <v>0</v>
      </c>
      <c r="L102" s="254">
        <v>21</v>
      </c>
      <c r="M102" s="254">
        <f>G102*(1+L102/100)</f>
        <v>0</v>
      </c>
      <c r="N102" s="252">
        <v>1.1100000000000001E-3</v>
      </c>
      <c r="O102" s="252">
        <f>ROUND(E102*N102,2)</f>
        <v>0</v>
      </c>
      <c r="P102" s="252">
        <v>0</v>
      </c>
      <c r="Q102" s="252">
        <f>ROUND(E102*P102,2)</f>
        <v>0</v>
      </c>
      <c r="R102" s="254"/>
      <c r="S102" s="254" t="s">
        <v>442</v>
      </c>
      <c r="T102" s="255" t="s">
        <v>151</v>
      </c>
      <c r="U102" s="223">
        <v>0</v>
      </c>
      <c r="V102" s="223">
        <f>ROUND(E102*U102,2)</f>
        <v>0</v>
      </c>
      <c r="W102" s="223"/>
      <c r="X102" s="223" t="s">
        <v>197</v>
      </c>
      <c r="Y102" s="223" t="s">
        <v>153</v>
      </c>
      <c r="Z102" s="213"/>
      <c r="AA102" s="213"/>
      <c r="AB102" s="213"/>
      <c r="AC102" s="213"/>
      <c r="AD102" s="213"/>
      <c r="AE102" s="213"/>
      <c r="AF102" s="213"/>
      <c r="AG102" s="213" t="s">
        <v>421</v>
      </c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1" x14ac:dyDescent="0.2">
      <c r="A103" s="232">
        <v>59</v>
      </c>
      <c r="B103" s="233" t="s">
        <v>449</v>
      </c>
      <c r="C103" s="242" t="s">
        <v>450</v>
      </c>
      <c r="D103" s="234" t="s">
        <v>235</v>
      </c>
      <c r="E103" s="235">
        <v>0.13694000000000001</v>
      </c>
      <c r="F103" s="236"/>
      <c r="G103" s="237">
        <f>ROUND(E103*F103,2)</f>
        <v>0</v>
      </c>
      <c r="H103" s="236"/>
      <c r="I103" s="237">
        <f>ROUND(E103*H103,2)</f>
        <v>0</v>
      </c>
      <c r="J103" s="236"/>
      <c r="K103" s="237">
        <f>ROUND(E103*J103,2)</f>
        <v>0</v>
      </c>
      <c r="L103" s="237">
        <v>21</v>
      </c>
      <c r="M103" s="237">
        <f>G103*(1+L103/100)</f>
        <v>0</v>
      </c>
      <c r="N103" s="235">
        <v>0</v>
      </c>
      <c r="O103" s="235">
        <f>ROUND(E103*N103,2)</f>
        <v>0</v>
      </c>
      <c r="P103" s="235">
        <v>0</v>
      </c>
      <c r="Q103" s="235">
        <f>ROUND(E103*P103,2)</f>
        <v>0</v>
      </c>
      <c r="R103" s="237" t="s">
        <v>346</v>
      </c>
      <c r="S103" s="237" t="s">
        <v>150</v>
      </c>
      <c r="T103" s="238" t="s">
        <v>150</v>
      </c>
      <c r="U103" s="223">
        <v>1.327</v>
      </c>
      <c r="V103" s="223">
        <f>ROUND(E103*U103,2)</f>
        <v>0.18</v>
      </c>
      <c r="W103" s="223"/>
      <c r="X103" s="223" t="s">
        <v>236</v>
      </c>
      <c r="Y103" s="223" t="s">
        <v>153</v>
      </c>
      <c r="Z103" s="213"/>
      <c r="AA103" s="213"/>
      <c r="AB103" s="213"/>
      <c r="AC103" s="213"/>
      <c r="AD103" s="213"/>
      <c r="AE103" s="213"/>
      <c r="AF103" s="213"/>
      <c r="AG103" s="213" t="s">
        <v>340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2" x14ac:dyDescent="0.2">
      <c r="A104" s="220"/>
      <c r="B104" s="221"/>
      <c r="C104" s="260" t="s">
        <v>451</v>
      </c>
      <c r="D104" s="256"/>
      <c r="E104" s="256"/>
      <c r="F104" s="256"/>
      <c r="G104" s="256"/>
      <c r="H104" s="223"/>
      <c r="I104" s="223"/>
      <c r="J104" s="223"/>
      <c r="K104" s="223"/>
      <c r="L104" s="223"/>
      <c r="M104" s="223"/>
      <c r="N104" s="222"/>
      <c r="O104" s="222"/>
      <c r="P104" s="222"/>
      <c r="Q104" s="222"/>
      <c r="R104" s="223"/>
      <c r="S104" s="223"/>
      <c r="T104" s="223"/>
      <c r="U104" s="223"/>
      <c r="V104" s="223"/>
      <c r="W104" s="223"/>
      <c r="X104" s="223"/>
      <c r="Y104" s="223"/>
      <c r="Z104" s="213"/>
      <c r="AA104" s="213"/>
      <c r="AB104" s="213"/>
      <c r="AC104" s="213"/>
      <c r="AD104" s="213"/>
      <c r="AE104" s="213"/>
      <c r="AF104" s="213"/>
      <c r="AG104" s="213" t="s">
        <v>202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2" x14ac:dyDescent="0.2">
      <c r="A105" s="220"/>
      <c r="B105" s="221"/>
      <c r="C105" s="258" t="s">
        <v>239</v>
      </c>
      <c r="D105" s="247"/>
      <c r="E105" s="248"/>
      <c r="F105" s="223"/>
      <c r="G105" s="223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3"/>
      <c r="AA105" s="213"/>
      <c r="AB105" s="213"/>
      <c r="AC105" s="213"/>
      <c r="AD105" s="213"/>
      <c r="AE105" s="213"/>
      <c r="AF105" s="213"/>
      <c r="AG105" s="213" t="s">
        <v>186</v>
      </c>
      <c r="AH105" s="213">
        <v>0</v>
      </c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22.5" outlineLevel="3" x14ac:dyDescent="0.2">
      <c r="A106" s="220"/>
      <c r="B106" s="221"/>
      <c r="C106" s="258" t="s">
        <v>452</v>
      </c>
      <c r="D106" s="247"/>
      <c r="E106" s="248"/>
      <c r="F106" s="223"/>
      <c r="G106" s="223"/>
      <c r="H106" s="223"/>
      <c r="I106" s="223"/>
      <c r="J106" s="223"/>
      <c r="K106" s="223"/>
      <c r="L106" s="223"/>
      <c r="M106" s="223"/>
      <c r="N106" s="222"/>
      <c r="O106" s="222"/>
      <c r="P106" s="222"/>
      <c r="Q106" s="222"/>
      <c r="R106" s="223"/>
      <c r="S106" s="223"/>
      <c r="T106" s="223"/>
      <c r="U106" s="223"/>
      <c r="V106" s="223"/>
      <c r="W106" s="223"/>
      <c r="X106" s="223"/>
      <c r="Y106" s="223"/>
      <c r="Z106" s="213"/>
      <c r="AA106" s="213"/>
      <c r="AB106" s="213"/>
      <c r="AC106" s="213"/>
      <c r="AD106" s="213"/>
      <c r="AE106" s="213"/>
      <c r="AF106" s="213"/>
      <c r="AG106" s="213" t="s">
        <v>186</v>
      </c>
      <c r="AH106" s="213">
        <v>0</v>
      </c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3" x14ac:dyDescent="0.2">
      <c r="A107" s="220"/>
      <c r="B107" s="221"/>
      <c r="C107" s="258" t="s">
        <v>453</v>
      </c>
      <c r="D107" s="247"/>
      <c r="E107" s="248"/>
      <c r="F107" s="223"/>
      <c r="G107" s="223"/>
      <c r="H107" s="223"/>
      <c r="I107" s="223"/>
      <c r="J107" s="223"/>
      <c r="K107" s="223"/>
      <c r="L107" s="223"/>
      <c r="M107" s="223"/>
      <c r="N107" s="222"/>
      <c r="O107" s="222"/>
      <c r="P107" s="222"/>
      <c r="Q107" s="222"/>
      <c r="R107" s="223"/>
      <c r="S107" s="223"/>
      <c r="T107" s="223"/>
      <c r="U107" s="223"/>
      <c r="V107" s="223"/>
      <c r="W107" s="223"/>
      <c r="X107" s="223"/>
      <c r="Y107" s="223"/>
      <c r="Z107" s="213"/>
      <c r="AA107" s="213"/>
      <c r="AB107" s="213"/>
      <c r="AC107" s="213"/>
      <c r="AD107" s="213"/>
      <c r="AE107" s="213"/>
      <c r="AF107" s="213"/>
      <c r="AG107" s="213" t="s">
        <v>186</v>
      </c>
      <c r="AH107" s="213">
        <v>0</v>
      </c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3" x14ac:dyDescent="0.2">
      <c r="A108" s="220"/>
      <c r="B108" s="221"/>
      <c r="C108" s="258" t="s">
        <v>454</v>
      </c>
      <c r="D108" s="247"/>
      <c r="E108" s="248">
        <v>0.13694000000000001</v>
      </c>
      <c r="F108" s="223"/>
      <c r="G108" s="223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3"/>
      <c r="AA108" s="213"/>
      <c r="AB108" s="213"/>
      <c r="AC108" s="213"/>
      <c r="AD108" s="213"/>
      <c r="AE108" s="213"/>
      <c r="AF108" s="213"/>
      <c r="AG108" s="213" t="s">
        <v>186</v>
      </c>
      <c r="AH108" s="213">
        <v>0</v>
      </c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ht="22.5" outlineLevel="1" x14ac:dyDescent="0.2">
      <c r="A109" s="232">
        <v>60</v>
      </c>
      <c r="B109" s="233" t="s">
        <v>455</v>
      </c>
      <c r="C109" s="242" t="s">
        <v>456</v>
      </c>
      <c r="D109" s="234" t="s">
        <v>235</v>
      </c>
      <c r="E109" s="235">
        <v>0.13694000000000001</v>
      </c>
      <c r="F109" s="236"/>
      <c r="G109" s="237">
        <f>ROUND(E109*F109,2)</f>
        <v>0</v>
      </c>
      <c r="H109" s="236"/>
      <c r="I109" s="237">
        <f>ROUND(E109*H109,2)</f>
        <v>0</v>
      </c>
      <c r="J109" s="236"/>
      <c r="K109" s="237">
        <f>ROUND(E109*J109,2)</f>
        <v>0</v>
      </c>
      <c r="L109" s="237">
        <v>21</v>
      </c>
      <c r="M109" s="237">
        <f>G109*(1+L109/100)</f>
        <v>0</v>
      </c>
      <c r="N109" s="235">
        <v>0</v>
      </c>
      <c r="O109" s="235">
        <f>ROUND(E109*N109,2)</f>
        <v>0</v>
      </c>
      <c r="P109" s="235">
        <v>0</v>
      </c>
      <c r="Q109" s="235">
        <f>ROUND(E109*P109,2)</f>
        <v>0</v>
      </c>
      <c r="R109" s="237" t="s">
        <v>346</v>
      </c>
      <c r="S109" s="237" t="s">
        <v>150</v>
      </c>
      <c r="T109" s="238" t="s">
        <v>150</v>
      </c>
      <c r="U109" s="223">
        <v>0.72499999999999998</v>
      </c>
      <c r="V109" s="223">
        <f>ROUND(E109*U109,2)</f>
        <v>0.1</v>
      </c>
      <c r="W109" s="223"/>
      <c r="X109" s="223" t="s">
        <v>236</v>
      </c>
      <c r="Y109" s="223" t="s">
        <v>153</v>
      </c>
      <c r="Z109" s="213"/>
      <c r="AA109" s="213"/>
      <c r="AB109" s="213"/>
      <c r="AC109" s="213"/>
      <c r="AD109" s="213"/>
      <c r="AE109" s="213"/>
      <c r="AF109" s="213"/>
      <c r="AG109" s="213" t="s">
        <v>340</v>
      </c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2" x14ac:dyDescent="0.2">
      <c r="A110" s="220"/>
      <c r="B110" s="221"/>
      <c r="C110" s="260" t="s">
        <v>451</v>
      </c>
      <c r="D110" s="256"/>
      <c r="E110" s="256"/>
      <c r="F110" s="256"/>
      <c r="G110" s="256"/>
      <c r="H110" s="223"/>
      <c r="I110" s="223"/>
      <c r="J110" s="223"/>
      <c r="K110" s="223"/>
      <c r="L110" s="223"/>
      <c r="M110" s="223"/>
      <c r="N110" s="222"/>
      <c r="O110" s="222"/>
      <c r="P110" s="222"/>
      <c r="Q110" s="222"/>
      <c r="R110" s="223"/>
      <c r="S110" s="223"/>
      <c r="T110" s="223"/>
      <c r="U110" s="223"/>
      <c r="V110" s="223"/>
      <c r="W110" s="223"/>
      <c r="X110" s="223"/>
      <c r="Y110" s="223"/>
      <c r="Z110" s="213"/>
      <c r="AA110" s="213"/>
      <c r="AB110" s="213"/>
      <c r="AC110" s="213"/>
      <c r="AD110" s="213"/>
      <c r="AE110" s="213"/>
      <c r="AF110" s="213"/>
      <c r="AG110" s="213" t="s">
        <v>202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2" x14ac:dyDescent="0.2">
      <c r="A111" s="220"/>
      <c r="B111" s="221"/>
      <c r="C111" s="258" t="s">
        <v>239</v>
      </c>
      <c r="D111" s="247"/>
      <c r="E111" s="248"/>
      <c r="F111" s="223"/>
      <c r="G111" s="223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3"/>
      <c r="AA111" s="213"/>
      <c r="AB111" s="213"/>
      <c r="AC111" s="213"/>
      <c r="AD111" s="213"/>
      <c r="AE111" s="213"/>
      <c r="AF111" s="213"/>
      <c r="AG111" s="213" t="s">
        <v>186</v>
      </c>
      <c r="AH111" s="213">
        <v>0</v>
      </c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ht="22.5" outlineLevel="3" x14ac:dyDescent="0.2">
      <c r="A112" s="220"/>
      <c r="B112" s="221"/>
      <c r="C112" s="258" t="s">
        <v>452</v>
      </c>
      <c r="D112" s="247"/>
      <c r="E112" s="248"/>
      <c r="F112" s="223"/>
      <c r="G112" s="223"/>
      <c r="H112" s="223"/>
      <c r="I112" s="223"/>
      <c r="J112" s="223"/>
      <c r="K112" s="223"/>
      <c r="L112" s="223"/>
      <c r="M112" s="223"/>
      <c r="N112" s="222"/>
      <c r="O112" s="222"/>
      <c r="P112" s="222"/>
      <c r="Q112" s="222"/>
      <c r="R112" s="223"/>
      <c r="S112" s="223"/>
      <c r="T112" s="223"/>
      <c r="U112" s="223"/>
      <c r="V112" s="223"/>
      <c r="W112" s="223"/>
      <c r="X112" s="223"/>
      <c r="Y112" s="223"/>
      <c r="Z112" s="213"/>
      <c r="AA112" s="213"/>
      <c r="AB112" s="213"/>
      <c r="AC112" s="213"/>
      <c r="AD112" s="213"/>
      <c r="AE112" s="213"/>
      <c r="AF112" s="213"/>
      <c r="AG112" s="213" t="s">
        <v>186</v>
      </c>
      <c r="AH112" s="213">
        <v>0</v>
      </c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3" x14ac:dyDescent="0.2">
      <c r="A113" s="220"/>
      <c r="B113" s="221"/>
      <c r="C113" s="258" t="s">
        <v>453</v>
      </c>
      <c r="D113" s="247"/>
      <c r="E113" s="248"/>
      <c r="F113" s="223"/>
      <c r="G113" s="223"/>
      <c r="H113" s="223"/>
      <c r="I113" s="223"/>
      <c r="J113" s="223"/>
      <c r="K113" s="223"/>
      <c r="L113" s="223"/>
      <c r="M113" s="223"/>
      <c r="N113" s="222"/>
      <c r="O113" s="222"/>
      <c r="P113" s="222"/>
      <c r="Q113" s="222"/>
      <c r="R113" s="223"/>
      <c r="S113" s="223"/>
      <c r="T113" s="223"/>
      <c r="U113" s="223"/>
      <c r="V113" s="223"/>
      <c r="W113" s="223"/>
      <c r="X113" s="223"/>
      <c r="Y113" s="223"/>
      <c r="Z113" s="213"/>
      <c r="AA113" s="213"/>
      <c r="AB113" s="213"/>
      <c r="AC113" s="213"/>
      <c r="AD113" s="213"/>
      <c r="AE113" s="213"/>
      <c r="AF113" s="213"/>
      <c r="AG113" s="213" t="s">
        <v>186</v>
      </c>
      <c r="AH113" s="213">
        <v>0</v>
      </c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3" x14ac:dyDescent="0.2">
      <c r="A114" s="220"/>
      <c r="B114" s="221"/>
      <c r="C114" s="258" t="s">
        <v>454</v>
      </c>
      <c r="D114" s="247"/>
      <c r="E114" s="248">
        <v>0.13694000000000001</v>
      </c>
      <c r="F114" s="223"/>
      <c r="G114" s="223"/>
      <c r="H114" s="223"/>
      <c r="I114" s="223"/>
      <c r="J114" s="223"/>
      <c r="K114" s="223"/>
      <c r="L114" s="223"/>
      <c r="M114" s="223"/>
      <c r="N114" s="222"/>
      <c r="O114" s="222"/>
      <c r="P114" s="222"/>
      <c r="Q114" s="222"/>
      <c r="R114" s="223"/>
      <c r="S114" s="223"/>
      <c r="T114" s="223"/>
      <c r="U114" s="223"/>
      <c r="V114" s="223"/>
      <c r="W114" s="223"/>
      <c r="X114" s="223"/>
      <c r="Y114" s="223"/>
      <c r="Z114" s="213"/>
      <c r="AA114" s="213"/>
      <c r="AB114" s="213"/>
      <c r="AC114" s="213"/>
      <c r="AD114" s="213"/>
      <c r="AE114" s="213"/>
      <c r="AF114" s="213"/>
      <c r="AG114" s="213" t="s">
        <v>186</v>
      </c>
      <c r="AH114" s="213">
        <v>0</v>
      </c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ht="22.5" outlineLevel="1" x14ac:dyDescent="0.2">
      <c r="A115" s="232">
        <v>61</v>
      </c>
      <c r="B115" s="233" t="s">
        <v>457</v>
      </c>
      <c r="C115" s="242" t="s">
        <v>458</v>
      </c>
      <c r="D115" s="234" t="s">
        <v>235</v>
      </c>
      <c r="E115" s="235">
        <v>0.68469999999999998</v>
      </c>
      <c r="F115" s="236"/>
      <c r="G115" s="237">
        <f>ROUND(E115*F115,2)</f>
        <v>0</v>
      </c>
      <c r="H115" s="236"/>
      <c r="I115" s="237">
        <f>ROUND(E115*H115,2)</f>
        <v>0</v>
      </c>
      <c r="J115" s="236"/>
      <c r="K115" s="237">
        <f>ROUND(E115*J115,2)</f>
        <v>0</v>
      </c>
      <c r="L115" s="237">
        <v>21</v>
      </c>
      <c r="M115" s="237">
        <f>G115*(1+L115/100)</f>
        <v>0</v>
      </c>
      <c r="N115" s="235">
        <v>0</v>
      </c>
      <c r="O115" s="235">
        <f>ROUND(E115*N115,2)</f>
        <v>0</v>
      </c>
      <c r="P115" s="235">
        <v>0</v>
      </c>
      <c r="Q115" s="235">
        <f>ROUND(E115*P115,2)</f>
        <v>0</v>
      </c>
      <c r="R115" s="237" t="s">
        <v>346</v>
      </c>
      <c r="S115" s="237" t="s">
        <v>150</v>
      </c>
      <c r="T115" s="238" t="s">
        <v>150</v>
      </c>
      <c r="U115" s="223">
        <v>0</v>
      </c>
      <c r="V115" s="223">
        <f>ROUND(E115*U115,2)</f>
        <v>0</v>
      </c>
      <c r="W115" s="223"/>
      <c r="X115" s="223" t="s">
        <v>236</v>
      </c>
      <c r="Y115" s="223" t="s">
        <v>153</v>
      </c>
      <c r="Z115" s="213"/>
      <c r="AA115" s="213"/>
      <c r="AB115" s="213"/>
      <c r="AC115" s="213"/>
      <c r="AD115" s="213"/>
      <c r="AE115" s="213"/>
      <c r="AF115" s="213"/>
      <c r="AG115" s="213" t="s">
        <v>340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2" x14ac:dyDescent="0.2">
      <c r="A116" s="220"/>
      <c r="B116" s="221"/>
      <c r="C116" s="260" t="s">
        <v>451</v>
      </c>
      <c r="D116" s="256"/>
      <c r="E116" s="256"/>
      <c r="F116" s="256"/>
      <c r="G116" s="256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3"/>
      <c r="AA116" s="213"/>
      <c r="AB116" s="213"/>
      <c r="AC116" s="213"/>
      <c r="AD116" s="213"/>
      <c r="AE116" s="213"/>
      <c r="AF116" s="213"/>
      <c r="AG116" s="213" t="s">
        <v>202</v>
      </c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2" x14ac:dyDescent="0.2">
      <c r="A117" s="220"/>
      <c r="B117" s="221"/>
      <c r="C117" s="258" t="s">
        <v>239</v>
      </c>
      <c r="D117" s="247"/>
      <c r="E117" s="248"/>
      <c r="F117" s="223"/>
      <c r="G117" s="223"/>
      <c r="H117" s="223"/>
      <c r="I117" s="223"/>
      <c r="J117" s="223"/>
      <c r="K117" s="223"/>
      <c r="L117" s="223"/>
      <c r="M117" s="223"/>
      <c r="N117" s="222"/>
      <c r="O117" s="222"/>
      <c r="P117" s="222"/>
      <c r="Q117" s="222"/>
      <c r="R117" s="223"/>
      <c r="S117" s="223"/>
      <c r="T117" s="223"/>
      <c r="U117" s="223"/>
      <c r="V117" s="223"/>
      <c r="W117" s="223"/>
      <c r="X117" s="223"/>
      <c r="Y117" s="223"/>
      <c r="Z117" s="213"/>
      <c r="AA117" s="213"/>
      <c r="AB117" s="213"/>
      <c r="AC117" s="213"/>
      <c r="AD117" s="213"/>
      <c r="AE117" s="213"/>
      <c r="AF117" s="213"/>
      <c r="AG117" s="213" t="s">
        <v>186</v>
      </c>
      <c r="AH117" s="213">
        <v>0</v>
      </c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ht="22.5" outlineLevel="3" x14ac:dyDescent="0.2">
      <c r="A118" s="220"/>
      <c r="B118" s="221"/>
      <c r="C118" s="258" t="s">
        <v>452</v>
      </c>
      <c r="D118" s="247"/>
      <c r="E118" s="248"/>
      <c r="F118" s="223"/>
      <c r="G118" s="223"/>
      <c r="H118" s="223"/>
      <c r="I118" s="223"/>
      <c r="J118" s="223"/>
      <c r="K118" s="223"/>
      <c r="L118" s="223"/>
      <c r="M118" s="223"/>
      <c r="N118" s="222"/>
      <c r="O118" s="222"/>
      <c r="P118" s="222"/>
      <c r="Q118" s="222"/>
      <c r="R118" s="223"/>
      <c r="S118" s="223"/>
      <c r="T118" s="223"/>
      <c r="U118" s="223"/>
      <c r="V118" s="223"/>
      <c r="W118" s="223"/>
      <c r="X118" s="223"/>
      <c r="Y118" s="223"/>
      <c r="Z118" s="213"/>
      <c r="AA118" s="213"/>
      <c r="AB118" s="213"/>
      <c r="AC118" s="213"/>
      <c r="AD118" s="213"/>
      <c r="AE118" s="213"/>
      <c r="AF118" s="213"/>
      <c r="AG118" s="213" t="s">
        <v>186</v>
      </c>
      <c r="AH118" s="213">
        <v>0</v>
      </c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3" x14ac:dyDescent="0.2">
      <c r="A119" s="220"/>
      <c r="B119" s="221"/>
      <c r="C119" s="258" t="s">
        <v>453</v>
      </c>
      <c r="D119" s="247"/>
      <c r="E119" s="248"/>
      <c r="F119" s="223"/>
      <c r="G119" s="223"/>
      <c r="H119" s="223"/>
      <c r="I119" s="223"/>
      <c r="J119" s="223"/>
      <c r="K119" s="223"/>
      <c r="L119" s="223"/>
      <c r="M119" s="223"/>
      <c r="N119" s="222"/>
      <c r="O119" s="222"/>
      <c r="P119" s="222"/>
      <c r="Q119" s="222"/>
      <c r="R119" s="223"/>
      <c r="S119" s="223"/>
      <c r="T119" s="223"/>
      <c r="U119" s="223"/>
      <c r="V119" s="223"/>
      <c r="W119" s="223"/>
      <c r="X119" s="223"/>
      <c r="Y119" s="223"/>
      <c r="Z119" s="213"/>
      <c r="AA119" s="213"/>
      <c r="AB119" s="213"/>
      <c r="AC119" s="213"/>
      <c r="AD119" s="213"/>
      <c r="AE119" s="213"/>
      <c r="AF119" s="213"/>
      <c r="AG119" s="213" t="s">
        <v>186</v>
      </c>
      <c r="AH119" s="213">
        <v>0</v>
      </c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3" x14ac:dyDescent="0.2">
      <c r="A120" s="220"/>
      <c r="B120" s="221"/>
      <c r="C120" s="258" t="s">
        <v>459</v>
      </c>
      <c r="D120" s="247"/>
      <c r="E120" s="248">
        <v>0.68469999999999998</v>
      </c>
      <c r="F120" s="223"/>
      <c r="G120" s="223"/>
      <c r="H120" s="223"/>
      <c r="I120" s="223"/>
      <c r="J120" s="223"/>
      <c r="K120" s="223"/>
      <c r="L120" s="223"/>
      <c r="M120" s="223"/>
      <c r="N120" s="222"/>
      <c r="O120" s="222"/>
      <c r="P120" s="222"/>
      <c r="Q120" s="222"/>
      <c r="R120" s="223"/>
      <c r="S120" s="223"/>
      <c r="T120" s="223"/>
      <c r="U120" s="223"/>
      <c r="V120" s="223"/>
      <c r="W120" s="223"/>
      <c r="X120" s="223"/>
      <c r="Y120" s="223"/>
      <c r="Z120" s="213"/>
      <c r="AA120" s="213"/>
      <c r="AB120" s="213"/>
      <c r="AC120" s="213"/>
      <c r="AD120" s="213"/>
      <c r="AE120" s="213"/>
      <c r="AF120" s="213"/>
      <c r="AG120" s="213" t="s">
        <v>186</v>
      </c>
      <c r="AH120" s="213">
        <v>0</v>
      </c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x14ac:dyDescent="0.2">
      <c r="A121" s="225" t="s">
        <v>145</v>
      </c>
      <c r="B121" s="226" t="s">
        <v>91</v>
      </c>
      <c r="C121" s="241" t="s">
        <v>92</v>
      </c>
      <c r="D121" s="227"/>
      <c r="E121" s="228"/>
      <c r="F121" s="229"/>
      <c r="G121" s="229">
        <f>SUMIF(AG122:AG140,"&lt;&gt;NOR",G122:G140)</f>
        <v>0</v>
      </c>
      <c r="H121" s="229"/>
      <c r="I121" s="229">
        <f>SUM(I122:I140)</f>
        <v>0</v>
      </c>
      <c r="J121" s="229"/>
      <c r="K121" s="229">
        <f>SUM(K122:K140)</f>
        <v>0</v>
      </c>
      <c r="L121" s="229"/>
      <c r="M121" s="229">
        <f>SUM(M122:M140)</f>
        <v>0</v>
      </c>
      <c r="N121" s="228"/>
      <c r="O121" s="228">
        <f>SUM(O122:O140)</f>
        <v>0</v>
      </c>
      <c r="P121" s="228"/>
      <c r="Q121" s="228">
        <f>SUM(Q122:Q140)</f>
        <v>0</v>
      </c>
      <c r="R121" s="229"/>
      <c r="S121" s="229"/>
      <c r="T121" s="230"/>
      <c r="U121" s="224"/>
      <c r="V121" s="224">
        <f>SUM(V122:V140)</f>
        <v>3.6099999999999994</v>
      </c>
      <c r="W121" s="224"/>
      <c r="X121" s="224"/>
      <c r="Y121" s="224"/>
      <c r="AG121" t="s">
        <v>146</v>
      </c>
    </row>
    <row r="122" spans="1:60" ht="33.75" outlineLevel="1" x14ac:dyDescent="0.2">
      <c r="A122" s="232">
        <v>62</v>
      </c>
      <c r="B122" s="233" t="s">
        <v>460</v>
      </c>
      <c r="C122" s="242" t="s">
        <v>461</v>
      </c>
      <c r="D122" s="234" t="s">
        <v>192</v>
      </c>
      <c r="E122" s="235">
        <v>1</v>
      </c>
      <c r="F122" s="236"/>
      <c r="G122" s="237">
        <f>ROUND(E122*F122,2)</f>
        <v>0</v>
      </c>
      <c r="H122" s="236"/>
      <c r="I122" s="237">
        <f>ROUND(E122*H122,2)</f>
        <v>0</v>
      </c>
      <c r="J122" s="236"/>
      <c r="K122" s="237">
        <f>ROUND(E122*J122,2)</f>
        <v>0</v>
      </c>
      <c r="L122" s="237">
        <v>21</v>
      </c>
      <c r="M122" s="237">
        <f>G122*(1+L122/100)</f>
        <v>0</v>
      </c>
      <c r="N122" s="235">
        <v>3.5000000000000001E-3</v>
      </c>
      <c r="O122" s="235">
        <f>ROUND(E122*N122,2)</f>
        <v>0</v>
      </c>
      <c r="P122" s="235">
        <v>0</v>
      </c>
      <c r="Q122" s="235">
        <f>ROUND(E122*P122,2)</f>
        <v>0</v>
      </c>
      <c r="R122" s="237" t="s">
        <v>346</v>
      </c>
      <c r="S122" s="237" t="s">
        <v>150</v>
      </c>
      <c r="T122" s="238" t="s">
        <v>150</v>
      </c>
      <c r="U122" s="223">
        <v>1.17</v>
      </c>
      <c r="V122" s="223">
        <f>ROUND(E122*U122,2)</f>
        <v>1.17</v>
      </c>
      <c r="W122" s="223"/>
      <c r="X122" s="223" t="s">
        <v>183</v>
      </c>
      <c r="Y122" s="223" t="s">
        <v>153</v>
      </c>
      <c r="Z122" s="213"/>
      <c r="AA122" s="213"/>
      <c r="AB122" s="213"/>
      <c r="AC122" s="213"/>
      <c r="AD122" s="213"/>
      <c r="AE122" s="213"/>
      <c r="AF122" s="213"/>
      <c r="AG122" s="213" t="s">
        <v>337</v>
      </c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ht="22.5" outlineLevel="2" x14ac:dyDescent="0.2">
      <c r="A123" s="220"/>
      <c r="B123" s="221"/>
      <c r="C123" s="260" t="s">
        <v>462</v>
      </c>
      <c r="D123" s="256"/>
      <c r="E123" s="256"/>
      <c r="F123" s="256"/>
      <c r="G123" s="256"/>
      <c r="H123" s="223"/>
      <c r="I123" s="223"/>
      <c r="J123" s="223"/>
      <c r="K123" s="223"/>
      <c r="L123" s="223"/>
      <c r="M123" s="223"/>
      <c r="N123" s="222"/>
      <c r="O123" s="222"/>
      <c r="P123" s="222"/>
      <c r="Q123" s="222"/>
      <c r="R123" s="223"/>
      <c r="S123" s="223"/>
      <c r="T123" s="223"/>
      <c r="U123" s="223"/>
      <c r="V123" s="223"/>
      <c r="W123" s="223"/>
      <c r="X123" s="223"/>
      <c r="Y123" s="223"/>
      <c r="Z123" s="213"/>
      <c r="AA123" s="213"/>
      <c r="AB123" s="213"/>
      <c r="AC123" s="213"/>
      <c r="AD123" s="213"/>
      <c r="AE123" s="213"/>
      <c r="AF123" s="213"/>
      <c r="AG123" s="213" t="s">
        <v>202</v>
      </c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39" t="str">
        <f>C123</f>
        <v>osazení nádoby do potrubního rozvodu, s ukotvením do zdi nebo do podlahy, včetně dodávky nádoby, armatur a přípojného šroubení, bez dodávky kotvícího materiálu</v>
      </c>
      <c r="BB123" s="213"/>
      <c r="BC123" s="213"/>
      <c r="BD123" s="213"/>
      <c r="BE123" s="213"/>
      <c r="BF123" s="213"/>
      <c r="BG123" s="213"/>
      <c r="BH123" s="213"/>
    </row>
    <row r="124" spans="1:60" outlineLevel="1" x14ac:dyDescent="0.2">
      <c r="A124" s="249">
        <v>63</v>
      </c>
      <c r="B124" s="250" t="s">
        <v>463</v>
      </c>
      <c r="C124" s="259" t="s">
        <v>464</v>
      </c>
      <c r="D124" s="251" t="s">
        <v>192</v>
      </c>
      <c r="E124" s="252">
        <v>1</v>
      </c>
      <c r="F124" s="253"/>
      <c r="G124" s="254">
        <f>ROUND(E124*F124,2)</f>
        <v>0</v>
      </c>
      <c r="H124" s="253"/>
      <c r="I124" s="254">
        <f>ROUND(E124*H124,2)</f>
        <v>0</v>
      </c>
      <c r="J124" s="253"/>
      <c r="K124" s="254">
        <f>ROUND(E124*J124,2)</f>
        <v>0</v>
      </c>
      <c r="L124" s="254">
        <v>21</v>
      </c>
      <c r="M124" s="254">
        <f>G124*(1+L124/100)</f>
        <v>0</v>
      </c>
      <c r="N124" s="252">
        <v>2.5200000000000001E-3</v>
      </c>
      <c r="O124" s="252">
        <f>ROUND(E124*N124,2)</f>
        <v>0</v>
      </c>
      <c r="P124" s="252">
        <v>0</v>
      </c>
      <c r="Q124" s="252">
        <f>ROUND(E124*P124,2)</f>
        <v>0</v>
      </c>
      <c r="R124" s="254" t="s">
        <v>465</v>
      </c>
      <c r="S124" s="254" t="s">
        <v>150</v>
      </c>
      <c r="T124" s="255" t="s">
        <v>150</v>
      </c>
      <c r="U124" s="223">
        <v>0.433</v>
      </c>
      <c r="V124" s="223">
        <f>ROUND(E124*U124,2)</f>
        <v>0.43</v>
      </c>
      <c r="W124" s="223"/>
      <c r="X124" s="223" t="s">
        <v>183</v>
      </c>
      <c r="Y124" s="223" t="s">
        <v>153</v>
      </c>
      <c r="Z124" s="213"/>
      <c r="AA124" s="213"/>
      <c r="AB124" s="213"/>
      <c r="AC124" s="213"/>
      <c r="AD124" s="213"/>
      <c r="AE124" s="213"/>
      <c r="AF124" s="213"/>
      <c r="AG124" s="213" t="s">
        <v>337</v>
      </c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1" x14ac:dyDescent="0.2">
      <c r="A125" s="249">
        <v>64</v>
      </c>
      <c r="B125" s="250" t="s">
        <v>466</v>
      </c>
      <c r="C125" s="259" t="s">
        <v>467</v>
      </c>
      <c r="D125" s="251" t="s">
        <v>283</v>
      </c>
      <c r="E125" s="252">
        <v>2</v>
      </c>
      <c r="F125" s="253"/>
      <c r="G125" s="254">
        <f>ROUND(E125*F125,2)</f>
        <v>0</v>
      </c>
      <c r="H125" s="253"/>
      <c r="I125" s="254">
        <f>ROUND(E125*H125,2)</f>
        <v>0</v>
      </c>
      <c r="J125" s="253"/>
      <c r="K125" s="254">
        <f>ROUND(E125*J125,2)</f>
        <v>0</v>
      </c>
      <c r="L125" s="254">
        <v>21</v>
      </c>
      <c r="M125" s="254">
        <f>G125*(1+L125/100)</f>
        <v>0</v>
      </c>
      <c r="N125" s="252">
        <v>0</v>
      </c>
      <c r="O125" s="252">
        <f>ROUND(E125*N125,2)</f>
        <v>0</v>
      </c>
      <c r="P125" s="252">
        <v>0</v>
      </c>
      <c r="Q125" s="252">
        <f>ROUND(E125*P125,2)</f>
        <v>0</v>
      </c>
      <c r="R125" s="254" t="s">
        <v>284</v>
      </c>
      <c r="S125" s="254" t="s">
        <v>150</v>
      </c>
      <c r="T125" s="255" t="s">
        <v>150</v>
      </c>
      <c r="U125" s="223">
        <v>1</v>
      </c>
      <c r="V125" s="223">
        <f>ROUND(E125*U125,2)</f>
        <v>2</v>
      </c>
      <c r="W125" s="223"/>
      <c r="X125" s="223" t="s">
        <v>285</v>
      </c>
      <c r="Y125" s="223" t="s">
        <v>153</v>
      </c>
      <c r="Z125" s="213"/>
      <c r="AA125" s="213"/>
      <c r="AB125" s="213"/>
      <c r="AC125" s="213"/>
      <c r="AD125" s="213"/>
      <c r="AE125" s="213"/>
      <c r="AF125" s="213"/>
      <c r="AG125" s="213" t="s">
        <v>286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1" x14ac:dyDescent="0.2">
      <c r="A126" s="232">
        <v>65</v>
      </c>
      <c r="B126" s="233" t="s">
        <v>468</v>
      </c>
      <c r="C126" s="242" t="s">
        <v>469</v>
      </c>
      <c r="D126" s="234" t="s">
        <v>235</v>
      </c>
      <c r="E126" s="235">
        <v>6.0200000000000002E-3</v>
      </c>
      <c r="F126" s="236"/>
      <c r="G126" s="237">
        <f>ROUND(E126*F126,2)</f>
        <v>0</v>
      </c>
      <c r="H126" s="236"/>
      <c r="I126" s="237">
        <f>ROUND(E126*H126,2)</f>
        <v>0</v>
      </c>
      <c r="J126" s="236"/>
      <c r="K126" s="237">
        <f>ROUND(E126*J126,2)</f>
        <v>0</v>
      </c>
      <c r="L126" s="237">
        <v>21</v>
      </c>
      <c r="M126" s="237">
        <f>G126*(1+L126/100)</f>
        <v>0</v>
      </c>
      <c r="N126" s="235">
        <v>0</v>
      </c>
      <c r="O126" s="235">
        <f>ROUND(E126*N126,2)</f>
        <v>0</v>
      </c>
      <c r="P126" s="235">
        <v>0</v>
      </c>
      <c r="Q126" s="235">
        <f>ROUND(E126*P126,2)</f>
        <v>0</v>
      </c>
      <c r="R126" s="237" t="s">
        <v>346</v>
      </c>
      <c r="S126" s="237" t="s">
        <v>150</v>
      </c>
      <c r="T126" s="238" t="s">
        <v>150</v>
      </c>
      <c r="U126" s="223">
        <v>2.3639999999999999</v>
      </c>
      <c r="V126" s="223">
        <f>ROUND(E126*U126,2)</f>
        <v>0.01</v>
      </c>
      <c r="W126" s="223"/>
      <c r="X126" s="223" t="s">
        <v>236</v>
      </c>
      <c r="Y126" s="223" t="s">
        <v>153</v>
      </c>
      <c r="Z126" s="213"/>
      <c r="AA126" s="213"/>
      <c r="AB126" s="213"/>
      <c r="AC126" s="213"/>
      <c r="AD126" s="213"/>
      <c r="AE126" s="213"/>
      <c r="AF126" s="213"/>
      <c r="AG126" s="213" t="s">
        <v>340</v>
      </c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2" x14ac:dyDescent="0.2">
      <c r="A127" s="220"/>
      <c r="B127" s="221"/>
      <c r="C127" s="260" t="s">
        <v>451</v>
      </c>
      <c r="D127" s="256"/>
      <c r="E127" s="256"/>
      <c r="F127" s="256"/>
      <c r="G127" s="256"/>
      <c r="H127" s="223"/>
      <c r="I127" s="223"/>
      <c r="J127" s="223"/>
      <c r="K127" s="223"/>
      <c r="L127" s="223"/>
      <c r="M127" s="223"/>
      <c r="N127" s="222"/>
      <c r="O127" s="222"/>
      <c r="P127" s="222"/>
      <c r="Q127" s="222"/>
      <c r="R127" s="223"/>
      <c r="S127" s="223"/>
      <c r="T127" s="223"/>
      <c r="U127" s="223"/>
      <c r="V127" s="223"/>
      <c r="W127" s="223"/>
      <c r="X127" s="223"/>
      <c r="Y127" s="223"/>
      <c r="Z127" s="213"/>
      <c r="AA127" s="213"/>
      <c r="AB127" s="213"/>
      <c r="AC127" s="213"/>
      <c r="AD127" s="213"/>
      <c r="AE127" s="213"/>
      <c r="AF127" s="213"/>
      <c r="AG127" s="213" t="s">
        <v>202</v>
      </c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2" x14ac:dyDescent="0.2">
      <c r="A128" s="220"/>
      <c r="B128" s="221"/>
      <c r="C128" s="258" t="s">
        <v>239</v>
      </c>
      <c r="D128" s="247"/>
      <c r="E128" s="248"/>
      <c r="F128" s="223"/>
      <c r="G128" s="223"/>
      <c r="H128" s="223"/>
      <c r="I128" s="223"/>
      <c r="J128" s="223"/>
      <c r="K128" s="223"/>
      <c r="L128" s="223"/>
      <c r="M128" s="223"/>
      <c r="N128" s="222"/>
      <c r="O128" s="222"/>
      <c r="P128" s="222"/>
      <c r="Q128" s="222"/>
      <c r="R128" s="223"/>
      <c r="S128" s="223"/>
      <c r="T128" s="223"/>
      <c r="U128" s="223"/>
      <c r="V128" s="223"/>
      <c r="W128" s="223"/>
      <c r="X128" s="223"/>
      <c r="Y128" s="223"/>
      <c r="Z128" s="213"/>
      <c r="AA128" s="213"/>
      <c r="AB128" s="213"/>
      <c r="AC128" s="213"/>
      <c r="AD128" s="213"/>
      <c r="AE128" s="213"/>
      <c r="AF128" s="213"/>
      <c r="AG128" s="213" t="s">
        <v>186</v>
      </c>
      <c r="AH128" s="213">
        <v>0</v>
      </c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3" x14ac:dyDescent="0.2">
      <c r="A129" s="220"/>
      <c r="B129" s="221"/>
      <c r="C129" s="258" t="s">
        <v>470</v>
      </c>
      <c r="D129" s="247"/>
      <c r="E129" s="248"/>
      <c r="F129" s="223"/>
      <c r="G129" s="223"/>
      <c r="H129" s="223"/>
      <c r="I129" s="223"/>
      <c r="J129" s="223"/>
      <c r="K129" s="223"/>
      <c r="L129" s="223"/>
      <c r="M129" s="223"/>
      <c r="N129" s="222"/>
      <c r="O129" s="222"/>
      <c r="P129" s="222"/>
      <c r="Q129" s="222"/>
      <c r="R129" s="223"/>
      <c r="S129" s="223"/>
      <c r="T129" s="223"/>
      <c r="U129" s="223"/>
      <c r="V129" s="223"/>
      <c r="W129" s="223"/>
      <c r="X129" s="223"/>
      <c r="Y129" s="223"/>
      <c r="Z129" s="213"/>
      <c r="AA129" s="213"/>
      <c r="AB129" s="213"/>
      <c r="AC129" s="213"/>
      <c r="AD129" s="213"/>
      <c r="AE129" s="213"/>
      <c r="AF129" s="213"/>
      <c r="AG129" s="213" t="s">
        <v>186</v>
      </c>
      <c r="AH129" s="213">
        <v>0</v>
      </c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3" x14ac:dyDescent="0.2">
      <c r="A130" s="220"/>
      <c r="B130" s="221"/>
      <c r="C130" s="258" t="s">
        <v>471</v>
      </c>
      <c r="D130" s="247"/>
      <c r="E130" s="248">
        <v>6.0200000000000002E-3</v>
      </c>
      <c r="F130" s="223"/>
      <c r="G130" s="223"/>
      <c r="H130" s="223"/>
      <c r="I130" s="223"/>
      <c r="J130" s="223"/>
      <c r="K130" s="223"/>
      <c r="L130" s="223"/>
      <c r="M130" s="223"/>
      <c r="N130" s="222"/>
      <c r="O130" s="222"/>
      <c r="P130" s="222"/>
      <c r="Q130" s="222"/>
      <c r="R130" s="223"/>
      <c r="S130" s="223"/>
      <c r="T130" s="223"/>
      <c r="U130" s="223"/>
      <c r="V130" s="223"/>
      <c r="W130" s="223"/>
      <c r="X130" s="223"/>
      <c r="Y130" s="223"/>
      <c r="Z130" s="213"/>
      <c r="AA130" s="213"/>
      <c r="AB130" s="213"/>
      <c r="AC130" s="213"/>
      <c r="AD130" s="213"/>
      <c r="AE130" s="213"/>
      <c r="AF130" s="213"/>
      <c r="AG130" s="213" t="s">
        <v>186</v>
      </c>
      <c r="AH130" s="213">
        <v>0</v>
      </c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ht="22.5" outlineLevel="1" x14ac:dyDescent="0.2">
      <c r="A131" s="232">
        <v>66</v>
      </c>
      <c r="B131" s="233" t="s">
        <v>472</v>
      </c>
      <c r="C131" s="242" t="s">
        <v>473</v>
      </c>
      <c r="D131" s="234" t="s">
        <v>235</v>
      </c>
      <c r="E131" s="235">
        <v>6.0200000000000002E-3</v>
      </c>
      <c r="F131" s="236"/>
      <c r="G131" s="237">
        <f>ROUND(E131*F131,2)</f>
        <v>0</v>
      </c>
      <c r="H131" s="236"/>
      <c r="I131" s="237">
        <f>ROUND(E131*H131,2)</f>
        <v>0</v>
      </c>
      <c r="J131" s="236"/>
      <c r="K131" s="237">
        <f>ROUND(E131*J131,2)</f>
        <v>0</v>
      </c>
      <c r="L131" s="237">
        <v>21</v>
      </c>
      <c r="M131" s="237">
        <f>G131*(1+L131/100)</f>
        <v>0</v>
      </c>
      <c r="N131" s="235">
        <v>0</v>
      </c>
      <c r="O131" s="235">
        <f>ROUND(E131*N131,2)</f>
        <v>0</v>
      </c>
      <c r="P131" s="235">
        <v>0</v>
      </c>
      <c r="Q131" s="235">
        <f>ROUND(E131*P131,2)</f>
        <v>0</v>
      </c>
      <c r="R131" s="237" t="s">
        <v>346</v>
      </c>
      <c r="S131" s="237" t="s">
        <v>150</v>
      </c>
      <c r="T131" s="238" t="s">
        <v>150</v>
      </c>
      <c r="U131" s="223">
        <v>0.64400000000000002</v>
      </c>
      <c r="V131" s="223">
        <f>ROUND(E131*U131,2)</f>
        <v>0</v>
      </c>
      <c r="W131" s="223"/>
      <c r="X131" s="223" t="s">
        <v>236</v>
      </c>
      <c r="Y131" s="223" t="s">
        <v>153</v>
      </c>
      <c r="Z131" s="213"/>
      <c r="AA131" s="213"/>
      <c r="AB131" s="213"/>
      <c r="AC131" s="213"/>
      <c r="AD131" s="213"/>
      <c r="AE131" s="213"/>
      <c r="AF131" s="213"/>
      <c r="AG131" s="213" t="s">
        <v>340</v>
      </c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2" x14ac:dyDescent="0.2">
      <c r="A132" s="220"/>
      <c r="B132" s="221"/>
      <c r="C132" s="260" t="s">
        <v>451</v>
      </c>
      <c r="D132" s="256"/>
      <c r="E132" s="256"/>
      <c r="F132" s="256"/>
      <c r="G132" s="256"/>
      <c r="H132" s="223"/>
      <c r="I132" s="223"/>
      <c r="J132" s="223"/>
      <c r="K132" s="223"/>
      <c r="L132" s="223"/>
      <c r="M132" s="223"/>
      <c r="N132" s="222"/>
      <c r="O132" s="222"/>
      <c r="P132" s="222"/>
      <c r="Q132" s="222"/>
      <c r="R132" s="223"/>
      <c r="S132" s="223"/>
      <c r="T132" s="223"/>
      <c r="U132" s="223"/>
      <c r="V132" s="223"/>
      <c r="W132" s="223"/>
      <c r="X132" s="223"/>
      <c r="Y132" s="223"/>
      <c r="Z132" s="213"/>
      <c r="AA132" s="213"/>
      <c r="AB132" s="213"/>
      <c r="AC132" s="213"/>
      <c r="AD132" s="213"/>
      <c r="AE132" s="213"/>
      <c r="AF132" s="213"/>
      <c r="AG132" s="213" t="s">
        <v>202</v>
      </c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2" x14ac:dyDescent="0.2">
      <c r="A133" s="220"/>
      <c r="B133" s="221"/>
      <c r="C133" s="258" t="s">
        <v>239</v>
      </c>
      <c r="D133" s="247"/>
      <c r="E133" s="248"/>
      <c r="F133" s="223"/>
      <c r="G133" s="223"/>
      <c r="H133" s="223"/>
      <c r="I133" s="223"/>
      <c r="J133" s="223"/>
      <c r="K133" s="223"/>
      <c r="L133" s="223"/>
      <c r="M133" s="223"/>
      <c r="N133" s="222"/>
      <c r="O133" s="222"/>
      <c r="P133" s="222"/>
      <c r="Q133" s="222"/>
      <c r="R133" s="223"/>
      <c r="S133" s="223"/>
      <c r="T133" s="223"/>
      <c r="U133" s="223"/>
      <c r="V133" s="223"/>
      <c r="W133" s="223"/>
      <c r="X133" s="223"/>
      <c r="Y133" s="223"/>
      <c r="Z133" s="213"/>
      <c r="AA133" s="213"/>
      <c r="AB133" s="213"/>
      <c r="AC133" s="213"/>
      <c r="AD133" s="213"/>
      <c r="AE133" s="213"/>
      <c r="AF133" s="213"/>
      <c r="AG133" s="213" t="s">
        <v>186</v>
      </c>
      <c r="AH133" s="213">
        <v>0</v>
      </c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3" x14ac:dyDescent="0.2">
      <c r="A134" s="220"/>
      <c r="B134" s="221"/>
      <c r="C134" s="258" t="s">
        <v>470</v>
      </c>
      <c r="D134" s="247"/>
      <c r="E134" s="248"/>
      <c r="F134" s="223"/>
      <c r="G134" s="223"/>
      <c r="H134" s="223"/>
      <c r="I134" s="223"/>
      <c r="J134" s="223"/>
      <c r="K134" s="223"/>
      <c r="L134" s="223"/>
      <c r="M134" s="223"/>
      <c r="N134" s="222"/>
      <c r="O134" s="222"/>
      <c r="P134" s="222"/>
      <c r="Q134" s="222"/>
      <c r="R134" s="223"/>
      <c r="S134" s="223"/>
      <c r="T134" s="223"/>
      <c r="U134" s="223"/>
      <c r="V134" s="223"/>
      <c r="W134" s="223"/>
      <c r="X134" s="223"/>
      <c r="Y134" s="223"/>
      <c r="Z134" s="213"/>
      <c r="AA134" s="213"/>
      <c r="AB134" s="213"/>
      <c r="AC134" s="213"/>
      <c r="AD134" s="213"/>
      <c r="AE134" s="213"/>
      <c r="AF134" s="213"/>
      <c r="AG134" s="213" t="s">
        <v>186</v>
      </c>
      <c r="AH134" s="213">
        <v>0</v>
      </c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3" x14ac:dyDescent="0.2">
      <c r="A135" s="220"/>
      <c r="B135" s="221"/>
      <c r="C135" s="258" t="s">
        <v>471</v>
      </c>
      <c r="D135" s="247"/>
      <c r="E135" s="248">
        <v>6.0200000000000002E-3</v>
      </c>
      <c r="F135" s="223"/>
      <c r="G135" s="223"/>
      <c r="H135" s="223"/>
      <c r="I135" s="223"/>
      <c r="J135" s="223"/>
      <c r="K135" s="223"/>
      <c r="L135" s="223"/>
      <c r="M135" s="223"/>
      <c r="N135" s="222"/>
      <c r="O135" s="222"/>
      <c r="P135" s="222"/>
      <c r="Q135" s="222"/>
      <c r="R135" s="223"/>
      <c r="S135" s="223"/>
      <c r="T135" s="223"/>
      <c r="U135" s="223"/>
      <c r="V135" s="223"/>
      <c r="W135" s="223"/>
      <c r="X135" s="223"/>
      <c r="Y135" s="223"/>
      <c r="Z135" s="213"/>
      <c r="AA135" s="213"/>
      <c r="AB135" s="213"/>
      <c r="AC135" s="213"/>
      <c r="AD135" s="213"/>
      <c r="AE135" s="213"/>
      <c r="AF135" s="213"/>
      <c r="AG135" s="213" t="s">
        <v>186</v>
      </c>
      <c r="AH135" s="213">
        <v>0</v>
      </c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ht="22.5" outlineLevel="1" x14ac:dyDescent="0.2">
      <c r="A136" s="232">
        <v>67</v>
      </c>
      <c r="B136" s="233" t="s">
        <v>474</v>
      </c>
      <c r="C136" s="242" t="s">
        <v>475</v>
      </c>
      <c r="D136" s="234" t="s">
        <v>235</v>
      </c>
      <c r="E136" s="235">
        <v>3.0099999999999998E-2</v>
      </c>
      <c r="F136" s="236"/>
      <c r="G136" s="237">
        <f>ROUND(E136*F136,2)</f>
        <v>0</v>
      </c>
      <c r="H136" s="236"/>
      <c r="I136" s="237">
        <f>ROUND(E136*H136,2)</f>
        <v>0</v>
      </c>
      <c r="J136" s="236"/>
      <c r="K136" s="237">
        <f>ROUND(E136*J136,2)</f>
        <v>0</v>
      </c>
      <c r="L136" s="237">
        <v>21</v>
      </c>
      <c r="M136" s="237">
        <f>G136*(1+L136/100)</f>
        <v>0</v>
      </c>
      <c r="N136" s="235">
        <v>0</v>
      </c>
      <c r="O136" s="235">
        <f>ROUND(E136*N136,2)</f>
        <v>0</v>
      </c>
      <c r="P136" s="235">
        <v>0</v>
      </c>
      <c r="Q136" s="235">
        <f>ROUND(E136*P136,2)</f>
        <v>0</v>
      </c>
      <c r="R136" s="237" t="s">
        <v>346</v>
      </c>
      <c r="S136" s="237" t="s">
        <v>150</v>
      </c>
      <c r="T136" s="238" t="s">
        <v>150</v>
      </c>
      <c r="U136" s="223">
        <v>0</v>
      </c>
      <c r="V136" s="223">
        <f>ROUND(E136*U136,2)</f>
        <v>0</v>
      </c>
      <c r="W136" s="223"/>
      <c r="X136" s="223" t="s">
        <v>236</v>
      </c>
      <c r="Y136" s="223" t="s">
        <v>153</v>
      </c>
      <c r="Z136" s="213"/>
      <c r="AA136" s="213"/>
      <c r="AB136" s="213"/>
      <c r="AC136" s="213"/>
      <c r="AD136" s="213"/>
      <c r="AE136" s="213"/>
      <c r="AF136" s="213"/>
      <c r="AG136" s="213" t="s">
        <v>340</v>
      </c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2" x14ac:dyDescent="0.2">
      <c r="A137" s="220"/>
      <c r="B137" s="221"/>
      <c r="C137" s="260" t="s">
        <v>451</v>
      </c>
      <c r="D137" s="256"/>
      <c r="E137" s="256"/>
      <c r="F137" s="256"/>
      <c r="G137" s="256"/>
      <c r="H137" s="223"/>
      <c r="I137" s="223"/>
      <c r="J137" s="223"/>
      <c r="K137" s="223"/>
      <c r="L137" s="223"/>
      <c r="M137" s="223"/>
      <c r="N137" s="222"/>
      <c r="O137" s="222"/>
      <c r="P137" s="222"/>
      <c r="Q137" s="222"/>
      <c r="R137" s="223"/>
      <c r="S137" s="223"/>
      <c r="T137" s="223"/>
      <c r="U137" s="223"/>
      <c r="V137" s="223"/>
      <c r="W137" s="223"/>
      <c r="X137" s="223"/>
      <c r="Y137" s="223"/>
      <c r="Z137" s="213"/>
      <c r="AA137" s="213"/>
      <c r="AB137" s="213"/>
      <c r="AC137" s="213"/>
      <c r="AD137" s="213"/>
      <c r="AE137" s="213"/>
      <c r="AF137" s="213"/>
      <c r="AG137" s="213" t="s">
        <v>202</v>
      </c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2" x14ac:dyDescent="0.2">
      <c r="A138" s="220"/>
      <c r="B138" s="221"/>
      <c r="C138" s="258" t="s">
        <v>239</v>
      </c>
      <c r="D138" s="247"/>
      <c r="E138" s="248"/>
      <c r="F138" s="223"/>
      <c r="G138" s="223"/>
      <c r="H138" s="223"/>
      <c r="I138" s="223"/>
      <c r="J138" s="223"/>
      <c r="K138" s="223"/>
      <c r="L138" s="223"/>
      <c r="M138" s="223"/>
      <c r="N138" s="222"/>
      <c r="O138" s="222"/>
      <c r="P138" s="222"/>
      <c r="Q138" s="222"/>
      <c r="R138" s="223"/>
      <c r="S138" s="223"/>
      <c r="T138" s="223"/>
      <c r="U138" s="223"/>
      <c r="V138" s="223"/>
      <c r="W138" s="223"/>
      <c r="X138" s="223"/>
      <c r="Y138" s="223"/>
      <c r="Z138" s="213"/>
      <c r="AA138" s="213"/>
      <c r="AB138" s="213"/>
      <c r="AC138" s="213"/>
      <c r="AD138" s="213"/>
      <c r="AE138" s="213"/>
      <c r="AF138" s="213"/>
      <c r="AG138" s="213" t="s">
        <v>186</v>
      </c>
      <c r="AH138" s="213">
        <v>0</v>
      </c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3" x14ac:dyDescent="0.2">
      <c r="A139" s="220"/>
      <c r="B139" s="221"/>
      <c r="C139" s="258" t="s">
        <v>470</v>
      </c>
      <c r="D139" s="247"/>
      <c r="E139" s="248"/>
      <c r="F139" s="223"/>
      <c r="G139" s="223"/>
      <c r="H139" s="223"/>
      <c r="I139" s="223"/>
      <c r="J139" s="223"/>
      <c r="K139" s="223"/>
      <c r="L139" s="223"/>
      <c r="M139" s="223"/>
      <c r="N139" s="222"/>
      <c r="O139" s="222"/>
      <c r="P139" s="222"/>
      <c r="Q139" s="222"/>
      <c r="R139" s="223"/>
      <c r="S139" s="223"/>
      <c r="T139" s="223"/>
      <c r="U139" s="223"/>
      <c r="V139" s="223"/>
      <c r="W139" s="223"/>
      <c r="X139" s="223"/>
      <c r="Y139" s="223"/>
      <c r="Z139" s="213"/>
      <c r="AA139" s="213"/>
      <c r="AB139" s="213"/>
      <c r="AC139" s="213"/>
      <c r="AD139" s="213"/>
      <c r="AE139" s="213"/>
      <c r="AF139" s="213"/>
      <c r="AG139" s="213" t="s">
        <v>186</v>
      </c>
      <c r="AH139" s="213">
        <v>0</v>
      </c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3" x14ac:dyDescent="0.2">
      <c r="A140" s="220"/>
      <c r="B140" s="221"/>
      <c r="C140" s="258" t="s">
        <v>476</v>
      </c>
      <c r="D140" s="247"/>
      <c r="E140" s="248">
        <v>3.0099999999999998E-2</v>
      </c>
      <c r="F140" s="223"/>
      <c r="G140" s="223"/>
      <c r="H140" s="223"/>
      <c r="I140" s="223"/>
      <c r="J140" s="223"/>
      <c r="K140" s="223"/>
      <c r="L140" s="223"/>
      <c r="M140" s="223"/>
      <c r="N140" s="222"/>
      <c r="O140" s="222"/>
      <c r="P140" s="222"/>
      <c r="Q140" s="222"/>
      <c r="R140" s="223"/>
      <c r="S140" s="223"/>
      <c r="T140" s="223"/>
      <c r="U140" s="223"/>
      <c r="V140" s="223"/>
      <c r="W140" s="223"/>
      <c r="X140" s="223"/>
      <c r="Y140" s="223"/>
      <c r="Z140" s="213"/>
      <c r="AA140" s="213"/>
      <c r="AB140" s="213"/>
      <c r="AC140" s="213"/>
      <c r="AD140" s="213"/>
      <c r="AE140" s="213"/>
      <c r="AF140" s="213"/>
      <c r="AG140" s="213" t="s">
        <v>186</v>
      </c>
      <c r="AH140" s="213">
        <v>0</v>
      </c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x14ac:dyDescent="0.2">
      <c r="A141" s="225" t="s">
        <v>145</v>
      </c>
      <c r="B141" s="226" t="s">
        <v>93</v>
      </c>
      <c r="C141" s="241" t="s">
        <v>94</v>
      </c>
      <c r="D141" s="227"/>
      <c r="E141" s="228"/>
      <c r="F141" s="229"/>
      <c r="G141" s="229">
        <f>SUMIF(AG142:AG178,"&lt;&gt;NOR",G142:G178)</f>
        <v>0</v>
      </c>
      <c r="H141" s="229"/>
      <c r="I141" s="229">
        <f>SUM(I142:I178)</f>
        <v>0</v>
      </c>
      <c r="J141" s="229"/>
      <c r="K141" s="229">
        <f>SUM(K142:K178)</f>
        <v>0</v>
      </c>
      <c r="L141" s="229"/>
      <c r="M141" s="229">
        <f>SUM(M142:M178)</f>
        <v>0</v>
      </c>
      <c r="N141" s="228"/>
      <c r="O141" s="228">
        <f>SUM(O142:O178)</f>
        <v>0.11000000000000001</v>
      </c>
      <c r="P141" s="228"/>
      <c r="Q141" s="228">
        <f>SUM(Q142:Q178)</f>
        <v>0.08</v>
      </c>
      <c r="R141" s="229"/>
      <c r="S141" s="229"/>
      <c r="T141" s="230"/>
      <c r="U141" s="224"/>
      <c r="V141" s="224">
        <f>SUM(V142:V178)</f>
        <v>11.89</v>
      </c>
      <c r="W141" s="224"/>
      <c r="X141" s="224"/>
      <c r="Y141" s="224"/>
      <c r="AG141" t="s">
        <v>146</v>
      </c>
    </row>
    <row r="142" spans="1:60" outlineLevel="1" x14ac:dyDescent="0.2">
      <c r="A142" s="249">
        <v>68</v>
      </c>
      <c r="B142" s="250" t="s">
        <v>477</v>
      </c>
      <c r="C142" s="259" t="s">
        <v>478</v>
      </c>
      <c r="D142" s="251" t="s">
        <v>479</v>
      </c>
      <c r="E142" s="252">
        <v>1</v>
      </c>
      <c r="F142" s="253"/>
      <c r="G142" s="254">
        <f>ROUND(E142*F142,2)</f>
        <v>0</v>
      </c>
      <c r="H142" s="253"/>
      <c r="I142" s="254">
        <f>ROUND(E142*H142,2)</f>
        <v>0</v>
      </c>
      <c r="J142" s="253"/>
      <c r="K142" s="254">
        <f>ROUND(E142*J142,2)</f>
        <v>0</v>
      </c>
      <c r="L142" s="254">
        <v>21</v>
      </c>
      <c r="M142" s="254">
        <f>G142*(1+L142/100)</f>
        <v>0</v>
      </c>
      <c r="N142" s="252">
        <v>1.5219999999999999E-2</v>
      </c>
      <c r="O142" s="252">
        <f>ROUND(E142*N142,2)</f>
        <v>0.02</v>
      </c>
      <c r="P142" s="252">
        <v>0</v>
      </c>
      <c r="Q142" s="252">
        <f>ROUND(E142*P142,2)</f>
        <v>0</v>
      </c>
      <c r="R142" s="254" t="s">
        <v>346</v>
      </c>
      <c r="S142" s="254" t="s">
        <v>150</v>
      </c>
      <c r="T142" s="255" t="s">
        <v>150</v>
      </c>
      <c r="U142" s="223">
        <v>1.1890000000000001</v>
      </c>
      <c r="V142" s="223">
        <f>ROUND(E142*U142,2)</f>
        <v>1.19</v>
      </c>
      <c r="W142" s="223"/>
      <c r="X142" s="223" t="s">
        <v>183</v>
      </c>
      <c r="Y142" s="223" t="s">
        <v>153</v>
      </c>
      <c r="Z142" s="213"/>
      <c r="AA142" s="213"/>
      <c r="AB142" s="213"/>
      <c r="AC142" s="213"/>
      <c r="AD142" s="213"/>
      <c r="AE142" s="213"/>
      <c r="AF142" s="213"/>
      <c r="AG142" s="213" t="s">
        <v>337</v>
      </c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32">
        <v>69</v>
      </c>
      <c r="B143" s="233" t="s">
        <v>480</v>
      </c>
      <c r="C143" s="242" t="s">
        <v>481</v>
      </c>
      <c r="D143" s="234" t="s">
        <v>479</v>
      </c>
      <c r="E143" s="235">
        <v>1</v>
      </c>
      <c r="F143" s="236"/>
      <c r="G143" s="237">
        <f>ROUND(E143*F143,2)</f>
        <v>0</v>
      </c>
      <c r="H143" s="236"/>
      <c r="I143" s="237">
        <f>ROUND(E143*H143,2)</f>
        <v>0</v>
      </c>
      <c r="J143" s="236"/>
      <c r="K143" s="237">
        <f>ROUND(E143*J143,2)</f>
        <v>0</v>
      </c>
      <c r="L143" s="237">
        <v>21</v>
      </c>
      <c r="M143" s="237">
        <f>G143*(1+L143/100)</f>
        <v>0</v>
      </c>
      <c r="N143" s="235">
        <v>1.41E-3</v>
      </c>
      <c r="O143" s="235">
        <f>ROUND(E143*N143,2)</f>
        <v>0</v>
      </c>
      <c r="P143" s="235">
        <v>0</v>
      </c>
      <c r="Q143" s="235">
        <f>ROUND(E143*P143,2)</f>
        <v>0</v>
      </c>
      <c r="R143" s="237" t="s">
        <v>346</v>
      </c>
      <c r="S143" s="237" t="s">
        <v>150</v>
      </c>
      <c r="T143" s="238" t="s">
        <v>150</v>
      </c>
      <c r="U143" s="223">
        <v>1.575</v>
      </c>
      <c r="V143" s="223">
        <f>ROUND(E143*U143,2)</f>
        <v>1.58</v>
      </c>
      <c r="W143" s="223"/>
      <c r="X143" s="223" t="s">
        <v>183</v>
      </c>
      <c r="Y143" s="223" t="s">
        <v>153</v>
      </c>
      <c r="Z143" s="213"/>
      <c r="AA143" s="213"/>
      <c r="AB143" s="213"/>
      <c r="AC143" s="213"/>
      <c r="AD143" s="213"/>
      <c r="AE143" s="213"/>
      <c r="AF143" s="213"/>
      <c r="AG143" s="213" t="s">
        <v>184</v>
      </c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2" x14ac:dyDescent="0.2">
      <c r="A144" s="220"/>
      <c r="B144" s="221"/>
      <c r="C144" s="243" t="s">
        <v>482</v>
      </c>
      <c r="D144" s="240"/>
      <c r="E144" s="240"/>
      <c r="F144" s="240"/>
      <c r="G144" s="240"/>
      <c r="H144" s="223"/>
      <c r="I144" s="223"/>
      <c r="J144" s="223"/>
      <c r="K144" s="223"/>
      <c r="L144" s="223"/>
      <c r="M144" s="223"/>
      <c r="N144" s="222"/>
      <c r="O144" s="222"/>
      <c r="P144" s="222"/>
      <c r="Q144" s="222"/>
      <c r="R144" s="223"/>
      <c r="S144" s="223"/>
      <c r="T144" s="223"/>
      <c r="U144" s="223"/>
      <c r="V144" s="223"/>
      <c r="W144" s="223"/>
      <c r="X144" s="223"/>
      <c r="Y144" s="223"/>
      <c r="Z144" s="213"/>
      <c r="AA144" s="213"/>
      <c r="AB144" s="213"/>
      <c r="AC144" s="213"/>
      <c r="AD144" s="213"/>
      <c r="AE144" s="213"/>
      <c r="AF144" s="213"/>
      <c r="AG144" s="213" t="s">
        <v>156</v>
      </c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">
      <c r="A145" s="249">
        <v>70</v>
      </c>
      <c r="B145" s="250" t="s">
        <v>483</v>
      </c>
      <c r="C145" s="259" t="s">
        <v>484</v>
      </c>
      <c r="D145" s="251" t="s">
        <v>479</v>
      </c>
      <c r="E145" s="252">
        <v>1</v>
      </c>
      <c r="F145" s="253"/>
      <c r="G145" s="254">
        <f>ROUND(E145*F145,2)</f>
        <v>0</v>
      </c>
      <c r="H145" s="253"/>
      <c r="I145" s="254">
        <f>ROUND(E145*H145,2)</f>
        <v>0</v>
      </c>
      <c r="J145" s="253"/>
      <c r="K145" s="254">
        <f>ROUND(E145*J145,2)</f>
        <v>0</v>
      </c>
      <c r="L145" s="254">
        <v>21</v>
      </c>
      <c r="M145" s="254">
        <f>G145*(1+L145/100)</f>
        <v>0</v>
      </c>
      <c r="N145" s="252">
        <v>2.1309999999999999E-2</v>
      </c>
      <c r="O145" s="252">
        <f>ROUND(E145*N145,2)</f>
        <v>0.02</v>
      </c>
      <c r="P145" s="252">
        <v>0</v>
      </c>
      <c r="Q145" s="252">
        <f>ROUND(E145*P145,2)</f>
        <v>0</v>
      </c>
      <c r="R145" s="254" t="s">
        <v>346</v>
      </c>
      <c r="S145" s="254" t="s">
        <v>485</v>
      </c>
      <c r="T145" s="255" t="s">
        <v>485</v>
      </c>
      <c r="U145" s="223">
        <v>0.85099999999999998</v>
      </c>
      <c r="V145" s="223">
        <f>ROUND(E145*U145,2)</f>
        <v>0.85</v>
      </c>
      <c r="W145" s="223"/>
      <c r="X145" s="223" t="s">
        <v>183</v>
      </c>
      <c r="Y145" s="223" t="s">
        <v>153</v>
      </c>
      <c r="Z145" s="213"/>
      <c r="AA145" s="213"/>
      <c r="AB145" s="213"/>
      <c r="AC145" s="213"/>
      <c r="AD145" s="213"/>
      <c r="AE145" s="213"/>
      <c r="AF145" s="213"/>
      <c r="AG145" s="213" t="s">
        <v>337</v>
      </c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 x14ac:dyDescent="0.2">
      <c r="A146" s="249">
        <v>71</v>
      </c>
      <c r="B146" s="250" t="s">
        <v>486</v>
      </c>
      <c r="C146" s="259" t="s">
        <v>487</v>
      </c>
      <c r="D146" s="251" t="s">
        <v>479</v>
      </c>
      <c r="E146" s="252">
        <v>2</v>
      </c>
      <c r="F146" s="253"/>
      <c r="G146" s="254">
        <f>ROUND(E146*F146,2)</f>
        <v>0</v>
      </c>
      <c r="H146" s="253"/>
      <c r="I146" s="254">
        <f>ROUND(E146*H146,2)</f>
        <v>0</v>
      </c>
      <c r="J146" s="253"/>
      <c r="K146" s="254">
        <f>ROUND(E146*J146,2)</f>
        <v>0</v>
      </c>
      <c r="L146" s="254">
        <v>21</v>
      </c>
      <c r="M146" s="254">
        <f>G146*(1+L146/100)</f>
        <v>0</v>
      </c>
      <c r="N146" s="252">
        <v>7.2000000000000005E-4</v>
      </c>
      <c r="O146" s="252">
        <f>ROUND(E146*N146,2)</f>
        <v>0</v>
      </c>
      <c r="P146" s="252">
        <v>0</v>
      </c>
      <c r="Q146" s="252">
        <f>ROUND(E146*P146,2)</f>
        <v>0</v>
      </c>
      <c r="R146" s="254" t="s">
        <v>346</v>
      </c>
      <c r="S146" s="254" t="s">
        <v>150</v>
      </c>
      <c r="T146" s="255" t="s">
        <v>150</v>
      </c>
      <c r="U146" s="223">
        <v>0.50600000000000001</v>
      </c>
      <c r="V146" s="223">
        <f>ROUND(E146*U146,2)</f>
        <v>1.01</v>
      </c>
      <c r="W146" s="223"/>
      <c r="X146" s="223" t="s">
        <v>183</v>
      </c>
      <c r="Y146" s="223" t="s">
        <v>153</v>
      </c>
      <c r="Z146" s="213"/>
      <c r="AA146" s="213"/>
      <c r="AB146" s="213"/>
      <c r="AC146" s="213"/>
      <c r="AD146" s="213"/>
      <c r="AE146" s="213"/>
      <c r="AF146" s="213"/>
      <c r="AG146" s="213" t="s">
        <v>337</v>
      </c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">
      <c r="A147" s="232">
        <v>72</v>
      </c>
      <c r="B147" s="233" t="s">
        <v>488</v>
      </c>
      <c r="C147" s="242" t="s">
        <v>489</v>
      </c>
      <c r="D147" s="234" t="s">
        <v>479</v>
      </c>
      <c r="E147" s="235">
        <v>1</v>
      </c>
      <c r="F147" s="236"/>
      <c r="G147" s="237">
        <f>ROUND(E147*F147,2)</f>
        <v>0</v>
      </c>
      <c r="H147" s="236"/>
      <c r="I147" s="237">
        <f>ROUND(E147*H147,2)</f>
        <v>0</v>
      </c>
      <c r="J147" s="236"/>
      <c r="K147" s="237">
        <f>ROUND(E147*J147,2)</f>
        <v>0</v>
      </c>
      <c r="L147" s="237">
        <v>21</v>
      </c>
      <c r="M147" s="237">
        <f>G147*(1+L147/100)</f>
        <v>0</v>
      </c>
      <c r="N147" s="235">
        <v>0</v>
      </c>
      <c r="O147" s="235">
        <f>ROUND(E147*N147,2)</f>
        <v>0</v>
      </c>
      <c r="P147" s="235">
        <v>9.1999999999999998E-3</v>
      </c>
      <c r="Q147" s="235">
        <f>ROUND(E147*P147,2)</f>
        <v>0.01</v>
      </c>
      <c r="R147" s="237" t="s">
        <v>346</v>
      </c>
      <c r="S147" s="237" t="s">
        <v>150</v>
      </c>
      <c r="T147" s="238" t="s">
        <v>150</v>
      </c>
      <c r="U147" s="223">
        <v>0.46500000000000002</v>
      </c>
      <c r="V147" s="223">
        <f>ROUND(E147*U147,2)</f>
        <v>0.47</v>
      </c>
      <c r="W147" s="223"/>
      <c r="X147" s="223" t="s">
        <v>183</v>
      </c>
      <c r="Y147" s="223" t="s">
        <v>153</v>
      </c>
      <c r="Z147" s="213"/>
      <c r="AA147" s="213"/>
      <c r="AB147" s="213"/>
      <c r="AC147" s="213"/>
      <c r="AD147" s="213"/>
      <c r="AE147" s="213"/>
      <c r="AF147" s="213"/>
      <c r="AG147" s="213" t="s">
        <v>184</v>
      </c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2" x14ac:dyDescent="0.2">
      <c r="A148" s="220"/>
      <c r="B148" s="221"/>
      <c r="C148" s="260" t="s">
        <v>490</v>
      </c>
      <c r="D148" s="256"/>
      <c r="E148" s="256"/>
      <c r="F148" s="256"/>
      <c r="G148" s="256"/>
      <c r="H148" s="223"/>
      <c r="I148" s="223"/>
      <c r="J148" s="223"/>
      <c r="K148" s="223"/>
      <c r="L148" s="223"/>
      <c r="M148" s="223"/>
      <c r="N148" s="222"/>
      <c r="O148" s="222"/>
      <c r="P148" s="222"/>
      <c r="Q148" s="222"/>
      <c r="R148" s="223"/>
      <c r="S148" s="223"/>
      <c r="T148" s="223"/>
      <c r="U148" s="223"/>
      <c r="V148" s="223"/>
      <c r="W148" s="223"/>
      <c r="X148" s="223"/>
      <c r="Y148" s="223"/>
      <c r="Z148" s="213"/>
      <c r="AA148" s="213"/>
      <c r="AB148" s="213"/>
      <c r="AC148" s="213"/>
      <c r="AD148" s="213"/>
      <c r="AE148" s="213"/>
      <c r="AF148" s="213"/>
      <c r="AG148" s="213" t="s">
        <v>202</v>
      </c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1" x14ac:dyDescent="0.2">
      <c r="A149" s="232">
        <v>73</v>
      </c>
      <c r="B149" s="233" t="s">
        <v>491</v>
      </c>
      <c r="C149" s="242" t="s">
        <v>492</v>
      </c>
      <c r="D149" s="234" t="s">
        <v>479</v>
      </c>
      <c r="E149" s="235">
        <v>1</v>
      </c>
      <c r="F149" s="236"/>
      <c r="G149" s="237">
        <f>ROUND(E149*F149,2)</f>
        <v>0</v>
      </c>
      <c r="H149" s="236"/>
      <c r="I149" s="237">
        <f>ROUND(E149*H149,2)</f>
        <v>0</v>
      </c>
      <c r="J149" s="236"/>
      <c r="K149" s="237">
        <f>ROUND(E149*J149,2)</f>
        <v>0</v>
      </c>
      <c r="L149" s="237">
        <v>21</v>
      </c>
      <c r="M149" s="237">
        <f>G149*(1+L149/100)</f>
        <v>0</v>
      </c>
      <c r="N149" s="235">
        <v>0</v>
      </c>
      <c r="O149" s="235">
        <f>ROUND(E149*N149,2)</f>
        <v>0</v>
      </c>
      <c r="P149" s="235">
        <v>7.1499999999999994E-2</v>
      </c>
      <c r="Q149" s="235">
        <f>ROUND(E149*P149,2)</f>
        <v>7.0000000000000007E-2</v>
      </c>
      <c r="R149" s="237" t="s">
        <v>346</v>
      </c>
      <c r="S149" s="237" t="s">
        <v>150</v>
      </c>
      <c r="T149" s="238" t="s">
        <v>150</v>
      </c>
      <c r="U149" s="223">
        <v>0.38300000000000001</v>
      </c>
      <c r="V149" s="223">
        <f>ROUND(E149*U149,2)</f>
        <v>0.38</v>
      </c>
      <c r="W149" s="223"/>
      <c r="X149" s="223" t="s">
        <v>183</v>
      </c>
      <c r="Y149" s="223" t="s">
        <v>153</v>
      </c>
      <c r="Z149" s="213"/>
      <c r="AA149" s="213"/>
      <c r="AB149" s="213"/>
      <c r="AC149" s="213"/>
      <c r="AD149" s="213"/>
      <c r="AE149" s="213"/>
      <c r="AF149" s="213"/>
      <c r="AG149" s="213" t="s">
        <v>184</v>
      </c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2" x14ac:dyDescent="0.2">
      <c r="A150" s="220"/>
      <c r="B150" s="221"/>
      <c r="C150" s="260" t="s">
        <v>490</v>
      </c>
      <c r="D150" s="256"/>
      <c r="E150" s="256"/>
      <c r="F150" s="256"/>
      <c r="G150" s="256"/>
      <c r="H150" s="223"/>
      <c r="I150" s="223"/>
      <c r="J150" s="223"/>
      <c r="K150" s="223"/>
      <c r="L150" s="223"/>
      <c r="M150" s="223"/>
      <c r="N150" s="222"/>
      <c r="O150" s="222"/>
      <c r="P150" s="222"/>
      <c r="Q150" s="222"/>
      <c r="R150" s="223"/>
      <c r="S150" s="223"/>
      <c r="T150" s="223"/>
      <c r="U150" s="223"/>
      <c r="V150" s="223"/>
      <c r="W150" s="223"/>
      <c r="X150" s="223"/>
      <c r="Y150" s="223"/>
      <c r="Z150" s="213"/>
      <c r="AA150" s="213"/>
      <c r="AB150" s="213"/>
      <c r="AC150" s="213"/>
      <c r="AD150" s="213"/>
      <c r="AE150" s="213"/>
      <c r="AF150" s="213"/>
      <c r="AG150" s="213" t="s">
        <v>202</v>
      </c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 x14ac:dyDescent="0.2">
      <c r="A151" s="249">
        <v>74</v>
      </c>
      <c r="B151" s="250" t="s">
        <v>493</v>
      </c>
      <c r="C151" s="259" t="s">
        <v>494</v>
      </c>
      <c r="D151" s="251" t="s">
        <v>479</v>
      </c>
      <c r="E151" s="252">
        <v>1</v>
      </c>
      <c r="F151" s="253"/>
      <c r="G151" s="254">
        <f>ROUND(E151*F151,2)</f>
        <v>0</v>
      </c>
      <c r="H151" s="253"/>
      <c r="I151" s="254">
        <f>ROUND(E151*H151,2)</f>
        <v>0</v>
      </c>
      <c r="J151" s="253"/>
      <c r="K151" s="254">
        <f>ROUND(E151*J151,2)</f>
        <v>0</v>
      </c>
      <c r="L151" s="254">
        <v>21</v>
      </c>
      <c r="M151" s="254">
        <f>G151*(1+L151/100)</f>
        <v>0</v>
      </c>
      <c r="N151" s="252">
        <v>4.0000000000000002E-4</v>
      </c>
      <c r="O151" s="252">
        <f>ROUND(E151*N151,2)</f>
        <v>0</v>
      </c>
      <c r="P151" s="252">
        <v>0</v>
      </c>
      <c r="Q151" s="252">
        <f>ROUND(E151*P151,2)</f>
        <v>0</v>
      </c>
      <c r="R151" s="254" t="s">
        <v>346</v>
      </c>
      <c r="S151" s="254" t="s">
        <v>150</v>
      </c>
      <c r="T151" s="255" t="s">
        <v>150</v>
      </c>
      <c r="U151" s="223">
        <v>1.669</v>
      </c>
      <c r="V151" s="223">
        <f>ROUND(E151*U151,2)</f>
        <v>1.67</v>
      </c>
      <c r="W151" s="223"/>
      <c r="X151" s="223" t="s">
        <v>183</v>
      </c>
      <c r="Y151" s="223" t="s">
        <v>153</v>
      </c>
      <c r="Z151" s="213"/>
      <c r="AA151" s="213"/>
      <c r="AB151" s="213"/>
      <c r="AC151" s="213"/>
      <c r="AD151" s="213"/>
      <c r="AE151" s="213"/>
      <c r="AF151" s="213"/>
      <c r="AG151" s="213" t="s">
        <v>184</v>
      </c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1" x14ac:dyDescent="0.2">
      <c r="A152" s="249">
        <v>75</v>
      </c>
      <c r="B152" s="250" t="s">
        <v>495</v>
      </c>
      <c r="C152" s="259" t="s">
        <v>496</v>
      </c>
      <c r="D152" s="251" t="s">
        <v>479</v>
      </c>
      <c r="E152" s="252">
        <v>5</v>
      </c>
      <c r="F152" s="253"/>
      <c r="G152" s="254">
        <f>ROUND(E152*F152,2)</f>
        <v>0</v>
      </c>
      <c r="H152" s="253"/>
      <c r="I152" s="254">
        <f>ROUND(E152*H152,2)</f>
        <v>0</v>
      </c>
      <c r="J152" s="253"/>
      <c r="K152" s="254">
        <f>ROUND(E152*J152,2)</f>
        <v>0</v>
      </c>
      <c r="L152" s="254">
        <v>21</v>
      </c>
      <c r="M152" s="254">
        <f>G152*(1+L152/100)</f>
        <v>0</v>
      </c>
      <c r="N152" s="252">
        <v>2.4000000000000001E-4</v>
      </c>
      <c r="O152" s="252">
        <f>ROUND(E152*N152,2)</f>
        <v>0</v>
      </c>
      <c r="P152" s="252">
        <v>0</v>
      </c>
      <c r="Q152" s="252">
        <f>ROUND(E152*P152,2)</f>
        <v>0</v>
      </c>
      <c r="R152" s="254" t="s">
        <v>346</v>
      </c>
      <c r="S152" s="254" t="s">
        <v>150</v>
      </c>
      <c r="T152" s="255" t="s">
        <v>150</v>
      </c>
      <c r="U152" s="223">
        <v>0.124</v>
      </c>
      <c r="V152" s="223">
        <f>ROUND(E152*U152,2)</f>
        <v>0.62</v>
      </c>
      <c r="W152" s="223"/>
      <c r="X152" s="223" t="s">
        <v>183</v>
      </c>
      <c r="Y152" s="223" t="s">
        <v>153</v>
      </c>
      <c r="Z152" s="213"/>
      <c r="AA152" s="213"/>
      <c r="AB152" s="213"/>
      <c r="AC152" s="213"/>
      <c r="AD152" s="213"/>
      <c r="AE152" s="213"/>
      <c r="AF152" s="213"/>
      <c r="AG152" s="213" t="s">
        <v>337</v>
      </c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ht="22.5" outlineLevel="1" x14ac:dyDescent="0.2">
      <c r="A153" s="249">
        <v>76</v>
      </c>
      <c r="B153" s="250" t="s">
        <v>497</v>
      </c>
      <c r="C153" s="259" t="s">
        <v>498</v>
      </c>
      <c r="D153" s="251" t="s">
        <v>479</v>
      </c>
      <c r="E153" s="252">
        <v>2</v>
      </c>
      <c r="F153" s="253"/>
      <c r="G153" s="254">
        <f>ROUND(E153*F153,2)</f>
        <v>0</v>
      </c>
      <c r="H153" s="253"/>
      <c r="I153" s="254">
        <f>ROUND(E153*H153,2)</f>
        <v>0</v>
      </c>
      <c r="J153" s="253"/>
      <c r="K153" s="254">
        <f>ROUND(E153*J153,2)</f>
        <v>0</v>
      </c>
      <c r="L153" s="254">
        <v>21</v>
      </c>
      <c r="M153" s="254">
        <f>G153*(1+L153/100)</f>
        <v>0</v>
      </c>
      <c r="N153" s="252">
        <v>2.4000000000000001E-4</v>
      </c>
      <c r="O153" s="252">
        <f>ROUND(E153*N153,2)</f>
        <v>0</v>
      </c>
      <c r="P153" s="252">
        <v>0</v>
      </c>
      <c r="Q153" s="252">
        <f>ROUND(E153*P153,2)</f>
        <v>0</v>
      </c>
      <c r="R153" s="254" t="s">
        <v>346</v>
      </c>
      <c r="S153" s="254" t="s">
        <v>150</v>
      </c>
      <c r="T153" s="255" t="s">
        <v>150</v>
      </c>
      <c r="U153" s="223">
        <v>0.124</v>
      </c>
      <c r="V153" s="223">
        <f>ROUND(E153*U153,2)</f>
        <v>0.25</v>
      </c>
      <c r="W153" s="223"/>
      <c r="X153" s="223" t="s">
        <v>183</v>
      </c>
      <c r="Y153" s="223" t="s">
        <v>153</v>
      </c>
      <c r="Z153" s="213"/>
      <c r="AA153" s="213"/>
      <c r="AB153" s="213"/>
      <c r="AC153" s="213"/>
      <c r="AD153" s="213"/>
      <c r="AE153" s="213"/>
      <c r="AF153" s="213"/>
      <c r="AG153" s="213" t="s">
        <v>337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ht="22.5" outlineLevel="1" x14ac:dyDescent="0.2">
      <c r="A154" s="249">
        <v>77</v>
      </c>
      <c r="B154" s="250" t="s">
        <v>499</v>
      </c>
      <c r="C154" s="259" t="s">
        <v>500</v>
      </c>
      <c r="D154" s="251" t="s">
        <v>192</v>
      </c>
      <c r="E154" s="252">
        <v>1</v>
      </c>
      <c r="F154" s="253"/>
      <c r="G154" s="254">
        <f>ROUND(E154*F154,2)</f>
        <v>0</v>
      </c>
      <c r="H154" s="253"/>
      <c r="I154" s="254">
        <f>ROUND(E154*H154,2)</f>
        <v>0</v>
      </c>
      <c r="J154" s="253"/>
      <c r="K154" s="254">
        <f>ROUND(E154*J154,2)</f>
        <v>0</v>
      </c>
      <c r="L154" s="254">
        <v>21</v>
      </c>
      <c r="M154" s="254">
        <f>G154*(1+L154/100)</f>
        <v>0</v>
      </c>
      <c r="N154" s="252">
        <v>1.8000000000000001E-4</v>
      </c>
      <c r="O154" s="252">
        <f>ROUND(E154*N154,2)</f>
        <v>0</v>
      </c>
      <c r="P154" s="252">
        <v>0</v>
      </c>
      <c r="Q154" s="252">
        <f>ROUND(E154*P154,2)</f>
        <v>0</v>
      </c>
      <c r="R154" s="254" t="s">
        <v>346</v>
      </c>
      <c r="S154" s="254" t="s">
        <v>150</v>
      </c>
      <c r="T154" s="255" t="s">
        <v>150</v>
      </c>
      <c r="U154" s="223">
        <v>0.47599999999999998</v>
      </c>
      <c r="V154" s="223">
        <f>ROUND(E154*U154,2)</f>
        <v>0.48</v>
      </c>
      <c r="W154" s="223"/>
      <c r="X154" s="223" t="s">
        <v>183</v>
      </c>
      <c r="Y154" s="223" t="s">
        <v>153</v>
      </c>
      <c r="Z154" s="213"/>
      <c r="AA154" s="213"/>
      <c r="AB154" s="213"/>
      <c r="AC154" s="213"/>
      <c r="AD154" s="213"/>
      <c r="AE154" s="213"/>
      <c r="AF154" s="213"/>
      <c r="AG154" s="213" t="s">
        <v>184</v>
      </c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ht="22.5" outlineLevel="1" x14ac:dyDescent="0.2">
      <c r="A155" s="249">
        <v>78</v>
      </c>
      <c r="B155" s="250" t="s">
        <v>501</v>
      </c>
      <c r="C155" s="259" t="s">
        <v>502</v>
      </c>
      <c r="D155" s="251" t="s">
        <v>192</v>
      </c>
      <c r="E155" s="252">
        <v>2</v>
      </c>
      <c r="F155" s="253"/>
      <c r="G155" s="254">
        <f>ROUND(E155*F155,2)</f>
        <v>0</v>
      </c>
      <c r="H155" s="253"/>
      <c r="I155" s="254">
        <f>ROUND(E155*H155,2)</f>
        <v>0</v>
      </c>
      <c r="J155" s="253"/>
      <c r="K155" s="254">
        <f>ROUND(E155*J155,2)</f>
        <v>0</v>
      </c>
      <c r="L155" s="254">
        <v>21</v>
      </c>
      <c r="M155" s="254">
        <f>G155*(1+L155/100)</f>
        <v>0</v>
      </c>
      <c r="N155" s="252">
        <v>4.0000000000000003E-5</v>
      </c>
      <c r="O155" s="252">
        <f>ROUND(E155*N155,2)</f>
        <v>0</v>
      </c>
      <c r="P155" s="252">
        <v>0</v>
      </c>
      <c r="Q155" s="252">
        <f>ROUND(E155*P155,2)</f>
        <v>0</v>
      </c>
      <c r="R155" s="254" t="s">
        <v>346</v>
      </c>
      <c r="S155" s="254" t="s">
        <v>150</v>
      </c>
      <c r="T155" s="255" t="s">
        <v>150</v>
      </c>
      <c r="U155" s="223">
        <v>0.44500000000000001</v>
      </c>
      <c r="V155" s="223">
        <f>ROUND(E155*U155,2)</f>
        <v>0.89</v>
      </c>
      <c r="W155" s="223"/>
      <c r="X155" s="223" t="s">
        <v>183</v>
      </c>
      <c r="Y155" s="223" t="s">
        <v>153</v>
      </c>
      <c r="Z155" s="213"/>
      <c r="AA155" s="213"/>
      <c r="AB155" s="213"/>
      <c r="AC155" s="213"/>
      <c r="AD155" s="213"/>
      <c r="AE155" s="213"/>
      <c r="AF155" s="213"/>
      <c r="AG155" s="213" t="s">
        <v>337</v>
      </c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1" x14ac:dyDescent="0.2">
      <c r="A156" s="249">
        <v>79</v>
      </c>
      <c r="B156" s="250" t="s">
        <v>503</v>
      </c>
      <c r="C156" s="259" t="s">
        <v>504</v>
      </c>
      <c r="D156" s="251" t="s">
        <v>479</v>
      </c>
      <c r="E156" s="252">
        <v>2</v>
      </c>
      <c r="F156" s="253"/>
      <c r="G156" s="254">
        <f>ROUND(E156*F156,2)</f>
        <v>0</v>
      </c>
      <c r="H156" s="253"/>
      <c r="I156" s="254">
        <f>ROUND(E156*H156,2)</f>
        <v>0</v>
      </c>
      <c r="J156" s="253"/>
      <c r="K156" s="254">
        <f>ROUND(E156*J156,2)</f>
        <v>0</v>
      </c>
      <c r="L156" s="254">
        <v>21</v>
      </c>
      <c r="M156" s="254">
        <f>G156*(1+L156/100)</f>
        <v>0</v>
      </c>
      <c r="N156" s="252">
        <v>0</v>
      </c>
      <c r="O156" s="252">
        <f>ROUND(E156*N156,2)</f>
        <v>0</v>
      </c>
      <c r="P156" s="252">
        <v>1.56E-3</v>
      </c>
      <c r="Q156" s="252">
        <f>ROUND(E156*P156,2)</f>
        <v>0</v>
      </c>
      <c r="R156" s="254" t="s">
        <v>346</v>
      </c>
      <c r="S156" s="254" t="s">
        <v>150</v>
      </c>
      <c r="T156" s="255" t="s">
        <v>150</v>
      </c>
      <c r="U156" s="223">
        <v>0.217</v>
      </c>
      <c r="V156" s="223">
        <f>ROUND(E156*U156,2)</f>
        <v>0.43</v>
      </c>
      <c r="W156" s="223"/>
      <c r="X156" s="223" t="s">
        <v>183</v>
      </c>
      <c r="Y156" s="223" t="s">
        <v>153</v>
      </c>
      <c r="Z156" s="213"/>
      <c r="AA156" s="213"/>
      <c r="AB156" s="213"/>
      <c r="AC156" s="213"/>
      <c r="AD156" s="213"/>
      <c r="AE156" s="213"/>
      <c r="AF156" s="213"/>
      <c r="AG156" s="213" t="s">
        <v>184</v>
      </c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1" x14ac:dyDescent="0.2">
      <c r="A157" s="249">
        <v>80</v>
      </c>
      <c r="B157" s="250" t="s">
        <v>505</v>
      </c>
      <c r="C157" s="259" t="s">
        <v>506</v>
      </c>
      <c r="D157" s="251" t="s">
        <v>479</v>
      </c>
      <c r="E157" s="252">
        <v>1</v>
      </c>
      <c r="F157" s="253"/>
      <c r="G157" s="254">
        <f>ROUND(E157*F157,2)</f>
        <v>0</v>
      </c>
      <c r="H157" s="253"/>
      <c r="I157" s="254">
        <f>ROUND(E157*H157,2)</f>
        <v>0</v>
      </c>
      <c r="J157" s="253"/>
      <c r="K157" s="254">
        <f>ROUND(E157*J157,2)</f>
        <v>0</v>
      </c>
      <c r="L157" s="254">
        <v>21</v>
      </c>
      <c r="M157" s="254">
        <f>G157*(1+L157/100)</f>
        <v>0</v>
      </c>
      <c r="N157" s="252">
        <v>0</v>
      </c>
      <c r="O157" s="252">
        <f>ROUND(E157*N157,2)</f>
        <v>0</v>
      </c>
      <c r="P157" s="252">
        <v>8.5999999999999998E-4</v>
      </c>
      <c r="Q157" s="252">
        <f>ROUND(E157*P157,2)</f>
        <v>0</v>
      </c>
      <c r="R157" s="254" t="s">
        <v>346</v>
      </c>
      <c r="S157" s="254" t="s">
        <v>150</v>
      </c>
      <c r="T157" s="255" t="s">
        <v>150</v>
      </c>
      <c r="U157" s="223">
        <v>0.222</v>
      </c>
      <c r="V157" s="223">
        <f>ROUND(E157*U157,2)</f>
        <v>0.22</v>
      </c>
      <c r="W157" s="223"/>
      <c r="X157" s="223" t="s">
        <v>183</v>
      </c>
      <c r="Y157" s="223" t="s">
        <v>153</v>
      </c>
      <c r="Z157" s="213"/>
      <c r="AA157" s="213"/>
      <c r="AB157" s="213"/>
      <c r="AC157" s="213"/>
      <c r="AD157" s="213"/>
      <c r="AE157" s="213"/>
      <c r="AF157" s="213"/>
      <c r="AG157" s="213" t="s">
        <v>184</v>
      </c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ht="22.5" outlineLevel="1" x14ac:dyDescent="0.2">
      <c r="A158" s="249">
        <v>81</v>
      </c>
      <c r="B158" s="250" t="s">
        <v>507</v>
      </c>
      <c r="C158" s="259" t="s">
        <v>508</v>
      </c>
      <c r="D158" s="251" t="s">
        <v>192</v>
      </c>
      <c r="E158" s="252">
        <v>3</v>
      </c>
      <c r="F158" s="253"/>
      <c r="G158" s="254">
        <f>ROUND(E158*F158,2)</f>
        <v>0</v>
      </c>
      <c r="H158" s="253"/>
      <c r="I158" s="254">
        <f>ROUND(E158*H158,2)</f>
        <v>0</v>
      </c>
      <c r="J158" s="253"/>
      <c r="K158" s="254">
        <f>ROUND(E158*J158,2)</f>
        <v>0</v>
      </c>
      <c r="L158" s="254">
        <v>21</v>
      </c>
      <c r="M158" s="254">
        <f>G158*(1+L158/100)</f>
        <v>0</v>
      </c>
      <c r="N158" s="252">
        <v>2.2000000000000001E-4</v>
      </c>
      <c r="O158" s="252">
        <f>ROUND(E158*N158,2)</f>
        <v>0</v>
      </c>
      <c r="P158" s="252">
        <v>0</v>
      </c>
      <c r="Q158" s="252">
        <f>ROUND(E158*P158,2)</f>
        <v>0</v>
      </c>
      <c r="R158" s="254" t="s">
        <v>346</v>
      </c>
      <c r="S158" s="254" t="s">
        <v>150</v>
      </c>
      <c r="T158" s="255" t="s">
        <v>150</v>
      </c>
      <c r="U158" s="223">
        <v>0.246</v>
      </c>
      <c r="V158" s="223">
        <f>ROUND(E158*U158,2)</f>
        <v>0.74</v>
      </c>
      <c r="W158" s="223"/>
      <c r="X158" s="223" t="s">
        <v>183</v>
      </c>
      <c r="Y158" s="223" t="s">
        <v>153</v>
      </c>
      <c r="Z158" s="213"/>
      <c r="AA158" s="213"/>
      <c r="AB158" s="213"/>
      <c r="AC158" s="213"/>
      <c r="AD158" s="213"/>
      <c r="AE158" s="213"/>
      <c r="AF158" s="213"/>
      <c r="AG158" s="213" t="s">
        <v>337</v>
      </c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ht="33.75" outlineLevel="1" x14ac:dyDescent="0.2">
      <c r="A159" s="249">
        <v>82</v>
      </c>
      <c r="B159" s="250" t="s">
        <v>509</v>
      </c>
      <c r="C159" s="259" t="s">
        <v>510</v>
      </c>
      <c r="D159" s="251" t="s">
        <v>192</v>
      </c>
      <c r="E159" s="252">
        <v>1</v>
      </c>
      <c r="F159" s="253"/>
      <c r="G159" s="254">
        <f>ROUND(E159*F159,2)</f>
        <v>0</v>
      </c>
      <c r="H159" s="253"/>
      <c r="I159" s="254">
        <f>ROUND(E159*H159,2)</f>
        <v>0</v>
      </c>
      <c r="J159" s="253"/>
      <c r="K159" s="254">
        <f>ROUND(E159*J159,2)</f>
        <v>0</v>
      </c>
      <c r="L159" s="254">
        <v>21</v>
      </c>
      <c r="M159" s="254">
        <f>G159*(1+L159/100)</f>
        <v>0</v>
      </c>
      <c r="N159" s="252">
        <v>2.0000000000000001E-4</v>
      </c>
      <c r="O159" s="252">
        <f>ROUND(E159*N159,2)</f>
        <v>0</v>
      </c>
      <c r="P159" s="252">
        <v>0</v>
      </c>
      <c r="Q159" s="252">
        <f>ROUND(E159*P159,2)</f>
        <v>0</v>
      </c>
      <c r="R159" s="254" t="s">
        <v>346</v>
      </c>
      <c r="S159" s="254" t="s">
        <v>150</v>
      </c>
      <c r="T159" s="255" t="s">
        <v>150</v>
      </c>
      <c r="U159" s="223">
        <v>0.246</v>
      </c>
      <c r="V159" s="223">
        <f>ROUND(E159*U159,2)</f>
        <v>0.25</v>
      </c>
      <c r="W159" s="223"/>
      <c r="X159" s="223" t="s">
        <v>183</v>
      </c>
      <c r="Y159" s="223" t="s">
        <v>153</v>
      </c>
      <c r="Z159" s="213"/>
      <c r="AA159" s="213"/>
      <c r="AB159" s="213"/>
      <c r="AC159" s="213"/>
      <c r="AD159" s="213"/>
      <c r="AE159" s="213"/>
      <c r="AF159" s="213"/>
      <c r="AG159" s="213" t="s">
        <v>337</v>
      </c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22.5" outlineLevel="1" x14ac:dyDescent="0.2">
      <c r="A160" s="249">
        <v>83</v>
      </c>
      <c r="B160" s="250" t="s">
        <v>511</v>
      </c>
      <c r="C160" s="259" t="s">
        <v>512</v>
      </c>
      <c r="D160" s="251" t="s">
        <v>192</v>
      </c>
      <c r="E160" s="252">
        <v>1</v>
      </c>
      <c r="F160" s="253"/>
      <c r="G160" s="254">
        <f>ROUND(E160*F160,2)</f>
        <v>0</v>
      </c>
      <c r="H160" s="253"/>
      <c r="I160" s="254">
        <f>ROUND(E160*H160,2)</f>
        <v>0</v>
      </c>
      <c r="J160" s="253"/>
      <c r="K160" s="254">
        <f>ROUND(E160*J160,2)</f>
        <v>0</v>
      </c>
      <c r="L160" s="254">
        <v>21</v>
      </c>
      <c r="M160" s="254">
        <f>G160*(1+L160/100)</f>
        <v>0</v>
      </c>
      <c r="N160" s="252">
        <v>2.0000000000000002E-5</v>
      </c>
      <c r="O160" s="252">
        <f>ROUND(E160*N160,2)</f>
        <v>0</v>
      </c>
      <c r="P160" s="252">
        <v>0</v>
      </c>
      <c r="Q160" s="252">
        <f>ROUND(E160*P160,2)</f>
        <v>0</v>
      </c>
      <c r="R160" s="254" t="s">
        <v>346</v>
      </c>
      <c r="S160" s="254" t="s">
        <v>150</v>
      </c>
      <c r="T160" s="255" t="s">
        <v>150</v>
      </c>
      <c r="U160" s="223">
        <v>0.104</v>
      </c>
      <c r="V160" s="223">
        <f>ROUND(E160*U160,2)</f>
        <v>0.1</v>
      </c>
      <c r="W160" s="223"/>
      <c r="X160" s="223" t="s">
        <v>183</v>
      </c>
      <c r="Y160" s="223" t="s">
        <v>153</v>
      </c>
      <c r="Z160" s="213"/>
      <c r="AA160" s="213"/>
      <c r="AB160" s="213"/>
      <c r="AC160" s="213"/>
      <c r="AD160" s="213"/>
      <c r="AE160" s="213"/>
      <c r="AF160" s="213"/>
      <c r="AG160" s="213" t="s">
        <v>337</v>
      </c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ht="22.5" outlineLevel="1" x14ac:dyDescent="0.2">
      <c r="A161" s="249">
        <v>84</v>
      </c>
      <c r="B161" s="250" t="s">
        <v>513</v>
      </c>
      <c r="C161" s="259" t="s">
        <v>514</v>
      </c>
      <c r="D161" s="251" t="s">
        <v>192</v>
      </c>
      <c r="E161" s="252">
        <v>1</v>
      </c>
      <c r="F161" s="253"/>
      <c r="G161" s="254">
        <f>ROUND(E161*F161,2)</f>
        <v>0</v>
      </c>
      <c r="H161" s="253"/>
      <c r="I161" s="254">
        <f>ROUND(E161*H161,2)</f>
        <v>0</v>
      </c>
      <c r="J161" s="253"/>
      <c r="K161" s="254">
        <f>ROUND(E161*J161,2)</f>
        <v>0</v>
      </c>
      <c r="L161" s="254">
        <v>21</v>
      </c>
      <c r="M161" s="254">
        <f>G161*(1+L161/100)</f>
        <v>0</v>
      </c>
      <c r="N161" s="252">
        <v>1.72E-3</v>
      </c>
      <c r="O161" s="252">
        <f>ROUND(E161*N161,2)</f>
        <v>0</v>
      </c>
      <c r="P161" s="252">
        <v>0</v>
      </c>
      <c r="Q161" s="252">
        <f>ROUND(E161*P161,2)</f>
        <v>0</v>
      </c>
      <c r="R161" s="254"/>
      <c r="S161" s="254" t="s">
        <v>442</v>
      </c>
      <c r="T161" s="255" t="s">
        <v>151</v>
      </c>
      <c r="U161" s="223">
        <v>0.47599999999999998</v>
      </c>
      <c r="V161" s="223">
        <f>ROUND(E161*U161,2)</f>
        <v>0.48</v>
      </c>
      <c r="W161" s="223"/>
      <c r="X161" s="223" t="s">
        <v>183</v>
      </c>
      <c r="Y161" s="223" t="s">
        <v>153</v>
      </c>
      <c r="Z161" s="213"/>
      <c r="AA161" s="213"/>
      <c r="AB161" s="213"/>
      <c r="AC161" s="213"/>
      <c r="AD161" s="213"/>
      <c r="AE161" s="213"/>
      <c r="AF161" s="213"/>
      <c r="AG161" s="213" t="s">
        <v>184</v>
      </c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ht="22.5" outlineLevel="1" x14ac:dyDescent="0.2">
      <c r="A162" s="249">
        <v>85</v>
      </c>
      <c r="B162" s="250" t="s">
        <v>515</v>
      </c>
      <c r="C162" s="259" t="s">
        <v>516</v>
      </c>
      <c r="D162" s="251" t="s">
        <v>192</v>
      </c>
      <c r="E162" s="252">
        <v>1</v>
      </c>
      <c r="F162" s="253"/>
      <c r="G162" s="254">
        <f>ROUND(E162*F162,2)</f>
        <v>0</v>
      </c>
      <c r="H162" s="253"/>
      <c r="I162" s="254">
        <f>ROUND(E162*H162,2)</f>
        <v>0</v>
      </c>
      <c r="J162" s="253"/>
      <c r="K162" s="254">
        <f>ROUND(E162*J162,2)</f>
        <v>0</v>
      </c>
      <c r="L162" s="254">
        <v>21</v>
      </c>
      <c r="M162" s="254">
        <f>G162*(1+L162/100)</f>
        <v>0</v>
      </c>
      <c r="N162" s="252">
        <v>1.1999999999999999E-3</v>
      </c>
      <c r="O162" s="252">
        <f>ROUND(E162*N162,2)</f>
        <v>0</v>
      </c>
      <c r="P162" s="252">
        <v>0</v>
      </c>
      <c r="Q162" s="252">
        <f>ROUND(E162*P162,2)</f>
        <v>0</v>
      </c>
      <c r="R162" s="254" t="s">
        <v>196</v>
      </c>
      <c r="S162" s="254" t="s">
        <v>150</v>
      </c>
      <c r="T162" s="255" t="s">
        <v>150</v>
      </c>
      <c r="U162" s="223">
        <v>0</v>
      </c>
      <c r="V162" s="223">
        <f>ROUND(E162*U162,2)</f>
        <v>0</v>
      </c>
      <c r="W162" s="223"/>
      <c r="X162" s="223" t="s">
        <v>197</v>
      </c>
      <c r="Y162" s="223" t="s">
        <v>153</v>
      </c>
      <c r="Z162" s="213"/>
      <c r="AA162" s="213"/>
      <c r="AB162" s="213"/>
      <c r="AC162" s="213"/>
      <c r="AD162" s="213"/>
      <c r="AE162" s="213"/>
      <c r="AF162" s="213"/>
      <c r="AG162" s="213" t="s">
        <v>198</v>
      </c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 x14ac:dyDescent="0.2">
      <c r="A163" s="249">
        <v>86</v>
      </c>
      <c r="B163" s="250" t="s">
        <v>517</v>
      </c>
      <c r="C163" s="259" t="s">
        <v>518</v>
      </c>
      <c r="D163" s="251" t="s">
        <v>192</v>
      </c>
      <c r="E163" s="252">
        <v>1</v>
      </c>
      <c r="F163" s="253"/>
      <c r="G163" s="254">
        <f>ROUND(E163*F163,2)</f>
        <v>0</v>
      </c>
      <c r="H163" s="253"/>
      <c r="I163" s="254">
        <f>ROUND(E163*H163,2)</f>
        <v>0</v>
      </c>
      <c r="J163" s="253"/>
      <c r="K163" s="254">
        <f>ROUND(E163*J163,2)</f>
        <v>0</v>
      </c>
      <c r="L163" s="254">
        <v>21</v>
      </c>
      <c r="M163" s="254">
        <f>G163*(1+L163/100)</f>
        <v>0</v>
      </c>
      <c r="N163" s="252">
        <v>7.1999999999999995E-2</v>
      </c>
      <c r="O163" s="252">
        <f>ROUND(E163*N163,2)</f>
        <v>7.0000000000000007E-2</v>
      </c>
      <c r="P163" s="252">
        <v>0</v>
      </c>
      <c r="Q163" s="252">
        <f>ROUND(E163*P163,2)</f>
        <v>0</v>
      </c>
      <c r="R163" s="254"/>
      <c r="S163" s="254" t="s">
        <v>442</v>
      </c>
      <c r="T163" s="255" t="s">
        <v>151</v>
      </c>
      <c r="U163" s="223">
        <v>0</v>
      </c>
      <c r="V163" s="223">
        <f>ROUND(E163*U163,2)</f>
        <v>0</v>
      </c>
      <c r="W163" s="223"/>
      <c r="X163" s="223" t="s">
        <v>197</v>
      </c>
      <c r="Y163" s="223" t="s">
        <v>153</v>
      </c>
      <c r="Z163" s="213"/>
      <c r="AA163" s="213"/>
      <c r="AB163" s="213"/>
      <c r="AC163" s="213"/>
      <c r="AD163" s="213"/>
      <c r="AE163" s="213"/>
      <c r="AF163" s="213"/>
      <c r="AG163" s="213" t="s">
        <v>198</v>
      </c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 x14ac:dyDescent="0.2">
      <c r="A164" s="232">
        <v>87</v>
      </c>
      <c r="B164" s="233" t="s">
        <v>519</v>
      </c>
      <c r="C164" s="242" t="s">
        <v>520</v>
      </c>
      <c r="D164" s="234" t="s">
        <v>235</v>
      </c>
      <c r="E164" s="235">
        <v>0.11752</v>
      </c>
      <c r="F164" s="236"/>
      <c r="G164" s="237">
        <f>ROUND(E164*F164,2)</f>
        <v>0</v>
      </c>
      <c r="H164" s="236"/>
      <c r="I164" s="237">
        <f>ROUND(E164*H164,2)</f>
        <v>0</v>
      </c>
      <c r="J164" s="236"/>
      <c r="K164" s="237">
        <f>ROUND(E164*J164,2)</f>
        <v>0</v>
      </c>
      <c r="L164" s="237">
        <v>21</v>
      </c>
      <c r="M164" s="237">
        <f>G164*(1+L164/100)</f>
        <v>0</v>
      </c>
      <c r="N164" s="235">
        <v>0</v>
      </c>
      <c r="O164" s="235">
        <f>ROUND(E164*N164,2)</f>
        <v>0</v>
      </c>
      <c r="P164" s="235">
        <v>0</v>
      </c>
      <c r="Q164" s="235">
        <f>ROUND(E164*P164,2)</f>
        <v>0</v>
      </c>
      <c r="R164" s="237" t="s">
        <v>346</v>
      </c>
      <c r="S164" s="237" t="s">
        <v>150</v>
      </c>
      <c r="T164" s="238" t="s">
        <v>150</v>
      </c>
      <c r="U164" s="223">
        <v>1.5169999999999999</v>
      </c>
      <c r="V164" s="223">
        <f>ROUND(E164*U164,2)</f>
        <v>0.18</v>
      </c>
      <c r="W164" s="223"/>
      <c r="X164" s="223" t="s">
        <v>236</v>
      </c>
      <c r="Y164" s="223" t="s">
        <v>153</v>
      </c>
      <c r="Z164" s="213"/>
      <c r="AA164" s="213"/>
      <c r="AB164" s="213"/>
      <c r="AC164" s="213"/>
      <c r="AD164" s="213"/>
      <c r="AE164" s="213"/>
      <c r="AF164" s="213"/>
      <c r="AG164" s="213" t="s">
        <v>340</v>
      </c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2" x14ac:dyDescent="0.2">
      <c r="A165" s="220"/>
      <c r="B165" s="221"/>
      <c r="C165" s="260" t="s">
        <v>451</v>
      </c>
      <c r="D165" s="256"/>
      <c r="E165" s="256"/>
      <c r="F165" s="256"/>
      <c r="G165" s="256"/>
      <c r="H165" s="223"/>
      <c r="I165" s="223"/>
      <c r="J165" s="223"/>
      <c r="K165" s="223"/>
      <c r="L165" s="223"/>
      <c r="M165" s="223"/>
      <c r="N165" s="222"/>
      <c r="O165" s="222"/>
      <c r="P165" s="222"/>
      <c r="Q165" s="222"/>
      <c r="R165" s="223"/>
      <c r="S165" s="223"/>
      <c r="T165" s="223"/>
      <c r="U165" s="223"/>
      <c r="V165" s="223"/>
      <c r="W165" s="223"/>
      <c r="X165" s="223"/>
      <c r="Y165" s="223"/>
      <c r="Z165" s="213"/>
      <c r="AA165" s="213"/>
      <c r="AB165" s="213"/>
      <c r="AC165" s="213"/>
      <c r="AD165" s="213"/>
      <c r="AE165" s="213"/>
      <c r="AF165" s="213"/>
      <c r="AG165" s="213" t="s">
        <v>202</v>
      </c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2" x14ac:dyDescent="0.2">
      <c r="A166" s="220"/>
      <c r="B166" s="221"/>
      <c r="C166" s="258" t="s">
        <v>239</v>
      </c>
      <c r="D166" s="247"/>
      <c r="E166" s="248"/>
      <c r="F166" s="223"/>
      <c r="G166" s="223"/>
      <c r="H166" s="223"/>
      <c r="I166" s="223"/>
      <c r="J166" s="223"/>
      <c r="K166" s="223"/>
      <c r="L166" s="223"/>
      <c r="M166" s="223"/>
      <c r="N166" s="222"/>
      <c r="O166" s="222"/>
      <c r="P166" s="222"/>
      <c r="Q166" s="222"/>
      <c r="R166" s="223"/>
      <c r="S166" s="223"/>
      <c r="T166" s="223"/>
      <c r="U166" s="223"/>
      <c r="V166" s="223"/>
      <c r="W166" s="223"/>
      <c r="X166" s="223"/>
      <c r="Y166" s="223"/>
      <c r="Z166" s="213"/>
      <c r="AA166" s="213"/>
      <c r="AB166" s="213"/>
      <c r="AC166" s="213"/>
      <c r="AD166" s="213"/>
      <c r="AE166" s="213"/>
      <c r="AF166" s="213"/>
      <c r="AG166" s="213" t="s">
        <v>186</v>
      </c>
      <c r="AH166" s="213">
        <v>0</v>
      </c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3" x14ac:dyDescent="0.2">
      <c r="A167" s="220"/>
      <c r="B167" s="221"/>
      <c r="C167" s="258" t="s">
        <v>521</v>
      </c>
      <c r="D167" s="247"/>
      <c r="E167" s="248"/>
      <c r="F167" s="223"/>
      <c r="G167" s="223"/>
      <c r="H167" s="223"/>
      <c r="I167" s="223"/>
      <c r="J167" s="223"/>
      <c r="K167" s="223"/>
      <c r="L167" s="223"/>
      <c r="M167" s="223"/>
      <c r="N167" s="222"/>
      <c r="O167" s="222"/>
      <c r="P167" s="222"/>
      <c r="Q167" s="222"/>
      <c r="R167" s="223"/>
      <c r="S167" s="223"/>
      <c r="T167" s="223"/>
      <c r="U167" s="223"/>
      <c r="V167" s="223"/>
      <c r="W167" s="223"/>
      <c r="X167" s="223"/>
      <c r="Y167" s="223"/>
      <c r="Z167" s="213"/>
      <c r="AA167" s="213"/>
      <c r="AB167" s="213"/>
      <c r="AC167" s="213"/>
      <c r="AD167" s="213"/>
      <c r="AE167" s="213"/>
      <c r="AF167" s="213"/>
      <c r="AG167" s="213" t="s">
        <v>186</v>
      </c>
      <c r="AH167" s="213">
        <v>0</v>
      </c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3" x14ac:dyDescent="0.2">
      <c r="A168" s="220"/>
      <c r="B168" s="221"/>
      <c r="C168" s="258" t="s">
        <v>522</v>
      </c>
      <c r="D168" s="247"/>
      <c r="E168" s="248">
        <v>0.11752</v>
      </c>
      <c r="F168" s="223"/>
      <c r="G168" s="223"/>
      <c r="H168" s="223"/>
      <c r="I168" s="223"/>
      <c r="J168" s="223"/>
      <c r="K168" s="223"/>
      <c r="L168" s="223"/>
      <c r="M168" s="223"/>
      <c r="N168" s="222"/>
      <c r="O168" s="222"/>
      <c r="P168" s="222"/>
      <c r="Q168" s="222"/>
      <c r="R168" s="223"/>
      <c r="S168" s="223"/>
      <c r="T168" s="223"/>
      <c r="U168" s="223"/>
      <c r="V168" s="223"/>
      <c r="W168" s="223"/>
      <c r="X168" s="223"/>
      <c r="Y168" s="223"/>
      <c r="Z168" s="213"/>
      <c r="AA168" s="213"/>
      <c r="AB168" s="213"/>
      <c r="AC168" s="213"/>
      <c r="AD168" s="213"/>
      <c r="AE168" s="213"/>
      <c r="AF168" s="213"/>
      <c r="AG168" s="213" t="s">
        <v>186</v>
      </c>
      <c r="AH168" s="213">
        <v>0</v>
      </c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ht="22.5" outlineLevel="1" x14ac:dyDescent="0.2">
      <c r="A169" s="232">
        <v>88</v>
      </c>
      <c r="B169" s="233" t="s">
        <v>523</v>
      </c>
      <c r="C169" s="242" t="s">
        <v>524</v>
      </c>
      <c r="D169" s="234" t="s">
        <v>235</v>
      </c>
      <c r="E169" s="235">
        <v>0.11752</v>
      </c>
      <c r="F169" s="236"/>
      <c r="G169" s="237">
        <f>ROUND(E169*F169,2)</f>
        <v>0</v>
      </c>
      <c r="H169" s="236"/>
      <c r="I169" s="237">
        <f>ROUND(E169*H169,2)</f>
        <v>0</v>
      </c>
      <c r="J169" s="236"/>
      <c r="K169" s="237">
        <f>ROUND(E169*J169,2)</f>
        <v>0</v>
      </c>
      <c r="L169" s="237">
        <v>21</v>
      </c>
      <c r="M169" s="237">
        <f>G169*(1+L169/100)</f>
        <v>0</v>
      </c>
      <c r="N169" s="235">
        <v>0</v>
      </c>
      <c r="O169" s="235">
        <f>ROUND(E169*N169,2)</f>
        <v>0</v>
      </c>
      <c r="P169" s="235">
        <v>0</v>
      </c>
      <c r="Q169" s="235">
        <f>ROUND(E169*P169,2)</f>
        <v>0</v>
      </c>
      <c r="R169" s="237" t="s">
        <v>346</v>
      </c>
      <c r="S169" s="237" t="s">
        <v>150</v>
      </c>
      <c r="T169" s="238" t="s">
        <v>150</v>
      </c>
      <c r="U169" s="223">
        <v>0.81200000000000006</v>
      </c>
      <c r="V169" s="223">
        <f>ROUND(E169*U169,2)</f>
        <v>0.1</v>
      </c>
      <c r="W169" s="223"/>
      <c r="X169" s="223" t="s">
        <v>236</v>
      </c>
      <c r="Y169" s="223" t="s">
        <v>153</v>
      </c>
      <c r="Z169" s="213"/>
      <c r="AA169" s="213"/>
      <c r="AB169" s="213"/>
      <c r="AC169" s="213"/>
      <c r="AD169" s="213"/>
      <c r="AE169" s="213"/>
      <c r="AF169" s="213"/>
      <c r="AG169" s="213" t="s">
        <v>340</v>
      </c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outlineLevel="2" x14ac:dyDescent="0.2">
      <c r="A170" s="220"/>
      <c r="B170" s="221"/>
      <c r="C170" s="260" t="s">
        <v>451</v>
      </c>
      <c r="D170" s="256"/>
      <c r="E170" s="256"/>
      <c r="F170" s="256"/>
      <c r="G170" s="256"/>
      <c r="H170" s="223"/>
      <c r="I170" s="223"/>
      <c r="J170" s="223"/>
      <c r="K170" s="223"/>
      <c r="L170" s="223"/>
      <c r="M170" s="223"/>
      <c r="N170" s="222"/>
      <c r="O170" s="222"/>
      <c r="P170" s="222"/>
      <c r="Q170" s="222"/>
      <c r="R170" s="223"/>
      <c r="S170" s="223"/>
      <c r="T170" s="223"/>
      <c r="U170" s="223"/>
      <c r="V170" s="223"/>
      <c r="W170" s="223"/>
      <c r="X170" s="223"/>
      <c r="Y170" s="223"/>
      <c r="Z170" s="213"/>
      <c r="AA170" s="213"/>
      <c r="AB170" s="213"/>
      <c r="AC170" s="213"/>
      <c r="AD170" s="213"/>
      <c r="AE170" s="213"/>
      <c r="AF170" s="213"/>
      <c r="AG170" s="213" t="s">
        <v>202</v>
      </c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2" x14ac:dyDescent="0.2">
      <c r="A171" s="220"/>
      <c r="B171" s="221"/>
      <c r="C171" s="258" t="s">
        <v>239</v>
      </c>
      <c r="D171" s="247"/>
      <c r="E171" s="248"/>
      <c r="F171" s="223"/>
      <c r="G171" s="223"/>
      <c r="H171" s="223"/>
      <c r="I171" s="223"/>
      <c r="J171" s="223"/>
      <c r="K171" s="223"/>
      <c r="L171" s="223"/>
      <c r="M171" s="223"/>
      <c r="N171" s="222"/>
      <c r="O171" s="222"/>
      <c r="P171" s="222"/>
      <c r="Q171" s="222"/>
      <c r="R171" s="223"/>
      <c r="S171" s="223"/>
      <c r="T171" s="223"/>
      <c r="U171" s="223"/>
      <c r="V171" s="223"/>
      <c r="W171" s="223"/>
      <c r="X171" s="223"/>
      <c r="Y171" s="223"/>
      <c r="Z171" s="213"/>
      <c r="AA171" s="213"/>
      <c r="AB171" s="213"/>
      <c r="AC171" s="213"/>
      <c r="AD171" s="213"/>
      <c r="AE171" s="213"/>
      <c r="AF171" s="213"/>
      <c r="AG171" s="213" t="s">
        <v>186</v>
      </c>
      <c r="AH171" s="213">
        <v>0</v>
      </c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3" x14ac:dyDescent="0.2">
      <c r="A172" s="220"/>
      <c r="B172" s="221"/>
      <c r="C172" s="258" t="s">
        <v>521</v>
      </c>
      <c r="D172" s="247"/>
      <c r="E172" s="248"/>
      <c r="F172" s="223"/>
      <c r="G172" s="223"/>
      <c r="H172" s="223"/>
      <c r="I172" s="223"/>
      <c r="J172" s="223"/>
      <c r="K172" s="223"/>
      <c r="L172" s="223"/>
      <c r="M172" s="223"/>
      <c r="N172" s="222"/>
      <c r="O172" s="222"/>
      <c r="P172" s="222"/>
      <c r="Q172" s="222"/>
      <c r="R172" s="223"/>
      <c r="S172" s="223"/>
      <c r="T172" s="223"/>
      <c r="U172" s="223"/>
      <c r="V172" s="223"/>
      <c r="W172" s="223"/>
      <c r="X172" s="223"/>
      <c r="Y172" s="223"/>
      <c r="Z172" s="213"/>
      <c r="AA172" s="213"/>
      <c r="AB172" s="213"/>
      <c r="AC172" s="213"/>
      <c r="AD172" s="213"/>
      <c r="AE172" s="213"/>
      <c r="AF172" s="213"/>
      <c r="AG172" s="213" t="s">
        <v>186</v>
      </c>
      <c r="AH172" s="213">
        <v>0</v>
      </c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3" x14ac:dyDescent="0.2">
      <c r="A173" s="220"/>
      <c r="B173" s="221"/>
      <c r="C173" s="258" t="s">
        <v>522</v>
      </c>
      <c r="D173" s="247"/>
      <c r="E173" s="248">
        <v>0.11752</v>
      </c>
      <c r="F173" s="223"/>
      <c r="G173" s="223"/>
      <c r="H173" s="223"/>
      <c r="I173" s="223"/>
      <c r="J173" s="223"/>
      <c r="K173" s="223"/>
      <c r="L173" s="223"/>
      <c r="M173" s="223"/>
      <c r="N173" s="222"/>
      <c r="O173" s="222"/>
      <c r="P173" s="222"/>
      <c r="Q173" s="222"/>
      <c r="R173" s="223"/>
      <c r="S173" s="223"/>
      <c r="T173" s="223"/>
      <c r="U173" s="223"/>
      <c r="V173" s="223"/>
      <c r="W173" s="223"/>
      <c r="X173" s="223"/>
      <c r="Y173" s="223"/>
      <c r="Z173" s="213"/>
      <c r="AA173" s="213"/>
      <c r="AB173" s="213"/>
      <c r="AC173" s="213"/>
      <c r="AD173" s="213"/>
      <c r="AE173" s="213"/>
      <c r="AF173" s="213"/>
      <c r="AG173" s="213" t="s">
        <v>186</v>
      </c>
      <c r="AH173" s="213">
        <v>0</v>
      </c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ht="33.75" outlineLevel="1" x14ac:dyDescent="0.2">
      <c r="A174" s="232">
        <v>89</v>
      </c>
      <c r="B174" s="233" t="s">
        <v>525</v>
      </c>
      <c r="C174" s="242" t="s">
        <v>526</v>
      </c>
      <c r="D174" s="234" t="s">
        <v>235</v>
      </c>
      <c r="E174" s="235">
        <v>0.58760000000000001</v>
      </c>
      <c r="F174" s="236"/>
      <c r="G174" s="237">
        <f>ROUND(E174*F174,2)</f>
        <v>0</v>
      </c>
      <c r="H174" s="236"/>
      <c r="I174" s="237">
        <f>ROUND(E174*H174,2)</f>
        <v>0</v>
      </c>
      <c r="J174" s="236"/>
      <c r="K174" s="237">
        <f>ROUND(E174*J174,2)</f>
        <v>0</v>
      </c>
      <c r="L174" s="237">
        <v>21</v>
      </c>
      <c r="M174" s="237">
        <f>G174*(1+L174/100)</f>
        <v>0</v>
      </c>
      <c r="N174" s="235">
        <v>0</v>
      </c>
      <c r="O174" s="235">
        <f>ROUND(E174*N174,2)</f>
        <v>0</v>
      </c>
      <c r="P174" s="235">
        <v>0</v>
      </c>
      <c r="Q174" s="235">
        <f>ROUND(E174*P174,2)</f>
        <v>0</v>
      </c>
      <c r="R174" s="237" t="s">
        <v>346</v>
      </c>
      <c r="S174" s="237" t="s">
        <v>150</v>
      </c>
      <c r="T174" s="238" t="s">
        <v>150</v>
      </c>
      <c r="U174" s="223">
        <v>0</v>
      </c>
      <c r="V174" s="223">
        <f>ROUND(E174*U174,2)</f>
        <v>0</v>
      </c>
      <c r="W174" s="223"/>
      <c r="X174" s="223" t="s">
        <v>236</v>
      </c>
      <c r="Y174" s="223" t="s">
        <v>153</v>
      </c>
      <c r="Z174" s="213"/>
      <c r="AA174" s="213"/>
      <c r="AB174" s="213"/>
      <c r="AC174" s="213"/>
      <c r="AD174" s="213"/>
      <c r="AE174" s="213"/>
      <c r="AF174" s="213"/>
      <c r="AG174" s="213" t="s">
        <v>340</v>
      </c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2" x14ac:dyDescent="0.2">
      <c r="A175" s="220"/>
      <c r="B175" s="221"/>
      <c r="C175" s="260" t="s">
        <v>451</v>
      </c>
      <c r="D175" s="256"/>
      <c r="E175" s="256"/>
      <c r="F175" s="256"/>
      <c r="G175" s="256"/>
      <c r="H175" s="223"/>
      <c r="I175" s="223"/>
      <c r="J175" s="223"/>
      <c r="K175" s="223"/>
      <c r="L175" s="223"/>
      <c r="M175" s="223"/>
      <c r="N175" s="222"/>
      <c r="O175" s="222"/>
      <c r="P175" s="222"/>
      <c r="Q175" s="222"/>
      <c r="R175" s="223"/>
      <c r="S175" s="223"/>
      <c r="T175" s="223"/>
      <c r="U175" s="223"/>
      <c r="V175" s="223"/>
      <c r="W175" s="223"/>
      <c r="X175" s="223"/>
      <c r="Y175" s="223"/>
      <c r="Z175" s="213"/>
      <c r="AA175" s="213"/>
      <c r="AB175" s="213"/>
      <c r="AC175" s="213"/>
      <c r="AD175" s="213"/>
      <c r="AE175" s="213"/>
      <c r="AF175" s="213"/>
      <c r="AG175" s="213" t="s">
        <v>202</v>
      </c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outlineLevel="2" x14ac:dyDescent="0.2">
      <c r="A176" s="220"/>
      <c r="B176" s="221"/>
      <c r="C176" s="258" t="s">
        <v>239</v>
      </c>
      <c r="D176" s="247"/>
      <c r="E176" s="248"/>
      <c r="F176" s="223"/>
      <c r="G176" s="223"/>
      <c r="H176" s="223"/>
      <c r="I176" s="223"/>
      <c r="J176" s="223"/>
      <c r="K176" s="223"/>
      <c r="L176" s="223"/>
      <c r="M176" s="223"/>
      <c r="N176" s="222"/>
      <c r="O176" s="222"/>
      <c r="P176" s="222"/>
      <c r="Q176" s="222"/>
      <c r="R176" s="223"/>
      <c r="S176" s="223"/>
      <c r="T176" s="223"/>
      <c r="U176" s="223"/>
      <c r="V176" s="223"/>
      <c r="W176" s="223"/>
      <c r="X176" s="223"/>
      <c r="Y176" s="223"/>
      <c r="Z176" s="213"/>
      <c r="AA176" s="213"/>
      <c r="AB176" s="213"/>
      <c r="AC176" s="213"/>
      <c r="AD176" s="213"/>
      <c r="AE176" s="213"/>
      <c r="AF176" s="213"/>
      <c r="AG176" s="213" t="s">
        <v>186</v>
      </c>
      <c r="AH176" s="213">
        <v>0</v>
      </c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3" x14ac:dyDescent="0.2">
      <c r="A177" s="220"/>
      <c r="B177" s="221"/>
      <c r="C177" s="258" t="s">
        <v>521</v>
      </c>
      <c r="D177" s="247"/>
      <c r="E177" s="248"/>
      <c r="F177" s="223"/>
      <c r="G177" s="223"/>
      <c r="H177" s="223"/>
      <c r="I177" s="223"/>
      <c r="J177" s="223"/>
      <c r="K177" s="223"/>
      <c r="L177" s="223"/>
      <c r="M177" s="223"/>
      <c r="N177" s="222"/>
      <c r="O177" s="222"/>
      <c r="P177" s="222"/>
      <c r="Q177" s="222"/>
      <c r="R177" s="223"/>
      <c r="S177" s="223"/>
      <c r="T177" s="223"/>
      <c r="U177" s="223"/>
      <c r="V177" s="223"/>
      <c r="W177" s="223"/>
      <c r="X177" s="223"/>
      <c r="Y177" s="223"/>
      <c r="Z177" s="213"/>
      <c r="AA177" s="213"/>
      <c r="AB177" s="213"/>
      <c r="AC177" s="213"/>
      <c r="AD177" s="213"/>
      <c r="AE177" s="213"/>
      <c r="AF177" s="213"/>
      <c r="AG177" s="213" t="s">
        <v>186</v>
      </c>
      <c r="AH177" s="213">
        <v>0</v>
      </c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3" x14ac:dyDescent="0.2">
      <c r="A178" s="220"/>
      <c r="B178" s="221"/>
      <c r="C178" s="258" t="s">
        <v>527</v>
      </c>
      <c r="D178" s="247"/>
      <c r="E178" s="248">
        <v>0.58760000000000001</v>
      </c>
      <c r="F178" s="223"/>
      <c r="G178" s="223"/>
      <c r="H178" s="223"/>
      <c r="I178" s="223"/>
      <c r="J178" s="223"/>
      <c r="K178" s="223"/>
      <c r="L178" s="223"/>
      <c r="M178" s="223"/>
      <c r="N178" s="222"/>
      <c r="O178" s="222"/>
      <c r="P178" s="222"/>
      <c r="Q178" s="222"/>
      <c r="R178" s="223"/>
      <c r="S178" s="223"/>
      <c r="T178" s="223"/>
      <c r="U178" s="223"/>
      <c r="V178" s="223"/>
      <c r="W178" s="223"/>
      <c r="X178" s="223"/>
      <c r="Y178" s="223"/>
      <c r="Z178" s="213"/>
      <c r="AA178" s="213"/>
      <c r="AB178" s="213"/>
      <c r="AC178" s="213"/>
      <c r="AD178" s="213"/>
      <c r="AE178" s="213"/>
      <c r="AF178" s="213"/>
      <c r="AG178" s="213" t="s">
        <v>186</v>
      </c>
      <c r="AH178" s="213">
        <v>0</v>
      </c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x14ac:dyDescent="0.2">
      <c r="A179" s="225" t="s">
        <v>145</v>
      </c>
      <c r="B179" s="226" t="s">
        <v>111</v>
      </c>
      <c r="C179" s="241" t="s">
        <v>112</v>
      </c>
      <c r="D179" s="227"/>
      <c r="E179" s="228"/>
      <c r="F179" s="229"/>
      <c r="G179" s="229">
        <f>SUMIF(AG180:AG197,"&lt;&gt;NOR",G180:G197)</f>
        <v>0</v>
      </c>
      <c r="H179" s="229"/>
      <c r="I179" s="229">
        <f>SUM(I180:I197)</f>
        <v>0</v>
      </c>
      <c r="J179" s="229"/>
      <c r="K179" s="229">
        <f>SUM(K180:K197)</f>
        <v>0</v>
      </c>
      <c r="L179" s="229"/>
      <c r="M179" s="229">
        <f>SUM(M180:M197)</f>
        <v>0</v>
      </c>
      <c r="N179" s="228"/>
      <c r="O179" s="228">
        <f>SUM(O180:O197)</f>
        <v>0</v>
      </c>
      <c r="P179" s="228"/>
      <c r="Q179" s="228">
        <f>SUM(Q180:Q197)</f>
        <v>0</v>
      </c>
      <c r="R179" s="229"/>
      <c r="S179" s="229"/>
      <c r="T179" s="230"/>
      <c r="U179" s="224"/>
      <c r="V179" s="224">
        <f>SUM(V180:V197)</f>
        <v>0.67999999999999994</v>
      </c>
      <c r="W179" s="224"/>
      <c r="X179" s="224"/>
      <c r="Y179" s="224"/>
      <c r="AG179" t="s">
        <v>146</v>
      </c>
    </row>
    <row r="180" spans="1:60" outlineLevel="1" x14ac:dyDescent="0.2">
      <c r="A180" s="232">
        <v>90</v>
      </c>
      <c r="B180" s="233" t="s">
        <v>290</v>
      </c>
      <c r="C180" s="242" t="s">
        <v>291</v>
      </c>
      <c r="D180" s="234" t="s">
        <v>235</v>
      </c>
      <c r="E180" s="235">
        <v>0.21695</v>
      </c>
      <c r="F180" s="236"/>
      <c r="G180" s="237">
        <f>ROUND(E180*F180,2)</f>
        <v>0</v>
      </c>
      <c r="H180" s="236"/>
      <c r="I180" s="237">
        <f>ROUND(E180*H180,2)</f>
        <v>0</v>
      </c>
      <c r="J180" s="236"/>
      <c r="K180" s="237">
        <f>ROUND(E180*J180,2)</f>
        <v>0</v>
      </c>
      <c r="L180" s="237">
        <v>21</v>
      </c>
      <c r="M180" s="237">
        <f>G180*(1+L180/100)</f>
        <v>0</v>
      </c>
      <c r="N180" s="235">
        <v>0</v>
      </c>
      <c r="O180" s="235">
        <f>ROUND(E180*N180,2)</f>
        <v>0</v>
      </c>
      <c r="P180" s="235">
        <v>0</v>
      </c>
      <c r="Q180" s="235">
        <f>ROUND(E180*P180,2)</f>
        <v>0</v>
      </c>
      <c r="R180" s="237"/>
      <c r="S180" s="237" t="s">
        <v>150</v>
      </c>
      <c r="T180" s="238" t="s">
        <v>150</v>
      </c>
      <c r="U180" s="223">
        <v>2.6120000000000001</v>
      </c>
      <c r="V180" s="223">
        <f>ROUND(E180*U180,2)</f>
        <v>0.56999999999999995</v>
      </c>
      <c r="W180" s="223"/>
      <c r="X180" s="223" t="s">
        <v>292</v>
      </c>
      <c r="Y180" s="223" t="s">
        <v>153</v>
      </c>
      <c r="Z180" s="213"/>
      <c r="AA180" s="213"/>
      <c r="AB180" s="213"/>
      <c r="AC180" s="213"/>
      <c r="AD180" s="213"/>
      <c r="AE180" s="213"/>
      <c r="AF180" s="213"/>
      <c r="AG180" s="213" t="s">
        <v>293</v>
      </c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2" x14ac:dyDescent="0.2">
      <c r="A181" s="220"/>
      <c r="B181" s="221"/>
      <c r="C181" s="258" t="s">
        <v>294</v>
      </c>
      <c r="D181" s="247"/>
      <c r="E181" s="248"/>
      <c r="F181" s="223"/>
      <c r="G181" s="223"/>
      <c r="H181" s="223"/>
      <c r="I181" s="223"/>
      <c r="J181" s="223"/>
      <c r="K181" s="223"/>
      <c r="L181" s="223"/>
      <c r="M181" s="223"/>
      <c r="N181" s="222"/>
      <c r="O181" s="222"/>
      <c r="P181" s="222"/>
      <c r="Q181" s="222"/>
      <c r="R181" s="223"/>
      <c r="S181" s="223"/>
      <c r="T181" s="223"/>
      <c r="U181" s="223"/>
      <c r="V181" s="223"/>
      <c r="W181" s="223"/>
      <c r="X181" s="223"/>
      <c r="Y181" s="223"/>
      <c r="Z181" s="213"/>
      <c r="AA181" s="213"/>
      <c r="AB181" s="213"/>
      <c r="AC181" s="213"/>
      <c r="AD181" s="213"/>
      <c r="AE181" s="213"/>
      <c r="AF181" s="213"/>
      <c r="AG181" s="213" t="s">
        <v>186</v>
      </c>
      <c r="AH181" s="213">
        <v>0</v>
      </c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3" x14ac:dyDescent="0.2">
      <c r="A182" s="220"/>
      <c r="B182" s="221"/>
      <c r="C182" s="258" t="s">
        <v>528</v>
      </c>
      <c r="D182" s="247"/>
      <c r="E182" s="248"/>
      <c r="F182" s="223"/>
      <c r="G182" s="223"/>
      <c r="H182" s="223"/>
      <c r="I182" s="223"/>
      <c r="J182" s="223"/>
      <c r="K182" s="223"/>
      <c r="L182" s="223"/>
      <c r="M182" s="223"/>
      <c r="N182" s="222"/>
      <c r="O182" s="222"/>
      <c r="P182" s="222"/>
      <c r="Q182" s="222"/>
      <c r="R182" s="223"/>
      <c r="S182" s="223"/>
      <c r="T182" s="223"/>
      <c r="U182" s="223"/>
      <c r="V182" s="223"/>
      <c r="W182" s="223"/>
      <c r="X182" s="223"/>
      <c r="Y182" s="223"/>
      <c r="Z182" s="213"/>
      <c r="AA182" s="213"/>
      <c r="AB182" s="213"/>
      <c r="AC182" s="213"/>
      <c r="AD182" s="213"/>
      <c r="AE182" s="213"/>
      <c r="AF182" s="213"/>
      <c r="AG182" s="213" t="s">
        <v>186</v>
      </c>
      <c r="AH182" s="213">
        <v>0</v>
      </c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3" x14ac:dyDescent="0.2">
      <c r="A183" s="220"/>
      <c r="B183" s="221"/>
      <c r="C183" s="258" t="s">
        <v>529</v>
      </c>
      <c r="D183" s="247"/>
      <c r="E183" s="248">
        <v>0.21695</v>
      </c>
      <c r="F183" s="223"/>
      <c r="G183" s="223"/>
      <c r="H183" s="223"/>
      <c r="I183" s="223"/>
      <c r="J183" s="223"/>
      <c r="K183" s="223"/>
      <c r="L183" s="223"/>
      <c r="M183" s="223"/>
      <c r="N183" s="222"/>
      <c r="O183" s="222"/>
      <c r="P183" s="222"/>
      <c r="Q183" s="222"/>
      <c r="R183" s="223"/>
      <c r="S183" s="223"/>
      <c r="T183" s="223"/>
      <c r="U183" s="223"/>
      <c r="V183" s="223"/>
      <c r="W183" s="223"/>
      <c r="X183" s="223"/>
      <c r="Y183" s="223"/>
      <c r="Z183" s="213"/>
      <c r="AA183" s="213"/>
      <c r="AB183" s="213"/>
      <c r="AC183" s="213"/>
      <c r="AD183" s="213"/>
      <c r="AE183" s="213"/>
      <c r="AF183" s="213"/>
      <c r="AG183" s="213" t="s">
        <v>186</v>
      </c>
      <c r="AH183" s="213">
        <v>0</v>
      </c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 x14ac:dyDescent="0.2">
      <c r="A184" s="232">
        <v>91</v>
      </c>
      <c r="B184" s="233" t="s">
        <v>297</v>
      </c>
      <c r="C184" s="242" t="s">
        <v>298</v>
      </c>
      <c r="D184" s="234" t="s">
        <v>235</v>
      </c>
      <c r="E184" s="235">
        <v>0.21695</v>
      </c>
      <c r="F184" s="236"/>
      <c r="G184" s="237">
        <f>ROUND(E184*F184,2)</f>
        <v>0</v>
      </c>
      <c r="H184" s="236"/>
      <c r="I184" s="237">
        <f>ROUND(E184*H184,2)</f>
        <v>0</v>
      </c>
      <c r="J184" s="236"/>
      <c r="K184" s="237">
        <f>ROUND(E184*J184,2)</f>
        <v>0</v>
      </c>
      <c r="L184" s="237">
        <v>21</v>
      </c>
      <c r="M184" s="237">
        <f>G184*(1+L184/100)</f>
        <v>0</v>
      </c>
      <c r="N184" s="235">
        <v>0</v>
      </c>
      <c r="O184" s="235">
        <f>ROUND(E184*N184,2)</f>
        <v>0</v>
      </c>
      <c r="P184" s="235">
        <v>0</v>
      </c>
      <c r="Q184" s="235">
        <f>ROUND(E184*P184,2)</f>
        <v>0</v>
      </c>
      <c r="R184" s="237" t="s">
        <v>225</v>
      </c>
      <c r="S184" s="237" t="s">
        <v>150</v>
      </c>
      <c r="T184" s="238" t="s">
        <v>150</v>
      </c>
      <c r="U184" s="223">
        <v>0.49</v>
      </c>
      <c r="V184" s="223">
        <f>ROUND(E184*U184,2)</f>
        <v>0.11</v>
      </c>
      <c r="W184" s="223"/>
      <c r="X184" s="223" t="s">
        <v>292</v>
      </c>
      <c r="Y184" s="223" t="s">
        <v>153</v>
      </c>
      <c r="Z184" s="213"/>
      <c r="AA184" s="213"/>
      <c r="AB184" s="213"/>
      <c r="AC184" s="213"/>
      <c r="AD184" s="213"/>
      <c r="AE184" s="213"/>
      <c r="AF184" s="213"/>
      <c r="AG184" s="213" t="s">
        <v>293</v>
      </c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2" x14ac:dyDescent="0.2">
      <c r="A185" s="220"/>
      <c r="B185" s="221"/>
      <c r="C185" s="243" t="s">
        <v>299</v>
      </c>
      <c r="D185" s="240"/>
      <c r="E185" s="240"/>
      <c r="F185" s="240"/>
      <c r="G185" s="240"/>
      <c r="H185" s="223"/>
      <c r="I185" s="223"/>
      <c r="J185" s="223"/>
      <c r="K185" s="223"/>
      <c r="L185" s="223"/>
      <c r="M185" s="223"/>
      <c r="N185" s="222"/>
      <c r="O185" s="222"/>
      <c r="P185" s="222"/>
      <c r="Q185" s="222"/>
      <c r="R185" s="223"/>
      <c r="S185" s="223"/>
      <c r="T185" s="223"/>
      <c r="U185" s="223"/>
      <c r="V185" s="223"/>
      <c r="W185" s="223"/>
      <c r="X185" s="223"/>
      <c r="Y185" s="223"/>
      <c r="Z185" s="213"/>
      <c r="AA185" s="213"/>
      <c r="AB185" s="213"/>
      <c r="AC185" s="213"/>
      <c r="AD185" s="213"/>
      <c r="AE185" s="213"/>
      <c r="AF185" s="213"/>
      <c r="AG185" s="213" t="s">
        <v>156</v>
      </c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2" x14ac:dyDescent="0.2">
      <c r="A186" s="220"/>
      <c r="B186" s="221"/>
      <c r="C186" s="258" t="s">
        <v>294</v>
      </c>
      <c r="D186" s="247"/>
      <c r="E186" s="248"/>
      <c r="F186" s="223"/>
      <c r="G186" s="223"/>
      <c r="H186" s="223"/>
      <c r="I186" s="223"/>
      <c r="J186" s="223"/>
      <c r="K186" s="223"/>
      <c r="L186" s="223"/>
      <c r="M186" s="223"/>
      <c r="N186" s="222"/>
      <c r="O186" s="222"/>
      <c r="P186" s="222"/>
      <c r="Q186" s="222"/>
      <c r="R186" s="223"/>
      <c r="S186" s="223"/>
      <c r="T186" s="223"/>
      <c r="U186" s="223"/>
      <c r="V186" s="223"/>
      <c r="W186" s="223"/>
      <c r="X186" s="223"/>
      <c r="Y186" s="223"/>
      <c r="Z186" s="213"/>
      <c r="AA186" s="213"/>
      <c r="AB186" s="213"/>
      <c r="AC186" s="213"/>
      <c r="AD186" s="213"/>
      <c r="AE186" s="213"/>
      <c r="AF186" s="213"/>
      <c r="AG186" s="213" t="s">
        <v>186</v>
      </c>
      <c r="AH186" s="213">
        <v>0</v>
      </c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3" x14ac:dyDescent="0.2">
      <c r="A187" s="220"/>
      <c r="B187" s="221"/>
      <c r="C187" s="258" t="s">
        <v>528</v>
      </c>
      <c r="D187" s="247"/>
      <c r="E187" s="248"/>
      <c r="F187" s="223"/>
      <c r="G187" s="223"/>
      <c r="H187" s="223"/>
      <c r="I187" s="223"/>
      <c r="J187" s="223"/>
      <c r="K187" s="223"/>
      <c r="L187" s="223"/>
      <c r="M187" s="223"/>
      <c r="N187" s="222"/>
      <c r="O187" s="222"/>
      <c r="P187" s="222"/>
      <c r="Q187" s="222"/>
      <c r="R187" s="223"/>
      <c r="S187" s="223"/>
      <c r="T187" s="223"/>
      <c r="U187" s="223"/>
      <c r="V187" s="223"/>
      <c r="W187" s="223"/>
      <c r="X187" s="223"/>
      <c r="Y187" s="223"/>
      <c r="Z187" s="213"/>
      <c r="AA187" s="213"/>
      <c r="AB187" s="213"/>
      <c r="AC187" s="213"/>
      <c r="AD187" s="213"/>
      <c r="AE187" s="213"/>
      <c r="AF187" s="213"/>
      <c r="AG187" s="213" t="s">
        <v>186</v>
      </c>
      <c r="AH187" s="213">
        <v>0</v>
      </c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outlineLevel="3" x14ac:dyDescent="0.2">
      <c r="A188" s="220"/>
      <c r="B188" s="221"/>
      <c r="C188" s="258" t="s">
        <v>529</v>
      </c>
      <c r="D188" s="247"/>
      <c r="E188" s="248">
        <v>0.21695</v>
      </c>
      <c r="F188" s="223"/>
      <c r="G188" s="223"/>
      <c r="H188" s="223"/>
      <c r="I188" s="223"/>
      <c r="J188" s="223"/>
      <c r="K188" s="223"/>
      <c r="L188" s="223"/>
      <c r="M188" s="223"/>
      <c r="N188" s="222"/>
      <c r="O188" s="222"/>
      <c r="P188" s="222"/>
      <c r="Q188" s="222"/>
      <c r="R188" s="223"/>
      <c r="S188" s="223"/>
      <c r="T188" s="223"/>
      <c r="U188" s="223"/>
      <c r="V188" s="223"/>
      <c r="W188" s="223"/>
      <c r="X188" s="223"/>
      <c r="Y188" s="223"/>
      <c r="Z188" s="213"/>
      <c r="AA188" s="213"/>
      <c r="AB188" s="213"/>
      <c r="AC188" s="213"/>
      <c r="AD188" s="213"/>
      <c r="AE188" s="213"/>
      <c r="AF188" s="213"/>
      <c r="AG188" s="213" t="s">
        <v>186</v>
      </c>
      <c r="AH188" s="213">
        <v>0</v>
      </c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1" x14ac:dyDescent="0.2">
      <c r="A189" s="232">
        <v>92</v>
      </c>
      <c r="B189" s="233" t="s">
        <v>300</v>
      </c>
      <c r="C189" s="242" t="s">
        <v>301</v>
      </c>
      <c r="D189" s="234" t="s">
        <v>235</v>
      </c>
      <c r="E189" s="235">
        <v>1.0847599999999999</v>
      </c>
      <c r="F189" s="236"/>
      <c r="G189" s="237">
        <f>ROUND(E189*F189,2)</f>
        <v>0</v>
      </c>
      <c r="H189" s="236"/>
      <c r="I189" s="237">
        <f>ROUND(E189*H189,2)</f>
        <v>0</v>
      </c>
      <c r="J189" s="236"/>
      <c r="K189" s="237">
        <f>ROUND(E189*J189,2)</f>
        <v>0</v>
      </c>
      <c r="L189" s="237">
        <v>21</v>
      </c>
      <c r="M189" s="237">
        <f>G189*(1+L189/100)</f>
        <v>0</v>
      </c>
      <c r="N189" s="235">
        <v>0</v>
      </c>
      <c r="O189" s="235">
        <f>ROUND(E189*N189,2)</f>
        <v>0</v>
      </c>
      <c r="P189" s="235">
        <v>0</v>
      </c>
      <c r="Q189" s="235">
        <f>ROUND(E189*P189,2)</f>
        <v>0</v>
      </c>
      <c r="R189" s="237" t="s">
        <v>225</v>
      </c>
      <c r="S189" s="237" t="s">
        <v>150</v>
      </c>
      <c r="T189" s="238" t="s">
        <v>150</v>
      </c>
      <c r="U189" s="223">
        <v>0</v>
      </c>
      <c r="V189" s="223">
        <f>ROUND(E189*U189,2)</f>
        <v>0</v>
      </c>
      <c r="W189" s="223"/>
      <c r="X189" s="223" t="s">
        <v>292</v>
      </c>
      <c r="Y189" s="223" t="s">
        <v>153</v>
      </c>
      <c r="Z189" s="213"/>
      <c r="AA189" s="213"/>
      <c r="AB189" s="213"/>
      <c r="AC189" s="213"/>
      <c r="AD189" s="213"/>
      <c r="AE189" s="213"/>
      <c r="AF189" s="213"/>
      <c r="AG189" s="213" t="s">
        <v>293</v>
      </c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outlineLevel="2" x14ac:dyDescent="0.2">
      <c r="A190" s="220"/>
      <c r="B190" s="221"/>
      <c r="C190" s="258" t="s">
        <v>294</v>
      </c>
      <c r="D190" s="247"/>
      <c r="E190" s="248"/>
      <c r="F190" s="223"/>
      <c r="G190" s="223"/>
      <c r="H190" s="223"/>
      <c r="I190" s="223"/>
      <c r="J190" s="223"/>
      <c r="K190" s="223"/>
      <c r="L190" s="223"/>
      <c r="M190" s="223"/>
      <c r="N190" s="222"/>
      <c r="O190" s="222"/>
      <c r="P190" s="222"/>
      <c r="Q190" s="222"/>
      <c r="R190" s="223"/>
      <c r="S190" s="223"/>
      <c r="T190" s="223"/>
      <c r="U190" s="223"/>
      <c r="V190" s="223"/>
      <c r="W190" s="223"/>
      <c r="X190" s="223"/>
      <c r="Y190" s="223"/>
      <c r="Z190" s="213"/>
      <c r="AA190" s="213"/>
      <c r="AB190" s="213"/>
      <c r="AC190" s="213"/>
      <c r="AD190" s="213"/>
      <c r="AE190" s="213"/>
      <c r="AF190" s="213"/>
      <c r="AG190" s="213" t="s">
        <v>186</v>
      </c>
      <c r="AH190" s="213">
        <v>0</v>
      </c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3" x14ac:dyDescent="0.2">
      <c r="A191" s="220"/>
      <c r="B191" s="221"/>
      <c r="C191" s="258" t="s">
        <v>528</v>
      </c>
      <c r="D191" s="247"/>
      <c r="E191" s="248"/>
      <c r="F191" s="223"/>
      <c r="G191" s="223"/>
      <c r="H191" s="223"/>
      <c r="I191" s="223"/>
      <c r="J191" s="223"/>
      <c r="K191" s="223"/>
      <c r="L191" s="223"/>
      <c r="M191" s="223"/>
      <c r="N191" s="222"/>
      <c r="O191" s="222"/>
      <c r="P191" s="222"/>
      <c r="Q191" s="222"/>
      <c r="R191" s="223"/>
      <c r="S191" s="223"/>
      <c r="T191" s="223"/>
      <c r="U191" s="223"/>
      <c r="V191" s="223"/>
      <c r="W191" s="223"/>
      <c r="X191" s="223"/>
      <c r="Y191" s="223"/>
      <c r="Z191" s="213"/>
      <c r="AA191" s="213"/>
      <c r="AB191" s="213"/>
      <c r="AC191" s="213"/>
      <c r="AD191" s="213"/>
      <c r="AE191" s="213"/>
      <c r="AF191" s="213"/>
      <c r="AG191" s="213" t="s">
        <v>186</v>
      </c>
      <c r="AH191" s="213">
        <v>0</v>
      </c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outlineLevel="3" x14ac:dyDescent="0.2">
      <c r="A192" s="220"/>
      <c r="B192" s="221"/>
      <c r="C192" s="258" t="s">
        <v>530</v>
      </c>
      <c r="D192" s="247"/>
      <c r="E192" s="248">
        <v>1.0847599999999999</v>
      </c>
      <c r="F192" s="223"/>
      <c r="G192" s="223"/>
      <c r="H192" s="223"/>
      <c r="I192" s="223"/>
      <c r="J192" s="223"/>
      <c r="K192" s="223"/>
      <c r="L192" s="223"/>
      <c r="M192" s="223"/>
      <c r="N192" s="222"/>
      <c r="O192" s="222"/>
      <c r="P192" s="222"/>
      <c r="Q192" s="222"/>
      <c r="R192" s="223"/>
      <c r="S192" s="223"/>
      <c r="T192" s="223"/>
      <c r="U192" s="223"/>
      <c r="V192" s="223"/>
      <c r="W192" s="223"/>
      <c r="X192" s="223"/>
      <c r="Y192" s="223"/>
      <c r="Z192" s="213"/>
      <c r="AA192" s="213"/>
      <c r="AB192" s="213"/>
      <c r="AC192" s="213"/>
      <c r="AD192" s="213"/>
      <c r="AE192" s="213"/>
      <c r="AF192" s="213"/>
      <c r="AG192" s="213" t="s">
        <v>186</v>
      </c>
      <c r="AH192" s="213">
        <v>0</v>
      </c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outlineLevel="1" x14ac:dyDescent="0.2">
      <c r="A193" s="232">
        <v>93</v>
      </c>
      <c r="B193" s="233" t="s">
        <v>303</v>
      </c>
      <c r="C193" s="242" t="s">
        <v>304</v>
      </c>
      <c r="D193" s="234" t="s">
        <v>235</v>
      </c>
      <c r="E193" s="235">
        <v>0.21695</v>
      </c>
      <c r="F193" s="236"/>
      <c r="G193" s="237">
        <f>ROUND(E193*F193,2)</f>
        <v>0</v>
      </c>
      <c r="H193" s="236"/>
      <c r="I193" s="237">
        <f>ROUND(E193*H193,2)</f>
        <v>0</v>
      </c>
      <c r="J193" s="236"/>
      <c r="K193" s="237">
        <f>ROUND(E193*J193,2)</f>
        <v>0</v>
      </c>
      <c r="L193" s="237">
        <v>21</v>
      </c>
      <c r="M193" s="237">
        <f>G193*(1+L193/100)</f>
        <v>0</v>
      </c>
      <c r="N193" s="235">
        <v>0</v>
      </c>
      <c r="O193" s="235">
        <f>ROUND(E193*N193,2)</f>
        <v>0</v>
      </c>
      <c r="P193" s="235">
        <v>0</v>
      </c>
      <c r="Q193" s="235">
        <f>ROUND(E193*P193,2)</f>
        <v>0</v>
      </c>
      <c r="R193" s="237" t="s">
        <v>225</v>
      </c>
      <c r="S193" s="237" t="s">
        <v>150</v>
      </c>
      <c r="T193" s="238" t="s">
        <v>150</v>
      </c>
      <c r="U193" s="223">
        <v>0</v>
      </c>
      <c r="V193" s="223">
        <f>ROUND(E193*U193,2)</f>
        <v>0</v>
      </c>
      <c r="W193" s="223"/>
      <c r="X193" s="223" t="s">
        <v>292</v>
      </c>
      <c r="Y193" s="223" t="s">
        <v>153</v>
      </c>
      <c r="Z193" s="213"/>
      <c r="AA193" s="213"/>
      <c r="AB193" s="213"/>
      <c r="AC193" s="213"/>
      <c r="AD193" s="213"/>
      <c r="AE193" s="213"/>
      <c r="AF193" s="213"/>
      <c r="AG193" s="213" t="s">
        <v>293</v>
      </c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outlineLevel="2" x14ac:dyDescent="0.2">
      <c r="A194" s="220"/>
      <c r="B194" s="221"/>
      <c r="C194" s="243" t="s">
        <v>305</v>
      </c>
      <c r="D194" s="240"/>
      <c r="E194" s="240"/>
      <c r="F194" s="240"/>
      <c r="G194" s="240"/>
      <c r="H194" s="223"/>
      <c r="I194" s="223"/>
      <c r="J194" s="223"/>
      <c r="K194" s="223"/>
      <c r="L194" s="223"/>
      <c r="M194" s="223"/>
      <c r="N194" s="222"/>
      <c r="O194" s="222"/>
      <c r="P194" s="222"/>
      <c r="Q194" s="222"/>
      <c r="R194" s="223"/>
      <c r="S194" s="223"/>
      <c r="T194" s="223"/>
      <c r="U194" s="223"/>
      <c r="V194" s="223"/>
      <c r="W194" s="223"/>
      <c r="X194" s="223"/>
      <c r="Y194" s="223"/>
      <c r="Z194" s="213"/>
      <c r="AA194" s="213"/>
      <c r="AB194" s="213"/>
      <c r="AC194" s="213"/>
      <c r="AD194" s="213"/>
      <c r="AE194" s="213"/>
      <c r="AF194" s="213"/>
      <c r="AG194" s="213" t="s">
        <v>156</v>
      </c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2" x14ac:dyDescent="0.2">
      <c r="A195" s="220"/>
      <c r="B195" s="221"/>
      <c r="C195" s="258" t="s">
        <v>294</v>
      </c>
      <c r="D195" s="247"/>
      <c r="E195" s="248"/>
      <c r="F195" s="223"/>
      <c r="G195" s="223"/>
      <c r="H195" s="223"/>
      <c r="I195" s="223"/>
      <c r="J195" s="223"/>
      <c r="K195" s="223"/>
      <c r="L195" s="223"/>
      <c r="M195" s="223"/>
      <c r="N195" s="222"/>
      <c r="O195" s="222"/>
      <c r="P195" s="222"/>
      <c r="Q195" s="222"/>
      <c r="R195" s="223"/>
      <c r="S195" s="223"/>
      <c r="T195" s="223"/>
      <c r="U195" s="223"/>
      <c r="V195" s="223"/>
      <c r="W195" s="223"/>
      <c r="X195" s="223"/>
      <c r="Y195" s="223"/>
      <c r="Z195" s="213"/>
      <c r="AA195" s="213"/>
      <c r="AB195" s="213"/>
      <c r="AC195" s="213"/>
      <c r="AD195" s="213"/>
      <c r="AE195" s="213"/>
      <c r="AF195" s="213"/>
      <c r="AG195" s="213" t="s">
        <v>186</v>
      </c>
      <c r="AH195" s="213">
        <v>0</v>
      </c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outlineLevel="3" x14ac:dyDescent="0.2">
      <c r="A196" s="220"/>
      <c r="B196" s="221"/>
      <c r="C196" s="258" t="s">
        <v>528</v>
      </c>
      <c r="D196" s="247"/>
      <c r="E196" s="248"/>
      <c r="F196" s="223"/>
      <c r="G196" s="223"/>
      <c r="H196" s="223"/>
      <c r="I196" s="223"/>
      <c r="J196" s="223"/>
      <c r="K196" s="223"/>
      <c r="L196" s="223"/>
      <c r="M196" s="223"/>
      <c r="N196" s="222"/>
      <c r="O196" s="222"/>
      <c r="P196" s="222"/>
      <c r="Q196" s="222"/>
      <c r="R196" s="223"/>
      <c r="S196" s="223"/>
      <c r="T196" s="223"/>
      <c r="U196" s="223"/>
      <c r="V196" s="223"/>
      <c r="W196" s="223"/>
      <c r="X196" s="223"/>
      <c r="Y196" s="223"/>
      <c r="Z196" s="213"/>
      <c r="AA196" s="213"/>
      <c r="AB196" s="213"/>
      <c r="AC196" s="213"/>
      <c r="AD196" s="213"/>
      <c r="AE196" s="213"/>
      <c r="AF196" s="213"/>
      <c r="AG196" s="213" t="s">
        <v>186</v>
      </c>
      <c r="AH196" s="213">
        <v>0</v>
      </c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outlineLevel="3" x14ac:dyDescent="0.2">
      <c r="A197" s="220"/>
      <c r="B197" s="221"/>
      <c r="C197" s="258" t="s">
        <v>529</v>
      </c>
      <c r="D197" s="247"/>
      <c r="E197" s="248">
        <v>0.21695</v>
      </c>
      <c r="F197" s="223"/>
      <c r="G197" s="223"/>
      <c r="H197" s="223"/>
      <c r="I197" s="223"/>
      <c r="J197" s="223"/>
      <c r="K197" s="223"/>
      <c r="L197" s="223"/>
      <c r="M197" s="223"/>
      <c r="N197" s="222"/>
      <c r="O197" s="222"/>
      <c r="P197" s="222"/>
      <c r="Q197" s="222"/>
      <c r="R197" s="223"/>
      <c r="S197" s="223"/>
      <c r="T197" s="223"/>
      <c r="U197" s="223"/>
      <c r="V197" s="223"/>
      <c r="W197" s="223"/>
      <c r="X197" s="223"/>
      <c r="Y197" s="223"/>
      <c r="Z197" s="213"/>
      <c r="AA197" s="213"/>
      <c r="AB197" s="213"/>
      <c r="AC197" s="213"/>
      <c r="AD197" s="213"/>
      <c r="AE197" s="213"/>
      <c r="AF197" s="213"/>
      <c r="AG197" s="213" t="s">
        <v>186</v>
      </c>
      <c r="AH197" s="213">
        <v>0</v>
      </c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x14ac:dyDescent="0.2">
      <c r="A198" s="3"/>
      <c r="B198" s="4"/>
      <c r="C198" s="244"/>
      <c r="D198" s="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E198">
        <v>12</v>
      </c>
      <c r="AF198">
        <v>21</v>
      </c>
      <c r="AG198" t="s">
        <v>131</v>
      </c>
    </row>
    <row r="199" spans="1:60" x14ac:dyDescent="0.2">
      <c r="A199" s="216"/>
      <c r="B199" s="217" t="s">
        <v>29</v>
      </c>
      <c r="C199" s="245"/>
      <c r="D199" s="218"/>
      <c r="E199" s="219"/>
      <c r="F199" s="219"/>
      <c r="G199" s="231">
        <f>G8+G14+G29+G36+G57+G121+G141+G179</f>
        <v>0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E199">
        <f>SUMIF(L7:L197,AE198,G7:G197)</f>
        <v>0</v>
      </c>
      <c r="AF199">
        <f>SUMIF(L7:L197,AF198,G7:G197)</f>
        <v>0</v>
      </c>
      <c r="AG199" t="s">
        <v>176</v>
      </c>
    </row>
    <row r="200" spans="1:60" x14ac:dyDescent="0.2">
      <c r="C200" s="246"/>
      <c r="D200" s="10"/>
      <c r="AG200" t="s">
        <v>177</v>
      </c>
    </row>
    <row r="201" spans="1:60" x14ac:dyDescent="0.2">
      <c r="D201" s="10"/>
    </row>
    <row r="202" spans="1:60" x14ac:dyDescent="0.2">
      <c r="D202" s="10"/>
    </row>
    <row r="203" spans="1:60" x14ac:dyDescent="0.2">
      <c r="D203" s="10"/>
    </row>
    <row r="204" spans="1:60" x14ac:dyDescent="0.2">
      <c r="D204" s="10"/>
    </row>
    <row r="205" spans="1:60" x14ac:dyDescent="0.2">
      <c r="D205" s="10"/>
    </row>
    <row r="206" spans="1:60" x14ac:dyDescent="0.2">
      <c r="D206" s="10"/>
    </row>
    <row r="207" spans="1:60" x14ac:dyDescent="0.2">
      <c r="D207" s="10"/>
    </row>
    <row r="208" spans="1:60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65m1OMm4huS7XvYiezM7JnH7u5GL0Wxi23mIqh6X3hG5A+6y7Kk1EFmmq53iTkYQJRlq13tSrR3oOZigMFuqmg==" saltValue="WOuwrY5kfIaTqWgtD0blSQ==" spinCount="100000" sheet="1" formatRows="0"/>
  <mergeCells count="34">
    <mergeCell ref="C170:G170"/>
    <mergeCell ref="C175:G175"/>
    <mergeCell ref="C185:G185"/>
    <mergeCell ref="C194:G194"/>
    <mergeCell ref="C132:G132"/>
    <mergeCell ref="C137:G137"/>
    <mergeCell ref="C144:G144"/>
    <mergeCell ref="C148:G148"/>
    <mergeCell ref="C150:G150"/>
    <mergeCell ref="C165:G165"/>
    <mergeCell ref="C67:G67"/>
    <mergeCell ref="C104:G104"/>
    <mergeCell ref="C110:G110"/>
    <mergeCell ref="C116:G116"/>
    <mergeCell ref="C123:G123"/>
    <mergeCell ref="C127:G127"/>
    <mergeCell ref="C43:G43"/>
    <mergeCell ref="C48:G48"/>
    <mergeCell ref="C53:G53"/>
    <mergeCell ref="C61:G61"/>
    <mergeCell ref="C63:G63"/>
    <mergeCell ref="C65:G65"/>
    <mergeCell ref="C22:G22"/>
    <mergeCell ref="C24:G24"/>
    <mergeCell ref="C26:G26"/>
    <mergeCell ref="C32:G32"/>
    <mergeCell ref="C39:G39"/>
    <mergeCell ref="C41:G41"/>
    <mergeCell ref="A1:G1"/>
    <mergeCell ref="C2:G2"/>
    <mergeCell ref="C3:G3"/>
    <mergeCell ref="C4:G4"/>
    <mergeCell ref="C10:G10"/>
    <mergeCell ref="C20:G2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917F-46D9-446A-A713-38562B71088D}">
  <sheetPr>
    <outlinePr summaryBelow="0"/>
  </sheetPr>
  <dimension ref="A1:BH5000"/>
  <sheetViews>
    <sheetView tabSelected="1" workbookViewId="0">
      <pane ySplit="7" topLeftCell="A50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8" t="s">
        <v>178</v>
      </c>
      <c r="B1" s="198"/>
      <c r="C1" s="198"/>
      <c r="D1" s="198"/>
      <c r="E1" s="198"/>
      <c r="F1" s="198"/>
      <c r="G1" s="198"/>
      <c r="AG1" t="s">
        <v>117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118</v>
      </c>
    </row>
    <row r="3" spans="1:60" ht="24.95" customHeight="1" x14ac:dyDescent="0.2">
      <c r="A3" s="199" t="s">
        <v>8</v>
      </c>
      <c r="B3" s="49" t="s">
        <v>55</v>
      </c>
      <c r="C3" s="202" t="s">
        <v>56</v>
      </c>
      <c r="D3" s="200"/>
      <c r="E3" s="200"/>
      <c r="F3" s="200"/>
      <c r="G3" s="201"/>
      <c r="AC3" s="177" t="s">
        <v>118</v>
      </c>
      <c r="AG3" t="s">
        <v>121</v>
      </c>
    </row>
    <row r="4" spans="1:60" ht="24.95" customHeight="1" x14ac:dyDescent="0.2">
      <c r="A4" s="203" t="s">
        <v>9</v>
      </c>
      <c r="B4" s="204" t="s">
        <v>47</v>
      </c>
      <c r="C4" s="205" t="s">
        <v>52</v>
      </c>
      <c r="D4" s="206"/>
      <c r="E4" s="206"/>
      <c r="F4" s="206"/>
      <c r="G4" s="207"/>
      <c r="AG4" t="s">
        <v>122</v>
      </c>
    </row>
    <row r="5" spans="1:60" x14ac:dyDescent="0.2">
      <c r="D5" s="10"/>
    </row>
    <row r="6" spans="1:60" ht="38.25" x14ac:dyDescent="0.2">
      <c r="A6" s="209" t="s">
        <v>123</v>
      </c>
      <c r="B6" s="211" t="s">
        <v>124</v>
      </c>
      <c r="C6" s="211" t="s">
        <v>125</v>
      </c>
      <c r="D6" s="210" t="s">
        <v>126</v>
      </c>
      <c r="E6" s="209" t="s">
        <v>127</v>
      </c>
      <c r="F6" s="208" t="s">
        <v>128</v>
      </c>
      <c r="G6" s="209" t="s">
        <v>29</v>
      </c>
      <c r="H6" s="212" t="s">
        <v>30</v>
      </c>
      <c r="I6" s="212" t="s">
        <v>129</v>
      </c>
      <c r="J6" s="212" t="s">
        <v>31</v>
      </c>
      <c r="K6" s="212" t="s">
        <v>130</v>
      </c>
      <c r="L6" s="212" t="s">
        <v>131</v>
      </c>
      <c r="M6" s="212" t="s">
        <v>132</v>
      </c>
      <c r="N6" s="212" t="s">
        <v>133</v>
      </c>
      <c r="O6" s="212" t="s">
        <v>134</v>
      </c>
      <c r="P6" s="212" t="s">
        <v>135</v>
      </c>
      <c r="Q6" s="212" t="s">
        <v>136</v>
      </c>
      <c r="R6" s="212" t="s">
        <v>137</v>
      </c>
      <c r="S6" s="212" t="s">
        <v>138</v>
      </c>
      <c r="T6" s="212" t="s">
        <v>139</v>
      </c>
      <c r="U6" s="212" t="s">
        <v>140</v>
      </c>
      <c r="V6" s="212" t="s">
        <v>141</v>
      </c>
      <c r="W6" s="212" t="s">
        <v>142</v>
      </c>
      <c r="X6" s="212" t="s">
        <v>143</v>
      </c>
      <c r="Y6" s="212" t="s">
        <v>144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25" t="s">
        <v>145</v>
      </c>
      <c r="B8" s="226" t="s">
        <v>75</v>
      </c>
      <c r="C8" s="241" t="s">
        <v>76</v>
      </c>
      <c r="D8" s="227"/>
      <c r="E8" s="228"/>
      <c r="F8" s="229"/>
      <c r="G8" s="229">
        <f>SUMIF(AG9:AG10,"&lt;&gt;NOR",G9:G10)</f>
        <v>0</v>
      </c>
      <c r="H8" s="229"/>
      <c r="I8" s="229">
        <f>SUM(I9:I10)</f>
        <v>0</v>
      </c>
      <c r="J8" s="229"/>
      <c r="K8" s="229">
        <f>SUM(K9:K10)</f>
        <v>0</v>
      </c>
      <c r="L8" s="229"/>
      <c r="M8" s="229">
        <f>SUM(M9:M10)</f>
        <v>0</v>
      </c>
      <c r="N8" s="228"/>
      <c r="O8" s="228">
        <f>SUM(O9:O10)</f>
        <v>0.74</v>
      </c>
      <c r="P8" s="228"/>
      <c r="Q8" s="228">
        <f>SUM(Q9:Q10)</f>
        <v>0</v>
      </c>
      <c r="R8" s="229"/>
      <c r="S8" s="229"/>
      <c r="T8" s="230"/>
      <c r="U8" s="224"/>
      <c r="V8" s="224">
        <f>SUM(V9:V10)</f>
        <v>8.07</v>
      </c>
      <c r="W8" s="224"/>
      <c r="X8" s="224"/>
      <c r="Y8" s="224"/>
      <c r="AG8" t="s">
        <v>146</v>
      </c>
    </row>
    <row r="9" spans="1:60" outlineLevel="1" x14ac:dyDescent="0.2">
      <c r="A9" s="232">
        <v>1</v>
      </c>
      <c r="B9" s="233" t="s">
        <v>531</v>
      </c>
      <c r="C9" s="242" t="s">
        <v>532</v>
      </c>
      <c r="D9" s="234" t="s">
        <v>248</v>
      </c>
      <c r="E9" s="235">
        <v>30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2.4500000000000001E-2</v>
      </c>
      <c r="O9" s="235">
        <f>ROUND(E9*N9,2)</f>
        <v>0.74</v>
      </c>
      <c r="P9" s="235">
        <v>0</v>
      </c>
      <c r="Q9" s="235">
        <f>ROUND(E9*P9,2)</f>
        <v>0</v>
      </c>
      <c r="R9" s="237" t="s">
        <v>206</v>
      </c>
      <c r="S9" s="237" t="s">
        <v>150</v>
      </c>
      <c r="T9" s="238" t="s">
        <v>150</v>
      </c>
      <c r="U9" s="223">
        <v>0.26900000000000002</v>
      </c>
      <c r="V9" s="223">
        <f>ROUND(E9*U9,2)</f>
        <v>8.07</v>
      </c>
      <c r="W9" s="223"/>
      <c r="X9" s="223" t="s">
        <v>183</v>
      </c>
      <c r="Y9" s="223" t="s">
        <v>153</v>
      </c>
      <c r="Z9" s="213"/>
      <c r="AA9" s="213"/>
      <c r="AB9" s="213"/>
      <c r="AC9" s="213"/>
      <c r="AD9" s="213"/>
      <c r="AE9" s="213"/>
      <c r="AF9" s="213"/>
      <c r="AG9" s="213" t="s">
        <v>184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60" t="s">
        <v>533</v>
      </c>
      <c r="D10" s="256"/>
      <c r="E10" s="256"/>
      <c r="F10" s="256"/>
      <c r="G10" s="256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202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x14ac:dyDescent="0.2">
      <c r="A11" s="225" t="s">
        <v>145</v>
      </c>
      <c r="B11" s="226" t="s">
        <v>81</v>
      </c>
      <c r="C11" s="241" t="s">
        <v>82</v>
      </c>
      <c r="D11" s="227"/>
      <c r="E11" s="228"/>
      <c r="F11" s="229"/>
      <c r="G11" s="229">
        <f>SUMIF(AG12:AG16,"&lt;&gt;NOR",G12:G16)</f>
        <v>0</v>
      </c>
      <c r="H11" s="229"/>
      <c r="I11" s="229">
        <f>SUM(I12:I16)</f>
        <v>0</v>
      </c>
      <c r="J11" s="229"/>
      <c r="K11" s="229">
        <f>SUM(K12:K16)</f>
        <v>0</v>
      </c>
      <c r="L11" s="229"/>
      <c r="M11" s="229">
        <f>SUM(M12:M16)</f>
        <v>0</v>
      </c>
      <c r="N11" s="228"/>
      <c r="O11" s="228">
        <f>SUM(O12:O16)</f>
        <v>0.02</v>
      </c>
      <c r="P11" s="228"/>
      <c r="Q11" s="228">
        <f>SUM(Q12:Q16)</f>
        <v>0.87000000000000011</v>
      </c>
      <c r="R11" s="229"/>
      <c r="S11" s="229"/>
      <c r="T11" s="230"/>
      <c r="U11" s="224"/>
      <c r="V11" s="224">
        <f>SUM(V12:V16)</f>
        <v>43.51</v>
      </c>
      <c r="W11" s="224"/>
      <c r="X11" s="224"/>
      <c r="Y11" s="224"/>
      <c r="AG11" t="s">
        <v>146</v>
      </c>
    </row>
    <row r="12" spans="1:60" outlineLevel="1" x14ac:dyDescent="0.2">
      <c r="A12" s="249">
        <v>2</v>
      </c>
      <c r="B12" s="250" t="s">
        <v>534</v>
      </c>
      <c r="C12" s="259" t="s">
        <v>535</v>
      </c>
      <c r="D12" s="251" t="s">
        <v>248</v>
      </c>
      <c r="E12" s="252">
        <v>4</v>
      </c>
      <c r="F12" s="253"/>
      <c r="G12" s="254">
        <f>ROUND(E12*F12,2)</f>
        <v>0</v>
      </c>
      <c r="H12" s="253"/>
      <c r="I12" s="254">
        <f>ROUND(E12*H12,2)</f>
        <v>0</v>
      </c>
      <c r="J12" s="253"/>
      <c r="K12" s="254">
        <f>ROUND(E12*J12,2)</f>
        <v>0</v>
      </c>
      <c r="L12" s="254">
        <v>21</v>
      </c>
      <c r="M12" s="254">
        <f>G12*(1+L12/100)</f>
        <v>0</v>
      </c>
      <c r="N12" s="252">
        <v>1.1E-4</v>
      </c>
      <c r="O12" s="252">
        <f>ROUND(E12*N12,2)</f>
        <v>0</v>
      </c>
      <c r="P12" s="252">
        <v>2.2599999999999999E-3</v>
      </c>
      <c r="Q12" s="252">
        <f>ROUND(E12*P12,2)</f>
        <v>0.01</v>
      </c>
      <c r="R12" s="254" t="s">
        <v>225</v>
      </c>
      <c r="S12" s="254" t="s">
        <v>150</v>
      </c>
      <c r="T12" s="255" t="s">
        <v>150</v>
      </c>
      <c r="U12" s="223">
        <v>2.2999999999999998</v>
      </c>
      <c r="V12" s="223">
        <f>ROUND(E12*U12,2)</f>
        <v>9.1999999999999993</v>
      </c>
      <c r="W12" s="223"/>
      <c r="X12" s="223" t="s">
        <v>183</v>
      </c>
      <c r="Y12" s="223" t="s">
        <v>153</v>
      </c>
      <c r="Z12" s="213"/>
      <c r="AA12" s="213"/>
      <c r="AB12" s="213"/>
      <c r="AC12" s="213"/>
      <c r="AD12" s="213"/>
      <c r="AE12" s="213"/>
      <c r="AF12" s="213"/>
      <c r="AG12" s="213" t="s">
        <v>184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">
      <c r="A13" s="249">
        <v>3</v>
      </c>
      <c r="B13" s="250" t="s">
        <v>536</v>
      </c>
      <c r="C13" s="259" t="s">
        <v>537</v>
      </c>
      <c r="D13" s="251" t="s">
        <v>248</v>
      </c>
      <c r="E13" s="252">
        <v>6</v>
      </c>
      <c r="F13" s="253"/>
      <c r="G13" s="254">
        <f>ROUND(E13*F13,2)</f>
        <v>0</v>
      </c>
      <c r="H13" s="253"/>
      <c r="I13" s="254">
        <f>ROUND(E13*H13,2)</f>
        <v>0</v>
      </c>
      <c r="J13" s="253"/>
      <c r="K13" s="254">
        <f>ROUND(E13*J13,2)</f>
        <v>0</v>
      </c>
      <c r="L13" s="254">
        <v>21</v>
      </c>
      <c r="M13" s="254">
        <f>G13*(1+L13/100)</f>
        <v>0</v>
      </c>
      <c r="N13" s="252">
        <v>1.4E-3</v>
      </c>
      <c r="O13" s="252">
        <f>ROUND(E13*N13,2)</f>
        <v>0.01</v>
      </c>
      <c r="P13" s="252">
        <v>5.0899999999999999E-3</v>
      </c>
      <c r="Q13" s="252">
        <f>ROUND(E13*P13,2)</f>
        <v>0.03</v>
      </c>
      <c r="R13" s="254" t="s">
        <v>225</v>
      </c>
      <c r="S13" s="254" t="s">
        <v>150</v>
      </c>
      <c r="T13" s="255" t="s">
        <v>150</v>
      </c>
      <c r="U13" s="223">
        <v>2.35</v>
      </c>
      <c r="V13" s="223">
        <f>ROUND(E13*U13,2)</f>
        <v>14.1</v>
      </c>
      <c r="W13" s="223"/>
      <c r="X13" s="223" t="s">
        <v>183</v>
      </c>
      <c r="Y13" s="223" t="s">
        <v>153</v>
      </c>
      <c r="Z13" s="213"/>
      <c r="AA13" s="213"/>
      <c r="AB13" s="213"/>
      <c r="AC13" s="213"/>
      <c r="AD13" s="213"/>
      <c r="AE13" s="213"/>
      <c r="AF13" s="213"/>
      <c r="AG13" s="213" t="s">
        <v>184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">
      <c r="A14" s="249">
        <v>4</v>
      </c>
      <c r="B14" s="250" t="s">
        <v>538</v>
      </c>
      <c r="C14" s="259" t="s">
        <v>539</v>
      </c>
      <c r="D14" s="251" t="s">
        <v>248</v>
      </c>
      <c r="E14" s="252">
        <v>2</v>
      </c>
      <c r="F14" s="253"/>
      <c r="G14" s="254">
        <f>ROUND(E14*F14,2)</f>
        <v>0</v>
      </c>
      <c r="H14" s="253"/>
      <c r="I14" s="254">
        <f>ROUND(E14*H14,2)</f>
        <v>0</v>
      </c>
      <c r="J14" s="253"/>
      <c r="K14" s="254">
        <f>ROUND(E14*J14,2)</f>
        <v>0</v>
      </c>
      <c r="L14" s="254">
        <v>21</v>
      </c>
      <c r="M14" s="254">
        <f>G14*(1+L14/100)</f>
        <v>0</v>
      </c>
      <c r="N14" s="252">
        <v>0</v>
      </c>
      <c r="O14" s="252">
        <f>ROUND(E14*N14,2)</f>
        <v>0</v>
      </c>
      <c r="P14" s="252">
        <v>3.14E-3</v>
      </c>
      <c r="Q14" s="252">
        <f>ROUND(E14*P14,2)</f>
        <v>0.01</v>
      </c>
      <c r="R14" s="254" t="s">
        <v>225</v>
      </c>
      <c r="S14" s="254" t="s">
        <v>150</v>
      </c>
      <c r="T14" s="255" t="s">
        <v>150</v>
      </c>
      <c r="U14" s="223">
        <v>2.5</v>
      </c>
      <c r="V14" s="223">
        <f>ROUND(E14*U14,2)</f>
        <v>5</v>
      </c>
      <c r="W14" s="223"/>
      <c r="X14" s="223" t="s">
        <v>183</v>
      </c>
      <c r="Y14" s="223" t="s">
        <v>153</v>
      </c>
      <c r="Z14" s="213"/>
      <c r="AA14" s="213"/>
      <c r="AB14" s="213"/>
      <c r="AC14" s="213"/>
      <c r="AD14" s="213"/>
      <c r="AE14" s="213"/>
      <c r="AF14" s="213"/>
      <c r="AG14" s="213" t="s">
        <v>184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">
      <c r="A15" s="249">
        <v>5</v>
      </c>
      <c r="B15" s="250" t="s">
        <v>540</v>
      </c>
      <c r="C15" s="259" t="s">
        <v>541</v>
      </c>
      <c r="D15" s="251" t="s">
        <v>248</v>
      </c>
      <c r="E15" s="252">
        <v>1</v>
      </c>
      <c r="F15" s="253"/>
      <c r="G15" s="254">
        <f>ROUND(E15*F15,2)</f>
        <v>0</v>
      </c>
      <c r="H15" s="253"/>
      <c r="I15" s="254">
        <f>ROUND(E15*H15,2)</f>
        <v>0</v>
      </c>
      <c r="J15" s="253"/>
      <c r="K15" s="254">
        <f>ROUND(E15*J15,2)</f>
        <v>0</v>
      </c>
      <c r="L15" s="254">
        <v>21</v>
      </c>
      <c r="M15" s="254">
        <f>G15*(1+L15/100)</f>
        <v>0</v>
      </c>
      <c r="N15" s="252">
        <v>1.5100000000000001E-3</v>
      </c>
      <c r="O15" s="252">
        <f>ROUND(E15*N15,2)</f>
        <v>0</v>
      </c>
      <c r="P15" s="252">
        <v>7.0699999999999999E-3</v>
      </c>
      <c r="Q15" s="252">
        <f>ROUND(E15*P15,2)</f>
        <v>0.01</v>
      </c>
      <c r="R15" s="254" t="s">
        <v>225</v>
      </c>
      <c r="S15" s="254" t="s">
        <v>150</v>
      </c>
      <c r="T15" s="255" t="s">
        <v>150</v>
      </c>
      <c r="U15" s="223">
        <v>2.5499999999999998</v>
      </c>
      <c r="V15" s="223">
        <f>ROUND(E15*U15,2)</f>
        <v>2.5499999999999998</v>
      </c>
      <c r="W15" s="223"/>
      <c r="X15" s="223" t="s">
        <v>183</v>
      </c>
      <c r="Y15" s="223" t="s">
        <v>153</v>
      </c>
      <c r="Z15" s="213"/>
      <c r="AA15" s="213"/>
      <c r="AB15" s="213"/>
      <c r="AC15" s="213"/>
      <c r="AD15" s="213"/>
      <c r="AE15" s="213"/>
      <c r="AF15" s="213"/>
      <c r="AG15" s="213" t="s">
        <v>184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49">
        <v>6</v>
      </c>
      <c r="B16" s="250" t="s">
        <v>542</v>
      </c>
      <c r="C16" s="259" t="s">
        <v>543</v>
      </c>
      <c r="D16" s="251" t="s">
        <v>248</v>
      </c>
      <c r="E16" s="252">
        <v>30</v>
      </c>
      <c r="F16" s="253"/>
      <c r="G16" s="254">
        <f>ROUND(E16*F16,2)</f>
        <v>0</v>
      </c>
      <c r="H16" s="253"/>
      <c r="I16" s="254">
        <f>ROUND(E16*H16,2)</f>
        <v>0</v>
      </c>
      <c r="J16" s="253"/>
      <c r="K16" s="254">
        <f>ROUND(E16*J16,2)</f>
        <v>0</v>
      </c>
      <c r="L16" s="254">
        <v>21</v>
      </c>
      <c r="M16" s="254">
        <f>G16*(1+L16/100)</f>
        <v>0</v>
      </c>
      <c r="N16" s="252">
        <v>4.8999999999999998E-4</v>
      </c>
      <c r="O16" s="252">
        <f>ROUND(E16*N16,2)</f>
        <v>0.01</v>
      </c>
      <c r="P16" s="252">
        <v>2.7E-2</v>
      </c>
      <c r="Q16" s="252">
        <f>ROUND(E16*P16,2)</f>
        <v>0.81</v>
      </c>
      <c r="R16" s="254" t="s">
        <v>225</v>
      </c>
      <c r="S16" s="254" t="s">
        <v>150</v>
      </c>
      <c r="T16" s="255" t="s">
        <v>150</v>
      </c>
      <c r="U16" s="223">
        <v>0.42199999999999999</v>
      </c>
      <c r="V16" s="223">
        <f>ROUND(E16*U16,2)</f>
        <v>12.66</v>
      </c>
      <c r="W16" s="223"/>
      <c r="X16" s="223" t="s">
        <v>183</v>
      </c>
      <c r="Y16" s="223" t="s">
        <v>153</v>
      </c>
      <c r="Z16" s="213"/>
      <c r="AA16" s="213"/>
      <c r="AB16" s="213"/>
      <c r="AC16" s="213"/>
      <c r="AD16" s="213"/>
      <c r="AE16" s="213"/>
      <c r="AF16" s="213"/>
      <c r="AG16" s="213" t="s">
        <v>184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x14ac:dyDescent="0.2">
      <c r="A17" s="225" t="s">
        <v>145</v>
      </c>
      <c r="B17" s="226" t="s">
        <v>85</v>
      </c>
      <c r="C17" s="241" t="s">
        <v>86</v>
      </c>
      <c r="D17" s="227"/>
      <c r="E17" s="228"/>
      <c r="F17" s="229"/>
      <c r="G17" s="229">
        <f>SUMIF(AG18:AG31,"&lt;&gt;NOR",G18:G31)</f>
        <v>0</v>
      </c>
      <c r="H17" s="229"/>
      <c r="I17" s="229">
        <f>SUM(I18:I31)</f>
        <v>0</v>
      </c>
      <c r="J17" s="229"/>
      <c r="K17" s="229">
        <f>SUM(K18:K31)</f>
        <v>0</v>
      </c>
      <c r="L17" s="229"/>
      <c r="M17" s="229">
        <f>SUM(M18:M31)</f>
        <v>0</v>
      </c>
      <c r="N17" s="228"/>
      <c r="O17" s="228">
        <f>SUM(O18:O31)</f>
        <v>0.04</v>
      </c>
      <c r="P17" s="228"/>
      <c r="Q17" s="228">
        <f>SUM(Q18:Q31)</f>
        <v>0</v>
      </c>
      <c r="R17" s="229"/>
      <c r="S17" s="229"/>
      <c r="T17" s="230"/>
      <c r="U17" s="224"/>
      <c r="V17" s="224">
        <f>SUM(V18:V31)</f>
        <v>12.940000000000001</v>
      </c>
      <c r="W17" s="224"/>
      <c r="X17" s="224"/>
      <c r="Y17" s="224"/>
      <c r="AG17" t="s">
        <v>146</v>
      </c>
    </row>
    <row r="18" spans="1:60" ht="22.5" outlineLevel="1" x14ac:dyDescent="0.2">
      <c r="A18" s="249">
        <v>7</v>
      </c>
      <c r="B18" s="250" t="s">
        <v>544</v>
      </c>
      <c r="C18" s="259" t="s">
        <v>545</v>
      </c>
      <c r="D18" s="251" t="s">
        <v>248</v>
      </c>
      <c r="E18" s="252">
        <v>40</v>
      </c>
      <c r="F18" s="253"/>
      <c r="G18" s="254">
        <f>ROUND(E18*F18,2)</f>
        <v>0</v>
      </c>
      <c r="H18" s="253"/>
      <c r="I18" s="254">
        <f>ROUND(E18*H18,2)</f>
        <v>0</v>
      </c>
      <c r="J18" s="253"/>
      <c r="K18" s="254">
        <f>ROUND(E18*J18,2)</f>
        <v>0</v>
      </c>
      <c r="L18" s="254">
        <v>21</v>
      </c>
      <c r="M18" s="254">
        <f>G18*(1+L18/100)</f>
        <v>0</v>
      </c>
      <c r="N18" s="252">
        <v>4.0000000000000003E-5</v>
      </c>
      <c r="O18" s="252">
        <f>ROUND(E18*N18,2)</f>
        <v>0</v>
      </c>
      <c r="P18" s="252">
        <v>0</v>
      </c>
      <c r="Q18" s="252">
        <f>ROUND(E18*P18,2)</f>
        <v>0</v>
      </c>
      <c r="R18" s="254" t="s">
        <v>346</v>
      </c>
      <c r="S18" s="254" t="s">
        <v>150</v>
      </c>
      <c r="T18" s="255" t="s">
        <v>150</v>
      </c>
      <c r="U18" s="223">
        <v>0.14000000000000001</v>
      </c>
      <c r="V18" s="223">
        <f>ROUND(E18*U18,2)</f>
        <v>5.6</v>
      </c>
      <c r="W18" s="223"/>
      <c r="X18" s="223" t="s">
        <v>183</v>
      </c>
      <c r="Y18" s="223" t="s">
        <v>153</v>
      </c>
      <c r="Z18" s="213"/>
      <c r="AA18" s="213"/>
      <c r="AB18" s="213"/>
      <c r="AC18" s="213"/>
      <c r="AD18" s="213"/>
      <c r="AE18" s="213"/>
      <c r="AF18" s="213"/>
      <c r="AG18" s="213" t="s">
        <v>184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 x14ac:dyDescent="0.2">
      <c r="A19" s="232">
        <v>8</v>
      </c>
      <c r="B19" s="233" t="s">
        <v>546</v>
      </c>
      <c r="C19" s="242" t="s">
        <v>547</v>
      </c>
      <c r="D19" s="234" t="s">
        <v>248</v>
      </c>
      <c r="E19" s="235">
        <v>15</v>
      </c>
      <c r="F19" s="236"/>
      <c r="G19" s="237">
        <f>ROUND(E19*F19,2)</f>
        <v>0</v>
      </c>
      <c r="H19" s="236"/>
      <c r="I19" s="237">
        <f>ROUND(E19*H19,2)</f>
        <v>0</v>
      </c>
      <c r="J19" s="236"/>
      <c r="K19" s="237">
        <f>ROUND(E19*J19,2)</f>
        <v>0</v>
      </c>
      <c r="L19" s="237">
        <v>21</v>
      </c>
      <c r="M19" s="237">
        <f>G19*(1+L19/100)</f>
        <v>0</v>
      </c>
      <c r="N19" s="235">
        <v>3.0000000000000001E-5</v>
      </c>
      <c r="O19" s="235">
        <f>ROUND(E19*N19,2)</f>
        <v>0</v>
      </c>
      <c r="P19" s="235">
        <v>0</v>
      </c>
      <c r="Q19" s="235">
        <f>ROUND(E19*P19,2)</f>
        <v>0</v>
      </c>
      <c r="R19" s="237" t="s">
        <v>346</v>
      </c>
      <c r="S19" s="237" t="s">
        <v>150</v>
      </c>
      <c r="T19" s="238" t="s">
        <v>150</v>
      </c>
      <c r="U19" s="223">
        <v>0.14000000000000001</v>
      </c>
      <c r="V19" s="223">
        <f>ROUND(E19*U19,2)</f>
        <v>2.1</v>
      </c>
      <c r="W19" s="223"/>
      <c r="X19" s="223" t="s">
        <v>183</v>
      </c>
      <c r="Y19" s="223" t="s">
        <v>153</v>
      </c>
      <c r="Z19" s="213"/>
      <c r="AA19" s="213"/>
      <c r="AB19" s="213"/>
      <c r="AC19" s="213"/>
      <c r="AD19" s="213"/>
      <c r="AE19" s="213"/>
      <c r="AF19" s="213"/>
      <c r="AG19" s="213" t="s">
        <v>184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2" x14ac:dyDescent="0.2">
      <c r="A20" s="220"/>
      <c r="B20" s="221"/>
      <c r="C20" s="243" t="s">
        <v>548</v>
      </c>
      <c r="D20" s="240"/>
      <c r="E20" s="240"/>
      <c r="F20" s="240"/>
      <c r="G20" s="240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156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 x14ac:dyDescent="0.2">
      <c r="A21" s="249">
        <v>9</v>
      </c>
      <c r="B21" s="250" t="s">
        <v>549</v>
      </c>
      <c r="C21" s="259" t="s">
        <v>550</v>
      </c>
      <c r="D21" s="251" t="s">
        <v>248</v>
      </c>
      <c r="E21" s="252">
        <v>10</v>
      </c>
      <c r="F21" s="253"/>
      <c r="G21" s="254">
        <f>ROUND(E21*F21,2)</f>
        <v>0</v>
      </c>
      <c r="H21" s="253"/>
      <c r="I21" s="254">
        <f>ROUND(E21*H21,2)</f>
        <v>0</v>
      </c>
      <c r="J21" s="253"/>
      <c r="K21" s="254">
        <f>ROUND(E21*J21,2)</f>
        <v>0</v>
      </c>
      <c r="L21" s="254">
        <v>21</v>
      </c>
      <c r="M21" s="254">
        <f>G21*(1+L21/100)</f>
        <v>0</v>
      </c>
      <c r="N21" s="252">
        <v>5.0000000000000002E-5</v>
      </c>
      <c r="O21" s="252">
        <f>ROUND(E21*N21,2)</f>
        <v>0</v>
      </c>
      <c r="P21" s="252">
        <v>0</v>
      </c>
      <c r="Q21" s="252">
        <f>ROUND(E21*P21,2)</f>
        <v>0</v>
      </c>
      <c r="R21" s="254" t="s">
        <v>346</v>
      </c>
      <c r="S21" s="254" t="s">
        <v>150</v>
      </c>
      <c r="T21" s="255" t="s">
        <v>150</v>
      </c>
      <c r="U21" s="223">
        <v>0.13500000000000001</v>
      </c>
      <c r="V21" s="223">
        <f>ROUND(E21*U21,2)</f>
        <v>1.35</v>
      </c>
      <c r="W21" s="223"/>
      <c r="X21" s="223" t="s">
        <v>183</v>
      </c>
      <c r="Y21" s="223" t="s">
        <v>153</v>
      </c>
      <c r="Z21" s="213"/>
      <c r="AA21" s="213"/>
      <c r="AB21" s="213"/>
      <c r="AC21" s="213"/>
      <c r="AD21" s="213"/>
      <c r="AE21" s="213"/>
      <c r="AF21" s="213"/>
      <c r="AG21" s="213" t="s">
        <v>184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2.5" outlineLevel="1" x14ac:dyDescent="0.2">
      <c r="A22" s="249">
        <v>10</v>
      </c>
      <c r="B22" s="250" t="s">
        <v>551</v>
      </c>
      <c r="C22" s="259" t="s">
        <v>552</v>
      </c>
      <c r="D22" s="251" t="s">
        <v>248</v>
      </c>
      <c r="E22" s="252">
        <v>20</v>
      </c>
      <c r="F22" s="253"/>
      <c r="G22" s="254">
        <f>ROUND(E22*F22,2)</f>
        <v>0</v>
      </c>
      <c r="H22" s="253"/>
      <c r="I22" s="254">
        <f>ROUND(E22*H22,2)</f>
        <v>0</v>
      </c>
      <c r="J22" s="253"/>
      <c r="K22" s="254">
        <f>ROUND(E22*J22,2)</f>
        <v>0</v>
      </c>
      <c r="L22" s="254">
        <v>21</v>
      </c>
      <c r="M22" s="254">
        <f>G22*(1+L22/100)</f>
        <v>0</v>
      </c>
      <c r="N22" s="252">
        <v>6.0000000000000002E-5</v>
      </c>
      <c r="O22" s="252">
        <f>ROUND(E22*N22,2)</f>
        <v>0</v>
      </c>
      <c r="P22" s="252">
        <v>0</v>
      </c>
      <c r="Q22" s="252">
        <f>ROUND(E22*P22,2)</f>
        <v>0</v>
      </c>
      <c r="R22" s="254" t="s">
        <v>346</v>
      </c>
      <c r="S22" s="254" t="s">
        <v>150</v>
      </c>
      <c r="T22" s="255" t="s">
        <v>150</v>
      </c>
      <c r="U22" s="223">
        <v>0.13500000000000001</v>
      </c>
      <c r="V22" s="223">
        <f>ROUND(E22*U22,2)</f>
        <v>2.7</v>
      </c>
      <c r="W22" s="223"/>
      <c r="X22" s="223" t="s">
        <v>183</v>
      </c>
      <c r="Y22" s="223" t="s">
        <v>153</v>
      </c>
      <c r="Z22" s="213"/>
      <c r="AA22" s="213"/>
      <c r="AB22" s="213"/>
      <c r="AC22" s="213"/>
      <c r="AD22" s="213"/>
      <c r="AE22" s="213"/>
      <c r="AF22" s="213"/>
      <c r="AG22" s="213" t="s">
        <v>184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">
      <c r="A23" s="249">
        <v>11</v>
      </c>
      <c r="B23" s="250" t="s">
        <v>553</v>
      </c>
      <c r="C23" s="259" t="s">
        <v>554</v>
      </c>
      <c r="D23" s="251" t="s">
        <v>555</v>
      </c>
      <c r="E23" s="252">
        <v>90</v>
      </c>
      <c r="F23" s="253"/>
      <c r="G23" s="254">
        <f>ROUND(E23*F23,2)</f>
        <v>0</v>
      </c>
      <c r="H23" s="253"/>
      <c r="I23" s="254">
        <f>ROUND(E23*H23,2)</f>
        <v>0</v>
      </c>
      <c r="J23" s="253"/>
      <c r="K23" s="254">
        <f>ROUND(E23*J23,2)</f>
        <v>0</v>
      </c>
      <c r="L23" s="254">
        <v>21</v>
      </c>
      <c r="M23" s="254">
        <f>G23*(1+L23/100)</f>
        <v>0</v>
      </c>
      <c r="N23" s="252">
        <v>0</v>
      </c>
      <c r="O23" s="252">
        <f>ROUND(E23*N23,2)</f>
        <v>0</v>
      </c>
      <c r="P23" s="252">
        <v>0</v>
      </c>
      <c r="Q23" s="252">
        <f>ROUND(E23*P23,2)</f>
        <v>0</v>
      </c>
      <c r="R23" s="254"/>
      <c r="S23" s="254" t="s">
        <v>442</v>
      </c>
      <c r="T23" s="255" t="s">
        <v>151</v>
      </c>
      <c r="U23" s="223">
        <v>0</v>
      </c>
      <c r="V23" s="223">
        <f>ROUND(E23*U23,2)</f>
        <v>0</v>
      </c>
      <c r="W23" s="223"/>
      <c r="X23" s="223" t="s">
        <v>183</v>
      </c>
      <c r="Y23" s="223" t="s">
        <v>153</v>
      </c>
      <c r="Z23" s="213"/>
      <c r="AA23" s="213"/>
      <c r="AB23" s="213"/>
      <c r="AC23" s="213"/>
      <c r="AD23" s="213"/>
      <c r="AE23" s="213"/>
      <c r="AF23" s="213"/>
      <c r="AG23" s="213" t="s">
        <v>184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ht="33.75" outlineLevel="1" x14ac:dyDescent="0.2">
      <c r="A24" s="249">
        <v>12</v>
      </c>
      <c r="B24" s="250" t="s">
        <v>556</v>
      </c>
      <c r="C24" s="259" t="s">
        <v>557</v>
      </c>
      <c r="D24" s="251" t="s">
        <v>248</v>
      </c>
      <c r="E24" s="252">
        <v>20</v>
      </c>
      <c r="F24" s="253"/>
      <c r="G24" s="254">
        <f>ROUND(E24*F24,2)</f>
        <v>0</v>
      </c>
      <c r="H24" s="253"/>
      <c r="I24" s="254">
        <f>ROUND(E24*H24,2)</f>
        <v>0</v>
      </c>
      <c r="J24" s="253"/>
      <c r="K24" s="254">
        <f>ROUND(E24*J24,2)</f>
        <v>0</v>
      </c>
      <c r="L24" s="254">
        <v>21</v>
      </c>
      <c r="M24" s="254">
        <f>G24*(1+L24/100)</f>
        <v>0</v>
      </c>
      <c r="N24" s="252">
        <v>3.4000000000000002E-4</v>
      </c>
      <c r="O24" s="252">
        <f>ROUND(E24*N24,2)</f>
        <v>0.01</v>
      </c>
      <c r="P24" s="252">
        <v>0</v>
      </c>
      <c r="Q24" s="252">
        <f>ROUND(E24*P24,2)</f>
        <v>0</v>
      </c>
      <c r="R24" s="254" t="s">
        <v>196</v>
      </c>
      <c r="S24" s="254" t="s">
        <v>150</v>
      </c>
      <c r="T24" s="255" t="s">
        <v>150</v>
      </c>
      <c r="U24" s="223">
        <v>0</v>
      </c>
      <c r="V24" s="223">
        <f>ROUND(E24*U24,2)</f>
        <v>0</v>
      </c>
      <c r="W24" s="223"/>
      <c r="X24" s="223" t="s">
        <v>197</v>
      </c>
      <c r="Y24" s="223" t="s">
        <v>153</v>
      </c>
      <c r="Z24" s="213"/>
      <c r="AA24" s="213"/>
      <c r="AB24" s="213"/>
      <c r="AC24" s="213"/>
      <c r="AD24" s="213"/>
      <c r="AE24" s="213"/>
      <c r="AF24" s="213"/>
      <c r="AG24" s="213" t="s">
        <v>198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33.75" outlineLevel="1" x14ac:dyDescent="0.2">
      <c r="A25" s="249">
        <v>13</v>
      </c>
      <c r="B25" s="250" t="s">
        <v>558</v>
      </c>
      <c r="C25" s="259" t="s">
        <v>559</v>
      </c>
      <c r="D25" s="251" t="s">
        <v>248</v>
      </c>
      <c r="E25" s="252">
        <v>70</v>
      </c>
      <c r="F25" s="253"/>
      <c r="G25" s="254">
        <f>ROUND(E25*F25,2)</f>
        <v>0</v>
      </c>
      <c r="H25" s="253"/>
      <c r="I25" s="254">
        <f>ROUND(E25*H25,2)</f>
        <v>0</v>
      </c>
      <c r="J25" s="253"/>
      <c r="K25" s="254">
        <f>ROUND(E25*J25,2)</f>
        <v>0</v>
      </c>
      <c r="L25" s="254">
        <v>21</v>
      </c>
      <c r="M25" s="254">
        <f>G25*(1+L25/100)</f>
        <v>0</v>
      </c>
      <c r="N25" s="252">
        <v>3.8999999999999999E-4</v>
      </c>
      <c r="O25" s="252">
        <f>ROUND(E25*N25,2)</f>
        <v>0.03</v>
      </c>
      <c r="P25" s="252">
        <v>0</v>
      </c>
      <c r="Q25" s="252">
        <f>ROUND(E25*P25,2)</f>
        <v>0</v>
      </c>
      <c r="R25" s="254" t="s">
        <v>196</v>
      </c>
      <c r="S25" s="254" t="s">
        <v>150</v>
      </c>
      <c r="T25" s="255" t="s">
        <v>150</v>
      </c>
      <c r="U25" s="223">
        <v>0</v>
      </c>
      <c r="V25" s="223">
        <f>ROUND(E25*U25,2)</f>
        <v>0</v>
      </c>
      <c r="W25" s="223"/>
      <c r="X25" s="223" t="s">
        <v>197</v>
      </c>
      <c r="Y25" s="223" t="s">
        <v>153</v>
      </c>
      <c r="Z25" s="213"/>
      <c r="AA25" s="213"/>
      <c r="AB25" s="213"/>
      <c r="AC25" s="213"/>
      <c r="AD25" s="213"/>
      <c r="AE25" s="213"/>
      <c r="AF25" s="213"/>
      <c r="AG25" s="213" t="s">
        <v>198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">
      <c r="A26" s="232">
        <v>14</v>
      </c>
      <c r="B26" s="233" t="s">
        <v>338</v>
      </c>
      <c r="C26" s="242" t="s">
        <v>339</v>
      </c>
      <c r="D26" s="234" t="s">
        <v>235</v>
      </c>
      <c r="E26" s="235">
        <v>3.8170000000000003E-2</v>
      </c>
      <c r="F26" s="236"/>
      <c r="G26" s="237">
        <f>ROUND(E26*F26,2)</f>
        <v>0</v>
      </c>
      <c r="H26" s="236"/>
      <c r="I26" s="237">
        <f>ROUND(E26*H26,2)</f>
        <v>0</v>
      </c>
      <c r="J26" s="236"/>
      <c r="K26" s="237">
        <f>ROUND(E26*J26,2)</f>
        <v>0</v>
      </c>
      <c r="L26" s="237">
        <v>21</v>
      </c>
      <c r="M26" s="237">
        <f>G26*(1+L26/100)</f>
        <v>0</v>
      </c>
      <c r="N26" s="235">
        <v>0</v>
      </c>
      <c r="O26" s="235">
        <f>ROUND(E26*N26,2)</f>
        <v>0</v>
      </c>
      <c r="P26" s="235">
        <v>0</v>
      </c>
      <c r="Q26" s="235">
        <f>ROUND(E26*P26,2)</f>
        <v>0</v>
      </c>
      <c r="R26" s="237" t="s">
        <v>336</v>
      </c>
      <c r="S26" s="237" t="s">
        <v>150</v>
      </c>
      <c r="T26" s="238" t="s">
        <v>150</v>
      </c>
      <c r="U26" s="223">
        <v>1.74</v>
      </c>
      <c r="V26" s="223">
        <f>ROUND(E26*U26,2)</f>
        <v>7.0000000000000007E-2</v>
      </c>
      <c r="W26" s="223"/>
      <c r="X26" s="223" t="s">
        <v>236</v>
      </c>
      <c r="Y26" s="223" t="s">
        <v>153</v>
      </c>
      <c r="Z26" s="213"/>
      <c r="AA26" s="213"/>
      <c r="AB26" s="213"/>
      <c r="AC26" s="213"/>
      <c r="AD26" s="213"/>
      <c r="AE26" s="213"/>
      <c r="AF26" s="213"/>
      <c r="AG26" s="213" t="s">
        <v>340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">
      <c r="A27" s="220"/>
      <c r="B27" s="221"/>
      <c r="C27" s="260" t="s">
        <v>341</v>
      </c>
      <c r="D27" s="256"/>
      <c r="E27" s="256"/>
      <c r="F27" s="256"/>
      <c r="G27" s="256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202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2" x14ac:dyDescent="0.2">
      <c r="A28" s="220"/>
      <c r="B28" s="221"/>
      <c r="C28" s="258" t="s">
        <v>239</v>
      </c>
      <c r="D28" s="247"/>
      <c r="E28" s="248"/>
      <c r="F28" s="223"/>
      <c r="G28" s="22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186</v>
      </c>
      <c r="AH28" s="213">
        <v>0</v>
      </c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3" x14ac:dyDescent="0.2">
      <c r="A29" s="220"/>
      <c r="B29" s="221"/>
      <c r="C29" s="258" t="s">
        <v>560</v>
      </c>
      <c r="D29" s="247"/>
      <c r="E29" s="248"/>
      <c r="F29" s="223"/>
      <c r="G29" s="223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3"/>
      <c r="AA29" s="213"/>
      <c r="AB29" s="213"/>
      <c r="AC29" s="213"/>
      <c r="AD29" s="213"/>
      <c r="AE29" s="213"/>
      <c r="AF29" s="213"/>
      <c r="AG29" s="213" t="s">
        <v>186</v>
      </c>
      <c r="AH29" s="213">
        <v>0</v>
      </c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3" x14ac:dyDescent="0.2">
      <c r="A30" s="220"/>
      <c r="B30" s="221"/>
      <c r="C30" s="258" t="s">
        <v>561</v>
      </c>
      <c r="D30" s="247"/>
      <c r="E30" s="248">
        <v>3.8170000000000003E-2</v>
      </c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186</v>
      </c>
      <c r="AH30" s="213">
        <v>0</v>
      </c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2.5" outlineLevel="1" x14ac:dyDescent="0.2">
      <c r="A31" s="249">
        <v>15</v>
      </c>
      <c r="B31" s="250" t="s">
        <v>544</v>
      </c>
      <c r="C31" s="259" t="s">
        <v>545</v>
      </c>
      <c r="D31" s="251" t="s">
        <v>248</v>
      </c>
      <c r="E31" s="252">
        <v>8</v>
      </c>
      <c r="F31" s="253"/>
      <c r="G31" s="254">
        <f>ROUND(E31*F31,2)</f>
        <v>0</v>
      </c>
      <c r="H31" s="253"/>
      <c r="I31" s="254">
        <f>ROUND(E31*H31,2)</f>
        <v>0</v>
      </c>
      <c r="J31" s="253"/>
      <c r="K31" s="254">
        <f>ROUND(E31*J31,2)</f>
        <v>0</v>
      </c>
      <c r="L31" s="254">
        <v>21</v>
      </c>
      <c r="M31" s="254">
        <f>G31*(1+L31/100)</f>
        <v>0</v>
      </c>
      <c r="N31" s="252">
        <v>4.0000000000000003E-5</v>
      </c>
      <c r="O31" s="252">
        <f>ROUND(E31*N31,2)</f>
        <v>0</v>
      </c>
      <c r="P31" s="252">
        <v>0</v>
      </c>
      <c r="Q31" s="252">
        <f>ROUND(E31*P31,2)</f>
        <v>0</v>
      </c>
      <c r="R31" s="254" t="s">
        <v>346</v>
      </c>
      <c r="S31" s="254" t="s">
        <v>150</v>
      </c>
      <c r="T31" s="255" t="s">
        <v>150</v>
      </c>
      <c r="U31" s="223">
        <v>0.14000000000000001</v>
      </c>
      <c r="V31" s="223">
        <f>ROUND(E31*U31,2)</f>
        <v>1.1200000000000001</v>
      </c>
      <c r="W31" s="223"/>
      <c r="X31" s="223" t="s">
        <v>183</v>
      </c>
      <c r="Y31" s="223" t="s">
        <v>153</v>
      </c>
      <c r="Z31" s="213"/>
      <c r="AA31" s="213"/>
      <c r="AB31" s="213"/>
      <c r="AC31" s="213"/>
      <c r="AD31" s="213"/>
      <c r="AE31" s="213"/>
      <c r="AF31" s="213"/>
      <c r="AG31" s="213" t="s">
        <v>184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x14ac:dyDescent="0.2">
      <c r="A32" s="225" t="s">
        <v>145</v>
      </c>
      <c r="B32" s="226" t="s">
        <v>95</v>
      </c>
      <c r="C32" s="241" t="s">
        <v>96</v>
      </c>
      <c r="D32" s="227"/>
      <c r="E32" s="228"/>
      <c r="F32" s="229"/>
      <c r="G32" s="229">
        <f>SUMIF(AG33:AG34,"&lt;&gt;NOR",G33:G34)</f>
        <v>0</v>
      </c>
      <c r="H32" s="229"/>
      <c r="I32" s="229">
        <f>SUM(I33:I34)</f>
        <v>0</v>
      </c>
      <c r="J32" s="229"/>
      <c r="K32" s="229">
        <f>SUM(K33:K34)</f>
        <v>0</v>
      </c>
      <c r="L32" s="229"/>
      <c r="M32" s="229">
        <f>SUM(M33:M34)</f>
        <v>0</v>
      </c>
      <c r="N32" s="228"/>
      <c r="O32" s="228">
        <f>SUM(O33:O34)</f>
        <v>0</v>
      </c>
      <c r="P32" s="228"/>
      <c r="Q32" s="228">
        <f>SUM(Q33:Q34)</f>
        <v>0</v>
      </c>
      <c r="R32" s="229"/>
      <c r="S32" s="229"/>
      <c r="T32" s="230"/>
      <c r="U32" s="224"/>
      <c r="V32" s="224">
        <f>SUM(V33:V34)</f>
        <v>54</v>
      </c>
      <c r="W32" s="224"/>
      <c r="X32" s="224"/>
      <c r="Y32" s="224"/>
      <c r="AG32" t="s">
        <v>146</v>
      </c>
    </row>
    <row r="33" spans="1:60" outlineLevel="1" x14ac:dyDescent="0.2">
      <c r="A33" s="249">
        <v>16</v>
      </c>
      <c r="B33" s="250" t="s">
        <v>562</v>
      </c>
      <c r="C33" s="259" t="s">
        <v>563</v>
      </c>
      <c r="D33" s="251" t="s">
        <v>283</v>
      </c>
      <c r="E33" s="252">
        <v>24</v>
      </c>
      <c r="F33" s="253"/>
      <c r="G33" s="254">
        <f>ROUND(E33*F33,2)</f>
        <v>0</v>
      </c>
      <c r="H33" s="253"/>
      <c r="I33" s="254">
        <f>ROUND(E33*H33,2)</f>
        <v>0</v>
      </c>
      <c r="J33" s="253"/>
      <c r="K33" s="254">
        <f>ROUND(E33*J33,2)</f>
        <v>0</v>
      </c>
      <c r="L33" s="254">
        <v>21</v>
      </c>
      <c r="M33" s="254">
        <f>G33*(1+L33/100)</f>
        <v>0</v>
      </c>
      <c r="N33" s="252">
        <v>0</v>
      </c>
      <c r="O33" s="252">
        <f>ROUND(E33*N33,2)</f>
        <v>0</v>
      </c>
      <c r="P33" s="252">
        <v>0</v>
      </c>
      <c r="Q33" s="252">
        <f>ROUND(E33*P33,2)</f>
        <v>0</v>
      </c>
      <c r="R33" s="254" t="s">
        <v>284</v>
      </c>
      <c r="S33" s="254" t="s">
        <v>150</v>
      </c>
      <c r="T33" s="255" t="s">
        <v>150</v>
      </c>
      <c r="U33" s="223">
        <v>1</v>
      </c>
      <c r="V33" s="223">
        <f>ROUND(E33*U33,2)</f>
        <v>24</v>
      </c>
      <c r="W33" s="223"/>
      <c r="X33" s="223" t="s">
        <v>285</v>
      </c>
      <c r="Y33" s="223" t="s">
        <v>153</v>
      </c>
      <c r="Z33" s="213"/>
      <c r="AA33" s="213"/>
      <c r="AB33" s="213"/>
      <c r="AC33" s="213"/>
      <c r="AD33" s="213"/>
      <c r="AE33" s="213"/>
      <c r="AF33" s="213"/>
      <c r="AG33" s="213" t="s">
        <v>286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49">
        <v>17</v>
      </c>
      <c r="B34" s="250" t="s">
        <v>564</v>
      </c>
      <c r="C34" s="259" t="s">
        <v>565</v>
      </c>
      <c r="D34" s="251" t="s">
        <v>283</v>
      </c>
      <c r="E34" s="252">
        <v>30</v>
      </c>
      <c r="F34" s="253"/>
      <c r="G34" s="254">
        <f>ROUND(E34*F34,2)</f>
        <v>0</v>
      </c>
      <c r="H34" s="253"/>
      <c r="I34" s="254">
        <f>ROUND(E34*H34,2)</f>
        <v>0</v>
      </c>
      <c r="J34" s="253"/>
      <c r="K34" s="254">
        <f>ROUND(E34*J34,2)</f>
        <v>0</v>
      </c>
      <c r="L34" s="254">
        <v>21</v>
      </c>
      <c r="M34" s="254">
        <f>G34*(1+L34/100)</f>
        <v>0</v>
      </c>
      <c r="N34" s="252">
        <v>0</v>
      </c>
      <c r="O34" s="252">
        <f>ROUND(E34*N34,2)</f>
        <v>0</v>
      </c>
      <c r="P34" s="252">
        <v>0</v>
      </c>
      <c r="Q34" s="252">
        <f>ROUND(E34*P34,2)</f>
        <v>0</v>
      </c>
      <c r="R34" s="254" t="s">
        <v>284</v>
      </c>
      <c r="S34" s="254" t="s">
        <v>150</v>
      </c>
      <c r="T34" s="255" t="s">
        <v>150</v>
      </c>
      <c r="U34" s="223">
        <v>1</v>
      </c>
      <c r="V34" s="223">
        <f>ROUND(E34*U34,2)</f>
        <v>30</v>
      </c>
      <c r="W34" s="223"/>
      <c r="X34" s="223" t="s">
        <v>285</v>
      </c>
      <c r="Y34" s="223" t="s">
        <v>153</v>
      </c>
      <c r="Z34" s="213"/>
      <c r="AA34" s="213"/>
      <c r="AB34" s="213"/>
      <c r="AC34" s="213"/>
      <c r="AD34" s="213"/>
      <c r="AE34" s="213"/>
      <c r="AF34" s="213"/>
      <c r="AG34" s="213" t="s">
        <v>286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x14ac:dyDescent="0.2">
      <c r="A35" s="225" t="s">
        <v>145</v>
      </c>
      <c r="B35" s="226" t="s">
        <v>97</v>
      </c>
      <c r="C35" s="241" t="s">
        <v>98</v>
      </c>
      <c r="D35" s="227"/>
      <c r="E35" s="228"/>
      <c r="F35" s="229"/>
      <c r="G35" s="229">
        <f>SUMIF(AG36:AG57,"&lt;&gt;NOR",G36:G57)</f>
        <v>0</v>
      </c>
      <c r="H35" s="229"/>
      <c r="I35" s="229">
        <f>SUM(I36:I57)</f>
        <v>0</v>
      </c>
      <c r="J35" s="229"/>
      <c r="K35" s="229">
        <f>SUM(K36:K57)</f>
        <v>0</v>
      </c>
      <c r="L35" s="229"/>
      <c r="M35" s="229">
        <f>SUM(M36:M57)</f>
        <v>0</v>
      </c>
      <c r="N35" s="228"/>
      <c r="O35" s="228">
        <f>SUM(O36:O57)</f>
        <v>0.53</v>
      </c>
      <c r="P35" s="228"/>
      <c r="Q35" s="228">
        <f>SUM(Q36:Q57)</f>
        <v>0.38</v>
      </c>
      <c r="R35" s="229"/>
      <c r="S35" s="229"/>
      <c r="T35" s="230"/>
      <c r="U35" s="224"/>
      <c r="V35" s="224">
        <f>SUM(V36:V57)</f>
        <v>177.29999999999998</v>
      </c>
      <c r="W35" s="224"/>
      <c r="X35" s="224"/>
      <c r="Y35" s="224"/>
      <c r="AG35" t="s">
        <v>146</v>
      </c>
    </row>
    <row r="36" spans="1:60" outlineLevel="1" x14ac:dyDescent="0.2">
      <c r="A36" s="249">
        <v>18</v>
      </c>
      <c r="B36" s="250" t="s">
        <v>566</v>
      </c>
      <c r="C36" s="259" t="s">
        <v>567</v>
      </c>
      <c r="D36" s="251" t="s">
        <v>248</v>
      </c>
      <c r="E36" s="252">
        <v>70</v>
      </c>
      <c r="F36" s="253"/>
      <c r="G36" s="254">
        <f>ROUND(E36*F36,2)</f>
        <v>0</v>
      </c>
      <c r="H36" s="253"/>
      <c r="I36" s="254">
        <f>ROUND(E36*H36,2)</f>
        <v>0</v>
      </c>
      <c r="J36" s="253"/>
      <c r="K36" s="254">
        <f>ROUND(E36*J36,2)</f>
        <v>0</v>
      </c>
      <c r="L36" s="254">
        <v>21</v>
      </c>
      <c r="M36" s="254">
        <f>G36*(1+L36/100)</f>
        <v>0</v>
      </c>
      <c r="N36" s="252">
        <v>2.0000000000000002E-5</v>
      </c>
      <c r="O36" s="252">
        <f>ROUND(E36*N36,2)</f>
        <v>0</v>
      </c>
      <c r="P36" s="252">
        <v>3.2000000000000002E-3</v>
      </c>
      <c r="Q36" s="252">
        <f>ROUND(E36*P36,2)</f>
        <v>0.22</v>
      </c>
      <c r="R36" s="254" t="s">
        <v>465</v>
      </c>
      <c r="S36" s="254" t="s">
        <v>150</v>
      </c>
      <c r="T36" s="255" t="s">
        <v>150</v>
      </c>
      <c r="U36" s="223">
        <v>5.2999999999999999E-2</v>
      </c>
      <c r="V36" s="223">
        <f>ROUND(E36*U36,2)</f>
        <v>3.71</v>
      </c>
      <c r="W36" s="223"/>
      <c r="X36" s="223" t="s">
        <v>183</v>
      </c>
      <c r="Y36" s="223" t="s">
        <v>153</v>
      </c>
      <c r="Z36" s="213"/>
      <c r="AA36" s="213"/>
      <c r="AB36" s="213"/>
      <c r="AC36" s="213"/>
      <c r="AD36" s="213"/>
      <c r="AE36" s="213"/>
      <c r="AF36" s="213"/>
      <c r="AG36" s="213" t="s">
        <v>184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49">
        <v>19</v>
      </c>
      <c r="B37" s="250" t="s">
        <v>568</v>
      </c>
      <c r="C37" s="259" t="s">
        <v>569</v>
      </c>
      <c r="D37" s="251" t="s">
        <v>248</v>
      </c>
      <c r="E37" s="252">
        <v>30</v>
      </c>
      <c r="F37" s="253"/>
      <c r="G37" s="254">
        <f>ROUND(E37*F37,2)</f>
        <v>0</v>
      </c>
      <c r="H37" s="253"/>
      <c r="I37" s="254">
        <f>ROUND(E37*H37,2)</f>
        <v>0</v>
      </c>
      <c r="J37" s="253"/>
      <c r="K37" s="254">
        <f>ROUND(E37*J37,2)</f>
        <v>0</v>
      </c>
      <c r="L37" s="254">
        <v>21</v>
      </c>
      <c r="M37" s="254">
        <f>G37*(1+L37/100)</f>
        <v>0</v>
      </c>
      <c r="N37" s="252">
        <v>5.0000000000000002E-5</v>
      </c>
      <c r="O37" s="252">
        <f>ROUND(E37*N37,2)</f>
        <v>0</v>
      </c>
      <c r="P37" s="252">
        <v>5.3200000000000001E-3</v>
      </c>
      <c r="Q37" s="252">
        <f>ROUND(E37*P37,2)</f>
        <v>0.16</v>
      </c>
      <c r="R37" s="254" t="s">
        <v>465</v>
      </c>
      <c r="S37" s="254" t="s">
        <v>150</v>
      </c>
      <c r="T37" s="255" t="s">
        <v>150</v>
      </c>
      <c r="U37" s="223">
        <v>0.10299999999999999</v>
      </c>
      <c r="V37" s="223">
        <f>ROUND(E37*U37,2)</f>
        <v>3.09</v>
      </c>
      <c r="W37" s="223"/>
      <c r="X37" s="223" t="s">
        <v>183</v>
      </c>
      <c r="Y37" s="223" t="s">
        <v>153</v>
      </c>
      <c r="Z37" s="213"/>
      <c r="AA37" s="213"/>
      <c r="AB37" s="213"/>
      <c r="AC37" s="213"/>
      <c r="AD37" s="213"/>
      <c r="AE37" s="213"/>
      <c r="AF37" s="213"/>
      <c r="AG37" s="213" t="s">
        <v>184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22.5" outlineLevel="1" x14ac:dyDescent="0.2">
      <c r="A38" s="232">
        <v>20</v>
      </c>
      <c r="B38" s="233" t="s">
        <v>570</v>
      </c>
      <c r="C38" s="242" t="s">
        <v>571</v>
      </c>
      <c r="D38" s="234" t="s">
        <v>248</v>
      </c>
      <c r="E38" s="235">
        <v>152</v>
      </c>
      <c r="F38" s="236"/>
      <c r="G38" s="237">
        <f>ROUND(E38*F38,2)</f>
        <v>0</v>
      </c>
      <c r="H38" s="236"/>
      <c r="I38" s="237">
        <f>ROUND(E38*H38,2)</f>
        <v>0</v>
      </c>
      <c r="J38" s="236"/>
      <c r="K38" s="237">
        <f>ROUND(E38*J38,2)</f>
        <v>0</v>
      </c>
      <c r="L38" s="237">
        <v>21</v>
      </c>
      <c r="M38" s="237">
        <f>G38*(1+L38/100)</f>
        <v>0</v>
      </c>
      <c r="N38" s="235">
        <v>7.6000000000000004E-4</v>
      </c>
      <c r="O38" s="235">
        <f>ROUND(E38*N38,2)</f>
        <v>0.12</v>
      </c>
      <c r="P38" s="235">
        <v>0</v>
      </c>
      <c r="Q38" s="235">
        <f>ROUND(E38*P38,2)</f>
        <v>0</v>
      </c>
      <c r="R38" s="237" t="s">
        <v>465</v>
      </c>
      <c r="S38" s="237" t="s">
        <v>150</v>
      </c>
      <c r="T38" s="238" t="s">
        <v>150</v>
      </c>
      <c r="U38" s="223">
        <v>0.29737999999999998</v>
      </c>
      <c r="V38" s="223">
        <f>ROUND(E38*U38,2)</f>
        <v>45.2</v>
      </c>
      <c r="W38" s="223"/>
      <c r="X38" s="223" t="s">
        <v>183</v>
      </c>
      <c r="Y38" s="223" t="s">
        <v>153</v>
      </c>
      <c r="Z38" s="213"/>
      <c r="AA38" s="213"/>
      <c r="AB38" s="213"/>
      <c r="AC38" s="213"/>
      <c r="AD38" s="213"/>
      <c r="AE38" s="213"/>
      <c r="AF38" s="213"/>
      <c r="AG38" s="213" t="s">
        <v>184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2" x14ac:dyDescent="0.2">
      <c r="A39" s="220"/>
      <c r="B39" s="221"/>
      <c r="C39" s="260" t="s">
        <v>572</v>
      </c>
      <c r="D39" s="256"/>
      <c r="E39" s="256"/>
      <c r="F39" s="256"/>
      <c r="G39" s="256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202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2.5" outlineLevel="1" x14ac:dyDescent="0.2">
      <c r="A40" s="232">
        <v>21</v>
      </c>
      <c r="B40" s="233" t="s">
        <v>573</v>
      </c>
      <c r="C40" s="242" t="s">
        <v>574</v>
      </c>
      <c r="D40" s="234" t="s">
        <v>248</v>
      </c>
      <c r="E40" s="235">
        <v>80</v>
      </c>
      <c r="F40" s="236"/>
      <c r="G40" s="237">
        <f>ROUND(E40*F40,2)</f>
        <v>0</v>
      </c>
      <c r="H40" s="236"/>
      <c r="I40" s="237">
        <f>ROUND(E40*H40,2)</f>
        <v>0</v>
      </c>
      <c r="J40" s="236"/>
      <c r="K40" s="237">
        <f>ROUND(E40*J40,2)</f>
        <v>0</v>
      </c>
      <c r="L40" s="237">
        <v>21</v>
      </c>
      <c r="M40" s="237">
        <f>G40*(1+L40/100)</f>
        <v>0</v>
      </c>
      <c r="N40" s="235">
        <v>8.8000000000000003E-4</v>
      </c>
      <c r="O40" s="235">
        <f>ROUND(E40*N40,2)</f>
        <v>7.0000000000000007E-2</v>
      </c>
      <c r="P40" s="235">
        <v>0</v>
      </c>
      <c r="Q40" s="235">
        <f>ROUND(E40*P40,2)</f>
        <v>0</v>
      </c>
      <c r="R40" s="237" t="s">
        <v>465</v>
      </c>
      <c r="S40" s="237" t="s">
        <v>150</v>
      </c>
      <c r="T40" s="238" t="s">
        <v>150</v>
      </c>
      <c r="U40" s="223">
        <v>0.30737999999999999</v>
      </c>
      <c r="V40" s="223">
        <f>ROUND(E40*U40,2)</f>
        <v>24.59</v>
      </c>
      <c r="W40" s="223"/>
      <c r="X40" s="223" t="s">
        <v>183</v>
      </c>
      <c r="Y40" s="223" t="s">
        <v>153</v>
      </c>
      <c r="Z40" s="213"/>
      <c r="AA40" s="213"/>
      <c r="AB40" s="213"/>
      <c r="AC40" s="213"/>
      <c r="AD40" s="213"/>
      <c r="AE40" s="213"/>
      <c r="AF40" s="213"/>
      <c r="AG40" s="213" t="s">
        <v>184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">
      <c r="A41" s="220"/>
      <c r="B41" s="221"/>
      <c r="C41" s="260" t="s">
        <v>572</v>
      </c>
      <c r="D41" s="256"/>
      <c r="E41" s="256"/>
      <c r="F41" s="256"/>
      <c r="G41" s="256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202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2.5" outlineLevel="1" x14ac:dyDescent="0.2">
      <c r="A42" s="232">
        <v>22</v>
      </c>
      <c r="B42" s="233" t="s">
        <v>575</v>
      </c>
      <c r="C42" s="242" t="s">
        <v>576</v>
      </c>
      <c r="D42" s="234" t="s">
        <v>248</v>
      </c>
      <c r="E42" s="235">
        <v>68</v>
      </c>
      <c r="F42" s="236"/>
      <c r="G42" s="237">
        <f>ROUND(E42*F42,2)</f>
        <v>0</v>
      </c>
      <c r="H42" s="236"/>
      <c r="I42" s="237">
        <f>ROUND(E42*H42,2)</f>
        <v>0</v>
      </c>
      <c r="J42" s="236"/>
      <c r="K42" s="237">
        <f>ROUND(E42*J42,2)</f>
        <v>0</v>
      </c>
      <c r="L42" s="237">
        <v>21</v>
      </c>
      <c r="M42" s="237">
        <f>G42*(1+L42/100)</f>
        <v>0</v>
      </c>
      <c r="N42" s="235">
        <v>1.01E-3</v>
      </c>
      <c r="O42" s="235">
        <f>ROUND(E42*N42,2)</f>
        <v>7.0000000000000007E-2</v>
      </c>
      <c r="P42" s="235">
        <v>0</v>
      </c>
      <c r="Q42" s="235">
        <f>ROUND(E42*P42,2)</f>
        <v>0</v>
      </c>
      <c r="R42" s="237" t="s">
        <v>465</v>
      </c>
      <c r="S42" s="237" t="s">
        <v>150</v>
      </c>
      <c r="T42" s="238" t="s">
        <v>150</v>
      </c>
      <c r="U42" s="223">
        <v>0.31738</v>
      </c>
      <c r="V42" s="223">
        <f>ROUND(E42*U42,2)</f>
        <v>21.58</v>
      </c>
      <c r="W42" s="223"/>
      <c r="X42" s="223" t="s">
        <v>183</v>
      </c>
      <c r="Y42" s="223" t="s">
        <v>153</v>
      </c>
      <c r="Z42" s="213"/>
      <c r="AA42" s="213"/>
      <c r="AB42" s="213"/>
      <c r="AC42" s="213"/>
      <c r="AD42" s="213"/>
      <c r="AE42" s="213"/>
      <c r="AF42" s="213"/>
      <c r="AG42" s="213" t="s">
        <v>184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2" x14ac:dyDescent="0.2">
      <c r="A43" s="220"/>
      <c r="B43" s="221"/>
      <c r="C43" s="260" t="s">
        <v>572</v>
      </c>
      <c r="D43" s="256"/>
      <c r="E43" s="256"/>
      <c r="F43" s="256"/>
      <c r="G43" s="256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202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">
      <c r="A44" s="249">
        <v>23</v>
      </c>
      <c r="B44" s="250" t="s">
        <v>577</v>
      </c>
      <c r="C44" s="259" t="s">
        <v>578</v>
      </c>
      <c r="D44" s="251" t="s">
        <v>192</v>
      </c>
      <c r="E44" s="252">
        <v>52</v>
      </c>
      <c r="F44" s="253"/>
      <c r="G44" s="254">
        <f>ROUND(E44*F44,2)</f>
        <v>0</v>
      </c>
      <c r="H44" s="253"/>
      <c r="I44" s="254">
        <f>ROUND(E44*H44,2)</f>
        <v>0</v>
      </c>
      <c r="J44" s="253"/>
      <c r="K44" s="254">
        <f>ROUND(E44*J44,2)</f>
        <v>0</v>
      </c>
      <c r="L44" s="254">
        <v>21</v>
      </c>
      <c r="M44" s="254">
        <f>G44*(1+L44/100)</f>
        <v>0</v>
      </c>
      <c r="N44" s="252">
        <v>0</v>
      </c>
      <c r="O44" s="252">
        <f>ROUND(E44*N44,2)</f>
        <v>0</v>
      </c>
      <c r="P44" s="252">
        <v>0</v>
      </c>
      <c r="Q44" s="252">
        <f>ROUND(E44*P44,2)</f>
        <v>0</v>
      </c>
      <c r="R44" s="254" t="s">
        <v>465</v>
      </c>
      <c r="S44" s="254" t="s">
        <v>150</v>
      </c>
      <c r="T44" s="255" t="s">
        <v>150</v>
      </c>
      <c r="U44" s="223">
        <v>0.215</v>
      </c>
      <c r="V44" s="223">
        <f>ROUND(E44*U44,2)</f>
        <v>11.18</v>
      </c>
      <c r="W44" s="223"/>
      <c r="X44" s="223" t="s">
        <v>183</v>
      </c>
      <c r="Y44" s="223" t="s">
        <v>153</v>
      </c>
      <c r="Z44" s="213"/>
      <c r="AA44" s="213"/>
      <c r="AB44" s="213"/>
      <c r="AC44" s="213"/>
      <c r="AD44" s="213"/>
      <c r="AE44" s="213"/>
      <c r="AF44" s="213"/>
      <c r="AG44" s="213" t="s">
        <v>184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">
      <c r="A45" s="249">
        <v>24</v>
      </c>
      <c r="B45" s="250" t="s">
        <v>579</v>
      </c>
      <c r="C45" s="259" t="s">
        <v>580</v>
      </c>
      <c r="D45" s="251" t="s">
        <v>248</v>
      </c>
      <c r="E45" s="252">
        <v>70</v>
      </c>
      <c r="F45" s="253"/>
      <c r="G45" s="254">
        <f>ROUND(E45*F45,2)</f>
        <v>0</v>
      </c>
      <c r="H45" s="253"/>
      <c r="I45" s="254">
        <f>ROUND(E45*H45,2)</f>
        <v>0</v>
      </c>
      <c r="J45" s="253"/>
      <c r="K45" s="254">
        <f>ROUND(E45*J45,2)</f>
        <v>0</v>
      </c>
      <c r="L45" s="254">
        <v>21</v>
      </c>
      <c r="M45" s="254">
        <f>G45*(1+L45/100)</f>
        <v>0</v>
      </c>
      <c r="N45" s="252">
        <v>0</v>
      </c>
      <c r="O45" s="252">
        <f>ROUND(E45*N45,2)</f>
        <v>0</v>
      </c>
      <c r="P45" s="252">
        <v>0</v>
      </c>
      <c r="Q45" s="252">
        <f>ROUND(E45*P45,2)</f>
        <v>0</v>
      </c>
      <c r="R45" s="254" t="s">
        <v>465</v>
      </c>
      <c r="S45" s="254" t="s">
        <v>150</v>
      </c>
      <c r="T45" s="255" t="s">
        <v>150</v>
      </c>
      <c r="U45" s="223">
        <v>4.1000000000000002E-2</v>
      </c>
      <c r="V45" s="223">
        <f>ROUND(E45*U45,2)</f>
        <v>2.87</v>
      </c>
      <c r="W45" s="223"/>
      <c r="X45" s="223" t="s">
        <v>183</v>
      </c>
      <c r="Y45" s="223" t="s">
        <v>153</v>
      </c>
      <c r="Z45" s="213"/>
      <c r="AA45" s="213"/>
      <c r="AB45" s="213"/>
      <c r="AC45" s="213"/>
      <c r="AD45" s="213"/>
      <c r="AE45" s="213"/>
      <c r="AF45" s="213"/>
      <c r="AG45" s="213" t="s">
        <v>184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 x14ac:dyDescent="0.2">
      <c r="A46" s="249">
        <v>25</v>
      </c>
      <c r="B46" s="250" t="s">
        <v>581</v>
      </c>
      <c r="C46" s="259" t="s">
        <v>582</v>
      </c>
      <c r="D46" s="251" t="s">
        <v>235</v>
      </c>
      <c r="E46" s="252">
        <v>0.82</v>
      </c>
      <c r="F46" s="253"/>
      <c r="G46" s="254">
        <f>ROUND(E46*F46,2)</f>
        <v>0</v>
      </c>
      <c r="H46" s="253"/>
      <c r="I46" s="254">
        <f>ROUND(E46*H46,2)</f>
        <v>0</v>
      </c>
      <c r="J46" s="253"/>
      <c r="K46" s="254">
        <f>ROUND(E46*J46,2)</f>
        <v>0</v>
      </c>
      <c r="L46" s="254">
        <v>21</v>
      </c>
      <c r="M46" s="254">
        <f>G46*(1+L46/100)</f>
        <v>0</v>
      </c>
      <c r="N46" s="252">
        <v>0</v>
      </c>
      <c r="O46" s="252">
        <f>ROUND(E46*N46,2)</f>
        <v>0</v>
      </c>
      <c r="P46" s="252">
        <v>0</v>
      </c>
      <c r="Q46" s="252">
        <f>ROUND(E46*P46,2)</f>
        <v>0</v>
      </c>
      <c r="R46" s="254" t="s">
        <v>465</v>
      </c>
      <c r="S46" s="254" t="s">
        <v>150</v>
      </c>
      <c r="T46" s="255" t="s">
        <v>150</v>
      </c>
      <c r="U46" s="223">
        <v>5.5620000000000003</v>
      </c>
      <c r="V46" s="223">
        <f>ROUND(E46*U46,2)</f>
        <v>4.5599999999999996</v>
      </c>
      <c r="W46" s="223"/>
      <c r="X46" s="223" t="s">
        <v>183</v>
      </c>
      <c r="Y46" s="223" t="s">
        <v>153</v>
      </c>
      <c r="Z46" s="213"/>
      <c r="AA46" s="213"/>
      <c r="AB46" s="213"/>
      <c r="AC46" s="213"/>
      <c r="AD46" s="213"/>
      <c r="AE46" s="213"/>
      <c r="AF46" s="213"/>
      <c r="AG46" s="213" t="s">
        <v>184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22.5" outlineLevel="1" x14ac:dyDescent="0.2">
      <c r="A47" s="232">
        <v>26</v>
      </c>
      <c r="B47" s="233" t="s">
        <v>583</v>
      </c>
      <c r="C47" s="242" t="s">
        <v>584</v>
      </c>
      <c r="D47" s="234" t="s">
        <v>248</v>
      </c>
      <c r="E47" s="235">
        <v>45</v>
      </c>
      <c r="F47" s="236"/>
      <c r="G47" s="237">
        <f>ROUND(E47*F47,2)</f>
        <v>0</v>
      </c>
      <c r="H47" s="236"/>
      <c r="I47" s="237">
        <f>ROUND(E47*H47,2)</f>
        <v>0</v>
      </c>
      <c r="J47" s="236"/>
      <c r="K47" s="237">
        <f>ROUND(E47*J47,2)</f>
        <v>0</v>
      </c>
      <c r="L47" s="237">
        <v>21</v>
      </c>
      <c r="M47" s="237">
        <f>G47*(1+L47/100)</f>
        <v>0</v>
      </c>
      <c r="N47" s="235">
        <v>1.6000000000000001E-3</v>
      </c>
      <c r="O47" s="235">
        <f>ROUND(E47*N47,2)</f>
        <v>7.0000000000000007E-2</v>
      </c>
      <c r="P47" s="235">
        <v>0</v>
      </c>
      <c r="Q47" s="235">
        <f>ROUND(E47*P47,2)</f>
        <v>0</v>
      </c>
      <c r="R47" s="237" t="s">
        <v>465</v>
      </c>
      <c r="S47" s="237" t="s">
        <v>150</v>
      </c>
      <c r="T47" s="238" t="s">
        <v>150</v>
      </c>
      <c r="U47" s="223">
        <v>0.33332000000000001</v>
      </c>
      <c r="V47" s="223">
        <f>ROUND(E47*U47,2)</f>
        <v>15</v>
      </c>
      <c r="W47" s="223"/>
      <c r="X47" s="223" t="s">
        <v>183</v>
      </c>
      <c r="Y47" s="223" t="s">
        <v>153</v>
      </c>
      <c r="Z47" s="213"/>
      <c r="AA47" s="213"/>
      <c r="AB47" s="213"/>
      <c r="AC47" s="213"/>
      <c r="AD47" s="213"/>
      <c r="AE47" s="213"/>
      <c r="AF47" s="213"/>
      <c r="AG47" s="213" t="s">
        <v>184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2" x14ac:dyDescent="0.2">
      <c r="A48" s="220"/>
      <c r="B48" s="221"/>
      <c r="C48" s="260" t="s">
        <v>572</v>
      </c>
      <c r="D48" s="256"/>
      <c r="E48" s="256"/>
      <c r="F48" s="256"/>
      <c r="G48" s="256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202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2.5" outlineLevel="1" x14ac:dyDescent="0.2">
      <c r="A49" s="232">
        <v>27</v>
      </c>
      <c r="B49" s="233" t="s">
        <v>585</v>
      </c>
      <c r="C49" s="242" t="s">
        <v>586</v>
      </c>
      <c r="D49" s="234" t="s">
        <v>248</v>
      </c>
      <c r="E49" s="235">
        <v>20</v>
      </c>
      <c r="F49" s="236"/>
      <c r="G49" s="237">
        <f>ROUND(E49*F49,2)</f>
        <v>0</v>
      </c>
      <c r="H49" s="236"/>
      <c r="I49" s="237">
        <f>ROUND(E49*H49,2)</f>
        <v>0</v>
      </c>
      <c r="J49" s="236"/>
      <c r="K49" s="237">
        <f>ROUND(E49*J49,2)</f>
        <v>0</v>
      </c>
      <c r="L49" s="237">
        <v>21</v>
      </c>
      <c r="M49" s="237">
        <f>G49*(1+L49/100)</f>
        <v>0</v>
      </c>
      <c r="N49" s="235">
        <v>1.9599999999999999E-3</v>
      </c>
      <c r="O49" s="235">
        <f>ROUND(E49*N49,2)</f>
        <v>0.04</v>
      </c>
      <c r="P49" s="235">
        <v>0</v>
      </c>
      <c r="Q49" s="235">
        <f>ROUND(E49*P49,2)</f>
        <v>0</v>
      </c>
      <c r="R49" s="237" t="s">
        <v>465</v>
      </c>
      <c r="S49" s="237" t="s">
        <v>150</v>
      </c>
      <c r="T49" s="238" t="s">
        <v>150</v>
      </c>
      <c r="U49" s="223">
        <v>0.3579</v>
      </c>
      <c r="V49" s="223">
        <f>ROUND(E49*U49,2)</f>
        <v>7.16</v>
      </c>
      <c r="W49" s="223"/>
      <c r="X49" s="223" t="s">
        <v>183</v>
      </c>
      <c r="Y49" s="223" t="s">
        <v>153</v>
      </c>
      <c r="Z49" s="213"/>
      <c r="AA49" s="213"/>
      <c r="AB49" s="213"/>
      <c r="AC49" s="213"/>
      <c r="AD49" s="213"/>
      <c r="AE49" s="213"/>
      <c r="AF49" s="213"/>
      <c r="AG49" s="213" t="s">
        <v>184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2" x14ac:dyDescent="0.2">
      <c r="A50" s="220"/>
      <c r="B50" s="221"/>
      <c r="C50" s="260" t="s">
        <v>572</v>
      </c>
      <c r="D50" s="256"/>
      <c r="E50" s="256"/>
      <c r="F50" s="256"/>
      <c r="G50" s="256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202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2.5" outlineLevel="1" x14ac:dyDescent="0.2">
      <c r="A51" s="232">
        <v>28</v>
      </c>
      <c r="B51" s="233" t="s">
        <v>587</v>
      </c>
      <c r="C51" s="242" t="s">
        <v>588</v>
      </c>
      <c r="D51" s="234" t="s">
        <v>248</v>
      </c>
      <c r="E51" s="235">
        <v>70</v>
      </c>
      <c r="F51" s="236"/>
      <c r="G51" s="237">
        <f>ROUND(E51*F51,2)</f>
        <v>0</v>
      </c>
      <c r="H51" s="236"/>
      <c r="I51" s="237">
        <f>ROUND(E51*H51,2)</f>
        <v>0</v>
      </c>
      <c r="J51" s="236"/>
      <c r="K51" s="237">
        <f>ROUND(E51*J51,2)</f>
        <v>0</v>
      </c>
      <c r="L51" s="237">
        <v>21</v>
      </c>
      <c r="M51" s="237">
        <f>G51*(1+L51/100)</f>
        <v>0</v>
      </c>
      <c r="N51" s="235">
        <v>2.31E-3</v>
      </c>
      <c r="O51" s="235">
        <f>ROUND(E51*N51,2)</f>
        <v>0.16</v>
      </c>
      <c r="P51" s="235">
        <v>0</v>
      </c>
      <c r="Q51" s="235">
        <f>ROUND(E51*P51,2)</f>
        <v>0</v>
      </c>
      <c r="R51" s="237" t="s">
        <v>465</v>
      </c>
      <c r="S51" s="237" t="s">
        <v>150</v>
      </c>
      <c r="T51" s="238" t="s">
        <v>150</v>
      </c>
      <c r="U51" s="223">
        <v>0.4088</v>
      </c>
      <c r="V51" s="223">
        <f>ROUND(E51*U51,2)</f>
        <v>28.62</v>
      </c>
      <c r="W51" s="223"/>
      <c r="X51" s="223" t="s">
        <v>183</v>
      </c>
      <c r="Y51" s="223" t="s">
        <v>153</v>
      </c>
      <c r="Z51" s="213"/>
      <c r="AA51" s="213"/>
      <c r="AB51" s="213"/>
      <c r="AC51" s="213"/>
      <c r="AD51" s="213"/>
      <c r="AE51" s="213"/>
      <c r="AF51" s="213"/>
      <c r="AG51" s="213" t="s">
        <v>184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">
      <c r="A52" s="220"/>
      <c r="B52" s="221"/>
      <c r="C52" s="260" t="s">
        <v>572</v>
      </c>
      <c r="D52" s="256"/>
      <c r="E52" s="256"/>
      <c r="F52" s="256"/>
      <c r="G52" s="256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202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49">
        <v>29</v>
      </c>
      <c r="B53" s="250" t="s">
        <v>589</v>
      </c>
      <c r="C53" s="259" t="s">
        <v>590</v>
      </c>
      <c r="D53" s="251" t="s">
        <v>248</v>
      </c>
      <c r="E53" s="252">
        <v>365</v>
      </c>
      <c r="F53" s="253"/>
      <c r="G53" s="254">
        <f>ROUND(E53*F53,2)</f>
        <v>0</v>
      </c>
      <c r="H53" s="253"/>
      <c r="I53" s="254">
        <f>ROUND(E53*H53,2)</f>
        <v>0</v>
      </c>
      <c r="J53" s="253"/>
      <c r="K53" s="254">
        <f>ROUND(E53*J53,2)</f>
        <v>0</v>
      </c>
      <c r="L53" s="254">
        <v>21</v>
      </c>
      <c r="M53" s="254">
        <f>G53*(1+L53/100)</f>
        <v>0</v>
      </c>
      <c r="N53" s="252">
        <v>0</v>
      </c>
      <c r="O53" s="252">
        <f>ROUND(E53*N53,2)</f>
        <v>0</v>
      </c>
      <c r="P53" s="252">
        <v>0</v>
      </c>
      <c r="Q53" s="252">
        <f>ROUND(E53*P53,2)</f>
        <v>0</v>
      </c>
      <c r="R53" s="254" t="s">
        <v>465</v>
      </c>
      <c r="S53" s="254" t="s">
        <v>150</v>
      </c>
      <c r="T53" s="255" t="s">
        <v>150</v>
      </c>
      <c r="U53" s="223">
        <v>2.1499999999999998E-2</v>
      </c>
      <c r="V53" s="223">
        <f>ROUND(E53*U53,2)</f>
        <v>7.85</v>
      </c>
      <c r="W53" s="223"/>
      <c r="X53" s="223" t="s">
        <v>183</v>
      </c>
      <c r="Y53" s="223" t="s">
        <v>153</v>
      </c>
      <c r="Z53" s="213"/>
      <c r="AA53" s="213"/>
      <c r="AB53" s="213"/>
      <c r="AC53" s="213"/>
      <c r="AD53" s="213"/>
      <c r="AE53" s="213"/>
      <c r="AF53" s="213"/>
      <c r="AG53" s="213" t="s">
        <v>184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">
      <c r="A54" s="232">
        <v>30</v>
      </c>
      <c r="B54" s="233" t="s">
        <v>591</v>
      </c>
      <c r="C54" s="242" t="s">
        <v>592</v>
      </c>
      <c r="D54" s="234" t="s">
        <v>235</v>
      </c>
      <c r="E54" s="235">
        <v>0.53039999999999998</v>
      </c>
      <c r="F54" s="236"/>
      <c r="G54" s="237">
        <f>ROUND(E54*F54,2)</f>
        <v>0</v>
      </c>
      <c r="H54" s="236"/>
      <c r="I54" s="237">
        <f>ROUND(E54*H54,2)</f>
        <v>0</v>
      </c>
      <c r="J54" s="236"/>
      <c r="K54" s="237">
        <f>ROUND(E54*J54,2)</f>
        <v>0</v>
      </c>
      <c r="L54" s="237">
        <v>21</v>
      </c>
      <c r="M54" s="237">
        <f>G54*(1+L54/100)</f>
        <v>0</v>
      </c>
      <c r="N54" s="235">
        <v>0</v>
      </c>
      <c r="O54" s="235">
        <f>ROUND(E54*N54,2)</f>
        <v>0</v>
      </c>
      <c r="P54" s="235">
        <v>0</v>
      </c>
      <c r="Q54" s="235">
        <f>ROUND(E54*P54,2)</f>
        <v>0</v>
      </c>
      <c r="R54" s="237" t="s">
        <v>465</v>
      </c>
      <c r="S54" s="237" t="s">
        <v>150</v>
      </c>
      <c r="T54" s="238" t="s">
        <v>150</v>
      </c>
      <c r="U54" s="223">
        <v>3.5630000000000002</v>
      </c>
      <c r="V54" s="223">
        <f>ROUND(E54*U54,2)</f>
        <v>1.89</v>
      </c>
      <c r="W54" s="223"/>
      <c r="X54" s="223" t="s">
        <v>236</v>
      </c>
      <c r="Y54" s="223" t="s">
        <v>153</v>
      </c>
      <c r="Z54" s="213"/>
      <c r="AA54" s="213"/>
      <c r="AB54" s="213"/>
      <c r="AC54" s="213"/>
      <c r="AD54" s="213"/>
      <c r="AE54" s="213"/>
      <c r="AF54" s="213"/>
      <c r="AG54" s="213" t="s">
        <v>340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2" x14ac:dyDescent="0.2">
      <c r="A55" s="220"/>
      <c r="B55" s="221"/>
      <c r="C55" s="258" t="s">
        <v>239</v>
      </c>
      <c r="D55" s="247"/>
      <c r="E55" s="248"/>
      <c r="F55" s="223"/>
      <c r="G55" s="223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3"/>
      <c r="AA55" s="213"/>
      <c r="AB55" s="213"/>
      <c r="AC55" s="213"/>
      <c r="AD55" s="213"/>
      <c r="AE55" s="213"/>
      <c r="AF55" s="213"/>
      <c r="AG55" s="213" t="s">
        <v>186</v>
      </c>
      <c r="AH55" s="213">
        <v>0</v>
      </c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3" x14ac:dyDescent="0.2">
      <c r="A56" s="220"/>
      <c r="B56" s="221"/>
      <c r="C56" s="258" t="s">
        <v>593</v>
      </c>
      <c r="D56" s="247"/>
      <c r="E56" s="248"/>
      <c r="F56" s="223"/>
      <c r="G56" s="22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186</v>
      </c>
      <c r="AH56" s="213">
        <v>0</v>
      </c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3" x14ac:dyDescent="0.2">
      <c r="A57" s="220"/>
      <c r="B57" s="221"/>
      <c r="C57" s="258" t="s">
        <v>594</v>
      </c>
      <c r="D57" s="247"/>
      <c r="E57" s="248">
        <v>0.53039999999999998</v>
      </c>
      <c r="F57" s="223"/>
      <c r="G57" s="223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3"/>
      <c r="AA57" s="213"/>
      <c r="AB57" s="213"/>
      <c r="AC57" s="213"/>
      <c r="AD57" s="213"/>
      <c r="AE57" s="213"/>
      <c r="AF57" s="213"/>
      <c r="AG57" s="213" t="s">
        <v>186</v>
      </c>
      <c r="AH57" s="213">
        <v>0</v>
      </c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x14ac:dyDescent="0.2">
      <c r="A58" s="225" t="s">
        <v>145</v>
      </c>
      <c r="B58" s="226" t="s">
        <v>99</v>
      </c>
      <c r="C58" s="241" t="s">
        <v>100</v>
      </c>
      <c r="D58" s="227"/>
      <c r="E58" s="228"/>
      <c r="F58" s="229"/>
      <c r="G58" s="229">
        <f>SUMIF(AG59:AG71,"&lt;&gt;NOR",G59:G71)</f>
        <v>0</v>
      </c>
      <c r="H58" s="229"/>
      <c r="I58" s="229">
        <f>SUM(I59:I71)</f>
        <v>0</v>
      </c>
      <c r="J58" s="229"/>
      <c r="K58" s="229">
        <f>SUM(K59:K71)</f>
        <v>0</v>
      </c>
      <c r="L58" s="229"/>
      <c r="M58" s="229">
        <f>SUM(M59:M71)</f>
        <v>0</v>
      </c>
      <c r="N58" s="228"/>
      <c r="O58" s="228">
        <f>SUM(O59:O71)</f>
        <v>0.02</v>
      </c>
      <c r="P58" s="228"/>
      <c r="Q58" s="228">
        <f>SUM(Q59:Q71)</f>
        <v>0.03</v>
      </c>
      <c r="R58" s="229"/>
      <c r="S58" s="229"/>
      <c r="T58" s="230"/>
      <c r="U58" s="224"/>
      <c r="V58" s="224">
        <f>SUM(V59:V71)</f>
        <v>14.9</v>
      </c>
      <c r="W58" s="224"/>
      <c r="X58" s="224"/>
      <c r="Y58" s="224"/>
      <c r="AG58" t="s">
        <v>146</v>
      </c>
    </row>
    <row r="59" spans="1:60" outlineLevel="1" x14ac:dyDescent="0.2">
      <c r="A59" s="249">
        <v>31</v>
      </c>
      <c r="B59" s="250" t="s">
        <v>595</v>
      </c>
      <c r="C59" s="259" t="s">
        <v>596</v>
      </c>
      <c r="D59" s="251" t="s">
        <v>192</v>
      </c>
      <c r="E59" s="252">
        <v>28</v>
      </c>
      <c r="F59" s="253"/>
      <c r="G59" s="254">
        <f>ROUND(E59*F59,2)</f>
        <v>0</v>
      </c>
      <c r="H59" s="253"/>
      <c r="I59" s="254">
        <f>ROUND(E59*H59,2)</f>
        <v>0</v>
      </c>
      <c r="J59" s="253"/>
      <c r="K59" s="254">
        <f>ROUND(E59*J59,2)</f>
        <v>0</v>
      </c>
      <c r="L59" s="254">
        <v>21</v>
      </c>
      <c r="M59" s="254">
        <f>G59*(1+L59/100)</f>
        <v>0</v>
      </c>
      <c r="N59" s="252">
        <v>1.2999999999999999E-4</v>
      </c>
      <c r="O59" s="252">
        <f>ROUND(E59*N59,2)</f>
        <v>0</v>
      </c>
      <c r="P59" s="252">
        <v>1.1000000000000001E-3</v>
      </c>
      <c r="Q59" s="252">
        <f>ROUND(E59*P59,2)</f>
        <v>0.03</v>
      </c>
      <c r="R59" s="254" t="s">
        <v>465</v>
      </c>
      <c r="S59" s="254" t="s">
        <v>150</v>
      </c>
      <c r="T59" s="255" t="s">
        <v>150</v>
      </c>
      <c r="U59" s="223">
        <v>0.22900000000000001</v>
      </c>
      <c r="V59" s="223">
        <f>ROUND(E59*U59,2)</f>
        <v>6.41</v>
      </c>
      <c r="W59" s="223"/>
      <c r="X59" s="223" t="s">
        <v>183</v>
      </c>
      <c r="Y59" s="223" t="s">
        <v>153</v>
      </c>
      <c r="Z59" s="213"/>
      <c r="AA59" s="213"/>
      <c r="AB59" s="213"/>
      <c r="AC59" s="213"/>
      <c r="AD59" s="213"/>
      <c r="AE59" s="213"/>
      <c r="AF59" s="213"/>
      <c r="AG59" s="213" t="s">
        <v>184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49">
        <v>32</v>
      </c>
      <c r="B60" s="250" t="s">
        <v>597</v>
      </c>
      <c r="C60" s="259" t="s">
        <v>598</v>
      </c>
      <c r="D60" s="251" t="s">
        <v>192</v>
      </c>
      <c r="E60" s="252">
        <v>2</v>
      </c>
      <c r="F60" s="253"/>
      <c r="G60" s="254">
        <f>ROUND(E60*F60,2)</f>
        <v>0</v>
      </c>
      <c r="H60" s="253"/>
      <c r="I60" s="254">
        <f>ROUND(E60*H60,2)</f>
        <v>0</v>
      </c>
      <c r="J60" s="253"/>
      <c r="K60" s="254">
        <f>ROUND(E60*J60,2)</f>
        <v>0</v>
      </c>
      <c r="L60" s="254">
        <v>21</v>
      </c>
      <c r="M60" s="254">
        <f>G60*(1+L60/100)</f>
        <v>0</v>
      </c>
      <c r="N60" s="252">
        <v>1E-4</v>
      </c>
      <c r="O60" s="252">
        <f>ROUND(E60*N60,2)</f>
        <v>0</v>
      </c>
      <c r="P60" s="252">
        <v>0</v>
      </c>
      <c r="Q60" s="252">
        <f>ROUND(E60*P60,2)</f>
        <v>0</v>
      </c>
      <c r="R60" s="254" t="s">
        <v>465</v>
      </c>
      <c r="S60" s="254" t="s">
        <v>150</v>
      </c>
      <c r="T60" s="255" t="s">
        <v>150</v>
      </c>
      <c r="U60" s="223">
        <v>6.2E-2</v>
      </c>
      <c r="V60" s="223">
        <f>ROUND(E60*U60,2)</f>
        <v>0.12</v>
      </c>
      <c r="W60" s="223"/>
      <c r="X60" s="223" t="s">
        <v>183</v>
      </c>
      <c r="Y60" s="223" t="s">
        <v>153</v>
      </c>
      <c r="Z60" s="213"/>
      <c r="AA60" s="213"/>
      <c r="AB60" s="213"/>
      <c r="AC60" s="213"/>
      <c r="AD60" s="213"/>
      <c r="AE60" s="213"/>
      <c r="AF60" s="213"/>
      <c r="AG60" s="213" t="s">
        <v>184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2.5" outlineLevel="1" x14ac:dyDescent="0.2">
      <c r="A61" s="249">
        <v>33</v>
      </c>
      <c r="B61" s="250" t="s">
        <v>599</v>
      </c>
      <c r="C61" s="259" t="s">
        <v>600</v>
      </c>
      <c r="D61" s="251" t="s">
        <v>192</v>
      </c>
      <c r="E61" s="252">
        <v>26</v>
      </c>
      <c r="F61" s="253"/>
      <c r="G61" s="254">
        <f>ROUND(E61*F61,2)</f>
        <v>0</v>
      </c>
      <c r="H61" s="253"/>
      <c r="I61" s="254">
        <f>ROUND(E61*H61,2)</f>
        <v>0</v>
      </c>
      <c r="J61" s="253"/>
      <c r="K61" s="254">
        <f>ROUND(E61*J61,2)</f>
        <v>0</v>
      </c>
      <c r="L61" s="254">
        <v>21</v>
      </c>
      <c r="M61" s="254">
        <f>G61*(1+L61/100)</f>
        <v>0</v>
      </c>
      <c r="N61" s="252">
        <v>2.0000000000000001E-4</v>
      </c>
      <c r="O61" s="252">
        <f>ROUND(E61*N61,2)</f>
        <v>0.01</v>
      </c>
      <c r="P61" s="252">
        <v>0</v>
      </c>
      <c r="Q61" s="252">
        <f>ROUND(E61*P61,2)</f>
        <v>0</v>
      </c>
      <c r="R61" s="254" t="s">
        <v>465</v>
      </c>
      <c r="S61" s="254" t="s">
        <v>150</v>
      </c>
      <c r="T61" s="255" t="s">
        <v>150</v>
      </c>
      <c r="U61" s="223">
        <v>0.17499999999999999</v>
      </c>
      <c r="V61" s="223">
        <f>ROUND(E61*U61,2)</f>
        <v>4.55</v>
      </c>
      <c r="W61" s="223"/>
      <c r="X61" s="223" t="s">
        <v>183</v>
      </c>
      <c r="Y61" s="223" t="s">
        <v>153</v>
      </c>
      <c r="Z61" s="213"/>
      <c r="AA61" s="213"/>
      <c r="AB61" s="213"/>
      <c r="AC61" s="213"/>
      <c r="AD61" s="213"/>
      <c r="AE61" s="213"/>
      <c r="AF61" s="213"/>
      <c r="AG61" s="213" t="s">
        <v>184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">
      <c r="A62" s="249">
        <v>34</v>
      </c>
      <c r="B62" s="250" t="s">
        <v>601</v>
      </c>
      <c r="C62" s="259" t="s">
        <v>602</v>
      </c>
      <c r="D62" s="251" t="s">
        <v>192</v>
      </c>
      <c r="E62" s="252">
        <v>2</v>
      </c>
      <c r="F62" s="253"/>
      <c r="G62" s="254">
        <f>ROUND(E62*F62,2)</f>
        <v>0</v>
      </c>
      <c r="H62" s="253"/>
      <c r="I62" s="254">
        <f>ROUND(E62*H62,2)</f>
        <v>0</v>
      </c>
      <c r="J62" s="253"/>
      <c r="K62" s="254">
        <f>ROUND(E62*J62,2)</f>
        <v>0</v>
      </c>
      <c r="L62" s="254">
        <v>21</v>
      </c>
      <c r="M62" s="254">
        <f>G62*(1+L62/100)</f>
        <v>0</v>
      </c>
      <c r="N62" s="252">
        <v>1.0399999999999999E-3</v>
      </c>
      <c r="O62" s="252">
        <f>ROUND(E62*N62,2)</f>
        <v>0</v>
      </c>
      <c r="P62" s="252">
        <v>0</v>
      </c>
      <c r="Q62" s="252">
        <f>ROUND(E62*P62,2)</f>
        <v>0</v>
      </c>
      <c r="R62" s="254" t="s">
        <v>465</v>
      </c>
      <c r="S62" s="254" t="s">
        <v>150</v>
      </c>
      <c r="T62" s="255" t="s">
        <v>150</v>
      </c>
      <c r="U62" s="223">
        <v>0.35099999999999998</v>
      </c>
      <c r="V62" s="223">
        <f>ROUND(E62*U62,2)</f>
        <v>0.7</v>
      </c>
      <c r="W62" s="223"/>
      <c r="X62" s="223" t="s">
        <v>183</v>
      </c>
      <c r="Y62" s="223" t="s">
        <v>153</v>
      </c>
      <c r="Z62" s="213"/>
      <c r="AA62" s="213"/>
      <c r="AB62" s="213"/>
      <c r="AC62" s="213"/>
      <c r="AD62" s="213"/>
      <c r="AE62" s="213"/>
      <c r="AF62" s="213"/>
      <c r="AG62" s="213" t="s">
        <v>184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2.5" outlineLevel="1" x14ac:dyDescent="0.2">
      <c r="A63" s="249">
        <v>35</v>
      </c>
      <c r="B63" s="250" t="s">
        <v>603</v>
      </c>
      <c r="C63" s="259" t="s">
        <v>604</v>
      </c>
      <c r="D63" s="251" t="s">
        <v>192</v>
      </c>
      <c r="E63" s="252">
        <v>26</v>
      </c>
      <c r="F63" s="253"/>
      <c r="G63" s="254">
        <f>ROUND(E63*F63,2)</f>
        <v>0</v>
      </c>
      <c r="H63" s="253"/>
      <c r="I63" s="254">
        <f>ROUND(E63*H63,2)</f>
        <v>0</v>
      </c>
      <c r="J63" s="253"/>
      <c r="K63" s="254">
        <f>ROUND(E63*J63,2)</f>
        <v>0</v>
      </c>
      <c r="L63" s="254">
        <v>21</v>
      </c>
      <c r="M63" s="254">
        <f>G63*(1+L63/100)</f>
        <v>0</v>
      </c>
      <c r="N63" s="252">
        <v>2.5999999999999998E-4</v>
      </c>
      <c r="O63" s="252">
        <f>ROUND(E63*N63,2)</f>
        <v>0.01</v>
      </c>
      <c r="P63" s="252">
        <v>0</v>
      </c>
      <c r="Q63" s="252">
        <f>ROUND(E63*P63,2)</f>
        <v>0</v>
      </c>
      <c r="R63" s="254" t="s">
        <v>465</v>
      </c>
      <c r="S63" s="254" t="s">
        <v>150</v>
      </c>
      <c r="T63" s="255" t="s">
        <v>150</v>
      </c>
      <c r="U63" s="223">
        <v>8.2000000000000003E-2</v>
      </c>
      <c r="V63" s="223">
        <f>ROUND(E63*U63,2)</f>
        <v>2.13</v>
      </c>
      <c r="W63" s="223"/>
      <c r="X63" s="223" t="s">
        <v>183</v>
      </c>
      <c r="Y63" s="223" t="s">
        <v>153</v>
      </c>
      <c r="Z63" s="213"/>
      <c r="AA63" s="213"/>
      <c r="AB63" s="213"/>
      <c r="AC63" s="213"/>
      <c r="AD63" s="213"/>
      <c r="AE63" s="213"/>
      <c r="AF63" s="213"/>
      <c r="AG63" s="213" t="s">
        <v>184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 x14ac:dyDescent="0.2">
      <c r="A64" s="249">
        <v>36</v>
      </c>
      <c r="B64" s="250" t="s">
        <v>605</v>
      </c>
      <c r="C64" s="259" t="s">
        <v>606</v>
      </c>
      <c r="D64" s="251" t="s">
        <v>192</v>
      </c>
      <c r="E64" s="252">
        <v>2</v>
      </c>
      <c r="F64" s="253"/>
      <c r="G64" s="254">
        <f>ROUND(E64*F64,2)</f>
        <v>0</v>
      </c>
      <c r="H64" s="253"/>
      <c r="I64" s="254">
        <f>ROUND(E64*H64,2)</f>
        <v>0</v>
      </c>
      <c r="J64" s="253"/>
      <c r="K64" s="254">
        <f>ROUND(E64*J64,2)</f>
        <v>0</v>
      </c>
      <c r="L64" s="254">
        <v>21</v>
      </c>
      <c r="M64" s="254">
        <f>G64*(1+L64/100)</f>
        <v>0</v>
      </c>
      <c r="N64" s="252">
        <v>1.9000000000000001E-4</v>
      </c>
      <c r="O64" s="252">
        <f>ROUND(E64*N64,2)</f>
        <v>0</v>
      </c>
      <c r="P64" s="252">
        <v>0</v>
      </c>
      <c r="Q64" s="252">
        <f>ROUND(E64*P64,2)</f>
        <v>0</v>
      </c>
      <c r="R64" s="254" t="s">
        <v>465</v>
      </c>
      <c r="S64" s="254" t="s">
        <v>150</v>
      </c>
      <c r="T64" s="255" t="s">
        <v>150</v>
      </c>
      <c r="U64" s="223">
        <v>8.3000000000000004E-2</v>
      </c>
      <c r="V64" s="223">
        <f>ROUND(E64*U64,2)</f>
        <v>0.17</v>
      </c>
      <c r="W64" s="223"/>
      <c r="X64" s="223" t="s">
        <v>183</v>
      </c>
      <c r="Y64" s="223" t="s">
        <v>153</v>
      </c>
      <c r="Z64" s="213"/>
      <c r="AA64" s="213"/>
      <c r="AB64" s="213"/>
      <c r="AC64" s="213"/>
      <c r="AD64" s="213"/>
      <c r="AE64" s="213"/>
      <c r="AF64" s="213"/>
      <c r="AG64" s="213" t="s">
        <v>184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 x14ac:dyDescent="0.2">
      <c r="A65" s="249">
        <v>37</v>
      </c>
      <c r="B65" s="250" t="s">
        <v>607</v>
      </c>
      <c r="C65" s="259" t="s">
        <v>608</v>
      </c>
      <c r="D65" s="251" t="s">
        <v>192</v>
      </c>
      <c r="E65" s="252">
        <v>2</v>
      </c>
      <c r="F65" s="253"/>
      <c r="G65" s="254">
        <f>ROUND(E65*F65,2)</f>
        <v>0</v>
      </c>
      <c r="H65" s="253"/>
      <c r="I65" s="254">
        <f>ROUND(E65*H65,2)</f>
        <v>0</v>
      </c>
      <c r="J65" s="253"/>
      <c r="K65" s="254">
        <f>ROUND(E65*J65,2)</f>
        <v>0</v>
      </c>
      <c r="L65" s="254">
        <v>21</v>
      </c>
      <c r="M65" s="254">
        <f>G65*(1+L65/100)</f>
        <v>0</v>
      </c>
      <c r="N65" s="252">
        <v>5.2999999999999998E-4</v>
      </c>
      <c r="O65" s="252">
        <f>ROUND(E65*N65,2)</f>
        <v>0</v>
      </c>
      <c r="P65" s="252">
        <v>0</v>
      </c>
      <c r="Q65" s="252">
        <f>ROUND(E65*P65,2)</f>
        <v>0</v>
      </c>
      <c r="R65" s="254" t="s">
        <v>465</v>
      </c>
      <c r="S65" s="254" t="s">
        <v>150</v>
      </c>
      <c r="T65" s="255" t="s">
        <v>150</v>
      </c>
      <c r="U65" s="223">
        <v>0.38100000000000001</v>
      </c>
      <c r="V65" s="223">
        <f>ROUND(E65*U65,2)</f>
        <v>0.76</v>
      </c>
      <c r="W65" s="223"/>
      <c r="X65" s="223" t="s">
        <v>183</v>
      </c>
      <c r="Y65" s="223" t="s">
        <v>153</v>
      </c>
      <c r="Z65" s="213"/>
      <c r="AA65" s="213"/>
      <c r="AB65" s="213"/>
      <c r="AC65" s="213"/>
      <c r="AD65" s="213"/>
      <c r="AE65" s="213"/>
      <c r="AF65" s="213"/>
      <c r="AG65" s="213" t="s">
        <v>184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49">
        <v>38</v>
      </c>
      <c r="B66" s="250" t="s">
        <v>609</v>
      </c>
      <c r="C66" s="259" t="s">
        <v>610</v>
      </c>
      <c r="D66" s="251" t="s">
        <v>192</v>
      </c>
      <c r="E66" s="252">
        <v>16</v>
      </c>
      <c r="F66" s="253"/>
      <c r="G66" s="254">
        <f>ROUND(E66*F66,2)</f>
        <v>0</v>
      </c>
      <c r="H66" s="253"/>
      <c r="I66" s="254">
        <f>ROUND(E66*H66,2)</f>
        <v>0</v>
      </c>
      <c r="J66" s="253"/>
      <c r="K66" s="254">
        <f>ROUND(E66*J66,2)</f>
        <v>0</v>
      </c>
      <c r="L66" s="254">
        <v>21</v>
      </c>
      <c r="M66" s="254">
        <f>G66*(1+L66/100)</f>
        <v>0</v>
      </c>
      <c r="N66" s="252">
        <v>1.3999999999999999E-4</v>
      </c>
      <c r="O66" s="252">
        <f>ROUND(E66*N66,2)</f>
        <v>0</v>
      </c>
      <c r="P66" s="252">
        <v>0</v>
      </c>
      <c r="Q66" s="252">
        <f>ROUND(E66*P66,2)</f>
        <v>0</v>
      </c>
      <c r="R66" s="254" t="s">
        <v>196</v>
      </c>
      <c r="S66" s="254" t="s">
        <v>150</v>
      </c>
      <c r="T66" s="255" t="s">
        <v>150</v>
      </c>
      <c r="U66" s="223">
        <v>0</v>
      </c>
      <c r="V66" s="223">
        <f>ROUND(E66*U66,2)</f>
        <v>0</v>
      </c>
      <c r="W66" s="223"/>
      <c r="X66" s="223" t="s">
        <v>197</v>
      </c>
      <c r="Y66" s="223" t="s">
        <v>153</v>
      </c>
      <c r="Z66" s="213"/>
      <c r="AA66" s="213"/>
      <c r="AB66" s="213"/>
      <c r="AC66" s="213"/>
      <c r="AD66" s="213"/>
      <c r="AE66" s="213"/>
      <c r="AF66" s="213"/>
      <c r="AG66" s="213" t="s">
        <v>198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ht="22.5" outlineLevel="1" x14ac:dyDescent="0.2">
      <c r="A67" s="249">
        <v>39</v>
      </c>
      <c r="B67" s="250" t="s">
        <v>611</v>
      </c>
      <c r="C67" s="259" t="s">
        <v>612</v>
      </c>
      <c r="D67" s="251" t="s">
        <v>192</v>
      </c>
      <c r="E67" s="252">
        <v>10</v>
      </c>
      <c r="F67" s="253"/>
      <c r="G67" s="254">
        <f>ROUND(E67*F67,2)</f>
        <v>0</v>
      </c>
      <c r="H67" s="253"/>
      <c r="I67" s="254">
        <f>ROUND(E67*H67,2)</f>
        <v>0</v>
      </c>
      <c r="J67" s="253"/>
      <c r="K67" s="254">
        <f>ROUND(E67*J67,2)</f>
        <v>0</v>
      </c>
      <c r="L67" s="254">
        <v>21</v>
      </c>
      <c r="M67" s="254">
        <f>G67*(1+L67/100)</f>
        <v>0</v>
      </c>
      <c r="N67" s="252">
        <v>2.0000000000000001E-4</v>
      </c>
      <c r="O67" s="252">
        <f>ROUND(E67*N67,2)</f>
        <v>0</v>
      </c>
      <c r="P67" s="252">
        <v>0</v>
      </c>
      <c r="Q67" s="252">
        <f>ROUND(E67*P67,2)</f>
        <v>0</v>
      </c>
      <c r="R67" s="254" t="s">
        <v>196</v>
      </c>
      <c r="S67" s="254" t="s">
        <v>150</v>
      </c>
      <c r="T67" s="255" t="s">
        <v>150</v>
      </c>
      <c r="U67" s="223">
        <v>0</v>
      </c>
      <c r="V67" s="223">
        <f>ROUND(E67*U67,2)</f>
        <v>0</v>
      </c>
      <c r="W67" s="223"/>
      <c r="X67" s="223" t="s">
        <v>197</v>
      </c>
      <c r="Y67" s="223" t="s">
        <v>153</v>
      </c>
      <c r="Z67" s="213"/>
      <c r="AA67" s="213"/>
      <c r="AB67" s="213"/>
      <c r="AC67" s="213"/>
      <c r="AD67" s="213"/>
      <c r="AE67" s="213"/>
      <c r="AF67" s="213"/>
      <c r="AG67" s="213" t="s">
        <v>198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32">
        <v>40</v>
      </c>
      <c r="B68" s="233" t="s">
        <v>613</v>
      </c>
      <c r="C68" s="242" t="s">
        <v>614</v>
      </c>
      <c r="D68" s="234" t="s">
        <v>235</v>
      </c>
      <c r="E68" s="235">
        <v>2.3560000000000001E-2</v>
      </c>
      <c r="F68" s="236"/>
      <c r="G68" s="237">
        <f>ROUND(E68*F68,2)</f>
        <v>0</v>
      </c>
      <c r="H68" s="236"/>
      <c r="I68" s="237">
        <f>ROUND(E68*H68,2)</f>
        <v>0</v>
      </c>
      <c r="J68" s="236"/>
      <c r="K68" s="237">
        <f>ROUND(E68*J68,2)</f>
        <v>0</v>
      </c>
      <c r="L68" s="237">
        <v>21</v>
      </c>
      <c r="M68" s="237">
        <f>G68*(1+L68/100)</f>
        <v>0</v>
      </c>
      <c r="N68" s="235">
        <v>0</v>
      </c>
      <c r="O68" s="235">
        <f>ROUND(E68*N68,2)</f>
        <v>0</v>
      </c>
      <c r="P68" s="235">
        <v>0</v>
      </c>
      <c r="Q68" s="235">
        <f>ROUND(E68*P68,2)</f>
        <v>0</v>
      </c>
      <c r="R68" s="237" t="s">
        <v>465</v>
      </c>
      <c r="S68" s="237" t="s">
        <v>150</v>
      </c>
      <c r="T68" s="238" t="s">
        <v>150</v>
      </c>
      <c r="U68" s="223">
        <v>2.5750000000000002</v>
      </c>
      <c r="V68" s="223">
        <f>ROUND(E68*U68,2)</f>
        <v>0.06</v>
      </c>
      <c r="W68" s="223"/>
      <c r="X68" s="223" t="s">
        <v>236</v>
      </c>
      <c r="Y68" s="223" t="s">
        <v>153</v>
      </c>
      <c r="Z68" s="213"/>
      <c r="AA68" s="213"/>
      <c r="AB68" s="213"/>
      <c r="AC68" s="213"/>
      <c r="AD68" s="213"/>
      <c r="AE68" s="213"/>
      <c r="AF68" s="213"/>
      <c r="AG68" s="213" t="s">
        <v>340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2" x14ac:dyDescent="0.2">
      <c r="A69" s="220"/>
      <c r="B69" s="221"/>
      <c r="C69" s="258" t="s">
        <v>239</v>
      </c>
      <c r="D69" s="247"/>
      <c r="E69" s="248"/>
      <c r="F69" s="223"/>
      <c r="G69" s="223"/>
      <c r="H69" s="223"/>
      <c r="I69" s="223"/>
      <c r="J69" s="223"/>
      <c r="K69" s="223"/>
      <c r="L69" s="223"/>
      <c r="M69" s="223"/>
      <c r="N69" s="222"/>
      <c r="O69" s="222"/>
      <c r="P69" s="222"/>
      <c r="Q69" s="222"/>
      <c r="R69" s="223"/>
      <c r="S69" s="223"/>
      <c r="T69" s="223"/>
      <c r="U69" s="223"/>
      <c r="V69" s="223"/>
      <c r="W69" s="223"/>
      <c r="X69" s="223"/>
      <c r="Y69" s="223"/>
      <c r="Z69" s="213"/>
      <c r="AA69" s="213"/>
      <c r="AB69" s="213"/>
      <c r="AC69" s="213"/>
      <c r="AD69" s="213"/>
      <c r="AE69" s="213"/>
      <c r="AF69" s="213"/>
      <c r="AG69" s="213" t="s">
        <v>186</v>
      </c>
      <c r="AH69" s="213">
        <v>0</v>
      </c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3" x14ac:dyDescent="0.2">
      <c r="A70" s="220"/>
      <c r="B70" s="221"/>
      <c r="C70" s="258" t="s">
        <v>615</v>
      </c>
      <c r="D70" s="247"/>
      <c r="E70" s="248"/>
      <c r="F70" s="223"/>
      <c r="G70" s="223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3"/>
      <c r="AA70" s="213"/>
      <c r="AB70" s="213"/>
      <c r="AC70" s="213"/>
      <c r="AD70" s="213"/>
      <c r="AE70" s="213"/>
      <c r="AF70" s="213"/>
      <c r="AG70" s="213" t="s">
        <v>186</v>
      </c>
      <c r="AH70" s="213">
        <v>0</v>
      </c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3" x14ac:dyDescent="0.2">
      <c r="A71" s="220"/>
      <c r="B71" s="221"/>
      <c r="C71" s="258" t="s">
        <v>616</v>
      </c>
      <c r="D71" s="247"/>
      <c r="E71" s="248">
        <v>2.3560000000000001E-2</v>
      </c>
      <c r="F71" s="223"/>
      <c r="G71" s="223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3"/>
      <c r="AA71" s="213"/>
      <c r="AB71" s="213"/>
      <c r="AC71" s="213"/>
      <c r="AD71" s="213"/>
      <c r="AE71" s="213"/>
      <c r="AF71" s="213"/>
      <c r="AG71" s="213" t="s">
        <v>186</v>
      </c>
      <c r="AH71" s="213">
        <v>0</v>
      </c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x14ac:dyDescent="0.2">
      <c r="A72" s="225" t="s">
        <v>145</v>
      </c>
      <c r="B72" s="226" t="s">
        <v>101</v>
      </c>
      <c r="C72" s="241" t="s">
        <v>102</v>
      </c>
      <c r="D72" s="227"/>
      <c r="E72" s="228"/>
      <c r="F72" s="229"/>
      <c r="G72" s="229">
        <f>SUMIF(AG73:AG95,"&lt;&gt;NOR",G73:G95)</f>
        <v>0</v>
      </c>
      <c r="H72" s="229"/>
      <c r="I72" s="229">
        <f>SUM(I73:I95)</f>
        <v>0</v>
      </c>
      <c r="J72" s="229"/>
      <c r="K72" s="229">
        <f>SUM(K73:K95)</f>
        <v>0</v>
      </c>
      <c r="L72" s="229"/>
      <c r="M72" s="229">
        <f>SUM(M73:M95)</f>
        <v>0</v>
      </c>
      <c r="N72" s="228"/>
      <c r="O72" s="228">
        <f>SUM(O73:O95)</f>
        <v>1.59</v>
      </c>
      <c r="P72" s="228"/>
      <c r="Q72" s="228">
        <f>SUM(Q73:Q95)</f>
        <v>5.21</v>
      </c>
      <c r="R72" s="229"/>
      <c r="S72" s="229"/>
      <c r="T72" s="230"/>
      <c r="U72" s="224"/>
      <c r="V72" s="224">
        <f>SUM(V73:V95)</f>
        <v>82.47</v>
      </c>
      <c r="W72" s="224"/>
      <c r="X72" s="224"/>
      <c r="Y72" s="224"/>
      <c r="AG72" t="s">
        <v>146</v>
      </c>
    </row>
    <row r="73" spans="1:60" outlineLevel="1" x14ac:dyDescent="0.2">
      <c r="A73" s="249">
        <v>41</v>
      </c>
      <c r="B73" s="250" t="s">
        <v>617</v>
      </c>
      <c r="C73" s="259" t="s">
        <v>618</v>
      </c>
      <c r="D73" s="251" t="s">
        <v>181</v>
      </c>
      <c r="E73" s="252">
        <v>217</v>
      </c>
      <c r="F73" s="253"/>
      <c r="G73" s="254">
        <f>ROUND(E73*F73,2)</f>
        <v>0</v>
      </c>
      <c r="H73" s="253"/>
      <c r="I73" s="254">
        <f>ROUND(E73*H73,2)</f>
        <v>0</v>
      </c>
      <c r="J73" s="253"/>
      <c r="K73" s="254">
        <f>ROUND(E73*J73,2)</f>
        <v>0</v>
      </c>
      <c r="L73" s="254">
        <v>21</v>
      </c>
      <c r="M73" s="254">
        <f>G73*(1+L73/100)</f>
        <v>0</v>
      </c>
      <c r="N73" s="252">
        <v>0</v>
      </c>
      <c r="O73" s="252">
        <f>ROUND(E73*N73,2)</f>
        <v>0</v>
      </c>
      <c r="P73" s="252">
        <v>2.3800000000000002E-2</v>
      </c>
      <c r="Q73" s="252">
        <f>ROUND(E73*P73,2)</f>
        <v>5.16</v>
      </c>
      <c r="R73" s="254" t="s">
        <v>465</v>
      </c>
      <c r="S73" s="254" t="s">
        <v>150</v>
      </c>
      <c r="T73" s="255" t="s">
        <v>150</v>
      </c>
      <c r="U73" s="223">
        <v>8.2000000000000003E-2</v>
      </c>
      <c r="V73" s="223">
        <f>ROUND(E73*U73,2)</f>
        <v>17.79</v>
      </c>
      <c r="W73" s="223"/>
      <c r="X73" s="223" t="s">
        <v>183</v>
      </c>
      <c r="Y73" s="223" t="s">
        <v>153</v>
      </c>
      <c r="Z73" s="213"/>
      <c r="AA73" s="213"/>
      <c r="AB73" s="213"/>
      <c r="AC73" s="213"/>
      <c r="AD73" s="213"/>
      <c r="AE73" s="213"/>
      <c r="AF73" s="213"/>
      <c r="AG73" s="213" t="s">
        <v>184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2.5" outlineLevel="1" x14ac:dyDescent="0.2">
      <c r="A74" s="249">
        <v>42</v>
      </c>
      <c r="B74" s="250" t="s">
        <v>619</v>
      </c>
      <c r="C74" s="259" t="s">
        <v>620</v>
      </c>
      <c r="D74" s="251" t="s">
        <v>192</v>
      </c>
      <c r="E74" s="252">
        <v>26</v>
      </c>
      <c r="F74" s="253"/>
      <c r="G74" s="254">
        <f>ROUND(E74*F74,2)</f>
        <v>0</v>
      </c>
      <c r="H74" s="253"/>
      <c r="I74" s="254">
        <f>ROUND(E74*H74,2)</f>
        <v>0</v>
      </c>
      <c r="J74" s="253"/>
      <c r="K74" s="254">
        <f>ROUND(E74*J74,2)</f>
        <v>0</v>
      </c>
      <c r="L74" s="254">
        <v>21</v>
      </c>
      <c r="M74" s="254">
        <f>G74*(1+L74/100)</f>
        <v>0</v>
      </c>
      <c r="N74" s="252">
        <v>0</v>
      </c>
      <c r="O74" s="252">
        <f>ROUND(E74*N74,2)</f>
        <v>0</v>
      </c>
      <c r="P74" s="252">
        <v>0</v>
      </c>
      <c r="Q74" s="252">
        <f>ROUND(E74*P74,2)</f>
        <v>0</v>
      </c>
      <c r="R74" s="254" t="s">
        <v>465</v>
      </c>
      <c r="S74" s="254" t="s">
        <v>150</v>
      </c>
      <c r="T74" s="255" t="s">
        <v>150</v>
      </c>
      <c r="U74" s="223">
        <v>0.86799999999999999</v>
      </c>
      <c r="V74" s="223">
        <f>ROUND(E74*U74,2)</f>
        <v>22.57</v>
      </c>
      <c r="W74" s="223"/>
      <c r="X74" s="223" t="s">
        <v>183</v>
      </c>
      <c r="Y74" s="223" t="s">
        <v>153</v>
      </c>
      <c r="Z74" s="213"/>
      <c r="AA74" s="213"/>
      <c r="AB74" s="213"/>
      <c r="AC74" s="213"/>
      <c r="AD74" s="213"/>
      <c r="AE74" s="213"/>
      <c r="AF74" s="213"/>
      <c r="AG74" s="213" t="s">
        <v>184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49">
        <v>43</v>
      </c>
      <c r="B75" s="250" t="s">
        <v>621</v>
      </c>
      <c r="C75" s="259" t="s">
        <v>622</v>
      </c>
      <c r="D75" s="251" t="s">
        <v>192</v>
      </c>
      <c r="E75" s="252">
        <v>2</v>
      </c>
      <c r="F75" s="253"/>
      <c r="G75" s="254">
        <f>ROUND(E75*F75,2)</f>
        <v>0</v>
      </c>
      <c r="H75" s="253"/>
      <c r="I75" s="254">
        <f>ROUND(E75*H75,2)</f>
        <v>0</v>
      </c>
      <c r="J75" s="253"/>
      <c r="K75" s="254">
        <f>ROUND(E75*J75,2)</f>
        <v>0</v>
      </c>
      <c r="L75" s="254">
        <v>21</v>
      </c>
      <c r="M75" s="254">
        <f>G75*(1+L75/100)</f>
        <v>0</v>
      </c>
      <c r="N75" s="252">
        <v>8.0000000000000007E-5</v>
      </c>
      <c r="O75" s="252">
        <f>ROUND(E75*N75,2)</f>
        <v>0</v>
      </c>
      <c r="P75" s="252">
        <v>2.4930000000000001E-2</v>
      </c>
      <c r="Q75" s="252">
        <f>ROUND(E75*P75,2)</f>
        <v>0.05</v>
      </c>
      <c r="R75" s="254" t="s">
        <v>465</v>
      </c>
      <c r="S75" s="254" t="s">
        <v>150</v>
      </c>
      <c r="T75" s="255" t="s">
        <v>150</v>
      </c>
      <c r="U75" s="223">
        <v>0.26800000000000002</v>
      </c>
      <c r="V75" s="223">
        <f>ROUND(E75*U75,2)</f>
        <v>0.54</v>
      </c>
      <c r="W75" s="223"/>
      <c r="X75" s="223" t="s">
        <v>183</v>
      </c>
      <c r="Y75" s="223" t="s">
        <v>153</v>
      </c>
      <c r="Z75" s="213"/>
      <c r="AA75" s="213"/>
      <c r="AB75" s="213"/>
      <c r="AC75" s="213"/>
      <c r="AD75" s="213"/>
      <c r="AE75" s="213"/>
      <c r="AF75" s="213"/>
      <c r="AG75" s="213" t="s">
        <v>184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">
      <c r="A76" s="249">
        <v>44</v>
      </c>
      <c r="B76" s="250" t="s">
        <v>623</v>
      </c>
      <c r="C76" s="259" t="s">
        <v>624</v>
      </c>
      <c r="D76" s="251" t="s">
        <v>192</v>
      </c>
      <c r="E76" s="252">
        <v>30</v>
      </c>
      <c r="F76" s="253"/>
      <c r="G76" s="254">
        <f>ROUND(E76*F76,2)</f>
        <v>0</v>
      </c>
      <c r="H76" s="253"/>
      <c r="I76" s="254">
        <f>ROUND(E76*H76,2)</f>
        <v>0</v>
      </c>
      <c r="J76" s="253"/>
      <c r="K76" s="254">
        <f>ROUND(E76*J76,2)</f>
        <v>0</v>
      </c>
      <c r="L76" s="254">
        <v>21</v>
      </c>
      <c r="M76" s="254">
        <f>G76*(1+L76/100)</f>
        <v>0</v>
      </c>
      <c r="N76" s="252">
        <v>0</v>
      </c>
      <c r="O76" s="252">
        <f>ROUND(E76*N76,2)</f>
        <v>0</v>
      </c>
      <c r="P76" s="252">
        <v>0</v>
      </c>
      <c r="Q76" s="252">
        <f>ROUND(E76*P76,2)</f>
        <v>0</v>
      </c>
      <c r="R76" s="254" t="s">
        <v>465</v>
      </c>
      <c r="S76" s="254" t="s">
        <v>150</v>
      </c>
      <c r="T76" s="255" t="s">
        <v>150</v>
      </c>
      <c r="U76" s="223">
        <v>6.2E-2</v>
      </c>
      <c r="V76" s="223">
        <f>ROUND(E76*U76,2)</f>
        <v>1.86</v>
      </c>
      <c r="W76" s="223"/>
      <c r="X76" s="223" t="s">
        <v>183</v>
      </c>
      <c r="Y76" s="223" t="s">
        <v>153</v>
      </c>
      <c r="Z76" s="213"/>
      <c r="AA76" s="213"/>
      <c r="AB76" s="213"/>
      <c r="AC76" s="213"/>
      <c r="AD76" s="213"/>
      <c r="AE76" s="213"/>
      <c r="AF76" s="213"/>
      <c r="AG76" s="213" t="s">
        <v>184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ht="22.5" outlineLevel="1" x14ac:dyDescent="0.2">
      <c r="A77" s="249">
        <v>45</v>
      </c>
      <c r="B77" s="250" t="s">
        <v>625</v>
      </c>
      <c r="C77" s="259" t="s">
        <v>626</v>
      </c>
      <c r="D77" s="251" t="s">
        <v>181</v>
      </c>
      <c r="E77" s="252">
        <v>185</v>
      </c>
      <c r="F77" s="253"/>
      <c r="G77" s="254">
        <f>ROUND(E77*F77,2)</f>
        <v>0</v>
      </c>
      <c r="H77" s="253"/>
      <c r="I77" s="254">
        <f>ROUND(E77*H77,2)</f>
        <v>0</v>
      </c>
      <c r="J77" s="253"/>
      <c r="K77" s="254">
        <f>ROUND(E77*J77,2)</f>
        <v>0</v>
      </c>
      <c r="L77" s="254">
        <v>21</v>
      </c>
      <c r="M77" s="254">
        <f>G77*(1+L77/100)</f>
        <v>0</v>
      </c>
      <c r="N77" s="252">
        <v>0</v>
      </c>
      <c r="O77" s="252">
        <f>ROUND(E77*N77,2)</f>
        <v>0</v>
      </c>
      <c r="P77" s="252">
        <v>0</v>
      </c>
      <c r="Q77" s="252">
        <f>ROUND(E77*P77,2)</f>
        <v>0</v>
      </c>
      <c r="R77" s="254" t="s">
        <v>465</v>
      </c>
      <c r="S77" s="254" t="s">
        <v>150</v>
      </c>
      <c r="T77" s="255" t="s">
        <v>150</v>
      </c>
      <c r="U77" s="223">
        <v>3.1E-2</v>
      </c>
      <c r="V77" s="223">
        <f>ROUND(E77*U77,2)</f>
        <v>5.74</v>
      </c>
      <c r="W77" s="223"/>
      <c r="X77" s="223" t="s">
        <v>183</v>
      </c>
      <c r="Y77" s="223" t="s">
        <v>153</v>
      </c>
      <c r="Z77" s="213"/>
      <c r="AA77" s="213"/>
      <c r="AB77" s="213"/>
      <c r="AC77" s="213"/>
      <c r="AD77" s="213"/>
      <c r="AE77" s="213"/>
      <c r="AF77" s="213"/>
      <c r="AG77" s="213" t="s">
        <v>184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32">
        <v>46</v>
      </c>
      <c r="B78" s="233" t="s">
        <v>627</v>
      </c>
      <c r="C78" s="242" t="s">
        <v>628</v>
      </c>
      <c r="D78" s="234" t="s">
        <v>181</v>
      </c>
      <c r="E78" s="235">
        <v>235</v>
      </c>
      <c r="F78" s="236"/>
      <c r="G78" s="237">
        <f>ROUND(E78*F78,2)</f>
        <v>0</v>
      </c>
      <c r="H78" s="236"/>
      <c r="I78" s="237">
        <f>ROUND(E78*H78,2)</f>
        <v>0</v>
      </c>
      <c r="J78" s="236"/>
      <c r="K78" s="237">
        <f>ROUND(E78*J78,2)</f>
        <v>0</v>
      </c>
      <c r="L78" s="237">
        <v>21</v>
      </c>
      <c r="M78" s="237">
        <f>G78*(1+L78/100)</f>
        <v>0</v>
      </c>
      <c r="N78" s="235">
        <v>0</v>
      </c>
      <c r="O78" s="235">
        <f>ROUND(E78*N78,2)</f>
        <v>0</v>
      </c>
      <c r="P78" s="235">
        <v>0</v>
      </c>
      <c r="Q78" s="235">
        <f>ROUND(E78*P78,2)</f>
        <v>0</v>
      </c>
      <c r="R78" s="237" t="s">
        <v>465</v>
      </c>
      <c r="S78" s="237" t="s">
        <v>150</v>
      </c>
      <c r="T78" s="238" t="s">
        <v>150</v>
      </c>
      <c r="U78" s="223">
        <v>5.1999999999999998E-2</v>
      </c>
      <c r="V78" s="223">
        <f>ROUND(E78*U78,2)</f>
        <v>12.22</v>
      </c>
      <c r="W78" s="223"/>
      <c r="X78" s="223" t="s">
        <v>183</v>
      </c>
      <c r="Y78" s="223" t="s">
        <v>153</v>
      </c>
      <c r="Z78" s="213"/>
      <c r="AA78" s="213"/>
      <c r="AB78" s="213"/>
      <c r="AC78" s="213"/>
      <c r="AD78" s="213"/>
      <c r="AE78" s="213"/>
      <c r="AF78" s="213"/>
      <c r="AG78" s="213" t="s">
        <v>184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2" x14ac:dyDescent="0.2">
      <c r="A79" s="220"/>
      <c r="B79" s="221"/>
      <c r="C79" s="260" t="s">
        <v>629</v>
      </c>
      <c r="D79" s="256"/>
      <c r="E79" s="256"/>
      <c r="F79" s="256"/>
      <c r="G79" s="256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3"/>
      <c r="AA79" s="213"/>
      <c r="AB79" s="213"/>
      <c r="AC79" s="213"/>
      <c r="AD79" s="213"/>
      <c r="AE79" s="213"/>
      <c r="AF79" s="213"/>
      <c r="AG79" s="213" t="s">
        <v>202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ht="22.5" outlineLevel="1" x14ac:dyDescent="0.2">
      <c r="A80" s="249">
        <v>47</v>
      </c>
      <c r="B80" s="250" t="s">
        <v>630</v>
      </c>
      <c r="C80" s="259" t="s">
        <v>631</v>
      </c>
      <c r="D80" s="251" t="s">
        <v>235</v>
      </c>
      <c r="E80" s="252">
        <v>5.5</v>
      </c>
      <c r="F80" s="253"/>
      <c r="G80" s="254">
        <f>ROUND(E80*F80,2)</f>
        <v>0</v>
      </c>
      <c r="H80" s="253"/>
      <c r="I80" s="254">
        <f>ROUND(E80*H80,2)</f>
        <v>0</v>
      </c>
      <c r="J80" s="253"/>
      <c r="K80" s="254">
        <f>ROUND(E80*J80,2)</f>
        <v>0</v>
      </c>
      <c r="L80" s="254">
        <v>21</v>
      </c>
      <c r="M80" s="254">
        <f>G80*(1+L80/100)</f>
        <v>0</v>
      </c>
      <c r="N80" s="252">
        <v>0</v>
      </c>
      <c r="O80" s="252">
        <f>ROUND(E80*N80,2)</f>
        <v>0</v>
      </c>
      <c r="P80" s="252">
        <v>0</v>
      </c>
      <c r="Q80" s="252">
        <f>ROUND(E80*P80,2)</f>
        <v>0</v>
      </c>
      <c r="R80" s="254" t="s">
        <v>465</v>
      </c>
      <c r="S80" s="254" t="s">
        <v>150</v>
      </c>
      <c r="T80" s="255" t="s">
        <v>150</v>
      </c>
      <c r="U80" s="223">
        <v>3.0739999999999998</v>
      </c>
      <c r="V80" s="223">
        <f>ROUND(E80*U80,2)</f>
        <v>16.91</v>
      </c>
      <c r="W80" s="223"/>
      <c r="X80" s="223" t="s">
        <v>183</v>
      </c>
      <c r="Y80" s="223" t="s">
        <v>153</v>
      </c>
      <c r="Z80" s="213"/>
      <c r="AA80" s="213"/>
      <c r="AB80" s="213"/>
      <c r="AC80" s="213"/>
      <c r="AD80" s="213"/>
      <c r="AE80" s="213"/>
      <c r="AF80" s="213"/>
      <c r="AG80" s="213" t="s">
        <v>184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ht="22.5" outlineLevel="1" x14ac:dyDescent="0.2">
      <c r="A81" s="249">
        <v>48</v>
      </c>
      <c r="B81" s="250" t="s">
        <v>632</v>
      </c>
      <c r="C81" s="259" t="s">
        <v>633</v>
      </c>
      <c r="D81" s="251" t="s">
        <v>192</v>
      </c>
      <c r="E81" s="252">
        <v>1</v>
      </c>
      <c r="F81" s="253"/>
      <c r="G81" s="254">
        <f>ROUND(E81*F81,2)</f>
        <v>0</v>
      </c>
      <c r="H81" s="253"/>
      <c r="I81" s="254">
        <f>ROUND(E81*H81,2)</f>
        <v>0</v>
      </c>
      <c r="J81" s="253"/>
      <c r="K81" s="254">
        <f>ROUND(E81*J81,2)</f>
        <v>0</v>
      </c>
      <c r="L81" s="254">
        <v>21</v>
      </c>
      <c r="M81" s="254">
        <f>G81*(1+L81/100)</f>
        <v>0</v>
      </c>
      <c r="N81" s="252">
        <v>2.7449999999999999E-2</v>
      </c>
      <c r="O81" s="252">
        <f>ROUND(E81*N81,2)</f>
        <v>0.03</v>
      </c>
      <c r="P81" s="252">
        <v>0</v>
      </c>
      <c r="Q81" s="252">
        <f>ROUND(E81*P81,2)</f>
        <v>0</v>
      </c>
      <c r="R81" s="254" t="s">
        <v>196</v>
      </c>
      <c r="S81" s="254" t="s">
        <v>150</v>
      </c>
      <c r="T81" s="255" t="s">
        <v>150</v>
      </c>
      <c r="U81" s="223">
        <v>0</v>
      </c>
      <c r="V81" s="223">
        <f>ROUND(E81*U81,2)</f>
        <v>0</v>
      </c>
      <c r="W81" s="223"/>
      <c r="X81" s="223" t="s">
        <v>197</v>
      </c>
      <c r="Y81" s="223" t="s">
        <v>153</v>
      </c>
      <c r="Z81" s="213"/>
      <c r="AA81" s="213"/>
      <c r="AB81" s="213"/>
      <c r="AC81" s="213"/>
      <c r="AD81" s="213"/>
      <c r="AE81" s="213"/>
      <c r="AF81" s="213"/>
      <c r="AG81" s="213" t="s">
        <v>198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ht="22.5" outlineLevel="1" x14ac:dyDescent="0.2">
      <c r="A82" s="249">
        <v>49</v>
      </c>
      <c r="B82" s="250" t="s">
        <v>634</v>
      </c>
      <c r="C82" s="259" t="s">
        <v>635</v>
      </c>
      <c r="D82" s="251" t="s">
        <v>192</v>
      </c>
      <c r="E82" s="252">
        <v>4</v>
      </c>
      <c r="F82" s="253"/>
      <c r="G82" s="254">
        <f>ROUND(E82*F82,2)</f>
        <v>0</v>
      </c>
      <c r="H82" s="253"/>
      <c r="I82" s="254">
        <f>ROUND(E82*H82,2)</f>
        <v>0</v>
      </c>
      <c r="J82" s="253"/>
      <c r="K82" s="254">
        <f>ROUND(E82*J82,2)</f>
        <v>0</v>
      </c>
      <c r="L82" s="254">
        <v>21</v>
      </c>
      <c r="M82" s="254">
        <f>G82*(1+L82/100)</f>
        <v>0</v>
      </c>
      <c r="N82" s="252">
        <v>3.6299999999999999E-2</v>
      </c>
      <c r="O82" s="252">
        <f>ROUND(E82*N82,2)</f>
        <v>0.15</v>
      </c>
      <c r="P82" s="252">
        <v>0</v>
      </c>
      <c r="Q82" s="252">
        <f>ROUND(E82*P82,2)</f>
        <v>0</v>
      </c>
      <c r="R82" s="254" t="s">
        <v>196</v>
      </c>
      <c r="S82" s="254" t="s">
        <v>150</v>
      </c>
      <c r="T82" s="255" t="s">
        <v>150</v>
      </c>
      <c r="U82" s="223">
        <v>0</v>
      </c>
      <c r="V82" s="223">
        <f>ROUND(E82*U82,2)</f>
        <v>0</v>
      </c>
      <c r="W82" s="223"/>
      <c r="X82" s="223" t="s">
        <v>197</v>
      </c>
      <c r="Y82" s="223" t="s">
        <v>153</v>
      </c>
      <c r="Z82" s="213"/>
      <c r="AA82" s="213"/>
      <c r="AB82" s="213"/>
      <c r="AC82" s="213"/>
      <c r="AD82" s="213"/>
      <c r="AE82" s="213"/>
      <c r="AF82" s="213"/>
      <c r="AG82" s="213" t="s">
        <v>198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22.5" outlineLevel="1" x14ac:dyDescent="0.2">
      <c r="A83" s="249">
        <v>50</v>
      </c>
      <c r="B83" s="250" t="s">
        <v>636</v>
      </c>
      <c r="C83" s="259" t="s">
        <v>637</v>
      </c>
      <c r="D83" s="251" t="s">
        <v>192</v>
      </c>
      <c r="E83" s="252">
        <v>2</v>
      </c>
      <c r="F83" s="253"/>
      <c r="G83" s="254">
        <f>ROUND(E83*F83,2)</f>
        <v>0</v>
      </c>
      <c r="H83" s="253"/>
      <c r="I83" s="254">
        <f>ROUND(E83*H83,2)</f>
        <v>0</v>
      </c>
      <c r="J83" s="253"/>
      <c r="K83" s="254">
        <f>ROUND(E83*J83,2)</f>
        <v>0</v>
      </c>
      <c r="L83" s="254">
        <v>21</v>
      </c>
      <c r="M83" s="254">
        <f>G83*(1+L83/100)</f>
        <v>0</v>
      </c>
      <c r="N83" s="252">
        <v>4.3560000000000001E-2</v>
      </c>
      <c r="O83" s="252">
        <f>ROUND(E83*N83,2)</f>
        <v>0.09</v>
      </c>
      <c r="P83" s="252">
        <v>0</v>
      </c>
      <c r="Q83" s="252">
        <f>ROUND(E83*P83,2)</f>
        <v>0</v>
      </c>
      <c r="R83" s="254" t="s">
        <v>196</v>
      </c>
      <c r="S83" s="254" t="s">
        <v>150</v>
      </c>
      <c r="T83" s="255" t="s">
        <v>150</v>
      </c>
      <c r="U83" s="223">
        <v>0</v>
      </c>
      <c r="V83" s="223">
        <f>ROUND(E83*U83,2)</f>
        <v>0</v>
      </c>
      <c r="W83" s="223"/>
      <c r="X83" s="223" t="s">
        <v>197</v>
      </c>
      <c r="Y83" s="223" t="s">
        <v>153</v>
      </c>
      <c r="Z83" s="213"/>
      <c r="AA83" s="213"/>
      <c r="AB83" s="213"/>
      <c r="AC83" s="213"/>
      <c r="AD83" s="213"/>
      <c r="AE83" s="213"/>
      <c r="AF83" s="213"/>
      <c r="AG83" s="213" t="s">
        <v>198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ht="22.5" outlineLevel="1" x14ac:dyDescent="0.2">
      <c r="A84" s="249">
        <v>51</v>
      </c>
      <c r="B84" s="250" t="s">
        <v>638</v>
      </c>
      <c r="C84" s="259" t="s">
        <v>639</v>
      </c>
      <c r="D84" s="251" t="s">
        <v>192</v>
      </c>
      <c r="E84" s="252">
        <v>1</v>
      </c>
      <c r="F84" s="253"/>
      <c r="G84" s="254">
        <f>ROUND(E84*F84,2)</f>
        <v>0</v>
      </c>
      <c r="H84" s="253"/>
      <c r="I84" s="254">
        <f>ROUND(E84*H84,2)</f>
        <v>0</v>
      </c>
      <c r="J84" s="253"/>
      <c r="K84" s="254">
        <f>ROUND(E84*J84,2)</f>
        <v>0</v>
      </c>
      <c r="L84" s="254">
        <v>21</v>
      </c>
      <c r="M84" s="254">
        <f>G84*(1+L84/100)</f>
        <v>0</v>
      </c>
      <c r="N84" s="252">
        <v>5.0819999999999997E-2</v>
      </c>
      <c r="O84" s="252">
        <f>ROUND(E84*N84,2)</f>
        <v>0.05</v>
      </c>
      <c r="P84" s="252">
        <v>0</v>
      </c>
      <c r="Q84" s="252">
        <f>ROUND(E84*P84,2)</f>
        <v>0</v>
      </c>
      <c r="R84" s="254" t="s">
        <v>196</v>
      </c>
      <c r="S84" s="254" t="s">
        <v>150</v>
      </c>
      <c r="T84" s="255" t="s">
        <v>150</v>
      </c>
      <c r="U84" s="223">
        <v>0</v>
      </c>
      <c r="V84" s="223">
        <f>ROUND(E84*U84,2)</f>
        <v>0</v>
      </c>
      <c r="W84" s="223"/>
      <c r="X84" s="223" t="s">
        <v>197</v>
      </c>
      <c r="Y84" s="223" t="s">
        <v>153</v>
      </c>
      <c r="Z84" s="213"/>
      <c r="AA84" s="213"/>
      <c r="AB84" s="213"/>
      <c r="AC84" s="213"/>
      <c r="AD84" s="213"/>
      <c r="AE84" s="213"/>
      <c r="AF84" s="213"/>
      <c r="AG84" s="213" t="s">
        <v>198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 x14ac:dyDescent="0.2">
      <c r="A85" s="249">
        <v>52</v>
      </c>
      <c r="B85" s="250" t="s">
        <v>640</v>
      </c>
      <c r="C85" s="259" t="s">
        <v>641</v>
      </c>
      <c r="D85" s="251" t="s">
        <v>192</v>
      </c>
      <c r="E85" s="252">
        <v>1</v>
      </c>
      <c r="F85" s="253"/>
      <c r="G85" s="254">
        <f>ROUND(E85*F85,2)</f>
        <v>0</v>
      </c>
      <c r="H85" s="253"/>
      <c r="I85" s="254">
        <f>ROUND(E85*H85,2)</f>
        <v>0</v>
      </c>
      <c r="J85" s="253"/>
      <c r="K85" s="254">
        <f>ROUND(E85*J85,2)</f>
        <v>0</v>
      </c>
      <c r="L85" s="254">
        <v>21</v>
      </c>
      <c r="M85" s="254">
        <f>G85*(1+L85/100)</f>
        <v>0</v>
      </c>
      <c r="N85" s="252">
        <v>4.2459999999999998E-2</v>
      </c>
      <c r="O85" s="252">
        <f>ROUND(E85*N85,2)</f>
        <v>0.04</v>
      </c>
      <c r="P85" s="252">
        <v>0</v>
      </c>
      <c r="Q85" s="252">
        <f>ROUND(E85*P85,2)</f>
        <v>0</v>
      </c>
      <c r="R85" s="254" t="s">
        <v>196</v>
      </c>
      <c r="S85" s="254" t="s">
        <v>150</v>
      </c>
      <c r="T85" s="255" t="s">
        <v>150</v>
      </c>
      <c r="U85" s="223">
        <v>0</v>
      </c>
      <c r="V85" s="223">
        <f>ROUND(E85*U85,2)</f>
        <v>0</v>
      </c>
      <c r="W85" s="223"/>
      <c r="X85" s="223" t="s">
        <v>197</v>
      </c>
      <c r="Y85" s="223" t="s">
        <v>153</v>
      </c>
      <c r="Z85" s="213"/>
      <c r="AA85" s="213"/>
      <c r="AB85" s="213"/>
      <c r="AC85" s="213"/>
      <c r="AD85" s="213"/>
      <c r="AE85" s="213"/>
      <c r="AF85" s="213"/>
      <c r="AG85" s="213" t="s">
        <v>198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22.5" outlineLevel="1" x14ac:dyDescent="0.2">
      <c r="A86" s="249">
        <v>53</v>
      </c>
      <c r="B86" s="250" t="s">
        <v>642</v>
      </c>
      <c r="C86" s="259" t="s">
        <v>643</v>
      </c>
      <c r="D86" s="251" t="s">
        <v>192</v>
      </c>
      <c r="E86" s="252">
        <v>5</v>
      </c>
      <c r="F86" s="253"/>
      <c r="G86" s="254">
        <f>ROUND(E86*F86,2)</f>
        <v>0</v>
      </c>
      <c r="H86" s="253"/>
      <c r="I86" s="254">
        <f>ROUND(E86*H86,2)</f>
        <v>0</v>
      </c>
      <c r="J86" s="253"/>
      <c r="K86" s="254">
        <f>ROUND(E86*J86,2)</f>
        <v>0</v>
      </c>
      <c r="L86" s="254">
        <v>21</v>
      </c>
      <c r="M86" s="254">
        <f>G86*(1+L86/100)</f>
        <v>0</v>
      </c>
      <c r="N86" s="252">
        <v>7.3550000000000004E-2</v>
      </c>
      <c r="O86" s="252">
        <f>ROUND(E86*N86,2)</f>
        <v>0.37</v>
      </c>
      <c r="P86" s="252">
        <v>0</v>
      </c>
      <c r="Q86" s="252">
        <f>ROUND(E86*P86,2)</f>
        <v>0</v>
      </c>
      <c r="R86" s="254" t="s">
        <v>196</v>
      </c>
      <c r="S86" s="254" t="s">
        <v>150</v>
      </c>
      <c r="T86" s="255" t="s">
        <v>150</v>
      </c>
      <c r="U86" s="223">
        <v>0</v>
      </c>
      <c r="V86" s="223">
        <f>ROUND(E86*U86,2)</f>
        <v>0</v>
      </c>
      <c r="W86" s="223"/>
      <c r="X86" s="223" t="s">
        <v>197</v>
      </c>
      <c r="Y86" s="223" t="s">
        <v>153</v>
      </c>
      <c r="Z86" s="213"/>
      <c r="AA86" s="213"/>
      <c r="AB86" s="213"/>
      <c r="AC86" s="213"/>
      <c r="AD86" s="213"/>
      <c r="AE86" s="213"/>
      <c r="AF86" s="213"/>
      <c r="AG86" s="213" t="s">
        <v>198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ht="22.5" outlineLevel="1" x14ac:dyDescent="0.2">
      <c r="A87" s="249">
        <v>54</v>
      </c>
      <c r="B87" s="250" t="s">
        <v>644</v>
      </c>
      <c r="C87" s="259" t="s">
        <v>645</v>
      </c>
      <c r="D87" s="251" t="s">
        <v>192</v>
      </c>
      <c r="E87" s="252">
        <v>2</v>
      </c>
      <c r="F87" s="253"/>
      <c r="G87" s="254">
        <f>ROUND(E87*F87,2)</f>
        <v>0</v>
      </c>
      <c r="H87" s="253"/>
      <c r="I87" s="254">
        <f>ROUND(E87*H87,2)</f>
        <v>0</v>
      </c>
      <c r="J87" s="253"/>
      <c r="K87" s="254">
        <f>ROUND(E87*J87,2)</f>
        <v>0</v>
      </c>
      <c r="L87" s="254">
        <v>21</v>
      </c>
      <c r="M87" s="254">
        <f>G87*(1+L87/100)</f>
        <v>0</v>
      </c>
      <c r="N87" s="252">
        <v>4.4080000000000001E-2</v>
      </c>
      <c r="O87" s="252">
        <f>ROUND(E87*N87,2)</f>
        <v>0.09</v>
      </c>
      <c r="P87" s="252">
        <v>0</v>
      </c>
      <c r="Q87" s="252">
        <f>ROUND(E87*P87,2)</f>
        <v>0</v>
      </c>
      <c r="R87" s="254" t="s">
        <v>196</v>
      </c>
      <c r="S87" s="254" t="s">
        <v>150</v>
      </c>
      <c r="T87" s="255" t="s">
        <v>150</v>
      </c>
      <c r="U87" s="223">
        <v>0</v>
      </c>
      <c r="V87" s="223">
        <f>ROUND(E87*U87,2)</f>
        <v>0</v>
      </c>
      <c r="W87" s="223"/>
      <c r="X87" s="223" t="s">
        <v>197</v>
      </c>
      <c r="Y87" s="223" t="s">
        <v>153</v>
      </c>
      <c r="Z87" s="213"/>
      <c r="AA87" s="213"/>
      <c r="AB87" s="213"/>
      <c r="AC87" s="213"/>
      <c r="AD87" s="213"/>
      <c r="AE87" s="213"/>
      <c r="AF87" s="213"/>
      <c r="AG87" s="213" t="s">
        <v>198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ht="22.5" outlineLevel="1" x14ac:dyDescent="0.2">
      <c r="A88" s="249">
        <v>55</v>
      </c>
      <c r="B88" s="250" t="s">
        <v>646</v>
      </c>
      <c r="C88" s="259" t="s">
        <v>647</v>
      </c>
      <c r="D88" s="251" t="s">
        <v>192</v>
      </c>
      <c r="E88" s="252">
        <v>2</v>
      </c>
      <c r="F88" s="253"/>
      <c r="G88" s="254">
        <f>ROUND(E88*F88,2)</f>
        <v>0</v>
      </c>
      <c r="H88" s="253"/>
      <c r="I88" s="254">
        <f>ROUND(E88*H88,2)</f>
        <v>0</v>
      </c>
      <c r="J88" s="253"/>
      <c r="K88" s="254">
        <f>ROUND(E88*J88,2)</f>
        <v>0</v>
      </c>
      <c r="L88" s="254">
        <v>21</v>
      </c>
      <c r="M88" s="254">
        <f>G88*(1+L88/100)</f>
        <v>0</v>
      </c>
      <c r="N88" s="252">
        <v>5.5100000000000003E-2</v>
      </c>
      <c r="O88" s="252">
        <f>ROUND(E88*N88,2)</f>
        <v>0.11</v>
      </c>
      <c r="P88" s="252">
        <v>0</v>
      </c>
      <c r="Q88" s="252">
        <f>ROUND(E88*P88,2)</f>
        <v>0</v>
      </c>
      <c r="R88" s="254" t="s">
        <v>196</v>
      </c>
      <c r="S88" s="254" t="s">
        <v>150</v>
      </c>
      <c r="T88" s="255" t="s">
        <v>150</v>
      </c>
      <c r="U88" s="223">
        <v>0</v>
      </c>
      <c r="V88" s="223">
        <f>ROUND(E88*U88,2)</f>
        <v>0</v>
      </c>
      <c r="W88" s="223"/>
      <c r="X88" s="223" t="s">
        <v>197</v>
      </c>
      <c r="Y88" s="223" t="s">
        <v>153</v>
      </c>
      <c r="Z88" s="213"/>
      <c r="AA88" s="213"/>
      <c r="AB88" s="213"/>
      <c r="AC88" s="213"/>
      <c r="AD88" s="213"/>
      <c r="AE88" s="213"/>
      <c r="AF88" s="213"/>
      <c r="AG88" s="213" t="s">
        <v>198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ht="22.5" outlineLevel="1" x14ac:dyDescent="0.2">
      <c r="A89" s="249">
        <v>56</v>
      </c>
      <c r="B89" s="250" t="s">
        <v>648</v>
      </c>
      <c r="C89" s="259" t="s">
        <v>649</v>
      </c>
      <c r="D89" s="251" t="s">
        <v>192</v>
      </c>
      <c r="E89" s="252">
        <v>5</v>
      </c>
      <c r="F89" s="253"/>
      <c r="G89" s="254">
        <f>ROUND(E89*F89,2)</f>
        <v>0</v>
      </c>
      <c r="H89" s="253"/>
      <c r="I89" s="254">
        <f>ROUND(E89*H89,2)</f>
        <v>0</v>
      </c>
      <c r="J89" s="253"/>
      <c r="K89" s="254">
        <f>ROUND(E89*J89,2)</f>
        <v>0</v>
      </c>
      <c r="L89" s="254">
        <v>21</v>
      </c>
      <c r="M89" s="254">
        <f>G89*(1+L89/100)</f>
        <v>0</v>
      </c>
      <c r="N89" s="252">
        <v>6.6119999999999998E-2</v>
      </c>
      <c r="O89" s="252">
        <f>ROUND(E89*N89,2)</f>
        <v>0.33</v>
      </c>
      <c r="P89" s="252">
        <v>0</v>
      </c>
      <c r="Q89" s="252">
        <f>ROUND(E89*P89,2)</f>
        <v>0</v>
      </c>
      <c r="R89" s="254" t="s">
        <v>196</v>
      </c>
      <c r="S89" s="254" t="s">
        <v>150</v>
      </c>
      <c r="T89" s="255" t="s">
        <v>150</v>
      </c>
      <c r="U89" s="223">
        <v>0</v>
      </c>
      <c r="V89" s="223">
        <f>ROUND(E89*U89,2)</f>
        <v>0</v>
      </c>
      <c r="W89" s="223"/>
      <c r="X89" s="223" t="s">
        <v>197</v>
      </c>
      <c r="Y89" s="223" t="s">
        <v>153</v>
      </c>
      <c r="Z89" s="213"/>
      <c r="AA89" s="213"/>
      <c r="AB89" s="213"/>
      <c r="AC89" s="213"/>
      <c r="AD89" s="213"/>
      <c r="AE89" s="213"/>
      <c r="AF89" s="213"/>
      <c r="AG89" s="213" t="s">
        <v>198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22.5" outlineLevel="1" x14ac:dyDescent="0.2">
      <c r="A90" s="249">
        <v>57</v>
      </c>
      <c r="B90" s="250" t="s">
        <v>650</v>
      </c>
      <c r="C90" s="259" t="s">
        <v>651</v>
      </c>
      <c r="D90" s="251" t="s">
        <v>192</v>
      </c>
      <c r="E90" s="252">
        <v>1</v>
      </c>
      <c r="F90" s="253"/>
      <c r="G90" s="254">
        <f>ROUND(E90*F90,2)</f>
        <v>0</v>
      </c>
      <c r="H90" s="253"/>
      <c r="I90" s="254">
        <f>ROUND(E90*H90,2)</f>
        <v>0</v>
      </c>
      <c r="J90" s="253"/>
      <c r="K90" s="254">
        <f>ROUND(E90*J90,2)</f>
        <v>0</v>
      </c>
      <c r="L90" s="254">
        <v>21</v>
      </c>
      <c r="M90" s="254">
        <f>G90*(1+L90/100)</f>
        <v>0</v>
      </c>
      <c r="N90" s="252">
        <v>8.8160000000000002E-2</v>
      </c>
      <c r="O90" s="252">
        <f>ROUND(E90*N90,2)</f>
        <v>0.09</v>
      </c>
      <c r="P90" s="252">
        <v>0</v>
      </c>
      <c r="Q90" s="252">
        <f>ROUND(E90*P90,2)</f>
        <v>0</v>
      </c>
      <c r="R90" s="254" t="s">
        <v>196</v>
      </c>
      <c r="S90" s="254" t="s">
        <v>150</v>
      </c>
      <c r="T90" s="255" t="s">
        <v>150</v>
      </c>
      <c r="U90" s="223">
        <v>0</v>
      </c>
      <c r="V90" s="223">
        <f>ROUND(E90*U90,2)</f>
        <v>0</v>
      </c>
      <c r="W90" s="223"/>
      <c r="X90" s="223" t="s">
        <v>197</v>
      </c>
      <c r="Y90" s="223" t="s">
        <v>153</v>
      </c>
      <c r="Z90" s="213"/>
      <c r="AA90" s="213"/>
      <c r="AB90" s="213"/>
      <c r="AC90" s="213"/>
      <c r="AD90" s="213"/>
      <c r="AE90" s="213"/>
      <c r="AF90" s="213"/>
      <c r="AG90" s="213" t="s">
        <v>198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22.5" outlineLevel="1" x14ac:dyDescent="0.2">
      <c r="A91" s="249">
        <v>58</v>
      </c>
      <c r="B91" s="250" t="s">
        <v>652</v>
      </c>
      <c r="C91" s="259" t="s">
        <v>653</v>
      </c>
      <c r="D91" s="251" t="s">
        <v>192</v>
      </c>
      <c r="E91" s="252">
        <v>2</v>
      </c>
      <c r="F91" s="253"/>
      <c r="G91" s="254">
        <f>ROUND(E91*F91,2)</f>
        <v>0</v>
      </c>
      <c r="H91" s="253"/>
      <c r="I91" s="254">
        <f>ROUND(E91*H91,2)</f>
        <v>0</v>
      </c>
      <c r="J91" s="253"/>
      <c r="K91" s="254">
        <f>ROUND(E91*J91,2)</f>
        <v>0</v>
      </c>
      <c r="L91" s="254">
        <v>21</v>
      </c>
      <c r="M91" s="254">
        <f>G91*(1+L91/100)</f>
        <v>0</v>
      </c>
      <c r="N91" s="252">
        <v>0.1183</v>
      </c>
      <c r="O91" s="252">
        <f>ROUND(E91*N91,2)</f>
        <v>0.24</v>
      </c>
      <c r="P91" s="252">
        <v>0</v>
      </c>
      <c r="Q91" s="252">
        <f>ROUND(E91*P91,2)</f>
        <v>0</v>
      </c>
      <c r="R91" s="254" t="s">
        <v>196</v>
      </c>
      <c r="S91" s="254" t="s">
        <v>150</v>
      </c>
      <c r="T91" s="255" t="s">
        <v>150</v>
      </c>
      <c r="U91" s="223">
        <v>0</v>
      </c>
      <c r="V91" s="223">
        <f>ROUND(E91*U91,2)</f>
        <v>0</v>
      </c>
      <c r="W91" s="223"/>
      <c r="X91" s="223" t="s">
        <v>197</v>
      </c>
      <c r="Y91" s="223" t="s">
        <v>153</v>
      </c>
      <c r="Z91" s="213"/>
      <c r="AA91" s="213"/>
      <c r="AB91" s="213"/>
      <c r="AC91" s="213"/>
      <c r="AD91" s="213"/>
      <c r="AE91" s="213"/>
      <c r="AF91" s="213"/>
      <c r="AG91" s="213" t="s">
        <v>198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1" x14ac:dyDescent="0.2">
      <c r="A92" s="232">
        <v>59</v>
      </c>
      <c r="B92" s="233" t="s">
        <v>654</v>
      </c>
      <c r="C92" s="242" t="s">
        <v>655</v>
      </c>
      <c r="D92" s="234" t="s">
        <v>235</v>
      </c>
      <c r="E92" s="235">
        <v>1.5746800000000001</v>
      </c>
      <c r="F92" s="236"/>
      <c r="G92" s="237">
        <f>ROUND(E92*F92,2)</f>
        <v>0</v>
      </c>
      <c r="H92" s="236"/>
      <c r="I92" s="237">
        <f>ROUND(E92*H92,2)</f>
        <v>0</v>
      </c>
      <c r="J92" s="236"/>
      <c r="K92" s="237">
        <f>ROUND(E92*J92,2)</f>
        <v>0</v>
      </c>
      <c r="L92" s="237">
        <v>21</v>
      </c>
      <c r="M92" s="237">
        <f>G92*(1+L92/100)</f>
        <v>0</v>
      </c>
      <c r="N92" s="235">
        <v>0</v>
      </c>
      <c r="O92" s="235">
        <f>ROUND(E92*N92,2)</f>
        <v>0</v>
      </c>
      <c r="P92" s="235">
        <v>0</v>
      </c>
      <c r="Q92" s="235">
        <f>ROUND(E92*P92,2)</f>
        <v>0</v>
      </c>
      <c r="R92" s="237" t="s">
        <v>465</v>
      </c>
      <c r="S92" s="237" t="s">
        <v>150</v>
      </c>
      <c r="T92" s="238" t="s">
        <v>150</v>
      </c>
      <c r="U92" s="223">
        <v>3.0750000000000002</v>
      </c>
      <c r="V92" s="223">
        <f>ROUND(E92*U92,2)</f>
        <v>4.84</v>
      </c>
      <c r="W92" s="223"/>
      <c r="X92" s="223" t="s">
        <v>236</v>
      </c>
      <c r="Y92" s="223" t="s">
        <v>153</v>
      </c>
      <c r="Z92" s="213"/>
      <c r="AA92" s="213"/>
      <c r="AB92" s="213"/>
      <c r="AC92" s="213"/>
      <c r="AD92" s="213"/>
      <c r="AE92" s="213"/>
      <c r="AF92" s="213"/>
      <c r="AG92" s="213" t="s">
        <v>340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2" x14ac:dyDescent="0.2">
      <c r="A93" s="220"/>
      <c r="B93" s="221"/>
      <c r="C93" s="258" t="s">
        <v>239</v>
      </c>
      <c r="D93" s="247"/>
      <c r="E93" s="248"/>
      <c r="F93" s="223"/>
      <c r="G93" s="223"/>
      <c r="H93" s="223"/>
      <c r="I93" s="223"/>
      <c r="J93" s="223"/>
      <c r="K93" s="223"/>
      <c r="L93" s="223"/>
      <c r="M93" s="223"/>
      <c r="N93" s="222"/>
      <c r="O93" s="222"/>
      <c r="P93" s="222"/>
      <c r="Q93" s="222"/>
      <c r="R93" s="223"/>
      <c r="S93" s="223"/>
      <c r="T93" s="223"/>
      <c r="U93" s="223"/>
      <c r="V93" s="223"/>
      <c r="W93" s="223"/>
      <c r="X93" s="223"/>
      <c r="Y93" s="223"/>
      <c r="Z93" s="213"/>
      <c r="AA93" s="213"/>
      <c r="AB93" s="213"/>
      <c r="AC93" s="213"/>
      <c r="AD93" s="213"/>
      <c r="AE93" s="213"/>
      <c r="AF93" s="213"/>
      <c r="AG93" s="213" t="s">
        <v>186</v>
      </c>
      <c r="AH93" s="213">
        <v>0</v>
      </c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3" x14ac:dyDescent="0.2">
      <c r="A94" s="220"/>
      <c r="B94" s="221"/>
      <c r="C94" s="258" t="s">
        <v>656</v>
      </c>
      <c r="D94" s="247"/>
      <c r="E94" s="248"/>
      <c r="F94" s="223"/>
      <c r="G94" s="223"/>
      <c r="H94" s="223"/>
      <c r="I94" s="223"/>
      <c r="J94" s="223"/>
      <c r="K94" s="223"/>
      <c r="L94" s="223"/>
      <c r="M94" s="223"/>
      <c r="N94" s="222"/>
      <c r="O94" s="222"/>
      <c r="P94" s="222"/>
      <c r="Q94" s="222"/>
      <c r="R94" s="223"/>
      <c r="S94" s="223"/>
      <c r="T94" s="223"/>
      <c r="U94" s="223"/>
      <c r="V94" s="223"/>
      <c r="W94" s="223"/>
      <c r="X94" s="223"/>
      <c r="Y94" s="223"/>
      <c r="Z94" s="213"/>
      <c r="AA94" s="213"/>
      <c r="AB94" s="213"/>
      <c r="AC94" s="213"/>
      <c r="AD94" s="213"/>
      <c r="AE94" s="213"/>
      <c r="AF94" s="213"/>
      <c r="AG94" s="213" t="s">
        <v>186</v>
      </c>
      <c r="AH94" s="213">
        <v>0</v>
      </c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3" x14ac:dyDescent="0.2">
      <c r="A95" s="220"/>
      <c r="B95" s="221"/>
      <c r="C95" s="258" t="s">
        <v>657</v>
      </c>
      <c r="D95" s="247"/>
      <c r="E95" s="248">
        <v>1.5746800000000001</v>
      </c>
      <c r="F95" s="223"/>
      <c r="G95" s="223"/>
      <c r="H95" s="223"/>
      <c r="I95" s="223"/>
      <c r="J95" s="223"/>
      <c r="K95" s="223"/>
      <c r="L95" s="223"/>
      <c r="M95" s="223"/>
      <c r="N95" s="222"/>
      <c r="O95" s="222"/>
      <c r="P95" s="222"/>
      <c r="Q95" s="222"/>
      <c r="R95" s="223"/>
      <c r="S95" s="223"/>
      <c r="T95" s="223"/>
      <c r="U95" s="223"/>
      <c r="V95" s="223"/>
      <c r="W95" s="223"/>
      <c r="X95" s="223"/>
      <c r="Y95" s="223"/>
      <c r="Z95" s="213"/>
      <c r="AA95" s="213"/>
      <c r="AB95" s="213"/>
      <c r="AC95" s="213"/>
      <c r="AD95" s="213"/>
      <c r="AE95" s="213"/>
      <c r="AF95" s="213"/>
      <c r="AG95" s="213" t="s">
        <v>186</v>
      </c>
      <c r="AH95" s="213">
        <v>0</v>
      </c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x14ac:dyDescent="0.2">
      <c r="A96" s="3"/>
      <c r="B96" s="4"/>
      <c r="C96" s="244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E96">
        <v>12</v>
      </c>
      <c r="AF96">
        <v>21</v>
      </c>
      <c r="AG96" t="s">
        <v>131</v>
      </c>
    </row>
    <row r="97" spans="1:33" x14ac:dyDescent="0.2">
      <c r="A97" s="216"/>
      <c r="B97" s="217" t="s">
        <v>29</v>
      </c>
      <c r="C97" s="245"/>
      <c r="D97" s="218"/>
      <c r="E97" s="219"/>
      <c r="F97" s="219"/>
      <c r="G97" s="231">
        <f>G8+G11+G17+G32+G35+G58+G72</f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E97">
        <f>SUMIF(L7:L95,AE96,G7:G95)</f>
        <v>0</v>
      </c>
      <c r="AF97">
        <f>SUMIF(L7:L95,AF96,G7:G95)</f>
        <v>0</v>
      </c>
      <c r="AG97" t="s">
        <v>176</v>
      </c>
    </row>
    <row r="98" spans="1:33" x14ac:dyDescent="0.2">
      <c r="C98" s="246"/>
      <c r="D98" s="10"/>
      <c r="AG98" t="s">
        <v>177</v>
      </c>
    </row>
    <row r="99" spans="1:33" x14ac:dyDescent="0.2">
      <c r="D99" s="10"/>
    </row>
    <row r="100" spans="1:33" x14ac:dyDescent="0.2">
      <c r="D100" s="10"/>
    </row>
    <row r="101" spans="1:33" x14ac:dyDescent="0.2">
      <c r="D101" s="10"/>
    </row>
    <row r="102" spans="1:33" x14ac:dyDescent="0.2">
      <c r="D102" s="10"/>
    </row>
    <row r="103" spans="1:33" x14ac:dyDescent="0.2">
      <c r="D103" s="10"/>
    </row>
    <row r="104" spans="1:33" x14ac:dyDescent="0.2">
      <c r="D104" s="10"/>
    </row>
    <row r="105" spans="1:33" x14ac:dyDescent="0.2">
      <c r="D105" s="10"/>
    </row>
    <row r="106" spans="1:33" x14ac:dyDescent="0.2">
      <c r="D106" s="10"/>
    </row>
    <row r="107" spans="1:33" x14ac:dyDescent="0.2">
      <c r="D107" s="10"/>
    </row>
    <row r="108" spans="1:33" x14ac:dyDescent="0.2">
      <c r="D108" s="10"/>
    </row>
    <row r="109" spans="1:33" x14ac:dyDescent="0.2">
      <c r="D109" s="10"/>
    </row>
    <row r="110" spans="1:33" x14ac:dyDescent="0.2">
      <c r="D110" s="10"/>
    </row>
    <row r="111" spans="1:33" x14ac:dyDescent="0.2">
      <c r="D111" s="10"/>
    </row>
    <row r="112" spans="1:33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Y3T1YIG3a2UpYNd3vGaxsZJ/FMcoaAucqcBC6W61X09rURkLWJ4ZE7C5RjRFjBVsbCvMd7jx4tIcmX65VJeDQ==" saltValue="se1ZrEdKX50Qf6k89QPsRg==" spinCount="100000" sheet="1" formatRows="0"/>
  <mergeCells count="14">
    <mergeCell ref="C52:G52"/>
    <mergeCell ref="C79:G79"/>
    <mergeCell ref="C27:G27"/>
    <mergeCell ref="C39:G39"/>
    <mergeCell ref="C41:G41"/>
    <mergeCell ref="C43:G43"/>
    <mergeCell ref="C48:G48"/>
    <mergeCell ref="C50:G50"/>
    <mergeCell ref="A1:G1"/>
    <mergeCell ref="C2:G2"/>
    <mergeCell ref="C3:G3"/>
    <mergeCell ref="C4:G4"/>
    <mergeCell ref="C10:G10"/>
    <mergeCell ref="C20:G2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01 1.00 Naklady</vt:lpstr>
      <vt:lpstr>D.1.1 1.00 Pol</vt:lpstr>
      <vt:lpstr>D.1.2.2 1.00 Pol</vt:lpstr>
      <vt:lpstr>D.1.2.4 1.00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1.00 Naklady'!Názvy_tisku</vt:lpstr>
      <vt:lpstr>'D.1.1 1.00 Pol'!Názvy_tisku</vt:lpstr>
      <vt:lpstr>'D.1.2.2 1.00 Pol'!Názvy_tisku</vt:lpstr>
      <vt:lpstr>'D.1.2.4 1.00 Pol'!Názvy_tisku</vt:lpstr>
      <vt:lpstr>oadresa</vt:lpstr>
      <vt:lpstr>Stavba!Objednatel</vt:lpstr>
      <vt:lpstr>Stavba!Objekt</vt:lpstr>
      <vt:lpstr>'01 1.00 Naklady'!Oblast_tisku</vt:lpstr>
      <vt:lpstr>'D.1.1 1.00 Pol'!Oblast_tisku</vt:lpstr>
      <vt:lpstr>'D.1.2.2 1.00 Pol'!Oblast_tisku</vt:lpstr>
      <vt:lpstr>'D.1.2.4 1.00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2019-03-19T12:27:02Z</cp:lastPrinted>
  <dcterms:created xsi:type="dcterms:W3CDTF">2009-04-08T07:15:50Z</dcterms:created>
  <dcterms:modified xsi:type="dcterms:W3CDTF">2026-03-17T14:25:37Z</dcterms:modified>
</cp:coreProperties>
</file>