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2026 - Svatoborská_střecha_obj č.p. 25_ORG. 600160\VŘ 04_2026\"/>
    </mc:Choice>
  </mc:AlternateContent>
  <bookViews>
    <workbookView xWindow="0" yWindow="0" windowWidth="20970" windowHeight="11310" activeTab="3"/>
  </bookViews>
  <sheets>
    <sheet name="Pokyny pro vyplnění" sheetId="11" r:id="rId1"/>
    <sheet name="Stavba" sheetId="1" r:id="rId2"/>
    <sheet name="VzorPolozky" sheetId="10" state="hidden" r:id="rId3"/>
    <sheet name="SO.01 D.1.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'SO.01 D.1.1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'SO.01 D.1.1 Pol'!$A$1:$Y$341</definedName>
    <definedName name="_xlnm.Print_Area" localSheetId="1">Stavba!$A$1:$J$79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329" i="12" l="1"/>
  <c r="BA327" i="12"/>
  <c r="BA322" i="12"/>
  <c r="BA288" i="12"/>
  <c r="BA283" i="12"/>
  <c r="BA249" i="12"/>
  <c r="G9" i="12"/>
  <c r="M9" i="12" s="1"/>
  <c r="I9" i="12"/>
  <c r="K9" i="12"/>
  <c r="O9" i="12"/>
  <c r="Q9" i="12"/>
  <c r="V9" i="12"/>
  <c r="G13" i="12"/>
  <c r="I13" i="12"/>
  <c r="K13" i="12"/>
  <c r="O13" i="12"/>
  <c r="Q13" i="12"/>
  <c r="V13" i="12"/>
  <c r="G25" i="12"/>
  <c r="I25" i="12"/>
  <c r="K25" i="12"/>
  <c r="M25" i="12"/>
  <c r="O25" i="12"/>
  <c r="Q25" i="12"/>
  <c r="V25" i="12"/>
  <c r="G30" i="12"/>
  <c r="M30" i="12" s="1"/>
  <c r="I30" i="12"/>
  <c r="K30" i="12"/>
  <c r="O30" i="12"/>
  <c r="Q30" i="12"/>
  <c r="V30" i="12"/>
  <c r="G33" i="12"/>
  <c r="I33" i="12"/>
  <c r="K33" i="12"/>
  <c r="O33" i="12"/>
  <c r="Q33" i="12"/>
  <c r="V33" i="12"/>
  <c r="G36" i="12"/>
  <c r="I36" i="12"/>
  <c r="K36" i="12"/>
  <c r="M36" i="12"/>
  <c r="O36" i="12"/>
  <c r="Q36" i="12"/>
  <c r="V36" i="12"/>
  <c r="G44" i="12"/>
  <c r="M44" i="12" s="1"/>
  <c r="I44" i="12"/>
  <c r="K44" i="12"/>
  <c r="O44" i="12"/>
  <c r="Q44" i="12"/>
  <c r="V44" i="12"/>
  <c r="G48" i="12"/>
  <c r="I48" i="12"/>
  <c r="K48" i="12"/>
  <c r="O48" i="12"/>
  <c r="Q48" i="12"/>
  <c r="V48" i="12"/>
  <c r="G55" i="12"/>
  <c r="M55" i="12" s="1"/>
  <c r="I55" i="12"/>
  <c r="K55" i="12"/>
  <c r="O55" i="12"/>
  <c r="Q55" i="12"/>
  <c r="V55" i="12"/>
  <c r="G58" i="12"/>
  <c r="M58" i="12" s="1"/>
  <c r="I58" i="12"/>
  <c r="K58" i="12"/>
  <c r="O58" i="12"/>
  <c r="Q58" i="12"/>
  <c r="V58" i="12"/>
  <c r="G60" i="12"/>
  <c r="M60" i="12" s="1"/>
  <c r="I60" i="12"/>
  <c r="K60" i="12"/>
  <c r="O60" i="12"/>
  <c r="Q60" i="12"/>
  <c r="V60" i="12"/>
  <c r="G63" i="12"/>
  <c r="M63" i="12" s="1"/>
  <c r="I63" i="12"/>
  <c r="K63" i="12"/>
  <c r="O63" i="12"/>
  <c r="Q63" i="12"/>
  <c r="V63" i="12"/>
  <c r="G65" i="12"/>
  <c r="M65" i="12" s="1"/>
  <c r="I65" i="12"/>
  <c r="K65" i="12"/>
  <c r="O65" i="12"/>
  <c r="Q65" i="12"/>
  <c r="V65" i="12"/>
  <c r="G67" i="12"/>
  <c r="M67" i="12" s="1"/>
  <c r="I67" i="12"/>
  <c r="K67" i="12"/>
  <c r="O67" i="12"/>
  <c r="Q67" i="12"/>
  <c r="V67" i="12"/>
  <c r="G70" i="12"/>
  <c r="M70" i="12" s="1"/>
  <c r="I70" i="12"/>
  <c r="K70" i="12"/>
  <c r="O70" i="12"/>
  <c r="Q70" i="12"/>
  <c r="V70" i="12"/>
  <c r="G73" i="12"/>
  <c r="M73" i="12" s="1"/>
  <c r="I73" i="12"/>
  <c r="K73" i="12"/>
  <c r="O73" i="12"/>
  <c r="Q73" i="12"/>
  <c r="V73" i="12"/>
  <c r="G75" i="12"/>
  <c r="G74" i="12" s="1"/>
  <c r="I67" i="1" s="1"/>
  <c r="I75" i="12"/>
  <c r="I74" i="12" s="1"/>
  <c r="K75" i="12"/>
  <c r="K74" i="12" s="1"/>
  <c r="O75" i="12"/>
  <c r="O74" i="12" s="1"/>
  <c r="Q75" i="12"/>
  <c r="Q74" i="12" s="1"/>
  <c r="V75" i="12"/>
  <c r="V74" i="12" s="1"/>
  <c r="G79" i="12"/>
  <c r="G78" i="12" s="1"/>
  <c r="I68" i="1" s="1"/>
  <c r="I79" i="12"/>
  <c r="I78" i="12" s="1"/>
  <c r="K79" i="12"/>
  <c r="K78" i="12" s="1"/>
  <c r="O79" i="12"/>
  <c r="O78" i="12" s="1"/>
  <c r="Q79" i="12"/>
  <c r="Q78" i="12" s="1"/>
  <c r="V79" i="12"/>
  <c r="V78" i="12" s="1"/>
  <c r="G83" i="12"/>
  <c r="G82" i="12" s="1"/>
  <c r="I69" i="1" s="1"/>
  <c r="I83" i="12"/>
  <c r="I82" i="12" s="1"/>
  <c r="K83" i="12"/>
  <c r="K82" i="12" s="1"/>
  <c r="O83" i="12"/>
  <c r="O82" i="12" s="1"/>
  <c r="Q83" i="12"/>
  <c r="Q82" i="12" s="1"/>
  <c r="V83" i="12"/>
  <c r="V82" i="12" s="1"/>
  <c r="G89" i="12"/>
  <c r="I89" i="12"/>
  <c r="K89" i="12"/>
  <c r="O89" i="12"/>
  <c r="Q89" i="12"/>
  <c r="V89" i="12"/>
  <c r="G95" i="12"/>
  <c r="M95" i="12" s="1"/>
  <c r="I95" i="12"/>
  <c r="K95" i="12"/>
  <c r="O95" i="12"/>
  <c r="Q95" i="12"/>
  <c r="V95" i="12"/>
  <c r="G97" i="12"/>
  <c r="M97" i="12" s="1"/>
  <c r="I97" i="12"/>
  <c r="K97" i="12"/>
  <c r="O97" i="12"/>
  <c r="Q97" i="12"/>
  <c r="V97" i="12"/>
  <c r="G100" i="12"/>
  <c r="M100" i="12" s="1"/>
  <c r="I100" i="12"/>
  <c r="K100" i="12"/>
  <c r="O100" i="12"/>
  <c r="Q100" i="12"/>
  <c r="V100" i="12"/>
  <c r="G103" i="12"/>
  <c r="M103" i="12" s="1"/>
  <c r="I103" i="12"/>
  <c r="K103" i="12"/>
  <c r="O103" i="12"/>
  <c r="Q103" i="12"/>
  <c r="V103" i="12"/>
  <c r="G106" i="12"/>
  <c r="I106" i="12"/>
  <c r="K106" i="12"/>
  <c r="M106" i="12"/>
  <c r="O106" i="12"/>
  <c r="Q106" i="12"/>
  <c r="V106" i="12"/>
  <c r="G113" i="12"/>
  <c r="M113" i="12" s="1"/>
  <c r="I113" i="12"/>
  <c r="K113" i="12"/>
  <c r="O113" i="12"/>
  <c r="Q113" i="12"/>
  <c r="V113" i="12"/>
  <c r="G118" i="12"/>
  <c r="M118" i="12" s="1"/>
  <c r="I118" i="12"/>
  <c r="K118" i="12"/>
  <c r="O118" i="12"/>
  <c r="Q118" i="12"/>
  <c r="V118" i="12"/>
  <c r="G124" i="12"/>
  <c r="M124" i="12" s="1"/>
  <c r="I124" i="12"/>
  <c r="K124" i="12"/>
  <c r="O124" i="12"/>
  <c r="Q124" i="12"/>
  <c r="V124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M130" i="12" s="1"/>
  <c r="I130" i="12"/>
  <c r="K130" i="12"/>
  <c r="O130" i="12"/>
  <c r="Q130" i="12"/>
  <c r="V130" i="12"/>
  <c r="G132" i="12"/>
  <c r="M132" i="12" s="1"/>
  <c r="I132" i="12"/>
  <c r="K132" i="12"/>
  <c r="O132" i="12"/>
  <c r="Q132" i="12"/>
  <c r="V132" i="12"/>
  <c r="G134" i="12"/>
  <c r="I134" i="12"/>
  <c r="K134" i="12"/>
  <c r="M134" i="12"/>
  <c r="O134" i="12"/>
  <c r="Q134" i="12"/>
  <c r="V134" i="12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Q140" i="12"/>
  <c r="V140" i="12"/>
  <c r="G142" i="12"/>
  <c r="M142" i="12" s="1"/>
  <c r="I142" i="12"/>
  <c r="K142" i="12"/>
  <c r="O142" i="12"/>
  <c r="Q142" i="12"/>
  <c r="V142" i="12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5" i="12"/>
  <c r="I165" i="12"/>
  <c r="K165" i="12"/>
  <c r="M165" i="12"/>
  <c r="O165" i="12"/>
  <c r="Q165" i="12"/>
  <c r="V165" i="12"/>
  <c r="G169" i="12"/>
  <c r="M169" i="12" s="1"/>
  <c r="I169" i="12"/>
  <c r="K169" i="12"/>
  <c r="O169" i="12"/>
  <c r="Q169" i="12"/>
  <c r="V169" i="12"/>
  <c r="G175" i="12"/>
  <c r="I175" i="12"/>
  <c r="K175" i="12"/>
  <c r="O175" i="12"/>
  <c r="Q175" i="12"/>
  <c r="V175" i="12"/>
  <c r="G179" i="12"/>
  <c r="M179" i="12" s="1"/>
  <c r="I179" i="12"/>
  <c r="K179" i="12"/>
  <c r="O179" i="12"/>
  <c r="Q179" i="12"/>
  <c r="V179" i="12"/>
  <c r="G182" i="12"/>
  <c r="M182" i="12" s="1"/>
  <c r="I182" i="12"/>
  <c r="K182" i="12"/>
  <c r="O182" i="12"/>
  <c r="Q182" i="12"/>
  <c r="V182" i="12"/>
  <c r="G184" i="12"/>
  <c r="M184" i="12" s="1"/>
  <c r="I184" i="12"/>
  <c r="K184" i="12"/>
  <c r="O184" i="12"/>
  <c r="Q184" i="12"/>
  <c r="V184" i="12"/>
  <c r="G188" i="12"/>
  <c r="M188" i="12" s="1"/>
  <c r="I188" i="12"/>
  <c r="K188" i="12"/>
  <c r="O188" i="12"/>
  <c r="Q188" i="12"/>
  <c r="V188" i="12"/>
  <c r="G191" i="12"/>
  <c r="I191" i="12"/>
  <c r="K191" i="12"/>
  <c r="M191" i="12"/>
  <c r="O191" i="12"/>
  <c r="Q191" i="12"/>
  <c r="V191" i="12"/>
  <c r="G198" i="12"/>
  <c r="M198" i="12" s="1"/>
  <c r="I198" i="12"/>
  <c r="K198" i="12"/>
  <c r="O198" i="12"/>
  <c r="Q198" i="12"/>
  <c r="V198" i="12"/>
  <c r="G202" i="12"/>
  <c r="M202" i="12" s="1"/>
  <c r="I202" i="12"/>
  <c r="K202" i="12"/>
  <c r="O202" i="12"/>
  <c r="Q202" i="12"/>
  <c r="V202" i="12"/>
  <c r="G204" i="12"/>
  <c r="M204" i="12" s="1"/>
  <c r="I204" i="12"/>
  <c r="K204" i="12"/>
  <c r="O204" i="12"/>
  <c r="Q204" i="12"/>
  <c r="V204" i="12"/>
  <c r="G211" i="12"/>
  <c r="M211" i="12" s="1"/>
  <c r="I211" i="12"/>
  <c r="K211" i="12"/>
  <c r="O211" i="12"/>
  <c r="Q211" i="12"/>
  <c r="V211" i="12"/>
  <c r="G221" i="12"/>
  <c r="M221" i="12" s="1"/>
  <c r="I221" i="12"/>
  <c r="K221" i="12"/>
  <c r="O221" i="12"/>
  <c r="Q221" i="12"/>
  <c r="V221" i="12"/>
  <c r="G225" i="12"/>
  <c r="M225" i="12" s="1"/>
  <c r="I225" i="12"/>
  <c r="K225" i="12"/>
  <c r="O225" i="12"/>
  <c r="Q225" i="12"/>
  <c r="V225" i="12"/>
  <c r="G228" i="12"/>
  <c r="M228" i="12" s="1"/>
  <c r="I228" i="12"/>
  <c r="K228" i="12"/>
  <c r="O228" i="12"/>
  <c r="Q228" i="12"/>
  <c r="V228" i="12"/>
  <c r="G231" i="12"/>
  <c r="I231" i="12"/>
  <c r="K231" i="12"/>
  <c r="M231" i="12"/>
  <c r="O231" i="12"/>
  <c r="Q231" i="12"/>
  <c r="V231" i="12"/>
  <c r="G234" i="12"/>
  <c r="M234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41" i="12"/>
  <c r="M241" i="12" s="1"/>
  <c r="I241" i="12"/>
  <c r="K241" i="12"/>
  <c r="O241" i="12"/>
  <c r="Q241" i="12"/>
  <c r="V241" i="12"/>
  <c r="G243" i="12"/>
  <c r="I243" i="12"/>
  <c r="K243" i="12"/>
  <c r="O243" i="12"/>
  <c r="Q243" i="12"/>
  <c r="V243" i="12"/>
  <c r="G248" i="12"/>
  <c r="M248" i="12" s="1"/>
  <c r="I248" i="12"/>
  <c r="K248" i="12"/>
  <c r="O248" i="12"/>
  <c r="Q248" i="12"/>
  <c r="V248" i="12"/>
  <c r="G250" i="12"/>
  <c r="M250" i="12" s="1"/>
  <c r="I250" i="12"/>
  <c r="K250" i="12"/>
  <c r="O250" i="12"/>
  <c r="Q250" i="12"/>
  <c r="V250" i="12"/>
  <c r="G253" i="12"/>
  <c r="M253" i="12" s="1"/>
  <c r="I253" i="12"/>
  <c r="K253" i="12"/>
  <c r="O253" i="12"/>
  <c r="Q253" i="12"/>
  <c r="V253" i="12"/>
  <c r="G257" i="12"/>
  <c r="M257" i="12" s="1"/>
  <c r="I257" i="12"/>
  <c r="K257" i="12"/>
  <c r="O257" i="12"/>
  <c r="Q257" i="12"/>
  <c r="V257" i="12"/>
  <c r="G261" i="12"/>
  <c r="I261" i="12"/>
  <c r="K261" i="12"/>
  <c r="M261" i="12"/>
  <c r="O261" i="12"/>
  <c r="Q261" i="12"/>
  <c r="V261" i="12"/>
  <c r="G267" i="12"/>
  <c r="M267" i="12" s="1"/>
  <c r="I267" i="12"/>
  <c r="K267" i="12"/>
  <c r="O267" i="12"/>
  <c r="Q267" i="12"/>
  <c r="V267" i="12"/>
  <c r="G268" i="12"/>
  <c r="I268" i="12"/>
  <c r="K268" i="12"/>
  <c r="O268" i="12"/>
  <c r="Q268" i="12"/>
  <c r="V268" i="12"/>
  <c r="G269" i="12"/>
  <c r="M269" i="12" s="1"/>
  <c r="I269" i="12"/>
  <c r="K269" i="12"/>
  <c r="O269" i="12"/>
  <c r="Q269" i="12"/>
  <c r="V269" i="12"/>
  <c r="G275" i="12"/>
  <c r="M275" i="12" s="1"/>
  <c r="M274" i="12" s="1"/>
  <c r="I275" i="12"/>
  <c r="I274" i="12" s="1"/>
  <c r="K275" i="12"/>
  <c r="K274" i="12" s="1"/>
  <c r="O275" i="12"/>
  <c r="O274" i="12" s="1"/>
  <c r="Q275" i="12"/>
  <c r="Q274" i="12" s="1"/>
  <c r="V275" i="12"/>
  <c r="V274" i="12" s="1"/>
  <c r="G280" i="12"/>
  <c r="M280" i="12" s="1"/>
  <c r="I280" i="12"/>
  <c r="K280" i="12"/>
  <c r="O280" i="12"/>
  <c r="Q280" i="12"/>
  <c r="V280" i="12"/>
  <c r="K279" i="12"/>
  <c r="V279" i="12"/>
  <c r="G282" i="12"/>
  <c r="I282" i="12"/>
  <c r="K282" i="12"/>
  <c r="O282" i="12"/>
  <c r="Q282" i="12"/>
  <c r="V282" i="12"/>
  <c r="G287" i="12"/>
  <c r="M287" i="12" s="1"/>
  <c r="I287" i="12"/>
  <c r="K287" i="12"/>
  <c r="O287" i="12"/>
  <c r="Q287" i="12"/>
  <c r="V287" i="12"/>
  <c r="G292" i="12"/>
  <c r="M292" i="12" s="1"/>
  <c r="I292" i="12"/>
  <c r="K292" i="12"/>
  <c r="O292" i="12"/>
  <c r="Q292" i="12"/>
  <c r="V292" i="12"/>
  <c r="G296" i="12"/>
  <c r="M296" i="12" s="1"/>
  <c r="I296" i="12"/>
  <c r="K296" i="12"/>
  <c r="O296" i="12"/>
  <c r="Q296" i="12"/>
  <c r="V296" i="12"/>
  <c r="G301" i="12"/>
  <c r="M301" i="12" s="1"/>
  <c r="I301" i="12"/>
  <c r="K301" i="12"/>
  <c r="O301" i="12"/>
  <c r="Q301" i="12"/>
  <c r="V301" i="12"/>
  <c r="G305" i="12"/>
  <c r="M305" i="12" s="1"/>
  <c r="I305" i="12"/>
  <c r="K305" i="12"/>
  <c r="O305" i="12"/>
  <c r="Q305" i="12"/>
  <c r="V305" i="12"/>
  <c r="G310" i="12"/>
  <c r="M310" i="12" s="1"/>
  <c r="I310" i="12"/>
  <c r="K310" i="12"/>
  <c r="O310" i="12"/>
  <c r="Q310" i="12"/>
  <c r="V310" i="12"/>
  <c r="G314" i="12"/>
  <c r="I314" i="12"/>
  <c r="K314" i="12"/>
  <c r="M314" i="12"/>
  <c r="O314" i="12"/>
  <c r="Q314" i="12"/>
  <c r="V314" i="12"/>
  <c r="G319" i="12"/>
  <c r="M319" i="12" s="1"/>
  <c r="I319" i="12"/>
  <c r="K319" i="12"/>
  <c r="O319" i="12"/>
  <c r="Q319" i="12"/>
  <c r="V319" i="12"/>
  <c r="G321" i="12"/>
  <c r="M321" i="12" s="1"/>
  <c r="I321" i="12"/>
  <c r="K321" i="12"/>
  <c r="O321" i="12"/>
  <c r="O318" i="12" s="1"/>
  <c r="Q321" i="12"/>
  <c r="V321" i="12"/>
  <c r="G323" i="12"/>
  <c r="I323" i="12"/>
  <c r="K323" i="12"/>
  <c r="M323" i="12"/>
  <c r="O323" i="12"/>
  <c r="Q323" i="12"/>
  <c r="V323" i="12"/>
  <c r="G326" i="12"/>
  <c r="M326" i="12" s="1"/>
  <c r="I326" i="12"/>
  <c r="K326" i="12"/>
  <c r="O326" i="12"/>
  <c r="Q326" i="12"/>
  <c r="V326" i="12"/>
  <c r="G328" i="12"/>
  <c r="M328" i="12" s="1"/>
  <c r="I328" i="12"/>
  <c r="K328" i="12"/>
  <c r="O328" i="12"/>
  <c r="O325" i="12" s="1"/>
  <c r="Q328" i="12"/>
  <c r="V328" i="12"/>
  <c r="AF331" i="12"/>
  <c r="G41" i="1" s="1"/>
  <c r="AZ56" i="1"/>
  <c r="AZ55" i="1"/>
  <c r="AZ54" i="1"/>
  <c r="AZ53" i="1"/>
  <c r="AZ52" i="1"/>
  <c r="AZ51" i="1"/>
  <c r="AZ50" i="1"/>
  <c r="AZ49" i="1"/>
  <c r="AZ47" i="1"/>
  <c r="AZ46" i="1"/>
  <c r="H40" i="1"/>
  <c r="G274" i="12" l="1"/>
  <c r="I74" i="1" s="1"/>
  <c r="V266" i="12"/>
  <c r="G39" i="1"/>
  <c r="G43" i="1" s="1"/>
  <c r="G25" i="1" s="1"/>
  <c r="A25" i="1" s="1"/>
  <c r="G42" i="1"/>
  <c r="G29" i="12"/>
  <c r="I65" i="1" s="1"/>
  <c r="G8" i="12"/>
  <c r="I64" i="1" s="1"/>
  <c r="K174" i="12"/>
  <c r="Q88" i="12"/>
  <c r="V47" i="12"/>
  <c r="G266" i="12"/>
  <c r="I73" i="1" s="1"/>
  <c r="K240" i="12"/>
  <c r="Q240" i="12"/>
  <c r="I240" i="12"/>
  <c r="V174" i="12"/>
  <c r="K88" i="12"/>
  <c r="G47" i="12"/>
  <c r="I66" i="1" s="1"/>
  <c r="O29" i="12"/>
  <c r="O8" i="12"/>
  <c r="Q281" i="12"/>
  <c r="O240" i="12"/>
  <c r="O88" i="12"/>
  <c r="K325" i="12"/>
  <c r="Q325" i="12"/>
  <c r="I325" i="12"/>
  <c r="K318" i="12"/>
  <c r="Q318" i="12"/>
  <c r="I318" i="12"/>
  <c r="O279" i="12"/>
  <c r="O266" i="12"/>
  <c r="V240" i="12"/>
  <c r="G174" i="12"/>
  <c r="I71" i="1" s="1"/>
  <c r="V88" i="12"/>
  <c r="Q47" i="12"/>
  <c r="I47" i="12"/>
  <c r="O47" i="12"/>
  <c r="K29" i="12"/>
  <c r="Q29" i="12"/>
  <c r="I29" i="12"/>
  <c r="K8" i="12"/>
  <c r="Q8" i="12"/>
  <c r="I8" i="12"/>
  <c r="I281" i="12"/>
  <c r="I88" i="12"/>
  <c r="V325" i="12"/>
  <c r="V318" i="12"/>
  <c r="Q279" i="12"/>
  <c r="I279" i="12"/>
  <c r="K266" i="12"/>
  <c r="Q266" i="12"/>
  <c r="I266" i="12"/>
  <c r="G240" i="12"/>
  <c r="I72" i="1" s="1"/>
  <c r="Q174" i="12"/>
  <c r="I174" i="12"/>
  <c r="O174" i="12"/>
  <c r="G88" i="12"/>
  <c r="I70" i="1" s="1"/>
  <c r="K47" i="12"/>
  <c r="V29" i="12"/>
  <c r="V8" i="12"/>
  <c r="M325" i="12"/>
  <c r="M318" i="12"/>
  <c r="G325" i="12"/>
  <c r="I78" i="1" s="1"/>
  <c r="I20" i="1" s="1"/>
  <c r="G318" i="12"/>
  <c r="I77" i="1" s="1"/>
  <c r="I19" i="1" s="1"/>
  <c r="V281" i="12"/>
  <c r="O281" i="12"/>
  <c r="M279" i="12"/>
  <c r="M29" i="12"/>
  <c r="AE331" i="12"/>
  <c r="K281" i="12"/>
  <c r="G281" i="12"/>
  <c r="I76" i="1" s="1"/>
  <c r="M282" i="12"/>
  <c r="M281" i="12" s="1"/>
  <c r="G279" i="12"/>
  <c r="I75" i="1" s="1"/>
  <c r="I18" i="1" s="1"/>
  <c r="M268" i="12"/>
  <c r="M266" i="12" s="1"/>
  <c r="M243" i="12"/>
  <c r="M240" i="12" s="1"/>
  <c r="M175" i="12"/>
  <c r="M174" i="12" s="1"/>
  <c r="M89" i="12"/>
  <c r="M88" i="12" s="1"/>
  <c r="M83" i="12"/>
  <c r="M82" i="12" s="1"/>
  <c r="M79" i="12"/>
  <c r="M78" i="12" s="1"/>
  <c r="M75" i="12"/>
  <c r="M74" i="12" s="1"/>
  <c r="M48" i="12"/>
  <c r="M47" i="12" s="1"/>
  <c r="M33" i="12"/>
  <c r="M13" i="12"/>
  <c r="M8" i="12" s="1"/>
  <c r="J28" i="1"/>
  <c r="J26" i="1"/>
  <c r="G38" i="1"/>
  <c r="F38" i="1"/>
  <c r="J23" i="1"/>
  <c r="J24" i="1"/>
  <c r="J25" i="1"/>
  <c r="J27" i="1"/>
  <c r="E24" i="1"/>
  <c r="E26" i="1"/>
  <c r="A26" i="1" l="1"/>
  <c r="G26" i="1"/>
  <c r="I17" i="1"/>
  <c r="I79" i="1"/>
  <c r="I16" i="1"/>
  <c r="F42" i="1"/>
  <c r="H42" i="1" s="1"/>
  <c r="I42" i="1" s="1"/>
  <c r="F39" i="1"/>
  <c r="F41" i="1"/>
  <c r="H41" i="1" s="1"/>
  <c r="I41" i="1" s="1"/>
  <c r="G331" i="12"/>
  <c r="I21" i="1" l="1"/>
  <c r="F43" i="1"/>
  <c r="H39" i="1"/>
  <c r="H43" i="1" s="1"/>
  <c r="J78" i="1"/>
  <c r="J66" i="1"/>
  <c r="J70" i="1"/>
  <c r="J74" i="1"/>
  <c r="J67" i="1"/>
  <c r="J71" i="1"/>
  <c r="J75" i="1"/>
  <c r="J65" i="1"/>
  <c r="J68" i="1"/>
  <c r="J72" i="1"/>
  <c r="J76" i="1"/>
  <c r="J64" i="1"/>
  <c r="J69" i="1"/>
  <c r="J73" i="1"/>
  <c r="J77" i="1"/>
  <c r="I39" i="1" l="1"/>
  <c r="I43" i="1" s="1"/>
  <c r="J39" i="1" s="1"/>
  <c r="J43" i="1" s="1"/>
  <c r="J79" i="1"/>
  <c r="G23" i="1"/>
  <c r="A23" i="1" s="1"/>
  <c r="G28" i="1"/>
  <c r="J41" i="1" l="1"/>
  <c r="J42" i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sebela@rozpoctysebela.cz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<sst xmlns="http://schemas.openxmlformats.org/spreadsheetml/2006/main" count="1450" uniqueCount="514">
  <si>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</si>
  <si>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</si>
  <si>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</si>
  <si>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</si>
  <si>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</si>
  <si>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</si>
  <si>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</si>
  <si>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</si>
  <si>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</si>
  <si>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</si>
  <si>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</si>
  <si>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</si>
  <si>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</si>
  <si>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</si>
  <si>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</si>
  <si>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</si>
  <si>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</si>
  <si>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</si>
  <si>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</si>
  <si>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</si>
  <si>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</si>
  <si>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</si>
  <si>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</si>
  <si>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</si>
  <si>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</si>
  <si>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</si>
  <si>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</si>
  <si>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</si>
  <si>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</si>
  <si>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</si>
  <si>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</si>
  <si>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</si>
  <si>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</si>
  <si>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</si>
  <si>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</si>
  <si>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</si>
  <si>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</si>
  <si>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</si>
  <si>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</si>
  <si>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</si>
  <si>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</si>
  <si>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</si>
  <si>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</si>
  <si>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D.1.1</t>
  </si>
  <si>
    <t>Soupis prací a dodávek</t>
  </si>
  <si>
    <t>SO.01</t>
  </si>
  <si>
    <t>Rodinný dům</t>
  </si>
  <si>
    <t>Objekt:</t>
  </si>
  <si>
    <t>Rozpočet:</t>
  </si>
  <si>
    <t>Rozpočtování staveb Šebela s.r.o.</t>
  </si>
  <si>
    <t>RSS25105</t>
  </si>
  <si>
    <t>Rekonstrukce střechy RD Kyjov, Svatoborská č.p.25/8</t>
  </si>
  <si>
    <t>Ing. Pavel Fridrich</t>
  </si>
  <si>
    <t>Pod Lipami 2153/17</t>
  </si>
  <si>
    <t>Kyjov-Nětčice</t>
  </si>
  <si>
    <t>69701</t>
  </si>
  <si>
    <t>88081265</t>
  </si>
  <si>
    <t>Stavba</t>
  </si>
  <si>
    <t>Stavební objekt</t>
  </si>
  <si>
    <t>Celkem za stavbu</t>
  </si>
  <si>
    <t>CZK</t>
  </si>
  <si>
    <t>#POPS</t>
  </si>
  <si>
    <t>Popis stavby: RSS25105 - Rekonstrukce střechy RD Kyjov, Svatoborská č.p.25/8</t>
  </si>
  <si>
    <t>Pro výkaz výměr platí:</t>
  </si>
  <si>
    <t>Do všech položek, musí být zahrnuty veškeré přidružené práce a materiály běžné pro splnění požadovaného technického a provozního účelu a dodržení veškerých technologických postupů a norem, jako mohou být drobné detaily, tmely, lišty, pomocné profily v SDK, těsnění, dilatace, atyp. kotvení a podobně nezahrnuté v předepsaných položkách soupisu prací a dodávek. Položky v soupisu prací jsou založeny buď jako přesné, nebo svým charakterem nejblíže podobné požadavku PD. Dodavatel při stanovení jednotkových cen položek musí vycházet z požadavků a obsahu PD ve všech souvislostech a vazbách, a toto do JC promítnout, nikoliv jen z obsahu ceníkové položky.</t>
  </si>
  <si>
    <t>Ostatní ujednání:</t>
  </si>
  <si>
    <t>01 Dodavatel předloží veškeré připomínky k projektové dokumentaci a výkazu výměr, před předložením své cenové nabídky.Pokud dodavatel nepožádá o přidání chybějící položky v průběhu výběrového řízení, má se za to, že tuto skutečnost promítl v jednotkových cenách ostatních položek a nelze ji tak nárokovat dodatečně.</t>
  </si>
  <si>
    <t>02 Rozpočet a VV má charakter odborné studie předběžných prací a materiálů ve formě soupisu prací a dodávek.</t>
  </si>
  <si>
    <t>03 Jakékoliv další nakládání s dokumentem po předání objednateli podléhá smluvním podmínkám těchto stran bez vlivu na zpracovatele soupisu prací a dodávek, pokud není v objednávce stanoveno jinak.</t>
  </si>
  <si>
    <t>04 Pokud není v objednávce uvedeno jinak, neslouží výkaz výměr pro závazné objednání materiálu, prací a služeb, tyto množství musí být před objednáním prověřeny dle skutečnosti na stavbě.</t>
  </si>
  <si>
    <t>05 Na dokument je poskytnuta záruka ve lhůtě 36 měsíců. V případě shledání vad díla budou tyto zhotovitelem bezodkladně odstraněny. Buď vydáním nového rozpočtu a výkazu výměr, formou dodatku nebo rozdílového rozpočtu.</t>
  </si>
  <si>
    <t>06 Zpracovatel rozpočtu není nijak vázán k rozhodnutí dodavatele vybudovat dílo nebo jeho část na základě položek rozpočtu. Dílo dodavatele stavby musí být vždy v souladu s výkresouvou a textovou částí PD, byť by rozpočet vykazoval jakékoliv rozdílnosti.</t>
  </si>
  <si>
    <t>07 Jednotkové ceny položek nejsou nijak závazné a musí být prověřeny u konkrétních dodavatelů daných prvků a systémů. Zhotovitel rozpočtu negarantuje jistotu dostupnosti materiálů a prací za uvedenou JC z rozpočtu. Dodavatel doplní vlastní ceny dle svých možností.</t>
  </si>
  <si>
    <t>#POPO</t>
  </si>
  <si>
    <t>Popis objektu: SO.01 - Rodinný dům</t>
  </si>
  <si>
    <t>#POPR</t>
  </si>
  <si>
    <t>Popis rozpočtu: D.1.1 - Soupis prací a dodávek</t>
  </si>
  <si>
    <t>Rekapitulace dílů</t>
  </si>
  <si>
    <t>Typ dílu</t>
  </si>
  <si>
    <t>3</t>
  </si>
  <si>
    <t>Svislé a kompletní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</si>
  <si>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</si>
  <si>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</si>
  <si>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</si>
  <si>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</si>
  <si>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</si>
  <si>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</si>
  <si>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</si>
  <si>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</si>
  <si>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</si>
  <si>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</si>
  <si>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</si>
  <si>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</si>
  <si>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</si>
  <si>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</si>
  <si>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</si>
  <si>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</si>
  <si>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</si>
  <si>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</si>
  <si>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</si>
  <si>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</si>
  <si>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</si>
  <si>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</si>
  <si>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</si>
  <si>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</si>
  <si>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</si>
  <si>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</si>
  <si>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</si>
  <si>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</si>
  <si>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</si>
  <si>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</si>
  <si>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</si>
  <si>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</si>
  <si>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</si>
  <si>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</si>
  <si>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</si>
  <si>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</si>
  <si>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</si>
  <si>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</si>
  <si>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</si>
  <si>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</si>
  <si>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</si>
  <si>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</si>
  <si>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</si>
  <si>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</si>
  <si>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</si>
  <si>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</si>
  <si>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</si>
  <si>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</si>
  <si>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</si>
  <si>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</si>
  <si>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</si>
  <si>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</si>
  <si>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</si>
  <si>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</si>
  <si>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</si>
  <si>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</si>
  <si>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317235811RT2</t>
  </si>
  <si>
    <t xml:space="preserve">Doplnění zdiva říms kordonových a hlavních na jakoukoliv maltu </t>
  </si>
  <si>
    <t>m3</t>
  </si>
  <si>
    <t>801-4</t>
  </si>
  <si>
    <t>RTS 25/ I</t>
  </si>
  <si>
    <t>Práce</t>
  </si>
  <si>
    <t>Běžná</t>
  </si>
  <si>
    <t>POL1_</t>
  </si>
  <si>
    <t>cihlami pálenými, s dodáním hmot,</t>
  </si>
  <si>
    <t>SPI</t>
  </si>
  <si>
    <t xml:space="preserve">v případě potřeby, uvolnění cihel vlivem výměny pozednice apod. : </t>
  </si>
  <si>
    <t>VV</t>
  </si>
  <si>
    <t>0,5</t>
  </si>
  <si>
    <t>319201316R00</t>
  </si>
  <si>
    <t>Vyrovnání povrchu zdiva pod omítku maltou ze SMS tloušťka 20 mm</t>
  </si>
  <si>
    <t>m2</t>
  </si>
  <si>
    <t>801-1</t>
  </si>
  <si>
    <t>maltou ze suché směsi, bez pomocného lešení,</t>
  </si>
  <si>
    <t xml:space="preserve">oprava komínů (pod tenkovrstvou omítku) : </t>
  </si>
  <si>
    <t xml:space="preserve">viz TZ: : </t>
  </si>
  <si>
    <t>komín č.1 : 3,9</t>
  </si>
  <si>
    <t>komín č.2 : 3,2</t>
  </si>
  <si>
    <t>komín č.3 : 2,4</t>
  </si>
  <si>
    <t>komín č.4 : 4,8</t>
  </si>
  <si>
    <t>Mezisoučet</t>
  </si>
  <si>
    <t xml:space="preserve">případné plochy u štítového zdiva : </t>
  </si>
  <si>
    <t>10,0</t>
  </si>
  <si>
    <t>319202331R00</t>
  </si>
  <si>
    <t>Vyrovnání nerovného povrchu přizděním  o tloušťce přes 80 do 150 mm</t>
  </si>
  <si>
    <t>vnitřního i vnějšího zdiva, bez odsekání vadných cihel, bez pomocného lešení,</t>
  </si>
  <si>
    <t xml:space="preserve">oprava povrchu atik po odhalení krytiny : </t>
  </si>
  <si>
    <t>0,15*15,0</t>
  </si>
  <si>
    <t>602021183R00</t>
  </si>
  <si>
    <t xml:space="preserve">Omítka stěn z hotových směsí vrchní tenkovrstvá, silikátová, škrábaná, zrnitost 1,5 mm,  </t>
  </si>
  <si>
    <t>po jednotlivých vrstvách</t>
  </si>
  <si>
    <t>Odkaz na mn. položky pořadí 7 : 24,30000</t>
  </si>
  <si>
    <t>621421145RT2</t>
  </si>
  <si>
    <t>Omítky vnější podhledů MV nebo MVC vápenocementová, štuková, složitost 3</t>
  </si>
  <si>
    <t xml:space="preserve">položku použít v případě potřeby opravy povrchů omítek uliční římsy : </t>
  </si>
  <si>
    <t>předpoklad : 2,0</t>
  </si>
  <si>
    <t>622471318R00</t>
  </si>
  <si>
    <t xml:space="preserve">Nátěry a nástřiky vnějších stěn a pilířů základním a krycím nátěrem (nebo přestřikem povrchu) hmota akrylátová, složitost 3 ÷ 4,  </t>
  </si>
  <si>
    <t>Penetrace + 2 x krycí nátěr.</t>
  </si>
  <si>
    <t>POP</t>
  </si>
  <si>
    <t xml:space="preserve">štíty : </t>
  </si>
  <si>
    <t/>
  </si>
  <si>
    <t xml:space="preserve">předpoklad : </t>
  </si>
  <si>
    <t>Odkaz na mn. položky pořadí 5 : 2,00000</t>
  </si>
  <si>
    <t>622481211RT2</t>
  </si>
  <si>
    <t>Vyztužení povrchových úprav vnějších stěn stěrkou s výztužnou sklotextilní tkaninou, s dodávkou sítě a stěrkového tmelu</t>
  </si>
  <si>
    <t xml:space="preserve">přestěrkování po vyrovnání povrchu zdiva a komínů : </t>
  </si>
  <si>
    <t>Odkaz na mn. položky pořadí 2 : 24,30000</t>
  </si>
  <si>
    <t>941941051R00</t>
  </si>
  <si>
    <t>Montáž lešení lehkého pracovního řadového s podlahami šířky od 1,20 do 1,50 m, výšky do 10 m</t>
  </si>
  <si>
    <t>800-3</t>
  </si>
  <si>
    <t>včetně kotvení</t>
  </si>
  <si>
    <t>Včetně kotvení lešení.</t>
  </si>
  <si>
    <t xml:space="preserve">ulice : </t>
  </si>
  <si>
    <t>(13,09+1,5*2)*(14,6-6,16+0,6-1,8)</t>
  </si>
  <si>
    <t xml:space="preserve">dvůr : </t>
  </si>
  <si>
    <t>(12,48+1,5*2)*(14,6-6,16+0,6-1,8)</t>
  </si>
  <si>
    <t>941941391R00</t>
  </si>
  <si>
    <t>Montáž lešení lehkého pracovního řadového s podlahami příplatek za každý další i započatý měsíc použití lešení  šířky od 1,20 do 1,50 m a výšky do 10 m</t>
  </si>
  <si>
    <t>Odkaz na mn. položky pořadí 8 : 228,56680</t>
  </si>
  <si>
    <t>941941851R00</t>
  </si>
  <si>
    <t>Demontáž lešení lehkého řadového s podlahami šířky přes 1,2 do 1,5 m, výšky do 10 m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</si>
  <si>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</si>
  <si>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</si>
  <si>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</si>
  <si>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</si>
  <si>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Odkaz na mn. položky pořadí 11 : 116,49160</t>
  </si>
  <si>
    <t>944944081R00</t>
  </si>
  <si>
    <t xml:space="preserve">Demontáž ochranné sítě z umělých vláken </t>
  </si>
  <si>
    <t>944945012R00</t>
  </si>
  <si>
    <t>Montáž záchytné stříšky šířky do 2 m</t>
  </si>
  <si>
    <t>m</t>
  </si>
  <si>
    <t>13,1+1,5*2</t>
  </si>
  <si>
    <t>944945812R00</t>
  </si>
  <si>
    <t>Demontáž záchytné stříšky šířky do 2 m</t>
  </si>
  <si>
    <t>zřizované současně s lehkým nebo těžkým lešením,</t>
  </si>
  <si>
    <t>Odkaz na mn. položky pořadí 14 : 16,10000</t>
  </si>
  <si>
    <t>9419550.R</t>
  </si>
  <si>
    <t>Lešení lehké pomocné, pro opravy komínů nad střešní rovinou celkem</t>
  </si>
  <si>
    <t>soubor</t>
  </si>
  <si>
    <t>Vlastní</t>
  </si>
  <si>
    <t>Indiv</t>
  </si>
  <si>
    <t>952903111R00</t>
  </si>
  <si>
    <t>Čištění budov odstranění prachu z trámů</t>
  </si>
  <si>
    <t xml:space="preserve">především v místech výměn krovu apod. : </t>
  </si>
  <si>
    <t>75,0</t>
  </si>
  <si>
    <t>216904212R00</t>
  </si>
  <si>
    <t xml:space="preserve">Očištění ploch tlak. vodou nebo stlač. vzduchem očištění stlačeným vzduchem, zdiva stěn a rubu kleneb,  </t>
  </si>
  <si>
    <t>800-2</t>
  </si>
  <si>
    <t xml:space="preserve">opravované povrchy : 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</si>
  <si>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</si>
  <si>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</si>
  <si>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</si>
  <si>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</si>
  <si>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</si>
  <si>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</si>
  <si>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</si>
  <si>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1,2,3,4,5,6,7,8,9,12,14,16, : </t>
  </si>
  <si>
    <t>Součet: : 7,98791</t>
  </si>
  <si>
    <t>762088116R00</t>
  </si>
  <si>
    <t>Zvláštní výkony zakrývání a odkrývání opravované střešní konstrukce provizorní těžkou plachtou na ochranu před srážkovou vodou 15 x 20 m</t>
  </si>
  <si>
    <t>kus</t>
  </si>
  <si>
    <t>800-762</t>
  </si>
  <si>
    <t>Zakrývání rozpracovaných tesařských konstrukcí těžkou plachtou na ochranu před srážkovou vodou.</t>
  </si>
  <si>
    <t xml:space="preserve">ocenit dle možností dodavatele zajistit stavbu proti dešti : </t>
  </si>
  <si>
    <t xml:space="preserve">položku jako kompletní zajištění po celou dobu realizace (opakované zakrývání) : </t>
  </si>
  <si>
    <t xml:space="preserve">rozměry plachty či jiné řešení je na dodavateli stavby (položka RTS volena jako referenční) : </t>
  </si>
  <si>
    <t>1</t>
  </si>
  <si>
    <t>762084211R00</t>
  </si>
  <si>
    <t>Zvláštní výkony příplatek k ceně za práce na střechách  pro bednění a laťování krovů, výšky přes 4 do 12 m</t>
  </si>
  <si>
    <t>Odkaz na mn. položky pořadí 32 : 276,50000</t>
  </si>
  <si>
    <t>762086112R00</t>
  </si>
  <si>
    <t>Otesání tesařských prvků průřezové plochy řeziva od 120 do 224 cm2</t>
  </si>
  <si>
    <t xml:space="preserve">otesání, nebo nadstavení výšky krokví - srovnávání do roviny : </t>
  </si>
  <si>
    <t>předpoklad : 20,0</t>
  </si>
  <si>
    <t>762311103R00</t>
  </si>
  <si>
    <t>Montáž ocelových spojovacích prostředků kotevních želez  příložek, patek, táhel, s připojením k dřevěné konstrukci</t>
  </si>
  <si>
    <t xml:space="preserve">bude účtováno dle skutečné spotřeby : </t>
  </si>
  <si>
    <t>20</t>
  </si>
  <si>
    <t>762313112R00</t>
  </si>
  <si>
    <t>Montáž ocelových spojovacích prostředků svorníků, šroubů   délky přes 150 do 300 mm</t>
  </si>
  <si>
    <t>762331921R00</t>
  </si>
  <si>
    <t>Vázané konstrukce krovů vyřezání střešní vazby  průřezové plochy řeziva přes 120 do 224 cm2, délky vyřezané části krovu do 3 m</t>
  </si>
  <si>
    <t xml:space="preserve">viz TZ str.8 : </t>
  </si>
  <si>
    <t>krokve a vzpěry : 60,0</t>
  </si>
  <si>
    <t>pozednice : 24,0</t>
  </si>
  <si>
    <t>pásky : 2,0</t>
  </si>
  <si>
    <t>hambálky : 16,0</t>
  </si>
  <si>
    <t xml:space="preserve">bude účtováno dle skutečnosti na základě ceníkových položek RTS. : </t>
  </si>
  <si>
    <t>762331931R00</t>
  </si>
  <si>
    <t>Vázané konstrukce krovů vyřezání střešní vazby  průřezové plochy řeziva přes 224 do 288 cm2, délky vyřezané části krovu do 3 m</t>
  </si>
  <si>
    <t>sloupky : 3,0</t>
  </si>
  <si>
    <t>762331941R00</t>
  </si>
  <si>
    <t>Vázané konstrukce krovů vyřezání střešní vazby  průřezové plochy řeziva přes 288 do 450 cm2, délky vyřezané části krovu do 3 m</t>
  </si>
  <si>
    <t>vazné trámy : 30,0+10,0</t>
  </si>
  <si>
    <t>vaznice : 2,0</t>
  </si>
  <si>
    <t>762332932RV1</t>
  </si>
  <si>
    <t>Vázané konstrukce krovů doplnění části střešní vazby z hranolků, hranolů včetně dodávky řeziva  průřezové plochy přes 120 do 224 cm2, bez dodávky řeziva</t>
  </si>
  <si>
    <t>Odkaz na mn. položky pořadí 25 : 102,00000</t>
  </si>
  <si>
    <t>762332933RV1</t>
  </si>
  <si>
    <t>Vázané konstrukce krovů doplnění části střešní vazby z hranolků, hranolů včetně dodávky řeziva  průřezové plochy přes 224 do 288 cm2, bez dodávky řeziva</t>
  </si>
  <si>
    <t>Odkaz na mn. položky pořadí 26 : 3,00000</t>
  </si>
  <si>
    <t>762332934RV1</t>
  </si>
  <si>
    <t>Vázané konstrukce krovů doplnění části střešní vazby z hranolků, hranolů včetně dodávky řeziva  průřezové plochy přes 288 do 450 cm2, bez dodávky řeziva</t>
  </si>
  <si>
    <t>Odkaz na mn. položky pořadí 27 : 42,00000</t>
  </si>
  <si>
    <t>762341210RT2</t>
  </si>
  <si>
    <t>Montáž bednění střech rovných o sklonu do 60° z prken hrubých na sraz tloušťky do 32 mm včetně vyřezání otvorů , včetně dodávky prken tloušťky 24 mm</t>
  </si>
  <si>
    <t>S2</t>
  </si>
  <si>
    <t>762342203RT4</t>
  </si>
  <si>
    <t>Montáž laťování střech o sklonu do 60° při vzdálenost latí přes 220 do 360 mm, včetně dodávky latí 40/60 mm</t>
  </si>
  <si>
    <t>S1</t>
  </si>
  <si>
    <t>762342206RT4</t>
  </si>
  <si>
    <t>Montáž kontralatí na vruty, s dodávkou těsnicí pásky pod kontralatě, a dodávkou latí 40 x 60 mm</t>
  </si>
  <si>
    <t>762341811R00</t>
  </si>
  <si>
    <t>Demontáž bednění a laťování bednění střech rovných, obloukových, o sklonu do 60 stupňů včetně všech nadstřešních konstrukcí z prken hrubých</t>
  </si>
  <si>
    <t>762342812R00</t>
  </si>
  <si>
    <t>Demontáž bednění a laťování laťování střech o sklonu do 60 stupňů včetně všech nadstřešních konstrukcí rozteč latí přes 22 do 50 cm</t>
  </si>
  <si>
    <t>762395000R00</t>
  </si>
  <si>
    <t>Spojovací a ochranné prostředky svory, prkna, hřebíky, pásová ocel, vruty, impregnace</t>
  </si>
  <si>
    <t xml:space="preserve">krov : </t>
  </si>
  <si>
    <t>Odkaz na mn. položky pořadí 39 : 0,03168</t>
  </si>
  <si>
    <t>Odkaz na mn. položky pořadí 40 : 2,13312</t>
  </si>
  <si>
    <t>Odkaz na mn. položky pořadí 41 : 1,91840</t>
  </si>
  <si>
    <t xml:space="preserve">latě : </t>
  </si>
  <si>
    <t>S1/0,34*0,06*0,04</t>
  </si>
  <si>
    <t xml:space="preserve">kontralatě : </t>
  </si>
  <si>
    <t>(S1+S2)/0,8*0,06*0,04</t>
  </si>
  <si>
    <t>309.01</t>
  </si>
  <si>
    <t>Svorník vč. podložek a matic - dodávka</t>
  </si>
  <si>
    <t>Specifikace</t>
  </si>
  <si>
    <t>POL3_</t>
  </si>
  <si>
    <t>Odkaz na mn. položky pořadí 24 : 20,00000</t>
  </si>
  <si>
    <t>311.01</t>
  </si>
  <si>
    <t>Tesařská spojka kovová, obecně - dodávka</t>
  </si>
  <si>
    <t>RTS 23/ II</t>
  </si>
  <si>
    <t>Odkaz na mn. položky pořadí 23 : 20,00000</t>
  </si>
  <si>
    <t>60515711R</t>
  </si>
  <si>
    <t>Hranol dřevina: jehličnatá</t>
  </si>
  <si>
    <t>SPCM</t>
  </si>
  <si>
    <t>pásky : 2,0*0,12*0,12*1,1</t>
  </si>
  <si>
    <t>60515712R</t>
  </si>
  <si>
    <t>krokve a vzpěry : 60,0*0,1*0,16*1,1</t>
  </si>
  <si>
    <t>pozednice : 24,0*0,16*0,16*1,1</t>
  </si>
  <si>
    <t>hambálky : 16,0*0,1*0,18*1,1</t>
  </si>
  <si>
    <t>sloupky : 3,0*0,16*0,16*1,1</t>
  </si>
  <si>
    <t>60515713R</t>
  </si>
  <si>
    <t>vazné trámy : 30,0*0,16*0,24*1,1</t>
  </si>
  <si>
    <t>10,0*0,22*0,24*1,1</t>
  </si>
  <si>
    <t>vaznice : 2,0*0,16*0,2*1,1</t>
  </si>
  <si>
    <t>998762102R00</t>
  </si>
  <si>
    <t>Přesun hmot pro konstrukce tesařské v objektech výšky do 12 m</t>
  </si>
  <si>
    <t>50 m vodorovně</t>
  </si>
  <si>
    <t xml:space="preserve">20,23,25,26,27,28,29,30,31,32,33,36,38,39,40,41, : </t>
  </si>
  <si>
    <t>Součet: : 4,26890</t>
  </si>
  <si>
    <t>764221230R00</t>
  </si>
  <si>
    <t>Oplechování říms a okapů z měděného plechu výroba a montáž oplechování, včetně podkladního plechu a zhotovení rohů, spojů a dilatací  oplechování říms pod nadřímsovým žlabem s podkladním plechem, rš 660 mm</t>
  </si>
  <si>
    <t>800-764</t>
  </si>
  <si>
    <t>včetně podkladní lepenky, spojovacích prostředků a zednické výpomoci.</t>
  </si>
  <si>
    <t>viz TZ pol. 2 : 13,2</t>
  </si>
  <si>
    <t>vč. detailů TZ pol.4 : 0,3*2</t>
  </si>
  <si>
    <t>764255201R00</t>
  </si>
  <si>
    <t xml:space="preserve">Žlaby z měděného plechu žlaby včetně háků, čel, rohů, rovných hrdel a dilatací  nástřešní oblého tvaru, rš 500 mm,  </t>
  </si>
  <si>
    <t xml:space="preserve">vč. veškerých komponent : </t>
  </si>
  <si>
    <t>viz TZ pol. 1 : 13,2</t>
  </si>
  <si>
    <t>764259211R00</t>
  </si>
  <si>
    <t>Žlaby z měděného plechu kotlík kónický pro podokapní žlaby  pro trouby do D 100 mm</t>
  </si>
  <si>
    <t>viz TZ pol.3 : 1</t>
  </si>
  <si>
    <t>764811202RT1</t>
  </si>
  <si>
    <t xml:space="preserve">Krytina hladká z tabulí, z pozinkovaného lakovaného plechu, sklon střechy do 45°, plocha střechy do 10 m2, dodávka a montáž </t>
  </si>
  <si>
    <t>s úpravou krytiny u okapů, prostupů a výčnělků</t>
  </si>
  <si>
    <t xml:space="preserve">viz TZ pol.4 : </t>
  </si>
  <si>
    <t>764812130R00</t>
  </si>
  <si>
    <t xml:space="preserve">Oplechování  říms pod nadřímsovým žlabem, z lakovaného pozinkovaného plechu, rš 660 mm, dodávka a montáž </t>
  </si>
  <si>
    <t>včetně zhotovení rohů, spojů a dilatací</t>
  </si>
  <si>
    <t>viz TZ pol.3 : 10,0</t>
  </si>
  <si>
    <t>764813120R00</t>
  </si>
  <si>
    <t>Lemování zdí, z lakovaného pozinkovaného plechu, rš 200 mm, dodávka a montáž</t>
  </si>
  <si>
    <t>včetně krycí lišty</t>
  </si>
  <si>
    <t xml:space="preserve">RŠ100mm ve výpise TZ uváděno jako dilatační lišta : </t>
  </si>
  <si>
    <t>viz TZ pol.7 : 11,8</t>
  </si>
  <si>
    <t>viz TZ pol.8 : 5,4</t>
  </si>
  <si>
    <t>viz TZ pol.10 : 8,0</t>
  </si>
  <si>
    <t xml:space="preserve">u komínů viz samostatná položka : </t>
  </si>
  <si>
    <t>764813140R00</t>
  </si>
  <si>
    <t>Lemování na střechách s tvrdou krytinou včetně rohů a ukončení před požární zdí, z lakovaného pozinkovaného plechu, rš 400 mm, dodávka a montáž</t>
  </si>
  <si>
    <t>764813340R00</t>
  </si>
  <si>
    <t>Lemování na plochých střechách včetně rohů, spojů, lišt a dilatací, z lakovaného pozinkovaného plechu, rš 400 mm, dodávka a montáž</t>
  </si>
  <si>
    <t>viz TZ pol.6 : 1,0</t>
  </si>
  <si>
    <t>764813810R00</t>
  </si>
  <si>
    <t>Lemování komínů osazených v ploše, střech s vlnitou krytinou, z lakovaného pozinkovaného plechu,  , dodávka a montáž</t>
  </si>
  <si>
    <t xml:space="preserve">12. RŠ 400 mm, délky 2,8 m + RŠ 100 mm, délky 2,8 m - dilatační lišta (oplechování komínů č.1, 2 a 4 sousedního BD č.p. 26 v hraně střechy) : </t>
  </si>
  <si>
    <t xml:space="preserve">13. RŠ 400 mm, délky 4 m + RŠ 100 mm, délky 4 m - dilatační lišta (oplechování komína č.1) : </t>
  </si>
  <si>
    <t xml:space="preserve">14. RŠ 400 mm, délky 2,8 m + RŠ 100 mm, délky 2,8 m - dilatační lišta (oplechování komína č.2) : </t>
  </si>
  <si>
    <t xml:space="preserve">15. RŠ 400 mm, délky 2,7 m + RŠ 100 mm, délky 2,7 m - dilatační lišta (oplechování komína č.3) : </t>
  </si>
  <si>
    <t xml:space="preserve">16. RŠ 400 mm, délky 2,9 m + RŠ 100 mm, délky 2,9 m - dilatační lišta (oplechování komína č.4) : </t>
  </si>
  <si>
    <t>(0,4+0,1)*(2,8+4,0+2,8+2,7+2,9)*1,1</t>
  </si>
  <si>
    <t>764813830R00</t>
  </si>
  <si>
    <t>Lemování komínů osazených v ploše, střech s hladkou krytinou, z lakovaného pozinkovaného plechu,  , dodávka a montáž</t>
  </si>
  <si>
    <t>oplechování komínové hlavy</t>
  </si>
  <si>
    <t xml:space="preserve">17. komínová hlava rozměru 1,6 x 0,5 m (komín č.1) : </t>
  </si>
  <si>
    <t>1,6*0,5*1,1</t>
  </si>
  <si>
    <t xml:space="preserve">18. komínová hlava rozměru 1,0 x 0,5 m (komín č.2) : </t>
  </si>
  <si>
    <t>1,0*0,5*1,1</t>
  </si>
  <si>
    <t xml:space="preserve">19. komínová hlava rozměru 0,9 x 0,5 m (komín č.3) : </t>
  </si>
  <si>
    <t>0,9*0,5*1,1</t>
  </si>
  <si>
    <t xml:space="preserve">20. komínová hlava rozměru 1,0 x 0,5 m (komín č.4) : </t>
  </si>
  <si>
    <t>764815501R00</t>
  </si>
  <si>
    <t>Žlaby nástřešní, oblý tvar včetněš hladké masky nadřímsovým žlabům včetně rohů a čel, z lakovaného pozinkovaného plechu, rš 500 mm, dodávka a montáž</t>
  </si>
  <si>
    <t>včetně háků, čel, rohů, rovných hrdel a dilatací</t>
  </si>
  <si>
    <t>viz TZ pol.1 : 12,6</t>
  </si>
  <si>
    <t>viz TZ pol.2 : 2,6</t>
  </si>
  <si>
    <t>764815812R00</t>
  </si>
  <si>
    <t>Ostatní prvky ke žlabům a odpadním troubám kotlík žlabový oválného tvaru o rozměru 330/120 mm, z lakovaného pozinkovaného plechu,  , dodávka a montáž</t>
  </si>
  <si>
    <t xml:space="preserve">přesný typ dle skutečného stavu : </t>
  </si>
  <si>
    <t>viz TZ pol.5 : 2</t>
  </si>
  <si>
    <t>764814537R00</t>
  </si>
  <si>
    <t>Závětrná lišta  , z lakovaného pozinkovaného plechu, rš 375 mm, dodávka a montáž</t>
  </si>
  <si>
    <t>viz TZ pol.9 : 5,4</t>
  </si>
  <si>
    <t>viz TZ pol.11 : 14,0</t>
  </si>
  <si>
    <t>764352821R00</t>
  </si>
  <si>
    <t>Demontáž žlabů podokapních půlkruhových rovných, rš 400 a 500 mm, sklonu přes 30 do 45°</t>
  </si>
  <si>
    <t>vč. háků</t>
  </si>
  <si>
    <t>13,2+12,6+2,6</t>
  </si>
  <si>
    <t>764359820R00</t>
  </si>
  <si>
    <t>Demontáž žlabů kotlíku oválného a čtyřhranného,  , sklonu do 30°</t>
  </si>
  <si>
    <t>998764102R00</t>
  </si>
  <si>
    <t>Přesun hmot pro konstrukce klempířské v objektech výšky do 12 m</t>
  </si>
  <si>
    <t xml:space="preserve">43,44,45,46,47,48,49,50,51,52,53,54,55, : </t>
  </si>
  <si>
    <t>Součet: : 0,50895</t>
  </si>
  <si>
    <t>765312810R00</t>
  </si>
  <si>
    <t>Demontáž pálené krytiny z tašek drážkových, na sucho, do suti</t>
  </si>
  <si>
    <t>800-765</t>
  </si>
  <si>
    <t>765311723R00</t>
  </si>
  <si>
    <t xml:space="preserve">Krytina pálená doplňky drážková i bobrovka, větrací pás okapní 500/10 cm plastový,  </t>
  </si>
  <si>
    <t>Dodávka a montáž větrací mřížky včetně spojovacích prostředků.</t>
  </si>
  <si>
    <t xml:space="preserve">viz délky žlabů : </t>
  </si>
  <si>
    <t>Odkaz na mn. položky pořadí 44 : 13,20000</t>
  </si>
  <si>
    <t>Odkaz na mn. položky pořadí 53 : 15,20000</t>
  </si>
  <si>
    <t>765313134RS1</t>
  </si>
  <si>
    <t>Krytina pálená Hřeben ke krytině drážkové, z hřebenáčů režných, s větracím pásem z hliníku</t>
  </si>
  <si>
    <t>Dodávka a montáž hřebene včetně hřebenové latě, větracího pásu, ukončení hřebenáče a spojovacích prostředků.</t>
  </si>
  <si>
    <t>765311752RT1</t>
  </si>
  <si>
    <t>Krytina pálená Sněhový zachytávač dvoutrubkový, pozink, pro laťování s roztečí 330-390 mm, krytina pálená</t>
  </si>
  <si>
    <t xml:space="preserve">dle výběru investora : </t>
  </si>
  <si>
    <t>viz TZ pol.21 : 26,0</t>
  </si>
  <si>
    <t>765319211RM2</t>
  </si>
  <si>
    <t>Dodávka a montáž tašek základních a polovičních včetně spojovacích prostředků.</t>
  </si>
  <si>
    <t xml:space="preserve">plocha krytiny viz TZ : </t>
  </si>
  <si>
    <t>765799313RL2</t>
  </si>
  <si>
    <t>Fólie parotěsné, difúzní a vodotěsné Fólie podstřešní difuzní na bednění, s přelepením spojů</t>
  </si>
  <si>
    <t>Dodávka a montáž fólie, spojovací pásky včetně spojovacích prostředků.</t>
  </si>
  <si>
    <t>998765102R00</t>
  </si>
  <si>
    <t>Přesun hmot pro krytiny tvrdé v objektech výšky do 12 m</t>
  </si>
  <si>
    <t xml:space="preserve">60,61,62,63,64, : </t>
  </si>
  <si>
    <t>Součet: : 10,79110</t>
  </si>
  <si>
    <t>766624052R00</t>
  </si>
  <si>
    <t>Montáž střešních oken výlez o rozměru 46/61 cm</t>
  </si>
  <si>
    <t>800-766</t>
  </si>
  <si>
    <t>61140600R</t>
  </si>
  <si>
    <t>Okno otevíravé; funkce: střešní, výlezové; počet křídel: 1; křídlo: plastové; rám: plastový; šířka = 460 mm; výška = 610 mm; tvar: pravidelný; počet skel: dvojsklo; 3 - 10 - 3; g = 0,78; ovládání: manuální; RtF: E; barva: černá</t>
  </si>
  <si>
    <t>998766102R00</t>
  </si>
  <si>
    <t>Přesun hmot pro konstrukce truhlářské v objektech výšky do 12 m</t>
  </si>
  <si>
    <t xml:space="preserve">66,67, : </t>
  </si>
  <si>
    <t>Součet: : 0,03752</t>
  </si>
  <si>
    <t>783782205R00</t>
  </si>
  <si>
    <t>Nátěr tesařských konstrukcí ochranný fungicidní+ biocidní (proti plísním, houbám a hmyzu), dvojnásobný</t>
  </si>
  <si>
    <t>800-783</t>
  </si>
  <si>
    <t>včetně montáže, dodávky a demontáže lešení.</t>
  </si>
  <si>
    <t xml:space="preserve">impregnace měněných prvků, napojení a stávajících prvků vyžadující impregnaci : </t>
  </si>
  <si>
    <t>150,0</t>
  </si>
  <si>
    <t>M21.D01</t>
  </si>
  <si>
    <t>Demontáž hromosvodu dle rozsahu PD</t>
  </si>
  <si>
    <t>979012112R00</t>
  </si>
  <si>
    <t xml:space="preserve">Svislá doprava suti a vybouraných hmot svislá doprava suti na výšku do 3,5 m,  </t>
  </si>
  <si>
    <t>821-1</t>
  </si>
  <si>
    <t>Přesun suti</t>
  </si>
  <si>
    <t>POL8_</t>
  </si>
  <si>
    <t>s popřípadným nutným naložením do dopravního zařízení, s vyprázdněním dopravního zařízení na hromadu nebo do dopravního prostředku, vč. příplatku za každých dalších i započatých 3,5 m výšky nad 3,5 m,</t>
  </si>
  <si>
    <t xml:space="preserve">Demontážní hmotnosti z položek s pořadovými čísly: : </t>
  </si>
  <si>
    <t xml:space="preserve">25,26,27,34,35,56,57,59, : </t>
  </si>
  <si>
    <t>Součet: : 19,66170</t>
  </si>
  <si>
    <t>979012119R00</t>
  </si>
  <si>
    <t>Svislá doprava suti a vybouraných hmot svislá doprava suti na výšku do 3,5 m, příplatek za každých dalších i započatých 3,5 m výšky přes 3,5 m</t>
  </si>
  <si>
    <t>979011311R00</t>
  </si>
  <si>
    <t>Svislá doprava suti a vybouraných hmot shozem s naložením suti do shozu</t>
  </si>
  <si>
    <t>801-3</t>
  </si>
  <si>
    <t>979081111RT3</t>
  </si>
  <si>
    <t>Odvoz suti a vybouraných hmot na skládku do 1 km</t>
  </si>
  <si>
    <t>Včetně naložení na dopravní prostředek a složení na skládku, bez poplatku za skládku.</t>
  </si>
  <si>
    <t>979081121RT3</t>
  </si>
  <si>
    <t>Odvoz suti a vybouraných hmot na skládku příplatek za každý další 1 km</t>
  </si>
  <si>
    <t>Součet: : 275,26380</t>
  </si>
  <si>
    <t>979990161R00</t>
  </si>
  <si>
    <t>Poplatek za uložení, dřevo,  , skupina 17 02 01 z Katalogu odpadů</t>
  </si>
  <si>
    <t>kategorie 17 02 01 dřevo</t>
  </si>
  <si>
    <t>Součet: : 7,66806</t>
  </si>
  <si>
    <t>979999984R00</t>
  </si>
  <si>
    <t>Poplatek za recyklaci, tašky, stavební keramika, kusovost do 1600 cm2, skupina 17 01 03 z Katalogu odpadů</t>
  </si>
  <si>
    <t>Součet: : 11,40379</t>
  </si>
  <si>
    <t>979999999R00</t>
  </si>
  <si>
    <t>Poplatek za recyklaci, suti s 10 % příměsi dřeva, plastu apod.,  , skupina 17 01 07 z Katalogu odpadů</t>
  </si>
  <si>
    <t>Součet: : 0,58985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</si>
  <si>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</si>
  <si>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</si>
  <si>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</si>
  <si>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</si>
  <si>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</si>
  <si>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</si>
  <si>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</si>
  <si>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</si>
  <si>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</si>
  <si>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</si>
  <si>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</si>
  <si>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</si>
  <si>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</si>
  <si>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005211040R</t>
  </si>
  <si>
    <t xml:space="preserve">Užívání veřejných ploch a prostranství  </t>
  </si>
  <si>
    <t>POL99_8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</si>
  <si>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</si>
  <si>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</si>
  <si>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</si>
  <si>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</si>
  <si>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</si>
  <si>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Proměnné:</t>
  </si>
  <si>
    <t>skladba S1</t>
  </si>
  <si>
    <t>VAR</t>
  </si>
  <si>
    <t xml:space="preserve">viz TZ plocha střešních rovin : </t>
  </si>
  <si>
    <t>276,5</t>
  </si>
  <si>
    <t>skladba S2</t>
  </si>
  <si>
    <t xml:space="preserve">stříška přístavby pavlače : </t>
  </si>
  <si>
    <t>2,6</t>
  </si>
  <si>
    <t>END</t>
  </si>
  <si>
    <t>Krytina pálená Montáž zastřešení pálenou krytinou včetně dodávky krytiny, drážkové, střech jednoduchých, na sucho, spotřeba  14 ks/m2 -maloformátová-dovoudrážková, povrchová úprava režná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</si>
</sst>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  <font>
      <sz val="10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49" fontId="0" fillId="0" borderId="0" xfId="0" applyNumberFormat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/>
    </xf>
    <xf numFmtId="165" fontId="21" fillId="0" borderId="0" xfId="0" applyNumberFormat="1" applyFont="1" applyBorder="1" applyAlignment="1">
      <alignment vertical="top" wrapTex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165" fontId="21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20" fillId="0" borderId="18" xfId="0" applyNumberFormat="1" applyFont="1" applyBorder="1" applyAlignment="1">
      <alignment horizontal="left" vertical="top" wrapText="1"/>
    </xf>
    <xf numFmtId="0" fontId="20" fillId="0" borderId="18" xfId="0" applyNumberFormat="1" applyFont="1" applyBorder="1" applyAlignment="1">
      <alignment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20" fillId="0" borderId="0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3" t="s">
        <v>39</v>
      </c>
      <c r="B2" s="203"/>
      <c r="C2" s="203"/>
      <c r="D2" s="203"/>
      <c r="E2" s="203"/>
      <c r="F2" s="203"/>
      <c r="G2" s="203"/>
    </row>
  </sheetData>
  <sheetProtection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82"/>
  <sheetViews>
    <sheetView showGridLines="0" topLeftCell="B1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1" customWidth="1"/>
    <col min="4" max="4" width="13" style="51" customWidth="1"/>
    <col min="5" max="5" width="9.7109375" style="51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" customWidth="1"/>
  </cols>
  <sheetData>
    <row r="1" spans="1:15" ht="33.75" customHeight="1" x14ac:dyDescent="0.2">
      <c r="A1" s="47" t="s">
        <v>36</v>
      </c>
      <c r="B1" s="240" t="s">
        <v>41</v>
      </c>
      <c r="C1" s="241"/>
      <c r="D1" s="241"/>
      <c r="E1" s="241"/>
      <c r="F1" s="241"/>
      <c r="G1" s="241"/>
      <c r="H1" s="241"/>
      <c r="I1" s="241"/>
      <c r="J1" s="242"/>
    </row>
    <row r="2" spans="1:15" ht="36" customHeight="1" x14ac:dyDescent="0.2">
      <c r="A2" s="2"/>
      <c r="B2" s="77" t="s">
        <v>22</v>
      </c>
      <c r="C2" s="78"/>
      <c r="D2" s="79" t="s">
        <v>50</v>
      </c>
      <c r="E2" s="246" t="s">
        <v>51</v>
      </c>
      <c r="F2" s="247"/>
      <c r="G2" s="247"/>
      <c r="H2" s="247"/>
      <c r="I2" s="247"/>
      <c r="J2" s="248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9" t="s">
        <v>46</v>
      </c>
      <c r="F3" s="250"/>
      <c r="G3" s="250"/>
      <c r="H3" s="250"/>
      <c r="I3" s="250"/>
      <c r="J3" s="251"/>
    </row>
    <row r="4" spans="1:15" ht="23.25" customHeight="1" x14ac:dyDescent="0.2">
      <c r="A4" s="74">
        <v>6251</v>
      </c>
      <c r="B4" s="82" t="s">
        <v>48</v>
      </c>
      <c r="C4" s="83"/>
      <c r="D4" s="84" t="s">
        <v>43</v>
      </c>
      <c r="E4" s="229" t="s">
        <v>44</v>
      </c>
      <c r="F4" s="230"/>
      <c r="G4" s="230"/>
      <c r="H4" s="230"/>
      <c r="I4" s="230"/>
      <c r="J4" s="231"/>
    </row>
    <row r="5" spans="1:15" ht="24" customHeight="1" x14ac:dyDescent="0.2">
      <c r="A5" s="2"/>
      <c r="B5" s="31" t="s">
        <v>42</v>
      </c>
      <c r="D5" s="234"/>
      <c r="E5" s="235"/>
      <c r="F5" s="235"/>
      <c r="G5" s="235"/>
      <c r="H5" s="18" t="s">
        <v>40</v>
      </c>
      <c r="I5" s="22"/>
      <c r="J5" s="8"/>
    </row>
    <row r="6" spans="1:15" ht="15.75" customHeight="1" x14ac:dyDescent="0.2">
      <c r="A6" s="2"/>
      <c r="B6" s="28"/>
      <c r="C6" s="54"/>
      <c r="D6" s="236"/>
      <c r="E6" s="237"/>
      <c r="F6" s="237"/>
      <c r="G6" s="237"/>
      <c r="H6" s="18" t="s">
        <v>34</v>
      </c>
      <c r="I6" s="22"/>
      <c r="J6" s="8"/>
    </row>
    <row r="7" spans="1:15" ht="15.75" customHeight="1" x14ac:dyDescent="0.2">
      <c r="A7" s="2"/>
      <c r="B7" s="29"/>
      <c r="C7" s="55"/>
      <c r="D7" s="52"/>
      <c r="E7" s="238"/>
      <c r="F7" s="239"/>
      <c r="G7" s="239"/>
      <c r="H7" s="24"/>
      <c r="I7" s="23"/>
      <c r="J7" s="34"/>
    </row>
    <row r="8" spans="1:15" ht="24" hidden="1" customHeight="1" x14ac:dyDescent="0.2">
      <c r="A8" s="2"/>
      <c r="B8" s="31" t="s">
        <v>20</v>
      </c>
      <c r="D8" s="76" t="s">
        <v>52</v>
      </c>
      <c r="H8" s="18" t="s">
        <v>40</v>
      </c>
      <c r="I8" s="86" t="s">
        <v>56</v>
      </c>
      <c r="J8" s="8"/>
    </row>
    <row r="9" spans="1:15" ht="15.75" hidden="1" customHeight="1" x14ac:dyDescent="0.2">
      <c r="A9" s="2"/>
      <c r="B9" s="2"/>
      <c r="D9" s="76" t="s">
        <v>53</v>
      </c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5"/>
      <c r="D10" s="75" t="s">
        <v>55</v>
      </c>
      <c r="E10" s="85" t="s">
        <v>54</v>
      </c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3"/>
      <c r="E11" s="253"/>
      <c r="F11" s="253"/>
      <c r="G11" s="253"/>
      <c r="H11" s="18" t="s">
        <v>40</v>
      </c>
      <c r="I11" s="88"/>
      <c r="J11" s="8"/>
    </row>
    <row r="12" spans="1:15" ht="15.75" customHeight="1" x14ac:dyDescent="0.2">
      <c r="A12" s="2"/>
      <c r="B12" s="28"/>
      <c r="C12" s="54"/>
      <c r="D12" s="228"/>
      <c r="E12" s="228"/>
      <c r="F12" s="228"/>
      <c r="G12" s="228"/>
      <c r="H12" s="18" t="s">
        <v>34</v>
      </c>
      <c r="I12" s="88"/>
      <c r="J12" s="8"/>
    </row>
    <row r="13" spans="1:15" ht="15.75" customHeight="1" x14ac:dyDescent="0.2">
      <c r="A13" s="2"/>
      <c r="B13" s="29"/>
      <c r="C13" s="55"/>
      <c r="D13" s="87"/>
      <c r="E13" s="232"/>
      <c r="F13" s="233"/>
      <c r="G13" s="233"/>
      <c r="H13" s="19"/>
      <c r="I13" s="23"/>
      <c r="J13" s="34"/>
    </row>
    <row r="14" spans="1:15" ht="24" customHeight="1" x14ac:dyDescent="0.2">
      <c r="A14" s="2"/>
      <c r="B14" s="43" t="s">
        <v>21</v>
      </c>
      <c r="C14" s="56"/>
      <c r="D14" s="57" t="s">
        <v>49</v>
      </c>
      <c r="E14" s="58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59"/>
      <c r="D15" s="53"/>
      <c r="E15" s="252"/>
      <c r="F15" s="252"/>
      <c r="G15" s="254"/>
      <c r="H15" s="254"/>
      <c r="I15" s="254" t="s">
        <v>29</v>
      </c>
      <c r="J15" s="255"/>
    </row>
    <row r="16" spans="1:15" ht="23.25" customHeight="1" x14ac:dyDescent="0.2">
      <c r="A16" s="142" t="s">
        <v>24</v>
      </c>
      <c r="B16" s="38" t="s">
        <v>24</v>
      </c>
      <c r="C16" s="60"/>
      <c r="D16" s="61"/>
      <c r="E16" s="217"/>
      <c r="F16" s="218"/>
      <c r="G16" s="217"/>
      <c r="H16" s="218"/>
      <c r="I16" s="217">
        <f>SUMIF(F64:F78,A16,I64:I78)+SUMIF(F64:F78,"PSU",I64:I78)</f>
        <v>0</v>
      </c>
      <c r="J16" s="219"/>
    </row>
    <row r="17" spans="1:10" ht="23.25" customHeight="1" x14ac:dyDescent="0.2">
      <c r="A17" s="142" t="s">
        <v>25</v>
      </c>
      <c r="B17" s="38" t="s">
        <v>25</v>
      </c>
      <c r="C17" s="60"/>
      <c r="D17" s="61"/>
      <c r="E17" s="217"/>
      <c r="F17" s="218"/>
      <c r="G17" s="217"/>
      <c r="H17" s="218"/>
      <c r="I17" s="217">
        <f>SUMIF(F64:F78,A17,I64:I78)</f>
        <v>0</v>
      </c>
      <c r="J17" s="219"/>
    </row>
    <row r="18" spans="1:10" ht="23.25" customHeight="1" x14ac:dyDescent="0.2">
      <c r="A18" s="142" t="s">
        <v>26</v>
      </c>
      <c r="B18" s="38" t="s">
        <v>26</v>
      </c>
      <c r="C18" s="60"/>
      <c r="D18" s="61"/>
      <c r="E18" s="217"/>
      <c r="F18" s="218"/>
      <c r="G18" s="217"/>
      <c r="H18" s="218"/>
      <c r="I18" s="217">
        <f>SUMIF(F64:F78,A18,I64:I78)</f>
        <v>0</v>
      </c>
      <c r="J18" s="219"/>
    </row>
    <row r="19" spans="1:10" ht="23.25" customHeight="1" x14ac:dyDescent="0.2">
      <c r="A19" s="142" t="s">
        <v>106</v>
      </c>
      <c r="B19" s="38" t="s">
        <v>27</v>
      </c>
      <c r="C19" s="60"/>
      <c r="D19" s="61"/>
      <c r="E19" s="217"/>
      <c r="F19" s="218"/>
      <c r="G19" s="217"/>
      <c r="H19" s="218"/>
      <c r="I19" s="217">
        <f>SUMIF(F64:F78,A19,I64:I78)</f>
        <v>0</v>
      </c>
      <c r="J19" s="219"/>
    </row>
    <row r="20" spans="1:10" ht="23.25" customHeight="1" x14ac:dyDescent="0.2">
      <c r="A20" s="142" t="s">
        <v>107</v>
      </c>
      <c r="B20" s="38" t="s">
        <v>28</v>
      </c>
      <c r="C20" s="60"/>
      <c r="D20" s="61"/>
      <c r="E20" s="217"/>
      <c r="F20" s="218"/>
      <c r="G20" s="217"/>
      <c r="H20" s="218"/>
      <c r="I20" s="217">
        <f>SUMIF(F64:F78,A20,I64:I78)</f>
        <v>0</v>
      </c>
      <c r="J20" s="219"/>
    </row>
    <row r="21" spans="1:10" ht="23.25" customHeight="1" x14ac:dyDescent="0.2">
      <c r="A21" s="2"/>
      <c r="B21" s="48" t="s">
        <v>29</v>
      </c>
      <c r="C21" s="62"/>
      <c r="D21" s="63"/>
      <c r="E21" s="220"/>
      <c r="F21" s="256"/>
      <c r="G21" s="220"/>
      <c r="H21" s="256"/>
      <c r="I21" s="220">
        <f>SUM(I16:J20)</f>
        <v>0</v>
      </c>
      <c r="J21" s="221"/>
    </row>
    <row r="22" spans="1:10" ht="33" customHeight="1" x14ac:dyDescent="0.2">
      <c r="A22" s="2"/>
      <c r="B22" s="42" t="s">
        <v>33</v>
      </c>
      <c r="C22" s="60"/>
      <c r="D22" s="61"/>
      <c r="E22" s="64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0"/>
      <c r="D23" s="61"/>
      <c r="E23" s="65">
        <v>12</v>
      </c>
      <c r="F23" s="39" t="s">
        <v>0</v>
      </c>
      <c r="G23" s="215">
        <f>ZakladDPHSniVypocet</f>
        <v>0</v>
      </c>
      <c r="H23" s="216"/>
      <c r="I23" s="21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0"/>
      <c r="D24" s="61"/>
      <c r="E24" s="65">
        <f>SazbaDPH1</f>
        <v>12</v>
      </c>
      <c r="F24" s="39" t="s">
        <v>0</v>
      </c>
      <c r="G24" s="213">
        <f>A23</f>
        <v>0</v>
      </c>
      <c r="H24" s="214"/>
      <c r="I24" s="21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0"/>
      <c r="D25" s="61"/>
      <c r="E25" s="65">
        <v>21</v>
      </c>
      <c r="F25" s="39" t="s">
        <v>0</v>
      </c>
      <c r="G25" s="215">
        <f>ZakladDPHZaklVypocet</f>
        <v>0</v>
      </c>
      <c r="H25" s="216"/>
      <c r="I25" s="21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6"/>
      <c r="D26" s="53"/>
      <c r="E26" s="67">
        <f>SazbaDPH2</f>
        <v>21</v>
      </c>
      <c r="F26" s="30" t="s">
        <v>0</v>
      </c>
      <c r="G26" s="243">
        <f>A25</f>
        <v>0</v>
      </c>
      <c r="H26" s="244"/>
      <c r="I26" s="24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68"/>
      <c r="D27" s="69"/>
      <c r="E27" s="68"/>
      <c r="F27" s="16"/>
      <c r="G27" s="245">
        <f>CenaCelkem-(ZakladDPHSni+DPHSni+ZakladDPHZakl+DPHZakl)</f>
        <v>0</v>
      </c>
      <c r="H27" s="245"/>
      <c r="I27" s="245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23">
        <f>ZakladDPHSniVypocet+ZakladDPHZaklVypocet</f>
        <v>0</v>
      </c>
      <c r="H28" s="223"/>
      <c r="I28" s="22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22">
        <f>A27</f>
        <v>0</v>
      </c>
      <c r="H29" s="222"/>
      <c r="I29" s="222"/>
      <c r="J29" s="121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71"/>
      <c r="E32" s="71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2"/>
      <c r="D34" s="224"/>
      <c r="E34" s="225"/>
      <c r="G34" s="226"/>
      <c r="H34" s="227"/>
      <c r="I34" s="227"/>
      <c r="J34" s="25"/>
    </row>
    <row r="35" spans="1:52" ht="12.75" customHeight="1" x14ac:dyDescent="0.2">
      <c r="A35" s="2"/>
      <c r="B35" s="2"/>
      <c r="D35" s="212" t="s">
        <v>2</v>
      </c>
      <c r="E35" s="212"/>
      <c r="H35" s="10" t="s">
        <v>3</v>
      </c>
      <c r="J35" s="9"/>
    </row>
    <row r="36" spans="1:52" ht="13.5" customHeight="1" thickBot="1" x14ac:dyDescent="0.25">
      <c r="A36" s="11"/>
      <c r="B36" s="11"/>
      <c r="C36" s="73"/>
      <c r="D36" s="73"/>
      <c r="E36" s="73"/>
      <c r="F36" s="12"/>
      <c r="G36" s="12"/>
      <c r="H36" s="12"/>
      <c r="I36" s="12"/>
      <c r="J36" s="13"/>
    </row>
    <row r="37" spans="1:52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52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52" ht="25.5" hidden="1" customHeight="1" x14ac:dyDescent="0.2">
      <c r="A39" s="90">
        <v>1</v>
      </c>
      <c r="B39" s="100" t="s">
        <v>57</v>
      </c>
      <c r="C39" s="207"/>
      <c r="D39" s="207"/>
      <c r="E39" s="207"/>
      <c r="F39" s="101">
        <f>'SO.01 D.1.1 Pol'!AE331</f>
        <v>0</v>
      </c>
      <c r="G39" s="102">
        <f>'SO.01 D.1.1 Pol'!AF331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52" ht="25.5" hidden="1" customHeight="1" x14ac:dyDescent="0.2">
      <c r="A40" s="90">
        <v>2</v>
      </c>
      <c r="B40" s="105"/>
      <c r="C40" s="208" t="s">
        <v>58</v>
      </c>
      <c r="D40" s="208"/>
      <c r="E40" s="208"/>
      <c r="F40" s="106"/>
      <c r="G40" s="107"/>
      <c r="H40" s="107">
        <f>(F40*SazbaDPH1/100)+(G40*SazbaDPH2/100)</f>
        <v>0</v>
      </c>
      <c r="I40" s="107"/>
      <c r="J40" s="108"/>
    </row>
    <row r="41" spans="1:52" ht="25.5" hidden="1" customHeight="1" x14ac:dyDescent="0.2">
      <c r="A41" s="90">
        <v>2</v>
      </c>
      <c r="B41" s="105" t="s">
        <v>45</v>
      </c>
      <c r="C41" s="208" t="s">
        <v>46</v>
      </c>
      <c r="D41" s="208"/>
      <c r="E41" s="208"/>
      <c r="F41" s="106">
        <f>'SO.01 D.1.1 Pol'!AE331</f>
        <v>0</v>
      </c>
      <c r="G41" s="107">
        <f>'SO.01 D.1.1 Pol'!AF331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52" ht="25.5" hidden="1" customHeight="1" x14ac:dyDescent="0.2">
      <c r="A42" s="90">
        <v>3</v>
      </c>
      <c r="B42" s="109" t="s">
        <v>43</v>
      </c>
      <c r="C42" s="207" t="s">
        <v>44</v>
      </c>
      <c r="D42" s="207"/>
      <c r="E42" s="207"/>
      <c r="F42" s="110">
        <f>'SO.01 D.1.1 Pol'!AE331</f>
        <v>0</v>
      </c>
      <c r="G42" s="103">
        <f>'SO.01 D.1.1 Pol'!AF331</f>
        <v>0</v>
      </c>
      <c r="H42" s="103">
        <f>(F42*SazbaDPH1/100)+(G42*SazbaDPH2/100)</f>
        <v>0</v>
      </c>
      <c r="I42" s="103">
        <f>F42+G42+H42</f>
        <v>0</v>
      </c>
      <c r="J42" s="104" t="str">
        <f>IF(CenaCelkemVypocet=0,"",I42/CenaCelkemVypocet*100)</f>
        <v/>
      </c>
    </row>
    <row r="43" spans="1:52" ht="25.5" hidden="1" customHeight="1" x14ac:dyDescent="0.2">
      <c r="A43" s="90"/>
      <c r="B43" s="209" t="s">
        <v>59</v>
      </c>
      <c r="C43" s="210"/>
      <c r="D43" s="210"/>
      <c r="E43" s="211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52" x14ac:dyDescent="0.2">
      <c r="A45" t="s">
        <v>61</v>
      </c>
      <c r="B45" t="s">
        <v>62</v>
      </c>
    </row>
    <row r="46" spans="1:52" x14ac:dyDescent="0.2">
      <c r="B46" s="206" t="s">
        <v>63</v>
      </c>
      <c r="C46" s="206"/>
      <c r="D46" s="206"/>
      <c r="E46" s="206"/>
      <c r="F46" s="206"/>
      <c r="G46" s="206"/>
      <c r="H46" s="206"/>
      <c r="I46" s="206"/>
      <c r="J46" s="206"/>
      <c r="AZ46" s="122" t="str">
        <f>B46</f>
        <v>Pro výkaz výměr platí:</v>
      </c>
    </row>
    <row r="47" spans="1:52" ht="89.25" x14ac:dyDescent="0.2">
      <c r="B47" s="206" t="s">
        <v>64</v>
      </c>
      <c r="C47" s="206"/>
      <c r="D47" s="206"/>
      <c r="E47" s="206"/>
      <c r="F47" s="206"/>
      <c r="G47" s="206"/>
      <c r="H47" s="206"/>
      <c r="I47" s="206"/>
      <c r="J47" s="206"/>
      <c r="AZ47" s="122" t="str">
        <f>B47</f>
        <v>Do všech položek, musí být zahrnuty veškeré přidružené práce a materiály běžné pro splnění požadovaného technického a provozního účelu a dodržení veškerých technologických postupů a norem, jako mohou být drobné detaily, tmely, lišty, pomocné profily v SDK, těsnění, dilatace, atyp. kotvení a podobně nezahrnuté v předepsaných položkách soupisu prací a dodávek. Položky v soupisu prací jsou založeny buď jako přesné, nebo svým charakterem nejblíže podobné požadavku PD. Dodavatel při stanovení jednotkových cen položek musí vycházet z požadavků a obsahu PD ve všech souvislostech a vazbách, a toto do JC promítnout, nikoliv jen z obsahu ceníkové položky.</v>
      </c>
    </row>
    <row r="49" spans="1:52" x14ac:dyDescent="0.2">
      <c r="B49" s="206" t="s">
        <v>65</v>
      </c>
      <c r="C49" s="206"/>
      <c r="D49" s="206"/>
      <c r="E49" s="206"/>
      <c r="F49" s="206"/>
      <c r="G49" s="206"/>
      <c r="H49" s="206"/>
      <c r="I49" s="206"/>
      <c r="J49" s="206"/>
      <c r="AZ49" s="122" t="str">
        <f t="shared" ref="AZ49:AZ56" si="1">B49</f>
        <v>Ostatní ujednání:</v>
      </c>
    </row>
    <row r="50" spans="1:52" ht="38.25" x14ac:dyDescent="0.2">
      <c r="B50" s="206" t="s">
        <v>66</v>
      </c>
      <c r="C50" s="206"/>
      <c r="D50" s="206"/>
      <c r="E50" s="206"/>
      <c r="F50" s="206"/>
      <c r="G50" s="206"/>
      <c r="H50" s="206"/>
      <c r="I50" s="206"/>
      <c r="J50" s="206"/>
      <c r="AZ50" s="122" t="str">
        <f t="shared" si="1"/>
        <v>01 Dodavatel předloží veškeré připomínky k projektové dokumentaci a výkazu výměr, před předložením své cenové nabídky.Pokud dodavatel nepožádá o přidání chybějící položky v průběhu výběrového řízení, má se za to, že tuto skutečnost promítl v jednotkových cenách ostatních položek a nelze ji tak nárokovat dodatečně.</v>
      </c>
    </row>
    <row r="51" spans="1:52" ht="25.5" x14ac:dyDescent="0.2">
      <c r="B51" s="206" t="s">
        <v>67</v>
      </c>
      <c r="C51" s="206"/>
      <c r="D51" s="206"/>
      <c r="E51" s="206"/>
      <c r="F51" s="206"/>
      <c r="G51" s="206"/>
      <c r="H51" s="206"/>
      <c r="I51" s="206"/>
      <c r="J51" s="206"/>
      <c r="AZ51" s="122" t="str">
        <f t="shared" si="1"/>
        <v>02 Rozpočet a VV má charakter odborné studie předběžných prací a materiálů ve formě soupisu prací a dodávek.</v>
      </c>
    </row>
    <row r="52" spans="1:52" ht="25.5" x14ac:dyDescent="0.2">
      <c r="B52" s="206" t="s">
        <v>68</v>
      </c>
      <c r="C52" s="206"/>
      <c r="D52" s="206"/>
      <c r="E52" s="206"/>
      <c r="F52" s="206"/>
      <c r="G52" s="206"/>
      <c r="H52" s="206"/>
      <c r="I52" s="206"/>
      <c r="J52" s="206"/>
      <c r="AZ52" s="122" t="str">
        <f t="shared" si="1"/>
        <v>03 Jakékoliv další nakládání s dokumentem po předání objednateli podléhá smluvním podmínkám těchto stran bez vlivu na zpracovatele soupisu prací a dodávek, pokud není v objednávce stanoveno jinak.</v>
      </c>
    </row>
    <row r="53" spans="1:52" ht="25.5" x14ac:dyDescent="0.2">
      <c r="B53" s="206" t="s">
        <v>69</v>
      </c>
      <c r="C53" s="206"/>
      <c r="D53" s="206"/>
      <c r="E53" s="206"/>
      <c r="F53" s="206"/>
      <c r="G53" s="206"/>
      <c r="H53" s="206"/>
      <c r="I53" s="206"/>
      <c r="J53" s="206"/>
      <c r="AZ53" s="122" t="str">
        <f t="shared" si="1"/>
        <v>04 Pokud není v objednávce uvedeno jinak, neslouží výkaz výměr pro závazné objednání materiálu, prací a služeb, tyto množství musí být před objednáním prověřeny dle skutečnosti na stavbě.</v>
      </c>
    </row>
    <row r="54" spans="1:52" ht="38.25" x14ac:dyDescent="0.2">
      <c r="B54" s="206" t="s">
        <v>70</v>
      </c>
      <c r="C54" s="206"/>
      <c r="D54" s="206"/>
      <c r="E54" s="206"/>
      <c r="F54" s="206"/>
      <c r="G54" s="206"/>
      <c r="H54" s="206"/>
      <c r="I54" s="206"/>
      <c r="J54" s="206"/>
      <c r="AZ54" s="122" t="str">
        <f t="shared" si="1"/>
        <v>05 Na dokument je poskytnuta záruka ve lhůtě 36 měsíců. V případě shledání vad díla budou tyto zhotovitelem bezodkladně odstraněny. Buď vydáním nového rozpočtu a výkazu výměr, formou dodatku nebo rozdílového rozpočtu.</v>
      </c>
    </row>
    <row r="55" spans="1:52" ht="38.25" x14ac:dyDescent="0.2">
      <c r="B55" s="206" t="s">
        <v>71</v>
      </c>
      <c r="C55" s="206"/>
      <c r="D55" s="206"/>
      <c r="E55" s="206"/>
      <c r="F55" s="206"/>
      <c r="G55" s="206"/>
      <c r="H55" s="206"/>
      <c r="I55" s="206"/>
      <c r="J55" s="206"/>
      <c r="AZ55" s="122" t="str">
        <f t="shared" si="1"/>
        <v>06 Zpracovatel rozpočtu není nijak vázán k rozhodnutí dodavatele vybudovat dílo nebo jeho část na základě položek rozpočtu. Dílo dodavatele stavby musí být vždy v souladu s výkresouvou a textovou částí PD, byť by rozpočet vykazoval jakékoliv rozdílnosti.</v>
      </c>
    </row>
    <row r="56" spans="1:52" ht="38.25" x14ac:dyDescent="0.2">
      <c r="B56" s="206" t="s">
        <v>72</v>
      </c>
      <c r="C56" s="206"/>
      <c r="D56" s="206"/>
      <c r="E56" s="206"/>
      <c r="F56" s="206"/>
      <c r="G56" s="206"/>
      <c r="H56" s="206"/>
      <c r="I56" s="206"/>
      <c r="J56" s="206"/>
      <c r="AZ56" s="122" t="str">
        <f t="shared" si="1"/>
        <v>07 Jednotkové ceny položek nejsou nijak závazné a musí být prověřeny u konkrétních dodavatelů daných prvků a systémů. Zhotovitel rozpočtu negarantuje jistotu dostupnosti materiálů a prací za uvedenou JC z rozpočtu. Dodavatel doplní vlastní ceny dle svých možností.</v>
      </c>
    </row>
    <row r="57" spans="1:52" x14ac:dyDescent="0.2">
      <c r="A57" t="s">
        <v>73</v>
      </c>
      <c r="B57" t="s">
        <v>74</v>
      </c>
    </row>
    <row r="58" spans="1:52" x14ac:dyDescent="0.2">
      <c r="A58" t="s">
        <v>75</v>
      </c>
      <c r="B58" t="s">
        <v>76</v>
      </c>
    </row>
    <row r="61" spans="1:52" ht="15.75" x14ac:dyDescent="0.25">
      <c r="B61" s="123" t="s">
        <v>77</v>
      </c>
    </row>
    <row r="63" spans="1:52" ht="25.5" customHeight="1" x14ac:dyDescent="0.2">
      <c r="A63" s="125"/>
      <c r="B63" s="128" t="s">
        <v>17</v>
      </c>
      <c r="C63" s="128" t="s">
        <v>5</v>
      </c>
      <c r="D63" s="129"/>
      <c r="E63" s="129"/>
      <c r="F63" s="130" t="s">
        <v>78</v>
      </c>
      <c r="G63" s="130"/>
      <c r="H63" s="130"/>
      <c r="I63" s="130" t="s">
        <v>29</v>
      </c>
      <c r="J63" s="130" t="s">
        <v>0</v>
      </c>
    </row>
    <row r="64" spans="1:52" ht="36.75" customHeight="1" x14ac:dyDescent="0.2">
      <c r="A64" s="126"/>
      <c r="B64" s="131" t="s">
        <v>79</v>
      </c>
      <c r="C64" s="204" t="s">
        <v>80</v>
      </c>
      <c r="D64" s="205"/>
      <c r="E64" s="205"/>
      <c r="F64" s="138" t="s">
        <v>24</v>
      </c>
      <c r="G64" s="139"/>
      <c r="H64" s="139"/>
      <c r="I64" s="139">
        <f>'SO.01 D.1.1 Pol'!G8</f>
        <v>0</v>
      </c>
      <c r="J64" s="135" t="str">
        <f>IF(I79=0,"",I64/I79*100)</f>
        <v/>
      </c>
    </row>
    <row r="65" spans="1:10" ht="36.75" customHeight="1" x14ac:dyDescent="0.2">
      <c r="A65" s="126"/>
      <c r="B65" s="131" t="s">
        <v>81</v>
      </c>
      <c r="C65" s="204" t="s">
        <v>82</v>
      </c>
      <c r="D65" s="205"/>
      <c r="E65" s="205"/>
      <c r="F65" s="138" t="s">
        <v>24</v>
      </c>
      <c r="G65" s="139"/>
      <c r="H65" s="139"/>
      <c r="I65" s="139">
        <f>'SO.01 D.1.1 Pol'!G29</f>
        <v>0</v>
      </c>
      <c r="J65" s="135" t="str">
        <f>IF(I79=0,"",I65/I79*100)</f>
        <v/>
      </c>
    </row>
    <row r="66" spans="1:10" ht="36.75" customHeight="1" x14ac:dyDescent="0.2">
      <c r="A66" s="126"/>
      <c r="B66" s="131" t="s">
        <v>83</v>
      </c>
      <c r="C66" s="204" t="s">
        <v>84</v>
      </c>
      <c r="D66" s="205"/>
      <c r="E66" s="205"/>
      <c r="F66" s="138" t="s">
        <v>24</v>
      </c>
      <c r="G66" s="139"/>
      <c r="H66" s="139"/>
      <c r="I66" s="139">
        <f>'SO.01 D.1.1 Pol'!G47</f>
        <v>0</v>
      </c>
      <c r="J66" s="135" t="str">
        <f>IF(I79=0,"",I66/I79*100)</f>
        <v/>
      </c>
    </row>
    <row r="67" spans="1:10" ht="36.75" customHeight="1" x14ac:dyDescent="0.2">
      <c r="A67" s="126"/>
      <c r="B67" s="131" t="s">
        <v>85</v>
      </c>
      <c r="C67" s="204" t="s">
        <v>86</v>
      </c>
      <c r="D67" s="205"/>
      <c r="E67" s="205"/>
      <c r="F67" s="138" t="s">
        <v>24</v>
      </c>
      <c r="G67" s="139"/>
      <c r="H67" s="139"/>
      <c r="I67" s="139">
        <f>'SO.01 D.1.1 Pol'!G74</f>
        <v>0</v>
      </c>
      <c r="J67" s="135" t="str">
        <f>IF(I79=0,"",I67/I79*100)</f>
        <v/>
      </c>
    </row>
    <row r="68" spans="1:10" ht="36.75" customHeight="1" x14ac:dyDescent="0.2">
      <c r="A68" s="126"/>
      <c r="B68" s="131" t="s">
        <v>87</v>
      </c>
      <c r="C68" s="204" t="s">
        <v>88</v>
      </c>
      <c r="D68" s="205"/>
      <c r="E68" s="205"/>
      <c r="F68" s="138" t="s">
        <v>24</v>
      </c>
      <c r="G68" s="139"/>
      <c r="H68" s="139"/>
      <c r="I68" s="139">
        <f>'SO.01 D.1.1 Pol'!G78</f>
        <v>0</v>
      </c>
      <c r="J68" s="135" t="str">
        <f>IF(I79=0,"",I68/I79*100)</f>
        <v/>
      </c>
    </row>
    <row r="69" spans="1:10" ht="36.75" customHeight="1" x14ac:dyDescent="0.2">
      <c r="A69" s="126"/>
      <c r="B69" s="131" t="s">
        <v>89</v>
      </c>
      <c r="C69" s="204" t="s">
        <v>90</v>
      </c>
      <c r="D69" s="205"/>
      <c r="E69" s="205"/>
      <c r="F69" s="138" t="s">
        <v>24</v>
      </c>
      <c r="G69" s="139"/>
      <c r="H69" s="139"/>
      <c r="I69" s="139">
        <f>'SO.01 D.1.1 Pol'!G82</f>
        <v>0</v>
      </c>
      <c r="J69" s="135" t="str">
        <f>IF(I79=0,"",I69/I79*100)</f>
        <v/>
      </c>
    </row>
    <row r="70" spans="1:10" ht="36.75" customHeight="1" x14ac:dyDescent="0.2">
      <c r="A70" s="126"/>
      <c r="B70" s="131" t="s">
        <v>91</v>
      </c>
      <c r="C70" s="204" t="s">
        <v>92</v>
      </c>
      <c r="D70" s="205"/>
      <c r="E70" s="205"/>
      <c r="F70" s="138" t="s">
        <v>25</v>
      </c>
      <c r="G70" s="139"/>
      <c r="H70" s="139"/>
      <c r="I70" s="139">
        <f>'SO.01 D.1.1 Pol'!G88</f>
        <v>0</v>
      </c>
      <c r="J70" s="135" t="str">
        <f>IF(I79=0,"",I70/I79*100)</f>
        <v/>
      </c>
    </row>
    <row r="71" spans="1:10" ht="36.75" customHeight="1" x14ac:dyDescent="0.2">
      <c r="A71" s="126"/>
      <c r="B71" s="131" t="s">
        <v>93</v>
      </c>
      <c r="C71" s="204" t="s">
        <v>94</v>
      </c>
      <c r="D71" s="205"/>
      <c r="E71" s="205"/>
      <c r="F71" s="138" t="s">
        <v>25</v>
      </c>
      <c r="G71" s="139"/>
      <c r="H71" s="139"/>
      <c r="I71" s="139">
        <f>'SO.01 D.1.1 Pol'!G174</f>
        <v>0</v>
      </c>
      <c r="J71" s="135" t="str">
        <f>IF(I79=0,"",I71/I79*100)</f>
        <v/>
      </c>
    </row>
    <row r="72" spans="1:10" ht="36.75" customHeight="1" x14ac:dyDescent="0.2">
      <c r="A72" s="126"/>
      <c r="B72" s="131" t="s">
        <v>95</v>
      </c>
      <c r="C72" s="204" t="s">
        <v>96</v>
      </c>
      <c r="D72" s="205"/>
      <c r="E72" s="205"/>
      <c r="F72" s="138" t="s">
        <v>25</v>
      </c>
      <c r="G72" s="139"/>
      <c r="H72" s="139"/>
      <c r="I72" s="139">
        <f>'SO.01 D.1.1 Pol'!G240</f>
        <v>0</v>
      </c>
      <c r="J72" s="135" t="str">
        <f>IF(I79=0,"",I72/I79*100)</f>
        <v/>
      </c>
    </row>
    <row r="73" spans="1:10" ht="36.75" customHeight="1" x14ac:dyDescent="0.2">
      <c r="A73" s="126"/>
      <c r="B73" s="131" t="s">
        <v>97</v>
      </c>
      <c r="C73" s="204" t="s">
        <v>98</v>
      </c>
      <c r="D73" s="205"/>
      <c r="E73" s="205"/>
      <c r="F73" s="138" t="s">
        <v>25</v>
      </c>
      <c r="G73" s="139"/>
      <c r="H73" s="139"/>
      <c r="I73" s="139">
        <f>'SO.01 D.1.1 Pol'!G266</f>
        <v>0</v>
      </c>
      <c r="J73" s="135" t="str">
        <f>IF(I79=0,"",I73/I79*100)</f>
        <v/>
      </c>
    </row>
    <row r="74" spans="1:10" ht="36.75" customHeight="1" x14ac:dyDescent="0.2">
      <c r="A74" s="126"/>
      <c r="B74" s="131" t="s">
        <v>99</v>
      </c>
      <c r="C74" s="204" t="s">
        <v>100</v>
      </c>
      <c r="D74" s="205"/>
      <c r="E74" s="205"/>
      <c r="F74" s="138" t="s">
        <v>25</v>
      </c>
      <c r="G74" s="139"/>
      <c r="H74" s="139"/>
      <c r="I74" s="139">
        <f>'SO.01 D.1.1 Pol'!G274</f>
        <v>0</v>
      </c>
      <c r="J74" s="135" t="str">
        <f>IF(I79=0,"",I74/I79*100)</f>
        <v/>
      </c>
    </row>
    <row r="75" spans="1:10" ht="36.75" customHeight="1" x14ac:dyDescent="0.2">
      <c r="A75" s="126"/>
      <c r="B75" s="131" t="s">
        <v>101</v>
      </c>
      <c r="C75" s="204" t="s">
        <v>102</v>
      </c>
      <c r="D75" s="205"/>
      <c r="E75" s="205"/>
      <c r="F75" s="138" t="s">
        <v>26</v>
      </c>
      <c r="G75" s="139"/>
      <c r="H75" s="139"/>
      <c r="I75" s="139">
        <f>'SO.01 D.1.1 Pol'!G279</f>
        <v>0</v>
      </c>
      <c r="J75" s="135" t="str">
        <f>IF(I79=0,"",I75/I79*100)</f>
        <v/>
      </c>
    </row>
    <row r="76" spans="1:10" ht="36.75" customHeight="1" x14ac:dyDescent="0.2">
      <c r="A76" s="126"/>
      <c r="B76" s="131" t="s">
        <v>103</v>
      </c>
      <c r="C76" s="204" t="s">
        <v>104</v>
      </c>
      <c r="D76" s="205"/>
      <c r="E76" s="205"/>
      <c r="F76" s="138" t="s">
        <v>105</v>
      </c>
      <c r="G76" s="139"/>
      <c r="H76" s="139"/>
      <c r="I76" s="139">
        <f>'SO.01 D.1.1 Pol'!G281</f>
        <v>0</v>
      </c>
      <c r="J76" s="135" t="str">
        <f>IF(I79=0,"",I76/I79*100)</f>
        <v/>
      </c>
    </row>
    <row r="77" spans="1:10" ht="36.75" customHeight="1" x14ac:dyDescent="0.2">
      <c r="A77" s="126"/>
      <c r="B77" s="131" t="s">
        <v>106</v>
      </c>
      <c r="C77" s="204" t="s">
        <v>27</v>
      </c>
      <c r="D77" s="205"/>
      <c r="E77" s="205"/>
      <c r="F77" s="138" t="s">
        <v>106</v>
      </c>
      <c r="G77" s="139"/>
      <c r="H77" s="139"/>
      <c r="I77" s="139">
        <f>'SO.01 D.1.1 Pol'!G318</f>
        <v>0</v>
      </c>
      <c r="J77" s="135" t="str">
        <f>IF(I79=0,"",I77/I79*100)</f>
        <v/>
      </c>
    </row>
    <row r="78" spans="1:10" ht="36.75" customHeight="1" x14ac:dyDescent="0.2">
      <c r="A78" s="126"/>
      <c r="B78" s="131" t="s">
        <v>107</v>
      </c>
      <c r="C78" s="204" t="s">
        <v>28</v>
      </c>
      <c r="D78" s="205"/>
      <c r="E78" s="205"/>
      <c r="F78" s="138" t="s">
        <v>107</v>
      </c>
      <c r="G78" s="139"/>
      <c r="H78" s="139"/>
      <c r="I78" s="139">
        <f>'SO.01 D.1.1 Pol'!G325</f>
        <v>0</v>
      </c>
      <c r="J78" s="135" t="str">
        <f>IF(I79=0,"",I78/I79*100)</f>
        <v/>
      </c>
    </row>
    <row r="79" spans="1:10" ht="25.5" customHeight="1" x14ac:dyDescent="0.2">
      <c r="A79" s="127"/>
      <c r="B79" s="132" t="s">
        <v>1</v>
      </c>
      <c r="C79" s="133"/>
      <c r="D79" s="134"/>
      <c r="E79" s="134"/>
      <c r="F79" s="140"/>
      <c r="G79" s="141"/>
      <c r="H79" s="141"/>
      <c r="I79" s="141">
        <f>SUM(I64:I78)</f>
        <v>0</v>
      </c>
      <c r="J79" s="136">
        <f>SUM(J64:J78)</f>
        <v>0</v>
      </c>
    </row>
    <row r="80" spans="1:10" x14ac:dyDescent="0.2">
      <c r="F80" s="89"/>
      <c r="G80" s="89"/>
      <c r="H80" s="89"/>
      <c r="I80" s="89"/>
      <c r="J80" s="137"/>
    </row>
    <row r="81" spans="6:10" x14ac:dyDescent="0.2">
      <c r="F81" s="89"/>
      <c r="G81" s="89"/>
      <c r="H81" s="89"/>
      <c r="I81" s="89"/>
      <c r="J81" s="137"/>
    </row>
    <row r="82" spans="6:10" x14ac:dyDescent="0.2">
      <c r="F82" s="89"/>
      <c r="G82" s="89"/>
      <c r="H82" s="89"/>
      <c r="I82" s="89"/>
      <c r="J82" s="137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B46:J46"/>
    <mergeCell ref="B47:J47"/>
    <mergeCell ref="B49:J49"/>
    <mergeCell ref="B50:J50"/>
    <mergeCell ref="B51:J51"/>
    <mergeCell ref="B52:J52"/>
    <mergeCell ref="B53:J53"/>
    <mergeCell ref="B54:J54"/>
    <mergeCell ref="B55:J55"/>
    <mergeCell ref="B56:J56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7" t="s">
        <v>6</v>
      </c>
      <c r="B1" s="257"/>
      <c r="C1" s="258"/>
      <c r="D1" s="257"/>
      <c r="E1" s="257"/>
      <c r="F1" s="257"/>
      <c r="G1" s="257"/>
    </row>
    <row r="2" spans="1:7" ht="24.95" customHeight="1" x14ac:dyDescent="0.2">
      <c r="A2" s="50" t="s">
        <v>7</v>
      </c>
      <c r="B2" s="49"/>
      <c r="C2" s="259"/>
      <c r="D2" s="259"/>
      <c r="E2" s="259"/>
      <c r="F2" s="259"/>
      <c r="G2" s="260"/>
    </row>
    <row r="3" spans="1:7" ht="24.95" customHeight="1" x14ac:dyDescent="0.2">
      <c r="A3" s="50" t="s">
        <v>8</v>
      </c>
      <c r="B3" s="49"/>
      <c r="C3" s="259"/>
      <c r="D3" s="259"/>
      <c r="E3" s="259"/>
      <c r="F3" s="259"/>
      <c r="G3" s="260"/>
    </row>
    <row r="4" spans="1:7" ht="24.95" customHeight="1" x14ac:dyDescent="0.2">
      <c r="A4" s="50" t="s">
        <v>9</v>
      </c>
      <c r="B4" s="49"/>
      <c r="C4" s="259"/>
      <c r="D4" s="259"/>
      <c r="E4" s="259"/>
      <c r="F4" s="259"/>
      <c r="G4" s="260"/>
    </row>
    <row r="5" spans="1:7" x14ac:dyDescent="0.2">
      <c r="B5" s="4"/>
      <c r="C5" s="5"/>
      <c r="D5" s="6"/>
    </row>
  </sheetData>
  <sheetProtection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4999"/>
  <sheetViews>
    <sheetView tabSelected="1" workbookViewId="0">
      <pane ySplit="7" topLeftCell="A310" activePane="bottomLeft" state="frozen"/>
      <selection pane="bottomLeft" activeCell="F280" sqref="F280"/>
    </sheetView>
  </sheetViews>
  <sheetFormatPr defaultRowHeight="12.75" outlineLevelRow="3" x14ac:dyDescent="0.2"/>
  <cols>
    <col min="1" max="1" width="3.42578125" customWidth="1"/>
    <col min="2" max="2" width="12.7109375" style="124" customWidth="1"/>
    <col min="3" max="3" width="63.28515625" style="124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5" t="s">
        <v>108</v>
      </c>
      <c r="B1" s="265"/>
      <c r="C1" s="265"/>
      <c r="D1" s="265"/>
      <c r="E1" s="265"/>
      <c r="F1" s="265"/>
      <c r="G1" s="265"/>
      <c r="AG1" t="s">
        <v>109</v>
      </c>
    </row>
    <row r="2" spans="1:60" ht="25.15" customHeight="1" x14ac:dyDescent="0.2">
      <c r="A2" s="143" t="s">
        <v>7</v>
      </c>
      <c r="B2" s="49" t="s">
        <v>50</v>
      </c>
      <c r="C2" s="266" t="s">
        <v>51</v>
      </c>
      <c r="D2" s="267"/>
      <c r="E2" s="267"/>
      <c r="F2" s="267"/>
      <c r="G2" s="268"/>
      <c r="AG2" t="s">
        <v>110</v>
      </c>
    </row>
    <row r="3" spans="1:60" ht="25.15" customHeight="1" x14ac:dyDescent="0.2">
      <c r="A3" s="143" t="s">
        <v>8</v>
      </c>
      <c r="B3" s="49" t="s">
        <v>45</v>
      </c>
      <c r="C3" s="266" t="s">
        <v>46</v>
      </c>
      <c r="D3" s="267"/>
      <c r="E3" s="267"/>
      <c r="F3" s="267"/>
      <c r="G3" s="268"/>
      <c r="AC3" s="124" t="s">
        <v>110</v>
      </c>
      <c r="AG3" t="s">
        <v>111</v>
      </c>
    </row>
    <row r="4" spans="1:60" ht="25.15" customHeight="1" x14ac:dyDescent="0.2">
      <c r="A4" s="144" t="s">
        <v>9</v>
      </c>
      <c r="B4" s="145" t="s">
        <v>43</v>
      </c>
      <c r="C4" s="269" t="s">
        <v>44</v>
      </c>
      <c r="D4" s="270"/>
      <c r="E4" s="270"/>
      <c r="F4" s="270"/>
      <c r="G4" s="271"/>
      <c r="AG4" t="s">
        <v>112</v>
      </c>
    </row>
    <row r="5" spans="1:60" x14ac:dyDescent="0.2">
      <c r="D5" s="10"/>
    </row>
    <row r="6" spans="1:60" ht="38.25" x14ac:dyDescent="0.2">
      <c r="A6" s="147" t="s">
        <v>113</v>
      </c>
      <c r="B6" s="149" t="s">
        <v>114</v>
      </c>
      <c r="C6" s="149" t="s">
        <v>115</v>
      </c>
      <c r="D6" s="148" t="s">
        <v>116</v>
      </c>
      <c r="E6" s="147" t="s">
        <v>117</v>
      </c>
      <c r="F6" s="146" t="s">
        <v>118</v>
      </c>
      <c r="G6" s="147" t="s">
        <v>29</v>
      </c>
      <c r="H6" s="150" t="s">
        <v>30</v>
      </c>
      <c r="I6" s="150" t="s">
        <v>119</v>
      </c>
      <c r="J6" s="150" t="s">
        <v>31</v>
      </c>
      <c r="K6" s="150" t="s">
        <v>120</v>
      </c>
      <c r="L6" s="150" t="s">
        <v>121</v>
      </c>
      <c r="M6" s="150" t="s">
        <v>122</v>
      </c>
      <c r="N6" s="150" t="s">
        <v>123</v>
      </c>
      <c r="O6" s="150" t="s">
        <v>124</v>
      </c>
      <c r="P6" s="150" t="s">
        <v>125</v>
      </c>
      <c r="Q6" s="150" t="s">
        <v>126</v>
      </c>
      <c r="R6" s="150" t="s">
        <v>127</v>
      </c>
      <c r="S6" s="150" t="s">
        <v>128</v>
      </c>
      <c r="T6" s="150" t="s">
        <v>129</v>
      </c>
      <c r="U6" s="150" t="s">
        <v>130</v>
      </c>
      <c r="V6" s="150" t="s">
        <v>131</v>
      </c>
      <c r="W6" s="150" t="s">
        <v>132</v>
      </c>
      <c r="X6" s="150" t="s">
        <v>133</v>
      </c>
      <c r="Y6" s="150" t="s">
        <v>134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71" t="s">
        <v>135</v>
      </c>
      <c r="B8" s="172" t="s">
        <v>79</v>
      </c>
      <c r="C8" s="193" t="s">
        <v>80</v>
      </c>
      <c r="D8" s="173"/>
      <c r="E8" s="174"/>
      <c r="F8" s="175"/>
      <c r="G8" s="175">
        <f>SUMIF(AG9:AG28,"&lt;&gt;NOR",G9:G28)</f>
        <v>0</v>
      </c>
      <c r="H8" s="175"/>
      <c r="I8" s="175">
        <f>SUM(I9:I28)</f>
        <v>0</v>
      </c>
      <c r="J8" s="175"/>
      <c r="K8" s="175">
        <f>SUM(K9:K28)</f>
        <v>0</v>
      </c>
      <c r="L8" s="175"/>
      <c r="M8" s="175">
        <f>SUM(M9:M28)</f>
        <v>0</v>
      </c>
      <c r="N8" s="174"/>
      <c r="O8" s="174">
        <f>SUM(O9:O28)</f>
        <v>1.57</v>
      </c>
      <c r="P8" s="174"/>
      <c r="Q8" s="174">
        <f>SUM(Q9:Q28)</f>
        <v>0</v>
      </c>
      <c r="R8" s="175"/>
      <c r="S8" s="175"/>
      <c r="T8" s="176"/>
      <c r="U8" s="170"/>
      <c r="V8" s="170">
        <f>SUM(V9:V28)</f>
        <v>13.600000000000001</v>
      </c>
      <c r="W8" s="170"/>
      <c r="X8" s="170"/>
      <c r="Y8" s="170"/>
      <c r="AG8" t="s">
        <v>136</v>
      </c>
    </row>
    <row r="9" spans="1:60" outlineLevel="1" x14ac:dyDescent="0.2">
      <c r="A9" s="178">
        <v>1</v>
      </c>
      <c r="B9" s="179" t="s">
        <v>137</v>
      </c>
      <c r="C9" s="194" t="s">
        <v>138</v>
      </c>
      <c r="D9" s="180" t="s">
        <v>139</v>
      </c>
      <c r="E9" s="181">
        <v>0.5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12</v>
      </c>
      <c r="M9" s="183">
        <f>G9*(1+L9/100)</f>
        <v>0</v>
      </c>
      <c r="N9" s="181">
        <v>1.7425999999999999</v>
      </c>
      <c r="O9" s="181">
        <f>ROUND(E9*N9,2)</f>
        <v>0.87</v>
      </c>
      <c r="P9" s="181">
        <v>0</v>
      </c>
      <c r="Q9" s="181">
        <f>ROUND(E9*P9,2)</f>
        <v>0</v>
      </c>
      <c r="R9" s="183" t="s">
        <v>140</v>
      </c>
      <c r="S9" s="183" t="s">
        <v>141</v>
      </c>
      <c r="T9" s="184" t="s">
        <v>141</v>
      </c>
      <c r="U9" s="163">
        <v>4.9835000000000003</v>
      </c>
      <c r="V9" s="163">
        <f>ROUND(E9*U9,2)</f>
        <v>2.4900000000000002</v>
      </c>
      <c r="W9" s="163"/>
      <c r="X9" s="163" t="s">
        <v>142</v>
      </c>
      <c r="Y9" s="163" t="s">
        <v>143</v>
      </c>
      <c r="Z9" s="151"/>
      <c r="AA9" s="151"/>
      <c r="AB9" s="151"/>
      <c r="AC9" s="151"/>
      <c r="AD9" s="151"/>
      <c r="AE9" s="151"/>
      <c r="AF9" s="151"/>
      <c r="AG9" s="151" t="s">
        <v>144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60"/>
      <c r="B10" s="161"/>
      <c r="C10" s="263" t="s">
        <v>145</v>
      </c>
      <c r="D10" s="264"/>
      <c r="E10" s="264"/>
      <c r="F10" s="264"/>
      <c r="G10" s="264"/>
      <c r="H10" s="163"/>
      <c r="I10" s="163"/>
      <c r="J10" s="163"/>
      <c r="K10" s="163"/>
      <c r="L10" s="163"/>
      <c r="M10" s="163"/>
      <c r="N10" s="162"/>
      <c r="O10" s="162"/>
      <c r="P10" s="162"/>
      <c r="Q10" s="162"/>
      <c r="R10" s="163"/>
      <c r="S10" s="163"/>
      <c r="T10" s="163"/>
      <c r="U10" s="163"/>
      <c r="V10" s="163"/>
      <c r="W10" s="163"/>
      <c r="X10" s="163"/>
      <c r="Y10" s="163"/>
      <c r="Z10" s="151"/>
      <c r="AA10" s="151"/>
      <c r="AB10" s="151"/>
      <c r="AC10" s="151"/>
      <c r="AD10" s="151"/>
      <c r="AE10" s="151"/>
      <c r="AF10" s="151"/>
      <c r="AG10" s="151" t="s">
        <v>146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60"/>
      <c r="B11" s="161"/>
      <c r="C11" s="195" t="s">
        <v>147</v>
      </c>
      <c r="D11" s="164"/>
      <c r="E11" s="165"/>
      <c r="F11" s="163"/>
      <c r="G11" s="163"/>
      <c r="H11" s="163"/>
      <c r="I11" s="163"/>
      <c r="J11" s="163"/>
      <c r="K11" s="163"/>
      <c r="L11" s="163"/>
      <c r="M11" s="163"/>
      <c r="N11" s="162"/>
      <c r="O11" s="162"/>
      <c r="P11" s="162"/>
      <c r="Q11" s="162"/>
      <c r="R11" s="163"/>
      <c r="S11" s="163"/>
      <c r="T11" s="163"/>
      <c r="U11" s="163"/>
      <c r="V11" s="163"/>
      <c r="W11" s="163"/>
      <c r="X11" s="163"/>
      <c r="Y11" s="163"/>
      <c r="Z11" s="151"/>
      <c r="AA11" s="151"/>
      <c r="AB11" s="151"/>
      <c r="AC11" s="151"/>
      <c r="AD11" s="151"/>
      <c r="AE11" s="151"/>
      <c r="AF11" s="151"/>
      <c r="AG11" s="151" t="s">
        <v>148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3" x14ac:dyDescent="0.2">
      <c r="A12" s="160"/>
      <c r="B12" s="161"/>
      <c r="C12" s="195" t="s">
        <v>149</v>
      </c>
      <c r="D12" s="164"/>
      <c r="E12" s="165">
        <v>0.5</v>
      </c>
      <c r="F12" s="163"/>
      <c r="G12" s="163"/>
      <c r="H12" s="163"/>
      <c r="I12" s="163"/>
      <c r="J12" s="163"/>
      <c r="K12" s="163"/>
      <c r="L12" s="163"/>
      <c r="M12" s="163"/>
      <c r="N12" s="162"/>
      <c r="O12" s="162"/>
      <c r="P12" s="162"/>
      <c r="Q12" s="162"/>
      <c r="R12" s="163"/>
      <c r="S12" s="163"/>
      <c r="T12" s="163"/>
      <c r="U12" s="163"/>
      <c r="V12" s="163"/>
      <c r="W12" s="163"/>
      <c r="X12" s="163"/>
      <c r="Y12" s="163"/>
      <c r="Z12" s="151"/>
      <c r="AA12" s="151"/>
      <c r="AB12" s="151"/>
      <c r="AC12" s="151"/>
      <c r="AD12" s="151"/>
      <c r="AE12" s="151"/>
      <c r="AF12" s="151"/>
      <c r="AG12" s="151" t="s">
        <v>148</v>
      </c>
      <c r="AH12" s="151">
        <v>0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78">
        <v>2</v>
      </c>
      <c r="B13" s="179" t="s">
        <v>150</v>
      </c>
      <c r="C13" s="194" t="s">
        <v>151</v>
      </c>
      <c r="D13" s="180" t="s">
        <v>152</v>
      </c>
      <c r="E13" s="181">
        <v>24.3</v>
      </c>
      <c r="F13" s="182"/>
      <c r="G13" s="183">
        <f>ROUND(E13*F13,2)</f>
        <v>0</v>
      </c>
      <c r="H13" s="182"/>
      <c r="I13" s="183">
        <f>ROUND(E13*H13,2)</f>
        <v>0</v>
      </c>
      <c r="J13" s="182"/>
      <c r="K13" s="183">
        <f>ROUND(E13*J13,2)</f>
        <v>0</v>
      </c>
      <c r="L13" s="183">
        <v>12</v>
      </c>
      <c r="M13" s="183">
        <f>G13*(1+L13/100)</f>
        <v>0</v>
      </c>
      <c r="N13" s="181">
        <v>1.7330000000000002E-2</v>
      </c>
      <c r="O13" s="181">
        <f>ROUND(E13*N13,2)</f>
        <v>0.42</v>
      </c>
      <c r="P13" s="181">
        <v>0</v>
      </c>
      <c r="Q13" s="181">
        <f>ROUND(E13*P13,2)</f>
        <v>0</v>
      </c>
      <c r="R13" s="183" t="s">
        <v>153</v>
      </c>
      <c r="S13" s="183" t="s">
        <v>141</v>
      </c>
      <c r="T13" s="184" t="s">
        <v>141</v>
      </c>
      <c r="U13" s="163">
        <v>0.37</v>
      </c>
      <c r="V13" s="163">
        <f>ROUND(E13*U13,2)</f>
        <v>8.99</v>
      </c>
      <c r="W13" s="163"/>
      <c r="X13" s="163" t="s">
        <v>142</v>
      </c>
      <c r="Y13" s="163" t="s">
        <v>143</v>
      </c>
      <c r="Z13" s="151"/>
      <c r="AA13" s="151"/>
      <c r="AB13" s="151"/>
      <c r="AC13" s="151"/>
      <c r="AD13" s="151"/>
      <c r="AE13" s="151"/>
      <c r="AF13" s="151"/>
      <c r="AG13" s="151" t="s">
        <v>144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2" x14ac:dyDescent="0.2">
      <c r="A14" s="160"/>
      <c r="B14" s="161"/>
      <c r="C14" s="263" t="s">
        <v>154</v>
      </c>
      <c r="D14" s="264"/>
      <c r="E14" s="264"/>
      <c r="F14" s="264"/>
      <c r="G14" s="264"/>
      <c r="H14" s="163"/>
      <c r="I14" s="163"/>
      <c r="J14" s="163"/>
      <c r="K14" s="163"/>
      <c r="L14" s="163"/>
      <c r="M14" s="163"/>
      <c r="N14" s="162"/>
      <c r="O14" s="162"/>
      <c r="P14" s="162"/>
      <c r="Q14" s="162"/>
      <c r="R14" s="163"/>
      <c r="S14" s="163"/>
      <c r="T14" s="163"/>
      <c r="U14" s="163"/>
      <c r="V14" s="163"/>
      <c r="W14" s="163"/>
      <c r="X14" s="163"/>
      <c r="Y14" s="163"/>
      <c r="Z14" s="151"/>
      <c r="AA14" s="151"/>
      <c r="AB14" s="151"/>
      <c r="AC14" s="151"/>
      <c r="AD14" s="151"/>
      <c r="AE14" s="151"/>
      <c r="AF14" s="151"/>
      <c r="AG14" s="151" t="s">
        <v>146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">
      <c r="A15" s="160"/>
      <c r="B15" s="161"/>
      <c r="C15" s="195" t="s">
        <v>155</v>
      </c>
      <c r="D15" s="164"/>
      <c r="E15" s="165"/>
      <c r="F15" s="163"/>
      <c r="G15" s="163"/>
      <c r="H15" s="163"/>
      <c r="I15" s="163"/>
      <c r="J15" s="163"/>
      <c r="K15" s="163"/>
      <c r="L15" s="163"/>
      <c r="M15" s="163"/>
      <c r="N15" s="162"/>
      <c r="O15" s="162"/>
      <c r="P15" s="162"/>
      <c r="Q15" s="162"/>
      <c r="R15" s="163"/>
      <c r="S15" s="163"/>
      <c r="T15" s="163"/>
      <c r="U15" s="163"/>
      <c r="V15" s="163"/>
      <c r="W15" s="163"/>
      <c r="X15" s="163"/>
      <c r="Y15" s="163"/>
      <c r="Z15" s="151"/>
      <c r="AA15" s="151"/>
      <c r="AB15" s="151"/>
      <c r="AC15" s="151"/>
      <c r="AD15" s="151"/>
      <c r="AE15" s="151"/>
      <c r="AF15" s="151"/>
      <c r="AG15" s="151" t="s">
        <v>148</v>
      </c>
      <c r="AH15" s="151">
        <v>0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60"/>
      <c r="B16" s="161"/>
      <c r="C16" s="195" t="s">
        <v>156</v>
      </c>
      <c r="D16" s="164"/>
      <c r="E16" s="165"/>
      <c r="F16" s="163"/>
      <c r="G16" s="163"/>
      <c r="H16" s="163"/>
      <c r="I16" s="163"/>
      <c r="J16" s="163"/>
      <c r="K16" s="163"/>
      <c r="L16" s="163"/>
      <c r="M16" s="163"/>
      <c r="N16" s="162"/>
      <c r="O16" s="162"/>
      <c r="P16" s="162"/>
      <c r="Q16" s="162"/>
      <c r="R16" s="163"/>
      <c r="S16" s="163"/>
      <c r="T16" s="163"/>
      <c r="U16" s="163"/>
      <c r="V16" s="163"/>
      <c r="W16" s="163"/>
      <c r="X16" s="163"/>
      <c r="Y16" s="163"/>
      <c r="Z16" s="151"/>
      <c r="AA16" s="151"/>
      <c r="AB16" s="151"/>
      <c r="AC16" s="151"/>
      <c r="AD16" s="151"/>
      <c r="AE16" s="151"/>
      <c r="AF16" s="151"/>
      <c r="AG16" s="151" t="s">
        <v>148</v>
      </c>
      <c r="AH16" s="151">
        <v>0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3" x14ac:dyDescent="0.2">
      <c r="A17" s="160"/>
      <c r="B17" s="161"/>
      <c r="C17" s="195" t="s">
        <v>157</v>
      </c>
      <c r="D17" s="164"/>
      <c r="E17" s="165">
        <v>3.9</v>
      </c>
      <c r="F17" s="163"/>
      <c r="G17" s="163"/>
      <c r="H17" s="163"/>
      <c r="I17" s="163"/>
      <c r="J17" s="163"/>
      <c r="K17" s="163"/>
      <c r="L17" s="163"/>
      <c r="M17" s="163"/>
      <c r="N17" s="162"/>
      <c r="O17" s="162"/>
      <c r="P17" s="162"/>
      <c r="Q17" s="162"/>
      <c r="R17" s="163"/>
      <c r="S17" s="163"/>
      <c r="T17" s="163"/>
      <c r="U17" s="163"/>
      <c r="V17" s="163"/>
      <c r="W17" s="163"/>
      <c r="X17" s="163"/>
      <c r="Y17" s="163"/>
      <c r="Z17" s="151"/>
      <c r="AA17" s="151"/>
      <c r="AB17" s="151"/>
      <c r="AC17" s="151"/>
      <c r="AD17" s="151"/>
      <c r="AE17" s="151"/>
      <c r="AF17" s="151"/>
      <c r="AG17" s="151" t="s">
        <v>148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3" x14ac:dyDescent="0.2">
      <c r="A18" s="160"/>
      <c r="B18" s="161"/>
      <c r="C18" s="195" t="s">
        <v>158</v>
      </c>
      <c r="D18" s="164"/>
      <c r="E18" s="165">
        <v>3.2</v>
      </c>
      <c r="F18" s="163"/>
      <c r="G18" s="163"/>
      <c r="H18" s="163"/>
      <c r="I18" s="163"/>
      <c r="J18" s="163"/>
      <c r="K18" s="163"/>
      <c r="L18" s="163"/>
      <c r="M18" s="163"/>
      <c r="N18" s="162"/>
      <c r="O18" s="162"/>
      <c r="P18" s="162"/>
      <c r="Q18" s="162"/>
      <c r="R18" s="163"/>
      <c r="S18" s="163"/>
      <c r="T18" s="163"/>
      <c r="U18" s="163"/>
      <c r="V18" s="163"/>
      <c r="W18" s="163"/>
      <c r="X18" s="163"/>
      <c r="Y18" s="163"/>
      <c r="Z18" s="151"/>
      <c r="AA18" s="151"/>
      <c r="AB18" s="151"/>
      <c r="AC18" s="151"/>
      <c r="AD18" s="151"/>
      <c r="AE18" s="151"/>
      <c r="AF18" s="151"/>
      <c r="AG18" s="151" t="s">
        <v>148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3" x14ac:dyDescent="0.2">
      <c r="A19" s="160"/>
      <c r="B19" s="161"/>
      <c r="C19" s="195" t="s">
        <v>159</v>
      </c>
      <c r="D19" s="164"/>
      <c r="E19" s="165">
        <v>2.4</v>
      </c>
      <c r="F19" s="163"/>
      <c r="G19" s="163"/>
      <c r="H19" s="163"/>
      <c r="I19" s="163"/>
      <c r="J19" s="163"/>
      <c r="K19" s="163"/>
      <c r="L19" s="163"/>
      <c r="M19" s="163"/>
      <c r="N19" s="162"/>
      <c r="O19" s="162"/>
      <c r="P19" s="162"/>
      <c r="Q19" s="162"/>
      <c r="R19" s="163"/>
      <c r="S19" s="163"/>
      <c r="T19" s="163"/>
      <c r="U19" s="163"/>
      <c r="V19" s="163"/>
      <c r="W19" s="163"/>
      <c r="X19" s="163"/>
      <c r="Y19" s="163"/>
      <c r="Z19" s="151"/>
      <c r="AA19" s="151"/>
      <c r="AB19" s="151"/>
      <c r="AC19" s="151"/>
      <c r="AD19" s="151"/>
      <c r="AE19" s="151"/>
      <c r="AF19" s="151"/>
      <c r="AG19" s="151" t="s">
        <v>148</v>
      </c>
      <c r="AH19" s="151">
        <v>0</v>
      </c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3" x14ac:dyDescent="0.2">
      <c r="A20" s="160"/>
      <c r="B20" s="161"/>
      <c r="C20" s="195" t="s">
        <v>160</v>
      </c>
      <c r="D20" s="164"/>
      <c r="E20" s="165">
        <v>4.8</v>
      </c>
      <c r="F20" s="163"/>
      <c r="G20" s="163"/>
      <c r="H20" s="163"/>
      <c r="I20" s="163"/>
      <c r="J20" s="163"/>
      <c r="K20" s="163"/>
      <c r="L20" s="163"/>
      <c r="M20" s="163"/>
      <c r="N20" s="162"/>
      <c r="O20" s="162"/>
      <c r="P20" s="162"/>
      <c r="Q20" s="162"/>
      <c r="R20" s="163"/>
      <c r="S20" s="163"/>
      <c r="T20" s="163"/>
      <c r="U20" s="163"/>
      <c r="V20" s="163"/>
      <c r="W20" s="163"/>
      <c r="X20" s="163"/>
      <c r="Y20" s="163"/>
      <c r="Z20" s="151"/>
      <c r="AA20" s="151"/>
      <c r="AB20" s="151"/>
      <c r="AC20" s="151"/>
      <c r="AD20" s="151"/>
      <c r="AE20" s="151"/>
      <c r="AF20" s="151"/>
      <c r="AG20" s="151" t="s">
        <v>148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3" x14ac:dyDescent="0.2">
      <c r="A21" s="160"/>
      <c r="B21" s="161"/>
      <c r="C21" s="196" t="s">
        <v>161</v>
      </c>
      <c r="D21" s="166"/>
      <c r="E21" s="167">
        <v>14.3</v>
      </c>
      <c r="F21" s="163"/>
      <c r="G21" s="163"/>
      <c r="H21" s="163"/>
      <c r="I21" s="163"/>
      <c r="J21" s="163"/>
      <c r="K21" s="163"/>
      <c r="L21" s="163"/>
      <c r="M21" s="163"/>
      <c r="N21" s="162"/>
      <c r="O21" s="162"/>
      <c r="P21" s="162"/>
      <c r="Q21" s="162"/>
      <c r="R21" s="163"/>
      <c r="S21" s="163"/>
      <c r="T21" s="163"/>
      <c r="U21" s="163"/>
      <c r="V21" s="163"/>
      <c r="W21" s="163"/>
      <c r="X21" s="163"/>
      <c r="Y21" s="163"/>
      <c r="Z21" s="151"/>
      <c r="AA21" s="151"/>
      <c r="AB21" s="151"/>
      <c r="AC21" s="151"/>
      <c r="AD21" s="151"/>
      <c r="AE21" s="151"/>
      <c r="AF21" s="151"/>
      <c r="AG21" s="151" t="s">
        <v>148</v>
      </c>
      <c r="AH21" s="151">
        <v>1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3" x14ac:dyDescent="0.2">
      <c r="A22" s="160"/>
      <c r="B22" s="161"/>
      <c r="C22" s="195" t="s">
        <v>162</v>
      </c>
      <c r="D22" s="164"/>
      <c r="E22" s="165"/>
      <c r="F22" s="163"/>
      <c r="G22" s="163"/>
      <c r="H22" s="163"/>
      <c r="I22" s="163"/>
      <c r="J22" s="163"/>
      <c r="K22" s="163"/>
      <c r="L22" s="163"/>
      <c r="M22" s="163"/>
      <c r="N22" s="162"/>
      <c r="O22" s="162"/>
      <c r="P22" s="162"/>
      <c r="Q22" s="162"/>
      <c r="R22" s="163"/>
      <c r="S22" s="163"/>
      <c r="T22" s="163"/>
      <c r="U22" s="163"/>
      <c r="V22" s="163"/>
      <c r="W22" s="163"/>
      <c r="X22" s="163"/>
      <c r="Y22" s="163"/>
      <c r="Z22" s="151"/>
      <c r="AA22" s="151"/>
      <c r="AB22" s="151"/>
      <c r="AC22" s="151"/>
      <c r="AD22" s="151"/>
      <c r="AE22" s="151"/>
      <c r="AF22" s="151"/>
      <c r="AG22" s="151" t="s">
        <v>148</v>
      </c>
      <c r="AH22" s="151">
        <v>0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3" x14ac:dyDescent="0.2">
      <c r="A23" s="160"/>
      <c r="B23" s="161"/>
      <c r="C23" s="195" t="s">
        <v>163</v>
      </c>
      <c r="D23" s="164"/>
      <c r="E23" s="165">
        <v>10</v>
      </c>
      <c r="F23" s="163"/>
      <c r="G23" s="163"/>
      <c r="H23" s="163"/>
      <c r="I23" s="163"/>
      <c r="J23" s="163"/>
      <c r="K23" s="163"/>
      <c r="L23" s="163"/>
      <c r="M23" s="163"/>
      <c r="N23" s="162"/>
      <c r="O23" s="162"/>
      <c r="P23" s="162"/>
      <c r="Q23" s="162"/>
      <c r="R23" s="163"/>
      <c r="S23" s="163"/>
      <c r="T23" s="163"/>
      <c r="U23" s="163"/>
      <c r="V23" s="163"/>
      <c r="W23" s="163"/>
      <c r="X23" s="163"/>
      <c r="Y23" s="163"/>
      <c r="Z23" s="151"/>
      <c r="AA23" s="151"/>
      <c r="AB23" s="151"/>
      <c r="AC23" s="151"/>
      <c r="AD23" s="151"/>
      <c r="AE23" s="151"/>
      <c r="AF23" s="151"/>
      <c r="AG23" s="151" t="s">
        <v>148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3" x14ac:dyDescent="0.2">
      <c r="A24" s="160"/>
      <c r="B24" s="161"/>
      <c r="C24" s="196" t="s">
        <v>161</v>
      </c>
      <c r="D24" s="166"/>
      <c r="E24" s="167">
        <v>10</v>
      </c>
      <c r="F24" s="163"/>
      <c r="G24" s="163"/>
      <c r="H24" s="163"/>
      <c r="I24" s="163"/>
      <c r="J24" s="163"/>
      <c r="K24" s="163"/>
      <c r="L24" s="163"/>
      <c r="M24" s="163"/>
      <c r="N24" s="162"/>
      <c r="O24" s="162"/>
      <c r="P24" s="162"/>
      <c r="Q24" s="162"/>
      <c r="R24" s="163"/>
      <c r="S24" s="163"/>
      <c r="T24" s="163"/>
      <c r="U24" s="163"/>
      <c r="V24" s="163"/>
      <c r="W24" s="163"/>
      <c r="X24" s="163"/>
      <c r="Y24" s="163"/>
      <c r="Z24" s="151"/>
      <c r="AA24" s="151"/>
      <c r="AB24" s="151"/>
      <c r="AC24" s="151"/>
      <c r="AD24" s="151"/>
      <c r="AE24" s="151"/>
      <c r="AF24" s="151"/>
      <c r="AG24" s="151" t="s">
        <v>148</v>
      </c>
      <c r="AH24" s="151">
        <v>1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78">
        <v>3</v>
      </c>
      <c r="B25" s="179" t="s">
        <v>164</v>
      </c>
      <c r="C25" s="194" t="s">
        <v>165</v>
      </c>
      <c r="D25" s="180" t="s">
        <v>152</v>
      </c>
      <c r="E25" s="181">
        <v>2.25</v>
      </c>
      <c r="F25" s="182"/>
      <c r="G25" s="183">
        <f>ROUND(E25*F25,2)</f>
        <v>0</v>
      </c>
      <c r="H25" s="182"/>
      <c r="I25" s="183">
        <f>ROUND(E25*H25,2)</f>
        <v>0</v>
      </c>
      <c r="J25" s="182"/>
      <c r="K25" s="183">
        <f>ROUND(E25*J25,2)</f>
        <v>0</v>
      </c>
      <c r="L25" s="183">
        <v>12</v>
      </c>
      <c r="M25" s="183">
        <f>G25*(1+L25/100)</f>
        <v>0</v>
      </c>
      <c r="N25" s="181">
        <v>0.12506999999999999</v>
      </c>
      <c r="O25" s="181">
        <f>ROUND(E25*N25,2)</f>
        <v>0.28000000000000003</v>
      </c>
      <c r="P25" s="181">
        <v>0</v>
      </c>
      <c r="Q25" s="181">
        <f>ROUND(E25*P25,2)</f>
        <v>0</v>
      </c>
      <c r="R25" s="183" t="s">
        <v>140</v>
      </c>
      <c r="S25" s="183" t="s">
        <v>141</v>
      </c>
      <c r="T25" s="184" t="s">
        <v>141</v>
      </c>
      <c r="U25" s="163">
        <v>0.94</v>
      </c>
      <c r="V25" s="163">
        <f>ROUND(E25*U25,2)</f>
        <v>2.12</v>
      </c>
      <c r="W25" s="163"/>
      <c r="X25" s="163" t="s">
        <v>142</v>
      </c>
      <c r="Y25" s="163" t="s">
        <v>143</v>
      </c>
      <c r="Z25" s="151"/>
      <c r="AA25" s="151"/>
      <c r="AB25" s="151"/>
      <c r="AC25" s="151"/>
      <c r="AD25" s="151"/>
      <c r="AE25" s="151"/>
      <c r="AF25" s="151"/>
      <c r="AG25" s="151" t="s">
        <v>144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2" x14ac:dyDescent="0.2">
      <c r="A26" s="160"/>
      <c r="B26" s="161"/>
      <c r="C26" s="263" t="s">
        <v>166</v>
      </c>
      <c r="D26" s="264"/>
      <c r="E26" s="264"/>
      <c r="F26" s="264"/>
      <c r="G26" s="264"/>
      <c r="H26" s="163"/>
      <c r="I26" s="163"/>
      <c r="J26" s="163"/>
      <c r="K26" s="163"/>
      <c r="L26" s="163"/>
      <c r="M26" s="163"/>
      <c r="N26" s="162"/>
      <c r="O26" s="162"/>
      <c r="P26" s="162"/>
      <c r="Q26" s="162"/>
      <c r="R26" s="163"/>
      <c r="S26" s="163"/>
      <c r="T26" s="163"/>
      <c r="U26" s="163"/>
      <c r="V26" s="163"/>
      <c r="W26" s="163"/>
      <c r="X26" s="163"/>
      <c r="Y26" s="163"/>
      <c r="Z26" s="151"/>
      <c r="AA26" s="151"/>
      <c r="AB26" s="151"/>
      <c r="AC26" s="151"/>
      <c r="AD26" s="151"/>
      <c r="AE26" s="151"/>
      <c r="AF26" s="151"/>
      <c r="AG26" s="151" t="s">
        <v>146</v>
      </c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2" x14ac:dyDescent="0.2">
      <c r="A27" s="160"/>
      <c r="B27" s="161"/>
      <c r="C27" s="195" t="s">
        <v>167</v>
      </c>
      <c r="D27" s="164"/>
      <c r="E27" s="165"/>
      <c r="F27" s="163"/>
      <c r="G27" s="163"/>
      <c r="H27" s="163"/>
      <c r="I27" s="163"/>
      <c r="J27" s="163"/>
      <c r="K27" s="163"/>
      <c r="L27" s="163"/>
      <c r="M27" s="163"/>
      <c r="N27" s="162"/>
      <c r="O27" s="162"/>
      <c r="P27" s="162"/>
      <c r="Q27" s="162"/>
      <c r="R27" s="163"/>
      <c r="S27" s="163"/>
      <c r="T27" s="163"/>
      <c r="U27" s="163"/>
      <c r="V27" s="163"/>
      <c r="W27" s="163"/>
      <c r="X27" s="163"/>
      <c r="Y27" s="163"/>
      <c r="Z27" s="151"/>
      <c r="AA27" s="151"/>
      <c r="AB27" s="151"/>
      <c r="AC27" s="151"/>
      <c r="AD27" s="151"/>
      <c r="AE27" s="151"/>
      <c r="AF27" s="151"/>
      <c r="AG27" s="151" t="s">
        <v>148</v>
      </c>
      <c r="AH27" s="151">
        <v>0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3" x14ac:dyDescent="0.2">
      <c r="A28" s="160"/>
      <c r="B28" s="161"/>
      <c r="C28" s="195" t="s">
        <v>168</v>
      </c>
      <c r="D28" s="164"/>
      <c r="E28" s="165">
        <v>2.25</v>
      </c>
      <c r="F28" s="163"/>
      <c r="G28" s="163"/>
      <c r="H28" s="163"/>
      <c r="I28" s="163"/>
      <c r="J28" s="163"/>
      <c r="K28" s="163"/>
      <c r="L28" s="163"/>
      <c r="M28" s="163"/>
      <c r="N28" s="162"/>
      <c r="O28" s="162"/>
      <c r="P28" s="162"/>
      <c r="Q28" s="162"/>
      <c r="R28" s="163"/>
      <c r="S28" s="163"/>
      <c r="T28" s="163"/>
      <c r="U28" s="163"/>
      <c r="V28" s="163"/>
      <c r="W28" s="163"/>
      <c r="X28" s="163"/>
      <c r="Y28" s="163"/>
      <c r="Z28" s="151"/>
      <c r="AA28" s="151"/>
      <c r="AB28" s="151"/>
      <c r="AC28" s="151"/>
      <c r="AD28" s="151"/>
      <c r="AE28" s="151"/>
      <c r="AF28" s="151"/>
      <c r="AG28" s="151" t="s">
        <v>148</v>
      </c>
      <c r="AH28" s="151">
        <v>0</v>
      </c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x14ac:dyDescent="0.2">
      <c r="A29" s="171" t="s">
        <v>135</v>
      </c>
      <c r="B29" s="172" t="s">
        <v>81</v>
      </c>
      <c r="C29" s="193" t="s">
        <v>82</v>
      </c>
      <c r="D29" s="173"/>
      <c r="E29" s="174"/>
      <c r="F29" s="175"/>
      <c r="G29" s="175">
        <f>SUMIF(AG30:AG46,"&lt;&gt;NOR",G30:G46)</f>
        <v>0</v>
      </c>
      <c r="H29" s="175"/>
      <c r="I29" s="175">
        <f>SUM(I30:I46)</f>
        <v>0</v>
      </c>
      <c r="J29" s="175"/>
      <c r="K29" s="175">
        <f>SUM(K30:K46)</f>
        <v>0</v>
      </c>
      <c r="L29" s="175"/>
      <c r="M29" s="175">
        <f>SUM(M30:M46)</f>
        <v>0</v>
      </c>
      <c r="N29" s="174"/>
      <c r="O29" s="174">
        <f>SUM(O30:O46)</f>
        <v>0.24</v>
      </c>
      <c r="P29" s="174"/>
      <c r="Q29" s="174">
        <f>SUM(Q30:Q46)</f>
        <v>0</v>
      </c>
      <c r="R29" s="175"/>
      <c r="S29" s="175"/>
      <c r="T29" s="176"/>
      <c r="U29" s="170"/>
      <c r="V29" s="170">
        <f>SUM(V30:V46)</f>
        <v>17.47</v>
      </c>
      <c r="W29" s="170"/>
      <c r="X29" s="170"/>
      <c r="Y29" s="170"/>
      <c r="AG29" t="s">
        <v>136</v>
      </c>
    </row>
    <row r="30" spans="1:60" outlineLevel="1" x14ac:dyDescent="0.2">
      <c r="A30" s="178">
        <v>4</v>
      </c>
      <c r="B30" s="179" t="s">
        <v>169</v>
      </c>
      <c r="C30" s="194" t="s">
        <v>170</v>
      </c>
      <c r="D30" s="180" t="s">
        <v>152</v>
      </c>
      <c r="E30" s="181">
        <v>24.3</v>
      </c>
      <c r="F30" s="182"/>
      <c r="G30" s="183">
        <f>ROUND(E30*F30,2)</f>
        <v>0</v>
      </c>
      <c r="H30" s="182"/>
      <c r="I30" s="183">
        <f>ROUND(E30*H30,2)</f>
        <v>0</v>
      </c>
      <c r="J30" s="182"/>
      <c r="K30" s="183">
        <f>ROUND(E30*J30,2)</f>
        <v>0</v>
      </c>
      <c r="L30" s="183">
        <v>12</v>
      </c>
      <c r="M30" s="183">
        <f>G30*(1+L30/100)</f>
        <v>0</v>
      </c>
      <c r="N30" s="181">
        <v>2.63E-3</v>
      </c>
      <c r="O30" s="181">
        <f>ROUND(E30*N30,2)</f>
        <v>0.06</v>
      </c>
      <c r="P30" s="181">
        <v>0</v>
      </c>
      <c r="Q30" s="181">
        <f>ROUND(E30*P30,2)</f>
        <v>0</v>
      </c>
      <c r="R30" s="183" t="s">
        <v>153</v>
      </c>
      <c r="S30" s="183" t="s">
        <v>141</v>
      </c>
      <c r="T30" s="184" t="s">
        <v>141</v>
      </c>
      <c r="U30" s="163">
        <v>0.22400999999999999</v>
      </c>
      <c r="V30" s="163">
        <f>ROUND(E30*U30,2)</f>
        <v>5.44</v>
      </c>
      <c r="W30" s="163"/>
      <c r="X30" s="163" t="s">
        <v>142</v>
      </c>
      <c r="Y30" s="163" t="s">
        <v>143</v>
      </c>
      <c r="Z30" s="151"/>
      <c r="AA30" s="151"/>
      <c r="AB30" s="151"/>
      <c r="AC30" s="151"/>
      <c r="AD30" s="151"/>
      <c r="AE30" s="151"/>
      <c r="AF30" s="151"/>
      <c r="AG30" s="151" t="s">
        <v>144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2" x14ac:dyDescent="0.2">
      <c r="A31" s="160"/>
      <c r="B31" s="161"/>
      <c r="C31" s="263" t="s">
        <v>171</v>
      </c>
      <c r="D31" s="264"/>
      <c r="E31" s="264"/>
      <c r="F31" s="264"/>
      <c r="G31" s="264"/>
      <c r="H31" s="163"/>
      <c r="I31" s="163"/>
      <c r="J31" s="163"/>
      <c r="K31" s="163"/>
      <c r="L31" s="163"/>
      <c r="M31" s="163"/>
      <c r="N31" s="162"/>
      <c r="O31" s="162"/>
      <c r="P31" s="162"/>
      <c r="Q31" s="162"/>
      <c r="R31" s="163"/>
      <c r="S31" s="163"/>
      <c r="T31" s="163"/>
      <c r="U31" s="163"/>
      <c r="V31" s="163"/>
      <c r="W31" s="163"/>
      <c r="X31" s="163"/>
      <c r="Y31" s="163"/>
      <c r="Z31" s="151"/>
      <c r="AA31" s="151"/>
      <c r="AB31" s="151"/>
      <c r="AC31" s="151"/>
      <c r="AD31" s="151"/>
      <c r="AE31" s="151"/>
      <c r="AF31" s="151"/>
      <c r="AG31" s="151" t="s">
        <v>146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2" x14ac:dyDescent="0.2">
      <c r="A32" s="160"/>
      <c r="B32" s="161"/>
      <c r="C32" s="195" t="s">
        <v>172</v>
      </c>
      <c r="D32" s="164"/>
      <c r="E32" s="165">
        <v>24.3</v>
      </c>
      <c r="F32" s="163"/>
      <c r="G32" s="163"/>
      <c r="H32" s="163"/>
      <c r="I32" s="163"/>
      <c r="J32" s="163"/>
      <c r="K32" s="163"/>
      <c r="L32" s="163"/>
      <c r="M32" s="163"/>
      <c r="N32" s="162"/>
      <c r="O32" s="162"/>
      <c r="P32" s="162"/>
      <c r="Q32" s="162"/>
      <c r="R32" s="163"/>
      <c r="S32" s="163"/>
      <c r="T32" s="163"/>
      <c r="U32" s="163"/>
      <c r="V32" s="163"/>
      <c r="W32" s="163"/>
      <c r="X32" s="163"/>
      <c r="Y32" s="163"/>
      <c r="Z32" s="151"/>
      <c r="AA32" s="151"/>
      <c r="AB32" s="151"/>
      <c r="AC32" s="151"/>
      <c r="AD32" s="151"/>
      <c r="AE32" s="151"/>
      <c r="AF32" s="151"/>
      <c r="AG32" s="151" t="s">
        <v>148</v>
      </c>
      <c r="AH32" s="151">
        <v>5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78">
        <v>5</v>
      </c>
      <c r="B33" s="179" t="s">
        <v>173</v>
      </c>
      <c r="C33" s="194" t="s">
        <v>174</v>
      </c>
      <c r="D33" s="180" t="s">
        <v>152</v>
      </c>
      <c r="E33" s="181">
        <v>2</v>
      </c>
      <c r="F33" s="182"/>
      <c r="G33" s="183">
        <f>ROUND(E33*F33,2)</f>
        <v>0</v>
      </c>
      <c r="H33" s="182"/>
      <c r="I33" s="183">
        <f>ROUND(E33*H33,2)</f>
        <v>0</v>
      </c>
      <c r="J33" s="182"/>
      <c r="K33" s="183">
        <f>ROUND(E33*J33,2)</f>
        <v>0</v>
      </c>
      <c r="L33" s="183">
        <v>12</v>
      </c>
      <c r="M33" s="183">
        <f>G33*(1+L33/100)</f>
        <v>0</v>
      </c>
      <c r="N33" s="181">
        <v>4.4420000000000001E-2</v>
      </c>
      <c r="O33" s="181">
        <f>ROUND(E33*N33,2)</f>
        <v>0.09</v>
      </c>
      <c r="P33" s="181">
        <v>0</v>
      </c>
      <c r="Q33" s="181">
        <f>ROUND(E33*P33,2)</f>
        <v>0</v>
      </c>
      <c r="R33" s="183" t="s">
        <v>153</v>
      </c>
      <c r="S33" s="183" t="s">
        <v>141</v>
      </c>
      <c r="T33" s="184" t="s">
        <v>141</v>
      </c>
      <c r="U33" s="163">
        <v>1.3511200000000001</v>
      </c>
      <c r="V33" s="163">
        <f>ROUND(E33*U33,2)</f>
        <v>2.7</v>
      </c>
      <c r="W33" s="163"/>
      <c r="X33" s="163" t="s">
        <v>142</v>
      </c>
      <c r="Y33" s="163" t="s">
        <v>143</v>
      </c>
      <c r="Z33" s="151"/>
      <c r="AA33" s="151"/>
      <c r="AB33" s="151"/>
      <c r="AC33" s="151"/>
      <c r="AD33" s="151"/>
      <c r="AE33" s="151"/>
      <c r="AF33" s="151"/>
      <c r="AG33" s="151" t="s">
        <v>144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2" x14ac:dyDescent="0.2">
      <c r="A34" s="160"/>
      <c r="B34" s="161"/>
      <c r="C34" s="195" t="s">
        <v>175</v>
      </c>
      <c r="D34" s="164"/>
      <c r="E34" s="165"/>
      <c r="F34" s="163"/>
      <c r="G34" s="163"/>
      <c r="H34" s="163"/>
      <c r="I34" s="163"/>
      <c r="J34" s="163"/>
      <c r="K34" s="163"/>
      <c r="L34" s="163"/>
      <c r="M34" s="163"/>
      <c r="N34" s="162"/>
      <c r="O34" s="162"/>
      <c r="P34" s="162"/>
      <c r="Q34" s="162"/>
      <c r="R34" s="163"/>
      <c r="S34" s="163"/>
      <c r="T34" s="163"/>
      <c r="U34" s="163"/>
      <c r="V34" s="163"/>
      <c r="W34" s="163"/>
      <c r="X34" s="163"/>
      <c r="Y34" s="163"/>
      <c r="Z34" s="151"/>
      <c r="AA34" s="151"/>
      <c r="AB34" s="151"/>
      <c r="AC34" s="151"/>
      <c r="AD34" s="151"/>
      <c r="AE34" s="151"/>
      <c r="AF34" s="151"/>
      <c r="AG34" s="151" t="s">
        <v>148</v>
      </c>
      <c r="AH34" s="151">
        <v>0</v>
      </c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3" x14ac:dyDescent="0.2">
      <c r="A35" s="160"/>
      <c r="B35" s="161"/>
      <c r="C35" s="195" t="s">
        <v>176</v>
      </c>
      <c r="D35" s="164"/>
      <c r="E35" s="165">
        <v>2</v>
      </c>
      <c r="F35" s="163"/>
      <c r="G35" s="163"/>
      <c r="H35" s="163"/>
      <c r="I35" s="163"/>
      <c r="J35" s="163"/>
      <c r="K35" s="163"/>
      <c r="L35" s="163"/>
      <c r="M35" s="163"/>
      <c r="N35" s="162"/>
      <c r="O35" s="162"/>
      <c r="P35" s="162"/>
      <c r="Q35" s="162"/>
      <c r="R35" s="163"/>
      <c r="S35" s="163"/>
      <c r="T35" s="163"/>
      <c r="U35" s="163"/>
      <c r="V35" s="163"/>
      <c r="W35" s="163"/>
      <c r="X35" s="163"/>
      <c r="Y35" s="163"/>
      <c r="Z35" s="151"/>
      <c r="AA35" s="151"/>
      <c r="AB35" s="151"/>
      <c r="AC35" s="151"/>
      <c r="AD35" s="151"/>
      <c r="AE35" s="151"/>
      <c r="AF35" s="151"/>
      <c r="AG35" s="151" t="s">
        <v>148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78">
        <v>6</v>
      </c>
      <c r="B36" s="179" t="s">
        <v>177</v>
      </c>
      <c r="C36" s="194" t="s">
        <v>178</v>
      </c>
      <c r="D36" s="180" t="s">
        <v>152</v>
      </c>
      <c r="E36" s="181">
        <v>2</v>
      </c>
      <c r="F36" s="182"/>
      <c r="G36" s="183">
        <f>ROUND(E36*F36,2)</f>
        <v>0</v>
      </c>
      <c r="H36" s="182"/>
      <c r="I36" s="183">
        <f>ROUND(E36*H36,2)</f>
        <v>0</v>
      </c>
      <c r="J36" s="182"/>
      <c r="K36" s="183">
        <f>ROUND(E36*J36,2)</f>
        <v>0</v>
      </c>
      <c r="L36" s="183">
        <v>12</v>
      </c>
      <c r="M36" s="183">
        <f>G36*(1+L36/100)</f>
        <v>0</v>
      </c>
      <c r="N36" s="181">
        <v>9.2000000000000003E-4</v>
      </c>
      <c r="O36" s="181">
        <f>ROUND(E36*N36,2)</f>
        <v>0</v>
      </c>
      <c r="P36" s="181">
        <v>0</v>
      </c>
      <c r="Q36" s="181">
        <f>ROUND(E36*P36,2)</f>
        <v>0</v>
      </c>
      <c r="R36" s="183" t="s">
        <v>153</v>
      </c>
      <c r="S36" s="183" t="s">
        <v>141</v>
      </c>
      <c r="T36" s="184" t="s">
        <v>141</v>
      </c>
      <c r="U36" s="163">
        <v>0.26500000000000001</v>
      </c>
      <c r="V36" s="163">
        <f>ROUND(E36*U36,2)</f>
        <v>0.53</v>
      </c>
      <c r="W36" s="163"/>
      <c r="X36" s="163" t="s">
        <v>142</v>
      </c>
      <c r="Y36" s="163" t="s">
        <v>143</v>
      </c>
      <c r="Z36" s="151"/>
      <c r="AA36" s="151"/>
      <c r="AB36" s="151"/>
      <c r="AC36" s="151"/>
      <c r="AD36" s="151"/>
      <c r="AE36" s="151"/>
      <c r="AF36" s="151"/>
      <c r="AG36" s="151" t="s">
        <v>144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2" x14ac:dyDescent="0.2">
      <c r="A37" s="160"/>
      <c r="B37" s="161"/>
      <c r="C37" s="263" t="s">
        <v>179</v>
      </c>
      <c r="D37" s="264"/>
      <c r="E37" s="264"/>
      <c r="F37" s="264"/>
      <c r="G37" s="264"/>
      <c r="H37" s="163"/>
      <c r="I37" s="163"/>
      <c r="J37" s="163"/>
      <c r="K37" s="163"/>
      <c r="L37" s="163"/>
      <c r="M37" s="163"/>
      <c r="N37" s="162"/>
      <c r="O37" s="162"/>
      <c r="P37" s="162"/>
      <c r="Q37" s="162"/>
      <c r="R37" s="163"/>
      <c r="S37" s="163"/>
      <c r="T37" s="163"/>
      <c r="U37" s="163"/>
      <c r="V37" s="163"/>
      <c r="W37" s="163"/>
      <c r="X37" s="163"/>
      <c r="Y37" s="163"/>
      <c r="Z37" s="151"/>
      <c r="AA37" s="151"/>
      <c r="AB37" s="151"/>
      <c r="AC37" s="151"/>
      <c r="AD37" s="151"/>
      <c r="AE37" s="151"/>
      <c r="AF37" s="151"/>
      <c r="AG37" s="151" t="s">
        <v>146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2" x14ac:dyDescent="0.2">
      <c r="A38" s="160"/>
      <c r="B38" s="161"/>
      <c r="C38" s="273" t="s">
        <v>179</v>
      </c>
      <c r="D38" s="274"/>
      <c r="E38" s="274"/>
      <c r="F38" s="274"/>
      <c r="G38" s="274"/>
      <c r="H38" s="163"/>
      <c r="I38" s="163"/>
      <c r="J38" s="163"/>
      <c r="K38" s="163"/>
      <c r="L38" s="163"/>
      <c r="M38" s="163"/>
      <c r="N38" s="162"/>
      <c r="O38" s="162"/>
      <c r="P38" s="162"/>
      <c r="Q38" s="162"/>
      <c r="R38" s="163"/>
      <c r="S38" s="163"/>
      <c r="T38" s="163"/>
      <c r="U38" s="163"/>
      <c r="V38" s="163"/>
      <c r="W38" s="163"/>
      <c r="X38" s="163"/>
      <c r="Y38" s="163"/>
      <c r="Z38" s="151"/>
      <c r="AA38" s="151"/>
      <c r="AB38" s="151"/>
      <c r="AC38" s="151"/>
      <c r="AD38" s="151"/>
      <c r="AE38" s="151"/>
      <c r="AF38" s="151"/>
      <c r="AG38" s="151" t="s">
        <v>180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2" x14ac:dyDescent="0.2">
      <c r="A39" s="160"/>
      <c r="B39" s="161"/>
      <c r="C39" s="195" t="s">
        <v>181</v>
      </c>
      <c r="D39" s="164"/>
      <c r="E39" s="165"/>
      <c r="F39" s="163"/>
      <c r="G39" s="163"/>
      <c r="H39" s="163"/>
      <c r="I39" s="163"/>
      <c r="J39" s="163"/>
      <c r="K39" s="163"/>
      <c r="L39" s="163"/>
      <c r="M39" s="163"/>
      <c r="N39" s="162"/>
      <c r="O39" s="162"/>
      <c r="P39" s="162"/>
      <c r="Q39" s="162"/>
      <c r="R39" s="163"/>
      <c r="S39" s="163"/>
      <c r="T39" s="163"/>
      <c r="U39" s="163"/>
      <c r="V39" s="163"/>
      <c r="W39" s="163"/>
      <c r="X39" s="163"/>
      <c r="Y39" s="163"/>
      <c r="Z39" s="151"/>
      <c r="AA39" s="151"/>
      <c r="AB39" s="151"/>
      <c r="AC39" s="151"/>
      <c r="AD39" s="151"/>
      <c r="AE39" s="151"/>
      <c r="AF39" s="151"/>
      <c r="AG39" s="151" t="s">
        <v>148</v>
      </c>
      <c r="AH39" s="151">
        <v>0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3" x14ac:dyDescent="0.2">
      <c r="A40" s="160"/>
      <c r="B40" s="161"/>
      <c r="C40" s="195" t="s">
        <v>182</v>
      </c>
      <c r="D40" s="164"/>
      <c r="E40" s="165"/>
      <c r="F40" s="163"/>
      <c r="G40" s="163"/>
      <c r="H40" s="163"/>
      <c r="I40" s="163"/>
      <c r="J40" s="163"/>
      <c r="K40" s="163"/>
      <c r="L40" s="163"/>
      <c r="M40" s="163"/>
      <c r="N40" s="162"/>
      <c r="O40" s="162"/>
      <c r="P40" s="162"/>
      <c r="Q40" s="162"/>
      <c r="R40" s="163"/>
      <c r="S40" s="163"/>
      <c r="T40" s="163"/>
      <c r="U40" s="163"/>
      <c r="V40" s="163"/>
      <c r="W40" s="163"/>
      <c r="X40" s="163"/>
      <c r="Y40" s="163"/>
      <c r="Z40" s="151"/>
      <c r="AA40" s="151"/>
      <c r="AB40" s="151"/>
      <c r="AC40" s="151"/>
      <c r="AD40" s="151"/>
      <c r="AE40" s="151"/>
      <c r="AF40" s="151"/>
      <c r="AG40" s="151" t="s">
        <v>148</v>
      </c>
      <c r="AH40" s="151">
        <v>0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3" x14ac:dyDescent="0.2">
      <c r="A41" s="160"/>
      <c r="B41" s="161"/>
      <c r="C41" s="195" t="s">
        <v>175</v>
      </c>
      <c r="D41" s="164"/>
      <c r="E41" s="165"/>
      <c r="F41" s="163"/>
      <c r="G41" s="163"/>
      <c r="H41" s="163"/>
      <c r="I41" s="163"/>
      <c r="J41" s="163"/>
      <c r="K41" s="163"/>
      <c r="L41" s="163"/>
      <c r="M41" s="163"/>
      <c r="N41" s="162"/>
      <c r="O41" s="162"/>
      <c r="P41" s="162"/>
      <c r="Q41" s="162"/>
      <c r="R41" s="163"/>
      <c r="S41" s="163"/>
      <c r="T41" s="163"/>
      <c r="U41" s="163"/>
      <c r="V41" s="163"/>
      <c r="W41" s="163"/>
      <c r="X41" s="163"/>
      <c r="Y41" s="163"/>
      <c r="Z41" s="151"/>
      <c r="AA41" s="151"/>
      <c r="AB41" s="151"/>
      <c r="AC41" s="151"/>
      <c r="AD41" s="151"/>
      <c r="AE41" s="151"/>
      <c r="AF41" s="151"/>
      <c r="AG41" s="151" t="s">
        <v>148</v>
      </c>
      <c r="AH41" s="151">
        <v>0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3" x14ac:dyDescent="0.2">
      <c r="A42" s="160"/>
      <c r="B42" s="161"/>
      <c r="C42" s="195" t="s">
        <v>183</v>
      </c>
      <c r="D42" s="164"/>
      <c r="E42" s="165"/>
      <c r="F42" s="163"/>
      <c r="G42" s="163"/>
      <c r="H42" s="163"/>
      <c r="I42" s="163"/>
      <c r="J42" s="163"/>
      <c r="K42" s="163"/>
      <c r="L42" s="163"/>
      <c r="M42" s="163"/>
      <c r="N42" s="162"/>
      <c r="O42" s="162"/>
      <c r="P42" s="162"/>
      <c r="Q42" s="162"/>
      <c r="R42" s="163"/>
      <c r="S42" s="163"/>
      <c r="T42" s="163"/>
      <c r="U42" s="163"/>
      <c r="V42" s="163"/>
      <c r="W42" s="163"/>
      <c r="X42" s="163"/>
      <c r="Y42" s="163"/>
      <c r="Z42" s="151"/>
      <c r="AA42" s="151"/>
      <c r="AB42" s="151"/>
      <c r="AC42" s="151"/>
      <c r="AD42" s="151"/>
      <c r="AE42" s="151"/>
      <c r="AF42" s="151"/>
      <c r="AG42" s="151" t="s">
        <v>148</v>
      </c>
      <c r="AH42" s="151">
        <v>0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3" x14ac:dyDescent="0.2">
      <c r="A43" s="160"/>
      <c r="B43" s="161"/>
      <c r="C43" s="195" t="s">
        <v>184</v>
      </c>
      <c r="D43" s="164"/>
      <c r="E43" s="165">
        <v>2</v>
      </c>
      <c r="F43" s="163"/>
      <c r="G43" s="163"/>
      <c r="H43" s="163"/>
      <c r="I43" s="163"/>
      <c r="J43" s="163"/>
      <c r="K43" s="163"/>
      <c r="L43" s="163"/>
      <c r="M43" s="163"/>
      <c r="N43" s="162"/>
      <c r="O43" s="162"/>
      <c r="P43" s="162"/>
      <c r="Q43" s="162"/>
      <c r="R43" s="163"/>
      <c r="S43" s="163"/>
      <c r="T43" s="163"/>
      <c r="U43" s="163"/>
      <c r="V43" s="163"/>
      <c r="W43" s="163"/>
      <c r="X43" s="163"/>
      <c r="Y43" s="163"/>
      <c r="Z43" s="151"/>
      <c r="AA43" s="151"/>
      <c r="AB43" s="151"/>
      <c r="AC43" s="151"/>
      <c r="AD43" s="151"/>
      <c r="AE43" s="151"/>
      <c r="AF43" s="151"/>
      <c r="AG43" s="151" t="s">
        <v>148</v>
      </c>
      <c r="AH43" s="151">
        <v>5</v>
      </c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ht="22.5" outlineLevel="1" x14ac:dyDescent="0.2">
      <c r="A44" s="178">
        <v>7</v>
      </c>
      <c r="B44" s="179" t="s">
        <v>185</v>
      </c>
      <c r="C44" s="194" t="s">
        <v>186</v>
      </c>
      <c r="D44" s="180" t="s">
        <v>152</v>
      </c>
      <c r="E44" s="181">
        <v>24.3</v>
      </c>
      <c r="F44" s="182"/>
      <c r="G44" s="183">
        <f>ROUND(E44*F44,2)</f>
        <v>0</v>
      </c>
      <c r="H44" s="182"/>
      <c r="I44" s="183">
        <f>ROUND(E44*H44,2)</f>
        <v>0</v>
      </c>
      <c r="J44" s="182"/>
      <c r="K44" s="183">
        <f>ROUND(E44*J44,2)</f>
        <v>0</v>
      </c>
      <c r="L44" s="183">
        <v>12</v>
      </c>
      <c r="M44" s="183">
        <f>G44*(1+L44/100)</f>
        <v>0</v>
      </c>
      <c r="N44" s="181">
        <v>3.6700000000000001E-3</v>
      </c>
      <c r="O44" s="181">
        <f>ROUND(E44*N44,2)</f>
        <v>0.09</v>
      </c>
      <c r="P44" s="181">
        <v>0</v>
      </c>
      <c r="Q44" s="181">
        <f>ROUND(E44*P44,2)</f>
        <v>0</v>
      </c>
      <c r="R44" s="183" t="s">
        <v>153</v>
      </c>
      <c r="S44" s="183" t="s">
        <v>141</v>
      </c>
      <c r="T44" s="184" t="s">
        <v>141</v>
      </c>
      <c r="U44" s="163">
        <v>0.36199999999999999</v>
      </c>
      <c r="V44" s="163">
        <f>ROUND(E44*U44,2)</f>
        <v>8.8000000000000007</v>
      </c>
      <c r="W44" s="163"/>
      <c r="X44" s="163" t="s">
        <v>142</v>
      </c>
      <c r="Y44" s="163" t="s">
        <v>143</v>
      </c>
      <c r="Z44" s="151"/>
      <c r="AA44" s="151"/>
      <c r="AB44" s="151"/>
      <c r="AC44" s="151"/>
      <c r="AD44" s="151"/>
      <c r="AE44" s="151"/>
      <c r="AF44" s="151"/>
      <c r="AG44" s="151" t="s">
        <v>144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2" x14ac:dyDescent="0.2">
      <c r="A45" s="160"/>
      <c r="B45" s="161"/>
      <c r="C45" s="195" t="s">
        <v>187</v>
      </c>
      <c r="D45" s="164"/>
      <c r="E45" s="165"/>
      <c r="F45" s="163"/>
      <c r="G45" s="163"/>
      <c r="H45" s="163"/>
      <c r="I45" s="163"/>
      <c r="J45" s="163"/>
      <c r="K45" s="163"/>
      <c r="L45" s="163"/>
      <c r="M45" s="163"/>
      <c r="N45" s="162"/>
      <c r="O45" s="162"/>
      <c r="P45" s="162"/>
      <c r="Q45" s="162"/>
      <c r="R45" s="163"/>
      <c r="S45" s="163"/>
      <c r="T45" s="163"/>
      <c r="U45" s="163"/>
      <c r="V45" s="163"/>
      <c r="W45" s="163"/>
      <c r="X45" s="163"/>
      <c r="Y45" s="163"/>
      <c r="Z45" s="151"/>
      <c r="AA45" s="151"/>
      <c r="AB45" s="151"/>
      <c r="AC45" s="151"/>
      <c r="AD45" s="151"/>
      <c r="AE45" s="151"/>
      <c r="AF45" s="151"/>
      <c r="AG45" s="151" t="s">
        <v>148</v>
      </c>
      <c r="AH45" s="151">
        <v>0</v>
      </c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3" x14ac:dyDescent="0.2">
      <c r="A46" s="160"/>
      <c r="B46" s="161"/>
      <c r="C46" s="195" t="s">
        <v>188</v>
      </c>
      <c r="D46" s="164"/>
      <c r="E46" s="165">
        <v>24.3</v>
      </c>
      <c r="F46" s="163"/>
      <c r="G46" s="163"/>
      <c r="H46" s="163"/>
      <c r="I46" s="163"/>
      <c r="J46" s="163"/>
      <c r="K46" s="163"/>
      <c r="L46" s="163"/>
      <c r="M46" s="163"/>
      <c r="N46" s="162"/>
      <c r="O46" s="162"/>
      <c r="P46" s="162"/>
      <c r="Q46" s="162"/>
      <c r="R46" s="163"/>
      <c r="S46" s="163"/>
      <c r="T46" s="163"/>
      <c r="U46" s="163"/>
      <c r="V46" s="163"/>
      <c r="W46" s="163"/>
      <c r="X46" s="163"/>
      <c r="Y46" s="163"/>
      <c r="Z46" s="151"/>
      <c r="AA46" s="151"/>
      <c r="AB46" s="151"/>
      <c r="AC46" s="151"/>
      <c r="AD46" s="151"/>
      <c r="AE46" s="151"/>
      <c r="AF46" s="151"/>
      <c r="AG46" s="151" t="s">
        <v>148</v>
      </c>
      <c r="AH46" s="151">
        <v>5</v>
      </c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x14ac:dyDescent="0.2">
      <c r="A47" s="171" t="s">
        <v>135</v>
      </c>
      <c r="B47" s="172" t="s">
        <v>83</v>
      </c>
      <c r="C47" s="193" t="s">
        <v>84</v>
      </c>
      <c r="D47" s="173"/>
      <c r="E47" s="174"/>
      <c r="F47" s="175"/>
      <c r="G47" s="175">
        <f>SUMIF(AG48:AG73,"&lt;&gt;NOR",G48:G73)</f>
        <v>0</v>
      </c>
      <c r="H47" s="175"/>
      <c r="I47" s="175">
        <f>SUM(I48:I73)</f>
        <v>0</v>
      </c>
      <c r="J47" s="175"/>
      <c r="K47" s="175">
        <f>SUM(K48:K73)</f>
        <v>0</v>
      </c>
      <c r="L47" s="175"/>
      <c r="M47" s="175">
        <f>SUM(M48:M73)</f>
        <v>0</v>
      </c>
      <c r="N47" s="174"/>
      <c r="O47" s="174">
        <f>SUM(O48:O73)</f>
        <v>6.1799999999999988</v>
      </c>
      <c r="P47" s="174"/>
      <c r="Q47" s="174">
        <f>SUM(Q48:Q73)</f>
        <v>0</v>
      </c>
      <c r="R47" s="175"/>
      <c r="S47" s="175"/>
      <c r="T47" s="176"/>
      <c r="U47" s="170"/>
      <c r="V47" s="170">
        <f>SUM(V48:V73)</f>
        <v>82.06</v>
      </c>
      <c r="W47" s="170"/>
      <c r="X47" s="170"/>
      <c r="Y47" s="170"/>
      <c r="AG47" t="s">
        <v>136</v>
      </c>
    </row>
    <row r="48" spans="1:60" ht="22.5" outlineLevel="1" x14ac:dyDescent="0.2">
      <c r="A48" s="178">
        <v>8</v>
      </c>
      <c r="B48" s="179" t="s">
        <v>189</v>
      </c>
      <c r="C48" s="194" t="s">
        <v>190</v>
      </c>
      <c r="D48" s="180" t="s">
        <v>152</v>
      </c>
      <c r="E48" s="181">
        <v>228.5668</v>
      </c>
      <c r="F48" s="182"/>
      <c r="G48" s="183">
        <f>ROUND(E48*F48,2)</f>
        <v>0</v>
      </c>
      <c r="H48" s="182"/>
      <c r="I48" s="183">
        <f>ROUND(E48*H48,2)</f>
        <v>0</v>
      </c>
      <c r="J48" s="182"/>
      <c r="K48" s="183">
        <f>ROUND(E48*J48,2)</f>
        <v>0</v>
      </c>
      <c r="L48" s="183">
        <v>12</v>
      </c>
      <c r="M48" s="183">
        <f>G48*(1+L48/100)</f>
        <v>0</v>
      </c>
      <c r="N48" s="181">
        <v>2.426E-2</v>
      </c>
      <c r="O48" s="181">
        <f>ROUND(E48*N48,2)</f>
        <v>5.55</v>
      </c>
      <c r="P48" s="181">
        <v>0</v>
      </c>
      <c r="Q48" s="181">
        <f>ROUND(E48*P48,2)</f>
        <v>0</v>
      </c>
      <c r="R48" s="183" t="s">
        <v>191</v>
      </c>
      <c r="S48" s="183" t="s">
        <v>141</v>
      </c>
      <c r="T48" s="184" t="s">
        <v>141</v>
      </c>
      <c r="U48" s="163">
        <v>0.16</v>
      </c>
      <c r="V48" s="163">
        <f>ROUND(E48*U48,2)</f>
        <v>36.57</v>
      </c>
      <c r="W48" s="163"/>
      <c r="X48" s="163" t="s">
        <v>142</v>
      </c>
      <c r="Y48" s="163" t="s">
        <v>143</v>
      </c>
      <c r="Z48" s="151"/>
      <c r="AA48" s="151"/>
      <c r="AB48" s="151"/>
      <c r="AC48" s="151"/>
      <c r="AD48" s="151"/>
      <c r="AE48" s="151"/>
      <c r="AF48" s="151"/>
      <c r="AG48" s="151" t="s">
        <v>144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60"/>
      <c r="B49" s="161"/>
      <c r="C49" s="263" t="s">
        <v>192</v>
      </c>
      <c r="D49" s="264"/>
      <c r="E49" s="264"/>
      <c r="F49" s="264"/>
      <c r="G49" s="264"/>
      <c r="H49" s="163"/>
      <c r="I49" s="163"/>
      <c r="J49" s="163"/>
      <c r="K49" s="163"/>
      <c r="L49" s="163"/>
      <c r="M49" s="163"/>
      <c r="N49" s="162"/>
      <c r="O49" s="162"/>
      <c r="P49" s="162"/>
      <c r="Q49" s="162"/>
      <c r="R49" s="163"/>
      <c r="S49" s="163"/>
      <c r="T49" s="163"/>
      <c r="U49" s="163"/>
      <c r="V49" s="163"/>
      <c r="W49" s="163"/>
      <c r="X49" s="163"/>
      <c r="Y49" s="163"/>
      <c r="Z49" s="151"/>
      <c r="AA49" s="151"/>
      <c r="AB49" s="151"/>
      <c r="AC49" s="151"/>
      <c r="AD49" s="151"/>
      <c r="AE49" s="151"/>
      <c r="AF49" s="151"/>
      <c r="AG49" s="151" t="s">
        <v>146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2" x14ac:dyDescent="0.2">
      <c r="A50" s="160"/>
      <c r="B50" s="161"/>
      <c r="C50" s="273" t="s">
        <v>193</v>
      </c>
      <c r="D50" s="274"/>
      <c r="E50" s="274"/>
      <c r="F50" s="274"/>
      <c r="G50" s="274"/>
      <c r="H50" s="163"/>
      <c r="I50" s="163"/>
      <c r="J50" s="163"/>
      <c r="K50" s="163"/>
      <c r="L50" s="163"/>
      <c r="M50" s="163"/>
      <c r="N50" s="162"/>
      <c r="O50" s="162"/>
      <c r="P50" s="162"/>
      <c r="Q50" s="162"/>
      <c r="R50" s="163"/>
      <c r="S50" s="163"/>
      <c r="T50" s="163"/>
      <c r="U50" s="163"/>
      <c r="V50" s="163"/>
      <c r="W50" s="163"/>
      <c r="X50" s="163"/>
      <c r="Y50" s="163"/>
      <c r="Z50" s="151"/>
      <c r="AA50" s="151"/>
      <c r="AB50" s="151"/>
      <c r="AC50" s="151"/>
      <c r="AD50" s="151"/>
      <c r="AE50" s="151"/>
      <c r="AF50" s="151"/>
      <c r="AG50" s="151" t="s">
        <v>180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60"/>
      <c r="B51" s="161"/>
      <c r="C51" s="195" t="s">
        <v>194</v>
      </c>
      <c r="D51" s="164"/>
      <c r="E51" s="165"/>
      <c r="F51" s="163"/>
      <c r="G51" s="163"/>
      <c r="H51" s="163"/>
      <c r="I51" s="163"/>
      <c r="J51" s="163"/>
      <c r="K51" s="163"/>
      <c r="L51" s="163"/>
      <c r="M51" s="163"/>
      <c r="N51" s="162"/>
      <c r="O51" s="162"/>
      <c r="P51" s="162"/>
      <c r="Q51" s="162"/>
      <c r="R51" s="163"/>
      <c r="S51" s="163"/>
      <c r="T51" s="163"/>
      <c r="U51" s="163"/>
      <c r="V51" s="163"/>
      <c r="W51" s="163"/>
      <c r="X51" s="163"/>
      <c r="Y51" s="163"/>
      <c r="Z51" s="151"/>
      <c r="AA51" s="151"/>
      <c r="AB51" s="151"/>
      <c r="AC51" s="151"/>
      <c r="AD51" s="151"/>
      <c r="AE51" s="151"/>
      <c r="AF51" s="151"/>
      <c r="AG51" s="151" t="s">
        <v>148</v>
      </c>
      <c r="AH51" s="151">
        <v>0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3" x14ac:dyDescent="0.2">
      <c r="A52" s="160"/>
      <c r="B52" s="161"/>
      <c r="C52" s="195" t="s">
        <v>195</v>
      </c>
      <c r="D52" s="164"/>
      <c r="E52" s="165">
        <v>116.49160000000001</v>
      </c>
      <c r="F52" s="163"/>
      <c r="G52" s="163"/>
      <c r="H52" s="163"/>
      <c r="I52" s="163"/>
      <c r="J52" s="163"/>
      <c r="K52" s="163"/>
      <c r="L52" s="163"/>
      <c r="M52" s="163"/>
      <c r="N52" s="162"/>
      <c r="O52" s="162"/>
      <c r="P52" s="162"/>
      <c r="Q52" s="162"/>
      <c r="R52" s="163"/>
      <c r="S52" s="163"/>
      <c r="T52" s="163"/>
      <c r="U52" s="163"/>
      <c r="V52" s="163"/>
      <c r="W52" s="163"/>
      <c r="X52" s="163"/>
      <c r="Y52" s="163"/>
      <c r="Z52" s="151"/>
      <c r="AA52" s="151"/>
      <c r="AB52" s="151"/>
      <c r="AC52" s="151"/>
      <c r="AD52" s="151"/>
      <c r="AE52" s="151"/>
      <c r="AF52" s="151"/>
      <c r="AG52" s="151" t="s">
        <v>148</v>
      </c>
      <c r="AH52" s="151">
        <v>0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3" x14ac:dyDescent="0.2">
      <c r="A53" s="160"/>
      <c r="B53" s="161"/>
      <c r="C53" s="195" t="s">
        <v>196</v>
      </c>
      <c r="D53" s="164"/>
      <c r="E53" s="165"/>
      <c r="F53" s="163"/>
      <c r="G53" s="163"/>
      <c r="H53" s="163"/>
      <c r="I53" s="163"/>
      <c r="J53" s="163"/>
      <c r="K53" s="163"/>
      <c r="L53" s="163"/>
      <c r="M53" s="163"/>
      <c r="N53" s="162"/>
      <c r="O53" s="162"/>
      <c r="P53" s="162"/>
      <c r="Q53" s="162"/>
      <c r="R53" s="163"/>
      <c r="S53" s="163"/>
      <c r="T53" s="163"/>
      <c r="U53" s="163"/>
      <c r="V53" s="163"/>
      <c r="W53" s="163"/>
      <c r="X53" s="163"/>
      <c r="Y53" s="163"/>
      <c r="Z53" s="151"/>
      <c r="AA53" s="151"/>
      <c r="AB53" s="151"/>
      <c r="AC53" s="151"/>
      <c r="AD53" s="151"/>
      <c r="AE53" s="151"/>
      <c r="AF53" s="151"/>
      <c r="AG53" s="151" t="s">
        <v>148</v>
      </c>
      <c r="AH53" s="151">
        <v>0</v>
      </c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3" x14ac:dyDescent="0.2">
      <c r="A54" s="160"/>
      <c r="B54" s="161"/>
      <c r="C54" s="195" t="s">
        <v>197</v>
      </c>
      <c r="D54" s="164"/>
      <c r="E54" s="165">
        <v>112.0752</v>
      </c>
      <c r="F54" s="163"/>
      <c r="G54" s="163"/>
      <c r="H54" s="163"/>
      <c r="I54" s="163"/>
      <c r="J54" s="163"/>
      <c r="K54" s="163"/>
      <c r="L54" s="163"/>
      <c r="M54" s="163"/>
      <c r="N54" s="162"/>
      <c r="O54" s="162"/>
      <c r="P54" s="162"/>
      <c r="Q54" s="162"/>
      <c r="R54" s="163"/>
      <c r="S54" s="163"/>
      <c r="T54" s="163"/>
      <c r="U54" s="163"/>
      <c r="V54" s="163"/>
      <c r="W54" s="163"/>
      <c r="X54" s="163"/>
      <c r="Y54" s="163"/>
      <c r="Z54" s="151"/>
      <c r="AA54" s="151"/>
      <c r="AB54" s="151"/>
      <c r="AC54" s="151"/>
      <c r="AD54" s="151"/>
      <c r="AE54" s="151"/>
      <c r="AF54" s="151"/>
      <c r="AG54" s="151" t="s">
        <v>148</v>
      </c>
      <c r="AH54" s="151">
        <v>0</v>
      </c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22.5" outlineLevel="1" x14ac:dyDescent="0.2">
      <c r="A55" s="178">
        <v>9</v>
      </c>
      <c r="B55" s="179" t="s">
        <v>198</v>
      </c>
      <c r="C55" s="194" t="s">
        <v>199</v>
      </c>
      <c r="D55" s="180" t="s">
        <v>152</v>
      </c>
      <c r="E55" s="181">
        <v>228.5668</v>
      </c>
      <c r="F55" s="182"/>
      <c r="G55" s="183">
        <f>ROUND(E55*F55,2)</f>
        <v>0</v>
      </c>
      <c r="H55" s="182"/>
      <c r="I55" s="183">
        <f>ROUND(E55*H55,2)</f>
        <v>0</v>
      </c>
      <c r="J55" s="182"/>
      <c r="K55" s="183">
        <f>ROUND(E55*J55,2)</f>
        <v>0</v>
      </c>
      <c r="L55" s="183">
        <v>12</v>
      </c>
      <c r="M55" s="183">
        <f>G55*(1+L55/100)</f>
        <v>0</v>
      </c>
      <c r="N55" s="181">
        <v>1.09E-3</v>
      </c>
      <c r="O55" s="181">
        <f>ROUND(E55*N55,2)</f>
        <v>0.25</v>
      </c>
      <c r="P55" s="181">
        <v>0</v>
      </c>
      <c r="Q55" s="181">
        <f>ROUND(E55*P55,2)</f>
        <v>0</v>
      </c>
      <c r="R55" s="183" t="s">
        <v>191</v>
      </c>
      <c r="S55" s="183" t="s">
        <v>141</v>
      </c>
      <c r="T55" s="184" t="s">
        <v>141</v>
      </c>
      <c r="U55" s="163">
        <v>0.01</v>
      </c>
      <c r="V55" s="163">
        <f>ROUND(E55*U55,2)</f>
        <v>2.29</v>
      </c>
      <c r="W55" s="163"/>
      <c r="X55" s="163" t="s">
        <v>142</v>
      </c>
      <c r="Y55" s="163" t="s">
        <v>143</v>
      </c>
      <c r="Z55" s="151"/>
      <c r="AA55" s="151"/>
      <c r="AB55" s="151"/>
      <c r="AC55" s="151"/>
      <c r="AD55" s="151"/>
      <c r="AE55" s="151"/>
      <c r="AF55" s="151"/>
      <c r="AG55" s="151" t="s">
        <v>144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2" x14ac:dyDescent="0.2">
      <c r="A56" s="160"/>
      <c r="B56" s="161"/>
      <c r="C56" s="263" t="s">
        <v>192</v>
      </c>
      <c r="D56" s="264"/>
      <c r="E56" s="264"/>
      <c r="F56" s="264"/>
      <c r="G56" s="264"/>
      <c r="H56" s="163"/>
      <c r="I56" s="163"/>
      <c r="J56" s="163"/>
      <c r="K56" s="163"/>
      <c r="L56" s="163"/>
      <c r="M56" s="163"/>
      <c r="N56" s="162"/>
      <c r="O56" s="162"/>
      <c r="P56" s="162"/>
      <c r="Q56" s="162"/>
      <c r="R56" s="163"/>
      <c r="S56" s="163"/>
      <c r="T56" s="163"/>
      <c r="U56" s="163"/>
      <c r="V56" s="163"/>
      <c r="W56" s="163"/>
      <c r="X56" s="163"/>
      <c r="Y56" s="163"/>
      <c r="Z56" s="151"/>
      <c r="AA56" s="151"/>
      <c r="AB56" s="151"/>
      <c r="AC56" s="151"/>
      <c r="AD56" s="151"/>
      <c r="AE56" s="151"/>
      <c r="AF56" s="151"/>
      <c r="AG56" s="151" t="s">
        <v>146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2" x14ac:dyDescent="0.2">
      <c r="A57" s="160"/>
      <c r="B57" s="161"/>
      <c r="C57" s="195" t="s">
        <v>200</v>
      </c>
      <c r="D57" s="164"/>
      <c r="E57" s="165">
        <v>228.5668</v>
      </c>
      <c r="F57" s="163"/>
      <c r="G57" s="163"/>
      <c r="H57" s="163"/>
      <c r="I57" s="163"/>
      <c r="J57" s="163"/>
      <c r="K57" s="163"/>
      <c r="L57" s="163"/>
      <c r="M57" s="163"/>
      <c r="N57" s="162"/>
      <c r="O57" s="162"/>
      <c r="P57" s="162"/>
      <c r="Q57" s="162"/>
      <c r="R57" s="163"/>
      <c r="S57" s="163"/>
      <c r="T57" s="163"/>
      <c r="U57" s="163"/>
      <c r="V57" s="163"/>
      <c r="W57" s="163"/>
      <c r="X57" s="163"/>
      <c r="Y57" s="163"/>
      <c r="Z57" s="151"/>
      <c r="AA57" s="151"/>
      <c r="AB57" s="151"/>
      <c r="AC57" s="151"/>
      <c r="AD57" s="151"/>
      <c r="AE57" s="151"/>
      <c r="AF57" s="151"/>
      <c r="AG57" s="151" t="s">
        <v>148</v>
      </c>
      <c r="AH57" s="151">
        <v>5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78">
        <v>10</v>
      </c>
      <c r="B58" s="179" t="s">
        <v>201</v>
      </c>
      <c r="C58" s="194" t="s">
        <v>202</v>
      </c>
      <c r="D58" s="180" t="s">
        <v>152</v>
      </c>
      <c r="E58" s="181">
        <v>228.5668</v>
      </c>
      <c r="F58" s="182"/>
      <c r="G58" s="183">
        <f>ROUND(E58*F58,2)</f>
        <v>0</v>
      </c>
      <c r="H58" s="182"/>
      <c r="I58" s="183">
        <f>ROUND(E58*H58,2)</f>
        <v>0</v>
      </c>
      <c r="J58" s="182"/>
      <c r="K58" s="183">
        <f>ROUND(E58*J58,2)</f>
        <v>0</v>
      </c>
      <c r="L58" s="183">
        <v>12</v>
      </c>
      <c r="M58" s="183">
        <f>G58*(1+L58/100)</f>
        <v>0</v>
      </c>
      <c r="N58" s="181">
        <v>0</v>
      </c>
      <c r="O58" s="181">
        <f>ROUND(E58*N58,2)</f>
        <v>0</v>
      </c>
      <c r="P58" s="181">
        <v>0</v>
      </c>
      <c r="Q58" s="181">
        <f>ROUND(E58*P58,2)</f>
        <v>0</v>
      </c>
      <c r="R58" s="183" t="s">
        <v>191</v>
      </c>
      <c r="S58" s="183" t="s">
        <v>141</v>
      </c>
      <c r="T58" s="184" t="s">
        <v>141</v>
      </c>
      <c r="U58" s="163">
        <v>0.14000000000000001</v>
      </c>
      <c r="V58" s="163">
        <f>ROUND(E58*U58,2)</f>
        <v>32</v>
      </c>
      <c r="W58" s="163"/>
      <c r="X58" s="163" t="s">
        <v>142</v>
      </c>
      <c r="Y58" s="163" t="s">
        <v>143</v>
      </c>
      <c r="Z58" s="151"/>
      <c r="AA58" s="151"/>
      <c r="AB58" s="151"/>
      <c r="AC58" s="151"/>
      <c r="AD58" s="151"/>
      <c r="AE58" s="151"/>
      <c r="AF58" s="151"/>
      <c r="AG58" s="151" t="s">
        <v>144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2" x14ac:dyDescent="0.2">
      <c r="A59" s="160"/>
      <c r="B59" s="161"/>
      <c r="C59" s="195" t="s">
        <v>200</v>
      </c>
      <c r="D59" s="164"/>
      <c r="E59" s="165">
        <v>228.5668</v>
      </c>
      <c r="F59" s="163"/>
      <c r="G59" s="163"/>
      <c r="H59" s="163"/>
      <c r="I59" s="163"/>
      <c r="J59" s="163"/>
      <c r="K59" s="163"/>
      <c r="L59" s="163"/>
      <c r="M59" s="163"/>
      <c r="N59" s="162"/>
      <c r="O59" s="162"/>
      <c r="P59" s="162"/>
      <c r="Q59" s="162"/>
      <c r="R59" s="163"/>
      <c r="S59" s="163"/>
      <c r="T59" s="163"/>
      <c r="U59" s="163"/>
      <c r="V59" s="163"/>
      <c r="W59" s="163"/>
      <c r="X59" s="163"/>
      <c r="Y59" s="163"/>
      <c r="Z59" s="151"/>
      <c r="AA59" s="151"/>
      <c r="AB59" s="151"/>
      <c r="AC59" s="151"/>
      <c r="AD59" s="151"/>
      <c r="AE59" s="151"/>
      <c r="AF59" s="151"/>
      <c r="AG59" s="151" t="s">
        <v>148</v>
      </c>
      <c r="AH59" s="151">
        <v>5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78">
        <v>11</v>
      </c>
      <c r="B60" s="179" t="s">
        <v>203</v>
      </c>
      <c r="C60" s="194" t="s">
        <v>204</v>
      </c>
      <c r="D60" s="180" t="s">
        <v>152</v>
      </c>
      <c r="E60" s="181">
        <v>116.49160000000001</v>
      </c>
      <c r="F60" s="182"/>
      <c r="G60" s="183">
        <f>ROUND(E60*F60,2)</f>
        <v>0</v>
      </c>
      <c r="H60" s="182"/>
      <c r="I60" s="183">
        <f>ROUND(E60*H60,2)</f>
        <v>0</v>
      </c>
      <c r="J60" s="182"/>
      <c r="K60" s="183">
        <f>ROUND(E60*J60,2)</f>
        <v>0</v>
      </c>
      <c r="L60" s="183">
        <v>12</v>
      </c>
      <c r="M60" s="183">
        <f>G60*(1+L60/100)</f>
        <v>0</v>
      </c>
      <c r="N60" s="181">
        <v>0</v>
      </c>
      <c r="O60" s="181">
        <f>ROUND(E60*N60,2)</f>
        <v>0</v>
      </c>
      <c r="P60" s="181">
        <v>0</v>
      </c>
      <c r="Q60" s="181">
        <f>ROUND(E60*P60,2)</f>
        <v>0</v>
      </c>
      <c r="R60" s="183" t="s">
        <v>191</v>
      </c>
      <c r="S60" s="183" t="s">
        <v>141</v>
      </c>
      <c r="T60" s="184" t="s">
        <v>141</v>
      </c>
      <c r="U60" s="163">
        <v>3.0300000000000001E-2</v>
      </c>
      <c r="V60" s="163">
        <f>ROUND(E60*U60,2)</f>
        <v>3.53</v>
      </c>
      <c r="W60" s="163"/>
      <c r="X60" s="163" t="s">
        <v>142</v>
      </c>
      <c r="Y60" s="163" t="s">
        <v>143</v>
      </c>
      <c r="Z60" s="151"/>
      <c r="AA60" s="151"/>
      <c r="AB60" s="151"/>
      <c r="AC60" s="151"/>
      <c r="AD60" s="151"/>
      <c r="AE60" s="151"/>
      <c r="AF60" s="151"/>
      <c r="AG60" s="151" t="s">
        <v>144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2" x14ac:dyDescent="0.2">
      <c r="A61" s="160"/>
      <c r="B61" s="161"/>
      <c r="C61" s="195" t="s">
        <v>194</v>
      </c>
      <c r="D61" s="164"/>
      <c r="E61" s="165"/>
      <c r="F61" s="163"/>
      <c r="G61" s="163"/>
      <c r="H61" s="163"/>
      <c r="I61" s="163"/>
      <c r="J61" s="163"/>
      <c r="K61" s="163"/>
      <c r="L61" s="163"/>
      <c r="M61" s="163"/>
      <c r="N61" s="162"/>
      <c r="O61" s="162"/>
      <c r="P61" s="162"/>
      <c r="Q61" s="162"/>
      <c r="R61" s="163"/>
      <c r="S61" s="163"/>
      <c r="T61" s="163"/>
      <c r="U61" s="163"/>
      <c r="V61" s="163"/>
      <c r="W61" s="163"/>
      <c r="X61" s="163"/>
      <c r="Y61" s="163"/>
      <c r="Z61" s="151"/>
      <c r="AA61" s="151"/>
      <c r="AB61" s="151"/>
      <c r="AC61" s="151"/>
      <c r="AD61" s="151"/>
      <c r="AE61" s="151"/>
      <c r="AF61" s="151"/>
      <c r="AG61" s="151" t="s">
        <v>148</v>
      </c>
      <c r="AH61" s="151">
        <v>0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3" x14ac:dyDescent="0.2">
      <c r="A62" s="160"/>
      <c r="B62" s="161"/>
      <c r="C62" s="195" t="s">
        <v>195</v>
      </c>
      <c r="D62" s="164"/>
      <c r="E62" s="165">
        <v>116.49160000000001</v>
      </c>
      <c r="F62" s="163"/>
      <c r="G62" s="163"/>
      <c r="H62" s="163"/>
      <c r="I62" s="163"/>
      <c r="J62" s="163"/>
      <c r="K62" s="163"/>
      <c r="L62" s="163"/>
      <c r="M62" s="163"/>
      <c r="N62" s="162"/>
      <c r="O62" s="162"/>
      <c r="P62" s="162"/>
      <c r="Q62" s="162"/>
      <c r="R62" s="163"/>
      <c r="S62" s="163"/>
      <c r="T62" s="163"/>
      <c r="U62" s="163"/>
      <c r="V62" s="163"/>
      <c r="W62" s="163"/>
      <c r="X62" s="163"/>
      <c r="Y62" s="163"/>
      <c r="Z62" s="151"/>
      <c r="AA62" s="151"/>
      <c r="AB62" s="151"/>
      <c r="AC62" s="151"/>
      <c r="AD62" s="151"/>
      <c r="AE62" s="151"/>
      <c r="AF62" s="151"/>
      <c r="AG62" s="151" t="s">
        <v>148</v>
      </c>
      <c r="AH62" s="151">
        <v>0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ht="22.5" outlineLevel="1" x14ac:dyDescent="0.2">
      <c r="A63" s="178">
        <v>12</v>
      </c>
      <c r="B63" s="179" t="s">
        <v>205</v>
      </c>
      <c r="C63" s="194" t="s">
        <v>206</v>
      </c>
      <c r="D63" s="180" t="s">
        <v>152</v>
      </c>
      <c r="E63" s="181">
        <v>116.49160000000001</v>
      </c>
      <c r="F63" s="182"/>
      <c r="G63" s="183">
        <f>ROUND(E63*F63,2)</f>
        <v>0</v>
      </c>
      <c r="H63" s="182"/>
      <c r="I63" s="183">
        <f>ROUND(E63*H63,2)</f>
        <v>0</v>
      </c>
      <c r="J63" s="182"/>
      <c r="K63" s="183">
        <f>ROUND(E63*J63,2)</f>
        <v>0</v>
      </c>
      <c r="L63" s="183">
        <v>12</v>
      </c>
      <c r="M63" s="183">
        <f>G63*(1+L63/100)</f>
        <v>0</v>
      </c>
      <c r="N63" s="181">
        <v>1.4999999999999999E-4</v>
      </c>
      <c r="O63" s="181">
        <f>ROUND(E63*N63,2)</f>
        <v>0.02</v>
      </c>
      <c r="P63" s="181">
        <v>0</v>
      </c>
      <c r="Q63" s="181">
        <f>ROUND(E63*P63,2)</f>
        <v>0</v>
      </c>
      <c r="R63" s="183" t="s">
        <v>191</v>
      </c>
      <c r="S63" s="183" t="s">
        <v>141</v>
      </c>
      <c r="T63" s="184" t="s">
        <v>141</v>
      </c>
      <c r="U63" s="163">
        <v>0</v>
      </c>
      <c r="V63" s="163">
        <f>ROUND(E63*U63,2)</f>
        <v>0</v>
      </c>
      <c r="W63" s="163"/>
      <c r="X63" s="163" t="s">
        <v>142</v>
      </c>
      <c r="Y63" s="163" t="s">
        <v>143</v>
      </c>
      <c r="Z63" s="151"/>
      <c r="AA63" s="151"/>
      <c r="AB63" s="151"/>
      <c r="AC63" s="151"/>
      <c r="AD63" s="151"/>
      <c r="AE63" s="151"/>
      <c r="AF63" s="151"/>
      <c r="AG63" s="151" t="s">
        <v>144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2" x14ac:dyDescent="0.2">
      <c r="A64" s="160"/>
      <c r="B64" s="161"/>
      <c r="C64" s="195" t="s">
        <v>207</v>
      </c>
      <c r="D64" s="164"/>
      <c r="E64" s="165">
        <v>116.49160000000001</v>
      </c>
      <c r="F64" s="163"/>
      <c r="G64" s="163"/>
      <c r="H64" s="163"/>
      <c r="I64" s="163"/>
      <c r="J64" s="163"/>
      <c r="K64" s="163"/>
      <c r="L64" s="163"/>
      <c r="M64" s="163"/>
      <c r="N64" s="162"/>
      <c r="O64" s="162"/>
      <c r="P64" s="162"/>
      <c r="Q64" s="162"/>
      <c r="R64" s="163"/>
      <c r="S64" s="163"/>
      <c r="T64" s="163"/>
      <c r="U64" s="163"/>
      <c r="V64" s="163"/>
      <c r="W64" s="163"/>
      <c r="X64" s="163"/>
      <c r="Y64" s="163"/>
      <c r="Z64" s="151"/>
      <c r="AA64" s="151"/>
      <c r="AB64" s="151"/>
      <c r="AC64" s="151"/>
      <c r="AD64" s="151"/>
      <c r="AE64" s="151"/>
      <c r="AF64" s="151"/>
      <c r="AG64" s="151" t="s">
        <v>148</v>
      </c>
      <c r="AH64" s="151">
        <v>5</v>
      </c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78">
        <v>13</v>
      </c>
      <c r="B65" s="179" t="s">
        <v>208</v>
      </c>
      <c r="C65" s="194" t="s">
        <v>209</v>
      </c>
      <c r="D65" s="180" t="s">
        <v>152</v>
      </c>
      <c r="E65" s="181">
        <v>116.49160000000001</v>
      </c>
      <c r="F65" s="182"/>
      <c r="G65" s="183">
        <f>ROUND(E65*F65,2)</f>
        <v>0</v>
      </c>
      <c r="H65" s="182"/>
      <c r="I65" s="183">
        <f>ROUND(E65*H65,2)</f>
        <v>0</v>
      </c>
      <c r="J65" s="182"/>
      <c r="K65" s="183">
        <f>ROUND(E65*J65,2)</f>
        <v>0</v>
      </c>
      <c r="L65" s="183">
        <v>12</v>
      </c>
      <c r="M65" s="183">
        <f>G65*(1+L65/100)</f>
        <v>0</v>
      </c>
      <c r="N65" s="181">
        <v>0</v>
      </c>
      <c r="O65" s="181">
        <f>ROUND(E65*N65,2)</f>
        <v>0</v>
      </c>
      <c r="P65" s="181">
        <v>0</v>
      </c>
      <c r="Q65" s="181">
        <f>ROUND(E65*P65,2)</f>
        <v>0</v>
      </c>
      <c r="R65" s="183" t="s">
        <v>191</v>
      </c>
      <c r="S65" s="183" t="s">
        <v>141</v>
      </c>
      <c r="T65" s="184" t="s">
        <v>141</v>
      </c>
      <c r="U65" s="163">
        <v>1.7999999999999999E-2</v>
      </c>
      <c r="V65" s="163">
        <f>ROUND(E65*U65,2)</f>
        <v>2.1</v>
      </c>
      <c r="W65" s="163"/>
      <c r="X65" s="163" t="s">
        <v>142</v>
      </c>
      <c r="Y65" s="163" t="s">
        <v>143</v>
      </c>
      <c r="Z65" s="151"/>
      <c r="AA65" s="151"/>
      <c r="AB65" s="151"/>
      <c r="AC65" s="151"/>
      <c r="AD65" s="151"/>
      <c r="AE65" s="151"/>
      <c r="AF65" s="151"/>
      <c r="AG65" s="151" t="s">
        <v>144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2" x14ac:dyDescent="0.2">
      <c r="A66" s="160"/>
      <c r="B66" s="161"/>
      <c r="C66" s="195" t="s">
        <v>207</v>
      </c>
      <c r="D66" s="164"/>
      <c r="E66" s="165">
        <v>116.49160000000001</v>
      </c>
      <c r="F66" s="163"/>
      <c r="G66" s="163"/>
      <c r="H66" s="163"/>
      <c r="I66" s="163"/>
      <c r="J66" s="163"/>
      <c r="K66" s="163"/>
      <c r="L66" s="163"/>
      <c r="M66" s="163"/>
      <c r="N66" s="162"/>
      <c r="O66" s="162"/>
      <c r="P66" s="162"/>
      <c r="Q66" s="162"/>
      <c r="R66" s="163"/>
      <c r="S66" s="163"/>
      <c r="T66" s="163"/>
      <c r="U66" s="163"/>
      <c r="V66" s="163"/>
      <c r="W66" s="163"/>
      <c r="X66" s="163"/>
      <c r="Y66" s="163"/>
      <c r="Z66" s="151"/>
      <c r="AA66" s="151"/>
      <c r="AB66" s="151"/>
      <c r="AC66" s="151"/>
      <c r="AD66" s="151"/>
      <c r="AE66" s="151"/>
      <c r="AF66" s="151"/>
      <c r="AG66" s="151" t="s">
        <v>148</v>
      </c>
      <c r="AH66" s="151">
        <v>5</v>
      </c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78">
        <v>14</v>
      </c>
      <c r="B67" s="179" t="s">
        <v>210</v>
      </c>
      <c r="C67" s="194" t="s">
        <v>211</v>
      </c>
      <c r="D67" s="180" t="s">
        <v>212</v>
      </c>
      <c r="E67" s="181">
        <v>16.100000000000001</v>
      </c>
      <c r="F67" s="182"/>
      <c r="G67" s="183">
        <f>ROUND(E67*F67,2)</f>
        <v>0</v>
      </c>
      <c r="H67" s="182"/>
      <c r="I67" s="183">
        <f>ROUND(E67*H67,2)</f>
        <v>0</v>
      </c>
      <c r="J67" s="182"/>
      <c r="K67" s="183">
        <f>ROUND(E67*J67,2)</f>
        <v>0</v>
      </c>
      <c r="L67" s="183">
        <v>12</v>
      </c>
      <c r="M67" s="183">
        <f>G67*(1+L67/100)</f>
        <v>0</v>
      </c>
      <c r="N67" s="181">
        <v>2.1909999999999999E-2</v>
      </c>
      <c r="O67" s="181">
        <f>ROUND(E67*N67,2)</f>
        <v>0.35</v>
      </c>
      <c r="P67" s="181">
        <v>0</v>
      </c>
      <c r="Q67" s="181">
        <f>ROUND(E67*P67,2)</f>
        <v>0</v>
      </c>
      <c r="R67" s="183" t="s">
        <v>191</v>
      </c>
      <c r="S67" s="183" t="s">
        <v>141</v>
      </c>
      <c r="T67" s="184" t="s">
        <v>141</v>
      </c>
      <c r="U67" s="163">
        <v>0.2</v>
      </c>
      <c r="V67" s="163">
        <f>ROUND(E67*U67,2)</f>
        <v>3.22</v>
      </c>
      <c r="W67" s="163"/>
      <c r="X67" s="163" t="s">
        <v>142</v>
      </c>
      <c r="Y67" s="163" t="s">
        <v>143</v>
      </c>
      <c r="Z67" s="151"/>
      <c r="AA67" s="151"/>
      <c r="AB67" s="151"/>
      <c r="AC67" s="151"/>
      <c r="AD67" s="151"/>
      <c r="AE67" s="151"/>
      <c r="AF67" s="151"/>
      <c r="AG67" s="151" t="s">
        <v>144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2" x14ac:dyDescent="0.2">
      <c r="A68" s="160"/>
      <c r="B68" s="161"/>
      <c r="C68" s="195" t="s">
        <v>194</v>
      </c>
      <c r="D68" s="164"/>
      <c r="E68" s="165"/>
      <c r="F68" s="163"/>
      <c r="G68" s="163"/>
      <c r="H68" s="163"/>
      <c r="I68" s="163"/>
      <c r="J68" s="163"/>
      <c r="K68" s="163"/>
      <c r="L68" s="163"/>
      <c r="M68" s="163"/>
      <c r="N68" s="162"/>
      <c r="O68" s="162"/>
      <c r="P68" s="162"/>
      <c r="Q68" s="162"/>
      <c r="R68" s="163"/>
      <c r="S68" s="163"/>
      <c r="T68" s="163"/>
      <c r="U68" s="163"/>
      <c r="V68" s="163"/>
      <c r="W68" s="163"/>
      <c r="X68" s="163"/>
      <c r="Y68" s="163"/>
      <c r="Z68" s="151"/>
      <c r="AA68" s="151"/>
      <c r="AB68" s="151"/>
      <c r="AC68" s="151"/>
      <c r="AD68" s="151"/>
      <c r="AE68" s="151"/>
      <c r="AF68" s="151"/>
      <c r="AG68" s="151" t="s">
        <v>148</v>
      </c>
      <c r="AH68" s="151">
        <v>0</v>
      </c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3" x14ac:dyDescent="0.2">
      <c r="A69" s="160"/>
      <c r="B69" s="161"/>
      <c r="C69" s="195" t="s">
        <v>213</v>
      </c>
      <c r="D69" s="164"/>
      <c r="E69" s="165">
        <v>16.100000000000001</v>
      </c>
      <c r="F69" s="163"/>
      <c r="G69" s="163"/>
      <c r="H69" s="163"/>
      <c r="I69" s="163"/>
      <c r="J69" s="163"/>
      <c r="K69" s="163"/>
      <c r="L69" s="163"/>
      <c r="M69" s="163"/>
      <c r="N69" s="162"/>
      <c r="O69" s="162"/>
      <c r="P69" s="162"/>
      <c r="Q69" s="162"/>
      <c r="R69" s="163"/>
      <c r="S69" s="163"/>
      <c r="T69" s="163"/>
      <c r="U69" s="163"/>
      <c r="V69" s="163"/>
      <c r="W69" s="163"/>
      <c r="X69" s="163"/>
      <c r="Y69" s="163"/>
      <c r="Z69" s="151"/>
      <c r="AA69" s="151"/>
      <c r="AB69" s="151"/>
      <c r="AC69" s="151"/>
      <c r="AD69" s="151"/>
      <c r="AE69" s="151"/>
      <c r="AF69" s="151"/>
      <c r="AG69" s="151" t="s">
        <v>148</v>
      </c>
      <c r="AH69" s="151">
        <v>0</v>
      </c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78">
        <v>15</v>
      </c>
      <c r="B70" s="179" t="s">
        <v>214</v>
      </c>
      <c r="C70" s="194" t="s">
        <v>215</v>
      </c>
      <c r="D70" s="180" t="s">
        <v>212</v>
      </c>
      <c r="E70" s="181">
        <v>16.100000000000001</v>
      </c>
      <c r="F70" s="182"/>
      <c r="G70" s="183">
        <f>ROUND(E70*F70,2)</f>
        <v>0</v>
      </c>
      <c r="H70" s="182"/>
      <c r="I70" s="183">
        <f>ROUND(E70*H70,2)</f>
        <v>0</v>
      </c>
      <c r="J70" s="182"/>
      <c r="K70" s="183">
        <f>ROUND(E70*J70,2)</f>
        <v>0</v>
      </c>
      <c r="L70" s="183">
        <v>12</v>
      </c>
      <c r="M70" s="183">
        <f>G70*(1+L70/100)</f>
        <v>0</v>
      </c>
      <c r="N70" s="181">
        <v>0</v>
      </c>
      <c r="O70" s="181">
        <f>ROUND(E70*N70,2)</f>
        <v>0</v>
      </c>
      <c r="P70" s="181">
        <v>0</v>
      </c>
      <c r="Q70" s="181">
        <f>ROUND(E70*P70,2)</f>
        <v>0</v>
      </c>
      <c r="R70" s="183" t="s">
        <v>191</v>
      </c>
      <c r="S70" s="183" t="s">
        <v>141</v>
      </c>
      <c r="T70" s="184" t="s">
        <v>141</v>
      </c>
      <c r="U70" s="163">
        <v>0.13</v>
      </c>
      <c r="V70" s="163">
        <f>ROUND(E70*U70,2)</f>
        <v>2.09</v>
      </c>
      <c r="W70" s="163"/>
      <c r="X70" s="163" t="s">
        <v>142</v>
      </c>
      <c r="Y70" s="163" t="s">
        <v>143</v>
      </c>
      <c r="Z70" s="151"/>
      <c r="AA70" s="151"/>
      <c r="AB70" s="151"/>
      <c r="AC70" s="151"/>
      <c r="AD70" s="151"/>
      <c r="AE70" s="151"/>
      <c r="AF70" s="151"/>
      <c r="AG70" s="151" t="s">
        <v>144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2" x14ac:dyDescent="0.2">
      <c r="A71" s="160"/>
      <c r="B71" s="161"/>
      <c r="C71" s="263" t="s">
        <v>216</v>
      </c>
      <c r="D71" s="264"/>
      <c r="E71" s="264"/>
      <c r="F71" s="264"/>
      <c r="G71" s="264"/>
      <c r="H71" s="163"/>
      <c r="I71" s="163"/>
      <c r="J71" s="163"/>
      <c r="K71" s="163"/>
      <c r="L71" s="163"/>
      <c r="M71" s="163"/>
      <c r="N71" s="162"/>
      <c r="O71" s="162"/>
      <c r="P71" s="162"/>
      <c r="Q71" s="162"/>
      <c r="R71" s="163"/>
      <c r="S71" s="163"/>
      <c r="T71" s="163"/>
      <c r="U71" s="163"/>
      <c r="V71" s="163"/>
      <c r="W71" s="163"/>
      <c r="X71" s="163"/>
      <c r="Y71" s="163"/>
      <c r="Z71" s="151"/>
      <c r="AA71" s="151"/>
      <c r="AB71" s="151"/>
      <c r="AC71" s="151"/>
      <c r="AD71" s="151"/>
      <c r="AE71" s="151"/>
      <c r="AF71" s="151"/>
      <c r="AG71" s="151" t="s">
        <v>146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2" x14ac:dyDescent="0.2">
      <c r="A72" s="160"/>
      <c r="B72" s="161"/>
      <c r="C72" s="195" t="s">
        <v>217</v>
      </c>
      <c r="D72" s="164"/>
      <c r="E72" s="165">
        <v>16.100000000000001</v>
      </c>
      <c r="F72" s="163"/>
      <c r="G72" s="163"/>
      <c r="H72" s="163"/>
      <c r="I72" s="163"/>
      <c r="J72" s="163"/>
      <c r="K72" s="163"/>
      <c r="L72" s="163"/>
      <c r="M72" s="163"/>
      <c r="N72" s="162"/>
      <c r="O72" s="162"/>
      <c r="P72" s="162"/>
      <c r="Q72" s="162"/>
      <c r="R72" s="163"/>
      <c r="S72" s="163"/>
      <c r="T72" s="163"/>
      <c r="U72" s="163"/>
      <c r="V72" s="163"/>
      <c r="W72" s="163"/>
      <c r="X72" s="163"/>
      <c r="Y72" s="163"/>
      <c r="Z72" s="151"/>
      <c r="AA72" s="151"/>
      <c r="AB72" s="151"/>
      <c r="AC72" s="151"/>
      <c r="AD72" s="151"/>
      <c r="AE72" s="151"/>
      <c r="AF72" s="151"/>
      <c r="AG72" s="151" t="s">
        <v>148</v>
      </c>
      <c r="AH72" s="151">
        <v>5</v>
      </c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85">
        <v>16</v>
      </c>
      <c r="B73" s="186" t="s">
        <v>218</v>
      </c>
      <c r="C73" s="197" t="s">
        <v>219</v>
      </c>
      <c r="D73" s="187" t="s">
        <v>220</v>
      </c>
      <c r="E73" s="188">
        <v>1</v>
      </c>
      <c r="F73" s="189"/>
      <c r="G73" s="190">
        <f>ROUND(E73*F73,2)</f>
        <v>0</v>
      </c>
      <c r="H73" s="189"/>
      <c r="I73" s="190">
        <f>ROUND(E73*H73,2)</f>
        <v>0</v>
      </c>
      <c r="J73" s="189"/>
      <c r="K73" s="190">
        <f>ROUND(E73*J73,2)</f>
        <v>0</v>
      </c>
      <c r="L73" s="190">
        <v>12</v>
      </c>
      <c r="M73" s="190">
        <f>G73*(1+L73/100)</f>
        <v>0</v>
      </c>
      <c r="N73" s="188">
        <v>5.9199999999999999E-3</v>
      </c>
      <c r="O73" s="188">
        <f>ROUND(E73*N73,2)</f>
        <v>0.01</v>
      </c>
      <c r="P73" s="188">
        <v>0</v>
      </c>
      <c r="Q73" s="188">
        <f>ROUND(E73*P73,2)</f>
        <v>0</v>
      </c>
      <c r="R73" s="190"/>
      <c r="S73" s="190" t="s">
        <v>221</v>
      </c>
      <c r="T73" s="191" t="s">
        <v>222</v>
      </c>
      <c r="U73" s="163">
        <v>0.26</v>
      </c>
      <c r="V73" s="163">
        <f>ROUND(E73*U73,2)</f>
        <v>0.26</v>
      </c>
      <c r="W73" s="163"/>
      <c r="X73" s="163" t="s">
        <v>142</v>
      </c>
      <c r="Y73" s="163" t="s">
        <v>143</v>
      </c>
      <c r="Z73" s="151"/>
      <c r="AA73" s="151"/>
      <c r="AB73" s="151"/>
      <c r="AC73" s="151"/>
      <c r="AD73" s="151"/>
      <c r="AE73" s="151"/>
      <c r="AF73" s="151"/>
      <c r="AG73" s="151" t="s">
        <v>144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x14ac:dyDescent="0.2">
      <c r="A74" s="171" t="s">
        <v>135</v>
      </c>
      <c r="B74" s="172" t="s">
        <v>85</v>
      </c>
      <c r="C74" s="193" t="s">
        <v>86</v>
      </c>
      <c r="D74" s="173"/>
      <c r="E74" s="174"/>
      <c r="F74" s="175"/>
      <c r="G74" s="175">
        <f>SUMIF(AG75:AG77,"&lt;&gt;NOR",G75:G77)</f>
        <v>0</v>
      </c>
      <c r="H74" s="175"/>
      <c r="I74" s="175">
        <f>SUM(I75:I77)</f>
        <v>0</v>
      </c>
      <c r="J74" s="175"/>
      <c r="K74" s="175">
        <f>SUM(K75:K77)</f>
        <v>0</v>
      </c>
      <c r="L74" s="175"/>
      <c r="M74" s="175">
        <f>SUM(M75:M77)</f>
        <v>0</v>
      </c>
      <c r="N74" s="174"/>
      <c r="O74" s="174">
        <f>SUM(O75:O77)</f>
        <v>0</v>
      </c>
      <c r="P74" s="174"/>
      <c r="Q74" s="174">
        <f>SUM(Q75:Q77)</f>
        <v>0</v>
      </c>
      <c r="R74" s="175"/>
      <c r="S74" s="175"/>
      <c r="T74" s="176"/>
      <c r="U74" s="170"/>
      <c r="V74" s="170">
        <f>SUM(V75:V77)</f>
        <v>15</v>
      </c>
      <c r="W74" s="170"/>
      <c r="X74" s="170"/>
      <c r="Y74" s="170"/>
      <c r="AG74" t="s">
        <v>136</v>
      </c>
    </row>
    <row r="75" spans="1:60" outlineLevel="1" x14ac:dyDescent="0.2">
      <c r="A75" s="178">
        <v>17</v>
      </c>
      <c r="B75" s="179" t="s">
        <v>223</v>
      </c>
      <c r="C75" s="194" t="s">
        <v>224</v>
      </c>
      <c r="D75" s="180" t="s">
        <v>152</v>
      </c>
      <c r="E75" s="181">
        <v>75</v>
      </c>
      <c r="F75" s="182"/>
      <c r="G75" s="183">
        <f>ROUND(E75*F75,2)</f>
        <v>0</v>
      </c>
      <c r="H75" s="182"/>
      <c r="I75" s="183">
        <f>ROUND(E75*H75,2)</f>
        <v>0</v>
      </c>
      <c r="J75" s="182"/>
      <c r="K75" s="183">
        <f>ROUND(E75*J75,2)</f>
        <v>0</v>
      </c>
      <c r="L75" s="183">
        <v>12</v>
      </c>
      <c r="M75" s="183">
        <f>G75*(1+L75/100)</f>
        <v>0</v>
      </c>
      <c r="N75" s="181">
        <v>0</v>
      </c>
      <c r="O75" s="181">
        <f>ROUND(E75*N75,2)</f>
        <v>0</v>
      </c>
      <c r="P75" s="181">
        <v>0</v>
      </c>
      <c r="Q75" s="181">
        <f>ROUND(E75*P75,2)</f>
        <v>0</v>
      </c>
      <c r="R75" s="183" t="s">
        <v>140</v>
      </c>
      <c r="S75" s="183" t="s">
        <v>141</v>
      </c>
      <c r="T75" s="184" t="s">
        <v>141</v>
      </c>
      <c r="U75" s="163">
        <v>0.2</v>
      </c>
      <c r="V75" s="163">
        <f>ROUND(E75*U75,2)</f>
        <v>15</v>
      </c>
      <c r="W75" s="163"/>
      <c r="X75" s="163" t="s">
        <v>142</v>
      </c>
      <c r="Y75" s="163" t="s">
        <v>143</v>
      </c>
      <c r="Z75" s="151"/>
      <c r="AA75" s="151"/>
      <c r="AB75" s="151"/>
      <c r="AC75" s="151"/>
      <c r="AD75" s="151"/>
      <c r="AE75" s="151"/>
      <c r="AF75" s="151"/>
      <c r="AG75" s="151" t="s">
        <v>144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2" x14ac:dyDescent="0.2">
      <c r="A76" s="160"/>
      <c r="B76" s="161"/>
      <c r="C76" s="195" t="s">
        <v>225</v>
      </c>
      <c r="D76" s="164"/>
      <c r="E76" s="165"/>
      <c r="F76" s="163"/>
      <c r="G76" s="163"/>
      <c r="H76" s="163"/>
      <c r="I76" s="163"/>
      <c r="J76" s="163"/>
      <c r="K76" s="163"/>
      <c r="L76" s="163"/>
      <c r="M76" s="163"/>
      <c r="N76" s="162"/>
      <c r="O76" s="162"/>
      <c r="P76" s="162"/>
      <c r="Q76" s="162"/>
      <c r="R76" s="163"/>
      <c r="S76" s="163"/>
      <c r="T76" s="163"/>
      <c r="U76" s="163"/>
      <c r="V76" s="163"/>
      <c r="W76" s="163"/>
      <c r="X76" s="163"/>
      <c r="Y76" s="163"/>
      <c r="Z76" s="151"/>
      <c r="AA76" s="151"/>
      <c r="AB76" s="151"/>
      <c r="AC76" s="151"/>
      <c r="AD76" s="151"/>
      <c r="AE76" s="151"/>
      <c r="AF76" s="151"/>
      <c r="AG76" s="151" t="s">
        <v>148</v>
      </c>
      <c r="AH76" s="151">
        <v>0</v>
      </c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3" x14ac:dyDescent="0.2">
      <c r="A77" s="160"/>
      <c r="B77" s="161"/>
      <c r="C77" s="195" t="s">
        <v>226</v>
      </c>
      <c r="D77" s="164"/>
      <c r="E77" s="165">
        <v>75</v>
      </c>
      <c r="F77" s="163"/>
      <c r="G77" s="163"/>
      <c r="H77" s="163"/>
      <c r="I77" s="163"/>
      <c r="J77" s="163"/>
      <c r="K77" s="163"/>
      <c r="L77" s="163"/>
      <c r="M77" s="163"/>
      <c r="N77" s="162"/>
      <c r="O77" s="162"/>
      <c r="P77" s="162"/>
      <c r="Q77" s="162"/>
      <c r="R77" s="163"/>
      <c r="S77" s="163"/>
      <c r="T77" s="163"/>
      <c r="U77" s="163"/>
      <c r="V77" s="163"/>
      <c r="W77" s="163"/>
      <c r="X77" s="163"/>
      <c r="Y77" s="163"/>
      <c r="Z77" s="151"/>
      <c r="AA77" s="151"/>
      <c r="AB77" s="151"/>
      <c r="AC77" s="151"/>
      <c r="AD77" s="151"/>
      <c r="AE77" s="151"/>
      <c r="AF77" s="151"/>
      <c r="AG77" s="151" t="s">
        <v>148</v>
      </c>
      <c r="AH77" s="151">
        <v>0</v>
      </c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x14ac:dyDescent="0.2">
      <c r="A78" s="171" t="s">
        <v>135</v>
      </c>
      <c r="B78" s="172" t="s">
        <v>87</v>
      </c>
      <c r="C78" s="193" t="s">
        <v>88</v>
      </c>
      <c r="D78" s="173"/>
      <c r="E78" s="174"/>
      <c r="F78" s="175"/>
      <c r="G78" s="175">
        <f>SUMIF(AG79:AG81,"&lt;&gt;NOR",G79:G81)</f>
        <v>0</v>
      </c>
      <c r="H78" s="175"/>
      <c r="I78" s="175">
        <f>SUM(I79:I81)</f>
        <v>0</v>
      </c>
      <c r="J78" s="175"/>
      <c r="K78" s="175">
        <f>SUM(K79:K81)</f>
        <v>0</v>
      </c>
      <c r="L78" s="175"/>
      <c r="M78" s="175">
        <f>SUM(M79:M81)</f>
        <v>0</v>
      </c>
      <c r="N78" s="174"/>
      <c r="O78" s="174">
        <f>SUM(O79:O81)</f>
        <v>0</v>
      </c>
      <c r="P78" s="174"/>
      <c r="Q78" s="174">
        <f>SUM(Q79:Q81)</f>
        <v>0</v>
      </c>
      <c r="R78" s="175"/>
      <c r="S78" s="175"/>
      <c r="T78" s="176"/>
      <c r="U78" s="170"/>
      <c r="V78" s="170">
        <f>SUM(V79:V81)</f>
        <v>8.48</v>
      </c>
      <c r="W78" s="170"/>
      <c r="X78" s="170"/>
      <c r="Y78" s="170"/>
      <c r="AG78" t="s">
        <v>136</v>
      </c>
    </row>
    <row r="79" spans="1:60" ht="22.5" outlineLevel="1" x14ac:dyDescent="0.2">
      <c r="A79" s="178">
        <v>18</v>
      </c>
      <c r="B79" s="179" t="s">
        <v>227</v>
      </c>
      <c r="C79" s="194" t="s">
        <v>228</v>
      </c>
      <c r="D79" s="180" t="s">
        <v>152</v>
      </c>
      <c r="E79" s="181">
        <v>24.3</v>
      </c>
      <c r="F79" s="182"/>
      <c r="G79" s="183">
        <f>ROUND(E79*F79,2)</f>
        <v>0</v>
      </c>
      <c r="H79" s="182"/>
      <c r="I79" s="183">
        <f>ROUND(E79*H79,2)</f>
        <v>0</v>
      </c>
      <c r="J79" s="182"/>
      <c r="K79" s="183">
        <f>ROUND(E79*J79,2)</f>
        <v>0</v>
      </c>
      <c r="L79" s="183">
        <v>12</v>
      </c>
      <c r="M79" s="183">
        <f>G79*(1+L79/100)</f>
        <v>0</v>
      </c>
      <c r="N79" s="181">
        <v>0</v>
      </c>
      <c r="O79" s="181">
        <f>ROUND(E79*N79,2)</f>
        <v>0</v>
      </c>
      <c r="P79" s="181">
        <v>0</v>
      </c>
      <c r="Q79" s="181">
        <f>ROUND(E79*P79,2)</f>
        <v>0</v>
      </c>
      <c r="R79" s="183" t="s">
        <v>229</v>
      </c>
      <c r="S79" s="183" t="s">
        <v>141</v>
      </c>
      <c r="T79" s="184" t="s">
        <v>141</v>
      </c>
      <c r="U79" s="163">
        <v>0.34899999999999998</v>
      </c>
      <c r="V79" s="163">
        <f>ROUND(E79*U79,2)</f>
        <v>8.48</v>
      </c>
      <c r="W79" s="163"/>
      <c r="X79" s="163" t="s">
        <v>142</v>
      </c>
      <c r="Y79" s="163" t="s">
        <v>143</v>
      </c>
      <c r="Z79" s="151"/>
      <c r="AA79" s="151"/>
      <c r="AB79" s="151"/>
      <c r="AC79" s="151"/>
      <c r="AD79" s="151"/>
      <c r="AE79" s="151"/>
      <c r="AF79" s="151"/>
      <c r="AG79" s="151" t="s">
        <v>144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60"/>
      <c r="B80" s="161"/>
      <c r="C80" s="195" t="s">
        <v>230</v>
      </c>
      <c r="D80" s="164"/>
      <c r="E80" s="165"/>
      <c r="F80" s="163"/>
      <c r="G80" s="163"/>
      <c r="H80" s="163"/>
      <c r="I80" s="163"/>
      <c r="J80" s="163"/>
      <c r="K80" s="163"/>
      <c r="L80" s="163"/>
      <c r="M80" s="163"/>
      <c r="N80" s="162"/>
      <c r="O80" s="162"/>
      <c r="P80" s="162"/>
      <c r="Q80" s="162"/>
      <c r="R80" s="163"/>
      <c r="S80" s="163"/>
      <c r="T80" s="163"/>
      <c r="U80" s="163"/>
      <c r="V80" s="163"/>
      <c r="W80" s="163"/>
      <c r="X80" s="163"/>
      <c r="Y80" s="163"/>
      <c r="Z80" s="151"/>
      <c r="AA80" s="151"/>
      <c r="AB80" s="151"/>
      <c r="AC80" s="151"/>
      <c r="AD80" s="151"/>
      <c r="AE80" s="151"/>
      <c r="AF80" s="151"/>
      <c r="AG80" s="151" t="s">
        <v>148</v>
      </c>
      <c r="AH80" s="151">
        <v>0</v>
      </c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3" x14ac:dyDescent="0.2">
      <c r="A81" s="160"/>
      <c r="B81" s="161"/>
      <c r="C81" s="195" t="s">
        <v>188</v>
      </c>
      <c r="D81" s="164"/>
      <c r="E81" s="165">
        <v>24.3</v>
      </c>
      <c r="F81" s="163"/>
      <c r="G81" s="163"/>
      <c r="H81" s="163"/>
      <c r="I81" s="163"/>
      <c r="J81" s="163"/>
      <c r="K81" s="163"/>
      <c r="L81" s="163"/>
      <c r="M81" s="163"/>
      <c r="N81" s="162"/>
      <c r="O81" s="162"/>
      <c r="P81" s="162"/>
      <c r="Q81" s="162"/>
      <c r="R81" s="163"/>
      <c r="S81" s="163"/>
      <c r="T81" s="163"/>
      <c r="U81" s="163"/>
      <c r="V81" s="163"/>
      <c r="W81" s="163"/>
      <c r="X81" s="163"/>
      <c r="Y81" s="163"/>
      <c r="Z81" s="151"/>
      <c r="AA81" s="151"/>
      <c r="AB81" s="151"/>
      <c r="AC81" s="151"/>
      <c r="AD81" s="151"/>
      <c r="AE81" s="151"/>
      <c r="AF81" s="151"/>
      <c r="AG81" s="151" t="s">
        <v>148</v>
      </c>
      <c r="AH81" s="151">
        <v>5</v>
      </c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x14ac:dyDescent="0.2">
      <c r="A82" s="171" t="s">
        <v>135</v>
      </c>
      <c r="B82" s="172" t="s">
        <v>89</v>
      </c>
      <c r="C82" s="193" t="s">
        <v>90</v>
      </c>
      <c r="D82" s="173"/>
      <c r="E82" s="174"/>
      <c r="F82" s="175"/>
      <c r="G82" s="175">
        <f>SUMIF(AG83:AG87,"&lt;&gt;NOR",G83:G87)</f>
        <v>0</v>
      </c>
      <c r="H82" s="175"/>
      <c r="I82" s="175">
        <f>SUM(I83:I87)</f>
        <v>0</v>
      </c>
      <c r="J82" s="175"/>
      <c r="K82" s="175">
        <f>SUM(K83:K87)</f>
        <v>0</v>
      </c>
      <c r="L82" s="175"/>
      <c r="M82" s="175">
        <f>SUM(M83:M87)</f>
        <v>0</v>
      </c>
      <c r="N82" s="174"/>
      <c r="O82" s="174">
        <f>SUM(O83:O87)</f>
        <v>0</v>
      </c>
      <c r="P82" s="174"/>
      <c r="Q82" s="174">
        <f>SUM(Q83:Q87)</f>
        <v>0</v>
      </c>
      <c r="R82" s="175"/>
      <c r="S82" s="175"/>
      <c r="T82" s="176"/>
      <c r="U82" s="170"/>
      <c r="V82" s="170">
        <f>SUM(V83:V87)</f>
        <v>15.11</v>
      </c>
      <c r="W82" s="170"/>
      <c r="X82" s="170"/>
      <c r="Y82" s="170"/>
      <c r="AG82" t="s">
        <v>136</v>
      </c>
    </row>
    <row r="83" spans="1:60" ht="22.5" outlineLevel="1" x14ac:dyDescent="0.2">
      <c r="A83" s="178">
        <v>19</v>
      </c>
      <c r="B83" s="179" t="s">
        <v>231</v>
      </c>
      <c r="C83" s="194" t="s">
        <v>232</v>
      </c>
      <c r="D83" s="180" t="s">
        <v>233</v>
      </c>
      <c r="E83" s="181">
        <v>7.9879100000000003</v>
      </c>
      <c r="F83" s="182"/>
      <c r="G83" s="183">
        <f>ROUND(E83*F83,2)</f>
        <v>0</v>
      </c>
      <c r="H83" s="182"/>
      <c r="I83" s="183">
        <f>ROUND(E83*H83,2)</f>
        <v>0</v>
      </c>
      <c r="J83" s="182"/>
      <c r="K83" s="183">
        <f>ROUND(E83*J83,2)</f>
        <v>0</v>
      </c>
      <c r="L83" s="183">
        <v>12</v>
      </c>
      <c r="M83" s="183">
        <f>G83*(1+L83/100)</f>
        <v>0</v>
      </c>
      <c r="N83" s="181">
        <v>0</v>
      </c>
      <c r="O83" s="181">
        <f>ROUND(E83*N83,2)</f>
        <v>0</v>
      </c>
      <c r="P83" s="181">
        <v>0</v>
      </c>
      <c r="Q83" s="181">
        <f>ROUND(E83*P83,2)</f>
        <v>0</v>
      </c>
      <c r="R83" s="183" t="s">
        <v>140</v>
      </c>
      <c r="S83" s="183" t="s">
        <v>141</v>
      </c>
      <c r="T83" s="184" t="s">
        <v>141</v>
      </c>
      <c r="U83" s="163">
        <v>1.8919999999999999</v>
      </c>
      <c r="V83" s="163">
        <f>ROUND(E83*U83,2)</f>
        <v>15.11</v>
      </c>
      <c r="W83" s="163"/>
      <c r="X83" s="163" t="s">
        <v>234</v>
      </c>
      <c r="Y83" s="163" t="s">
        <v>143</v>
      </c>
      <c r="Z83" s="151"/>
      <c r="AA83" s="151"/>
      <c r="AB83" s="151"/>
      <c r="AC83" s="151"/>
      <c r="AD83" s="151"/>
      <c r="AE83" s="151"/>
      <c r="AF83" s="151"/>
      <c r="AG83" s="151" t="s">
        <v>235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2" x14ac:dyDescent="0.2">
      <c r="A84" s="160"/>
      <c r="B84" s="161"/>
      <c r="C84" s="263" t="s">
        <v>236</v>
      </c>
      <c r="D84" s="264"/>
      <c r="E84" s="264"/>
      <c r="F84" s="264"/>
      <c r="G84" s="264"/>
      <c r="H84" s="163"/>
      <c r="I84" s="163"/>
      <c r="J84" s="163"/>
      <c r="K84" s="163"/>
      <c r="L84" s="163"/>
      <c r="M84" s="163"/>
      <c r="N84" s="162"/>
      <c r="O84" s="162"/>
      <c r="P84" s="162"/>
      <c r="Q84" s="162"/>
      <c r="R84" s="163"/>
      <c r="S84" s="163"/>
      <c r="T84" s="163"/>
      <c r="U84" s="163"/>
      <c r="V84" s="163"/>
      <c r="W84" s="163"/>
      <c r="X84" s="163"/>
      <c r="Y84" s="163"/>
      <c r="Z84" s="151"/>
      <c r="AA84" s="151"/>
      <c r="AB84" s="151"/>
      <c r="AC84" s="151"/>
      <c r="AD84" s="151"/>
      <c r="AE84" s="151"/>
      <c r="AF84" s="151"/>
      <c r="AG84" s="151" t="s">
        <v>146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2" x14ac:dyDescent="0.2">
      <c r="A85" s="160"/>
      <c r="B85" s="161"/>
      <c r="C85" s="195" t="s">
        <v>237</v>
      </c>
      <c r="D85" s="164"/>
      <c r="E85" s="165"/>
      <c r="F85" s="163"/>
      <c r="G85" s="163"/>
      <c r="H85" s="163"/>
      <c r="I85" s="163"/>
      <c r="J85" s="163"/>
      <c r="K85" s="163"/>
      <c r="L85" s="163"/>
      <c r="M85" s="163"/>
      <c r="N85" s="162"/>
      <c r="O85" s="162"/>
      <c r="P85" s="162"/>
      <c r="Q85" s="162"/>
      <c r="R85" s="163"/>
      <c r="S85" s="163"/>
      <c r="T85" s="163"/>
      <c r="U85" s="163"/>
      <c r="V85" s="163"/>
      <c r="W85" s="163"/>
      <c r="X85" s="163"/>
      <c r="Y85" s="163"/>
      <c r="Z85" s="151"/>
      <c r="AA85" s="151"/>
      <c r="AB85" s="151"/>
      <c r="AC85" s="151"/>
      <c r="AD85" s="151"/>
      <c r="AE85" s="151"/>
      <c r="AF85" s="151"/>
      <c r="AG85" s="151" t="s">
        <v>148</v>
      </c>
      <c r="AH85" s="151">
        <v>0</v>
      </c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3" x14ac:dyDescent="0.2">
      <c r="A86" s="160"/>
      <c r="B86" s="161"/>
      <c r="C86" s="195" t="s">
        <v>238</v>
      </c>
      <c r="D86" s="164"/>
      <c r="E86" s="165"/>
      <c r="F86" s="163"/>
      <c r="G86" s="163"/>
      <c r="H86" s="163"/>
      <c r="I86" s="163"/>
      <c r="J86" s="163"/>
      <c r="K86" s="163"/>
      <c r="L86" s="163"/>
      <c r="M86" s="163"/>
      <c r="N86" s="162"/>
      <c r="O86" s="162"/>
      <c r="P86" s="162"/>
      <c r="Q86" s="162"/>
      <c r="R86" s="163"/>
      <c r="S86" s="163"/>
      <c r="T86" s="163"/>
      <c r="U86" s="163"/>
      <c r="V86" s="163"/>
      <c r="W86" s="163"/>
      <c r="X86" s="163"/>
      <c r="Y86" s="163"/>
      <c r="Z86" s="151"/>
      <c r="AA86" s="151"/>
      <c r="AB86" s="151"/>
      <c r="AC86" s="151"/>
      <c r="AD86" s="151"/>
      <c r="AE86" s="151"/>
      <c r="AF86" s="151"/>
      <c r="AG86" s="151" t="s">
        <v>148</v>
      </c>
      <c r="AH86" s="151">
        <v>0</v>
      </c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3" x14ac:dyDescent="0.2">
      <c r="A87" s="160"/>
      <c r="B87" s="161"/>
      <c r="C87" s="195" t="s">
        <v>239</v>
      </c>
      <c r="D87" s="164"/>
      <c r="E87" s="165">
        <v>7.9879100000000003</v>
      </c>
      <c r="F87" s="163"/>
      <c r="G87" s="163"/>
      <c r="H87" s="163"/>
      <c r="I87" s="163"/>
      <c r="J87" s="163"/>
      <c r="K87" s="163"/>
      <c r="L87" s="163"/>
      <c r="M87" s="163"/>
      <c r="N87" s="162"/>
      <c r="O87" s="162"/>
      <c r="P87" s="162"/>
      <c r="Q87" s="162"/>
      <c r="R87" s="163"/>
      <c r="S87" s="163"/>
      <c r="T87" s="163"/>
      <c r="U87" s="163"/>
      <c r="V87" s="163"/>
      <c r="W87" s="163"/>
      <c r="X87" s="163"/>
      <c r="Y87" s="163"/>
      <c r="Z87" s="151"/>
      <c r="AA87" s="151"/>
      <c r="AB87" s="151"/>
      <c r="AC87" s="151"/>
      <c r="AD87" s="151"/>
      <c r="AE87" s="151"/>
      <c r="AF87" s="151"/>
      <c r="AG87" s="151" t="s">
        <v>148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x14ac:dyDescent="0.2">
      <c r="A88" s="171" t="s">
        <v>135</v>
      </c>
      <c r="B88" s="172" t="s">
        <v>91</v>
      </c>
      <c r="C88" s="193" t="s">
        <v>92</v>
      </c>
      <c r="D88" s="173"/>
      <c r="E88" s="174"/>
      <c r="F88" s="175"/>
      <c r="G88" s="175">
        <f>SUMIF(AG89:AG173,"&lt;&gt;NOR",G89:G173)</f>
        <v>0</v>
      </c>
      <c r="H88" s="175"/>
      <c r="I88" s="175">
        <f>SUM(I89:I173)</f>
        <v>0</v>
      </c>
      <c r="J88" s="175"/>
      <c r="K88" s="175">
        <f>SUM(K89:K173)</f>
        <v>0</v>
      </c>
      <c r="L88" s="175"/>
      <c r="M88" s="175">
        <f>SUM(M89:M173)</f>
        <v>0</v>
      </c>
      <c r="N88" s="174"/>
      <c r="O88" s="174">
        <f>SUM(O89:O173)</f>
        <v>4.28</v>
      </c>
      <c r="P88" s="174"/>
      <c r="Q88" s="174">
        <f>SUM(Q89:Q173)</f>
        <v>7.9200000000000008</v>
      </c>
      <c r="R88" s="175"/>
      <c r="S88" s="175"/>
      <c r="T88" s="176"/>
      <c r="U88" s="170"/>
      <c r="V88" s="170">
        <f>SUM(V89:V173)</f>
        <v>297.77</v>
      </c>
      <c r="W88" s="170"/>
      <c r="X88" s="170"/>
      <c r="Y88" s="170"/>
      <c r="AG88" t="s">
        <v>136</v>
      </c>
    </row>
    <row r="89" spans="1:60" ht="22.5" outlineLevel="1" x14ac:dyDescent="0.2">
      <c r="A89" s="178">
        <v>20</v>
      </c>
      <c r="B89" s="179" t="s">
        <v>240</v>
      </c>
      <c r="C89" s="194" t="s">
        <v>241</v>
      </c>
      <c r="D89" s="180" t="s">
        <v>242</v>
      </c>
      <c r="E89" s="181">
        <v>1</v>
      </c>
      <c r="F89" s="182"/>
      <c r="G89" s="183">
        <f>ROUND(E89*F89,2)</f>
        <v>0</v>
      </c>
      <c r="H89" s="182"/>
      <c r="I89" s="183">
        <f>ROUND(E89*H89,2)</f>
        <v>0</v>
      </c>
      <c r="J89" s="182"/>
      <c r="K89" s="183">
        <f>ROUND(E89*J89,2)</f>
        <v>0</v>
      </c>
      <c r="L89" s="183">
        <v>12</v>
      </c>
      <c r="M89" s="183">
        <f>G89*(1+L89/100)</f>
        <v>0</v>
      </c>
      <c r="N89" s="181">
        <v>0.17008999999999999</v>
      </c>
      <c r="O89" s="181">
        <f>ROUND(E89*N89,2)</f>
        <v>0.17</v>
      </c>
      <c r="P89" s="181">
        <v>0</v>
      </c>
      <c r="Q89" s="181">
        <f>ROUND(E89*P89,2)</f>
        <v>0</v>
      </c>
      <c r="R89" s="183" t="s">
        <v>243</v>
      </c>
      <c r="S89" s="183" t="s">
        <v>141</v>
      </c>
      <c r="T89" s="184" t="s">
        <v>141</v>
      </c>
      <c r="U89" s="163">
        <v>30</v>
      </c>
      <c r="V89" s="163">
        <f>ROUND(E89*U89,2)</f>
        <v>30</v>
      </c>
      <c r="W89" s="163"/>
      <c r="X89" s="163" t="s">
        <v>142</v>
      </c>
      <c r="Y89" s="163" t="s">
        <v>143</v>
      </c>
      <c r="Z89" s="151"/>
      <c r="AA89" s="151"/>
      <c r="AB89" s="151"/>
      <c r="AC89" s="151"/>
      <c r="AD89" s="151"/>
      <c r="AE89" s="151"/>
      <c r="AF89" s="151"/>
      <c r="AG89" s="151" t="s">
        <v>144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2" x14ac:dyDescent="0.2">
      <c r="A90" s="160"/>
      <c r="B90" s="161"/>
      <c r="C90" s="261" t="s">
        <v>244</v>
      </c>
      <c r="D90" s="262"/>
      <c r="E90" s="262"/>
      <c r="F90" s="262"/>
      <c r="G90" s="262"/>
      <c r="H90" s="163"/>
      <c r="I90" s="163"/>
      <c r="J90" s="163"/>
      <c r="K90" s="163"/>
      <c r="L90" s="163"/>
      <c r="M90" s="163"/>
      <c r="N90" s="162"/>
      <c r="O90" s="162"/>
      <c r="P90" s="162"/>
      <c r="Q90" s="162"/>
      <c r="R90" s="163"/>
      <c r="S90" s="163"/>
      <c r="T90" s="163"/>
      <c r="U90" s="163"/>
      <c r="V90" s="163"/>
      <c r="W90" s="163"/>
      <c r="X90" s="163"/>
      <c r="Y90" s="163"/>
      <c r="Z90" s="151"/>
      <c r="AA90" s="151"/>
      <c r="AB90" s="151"/>
      <c r="AC90" s="151"/>
      <c r="AD90" s="151"/>
      <c r="AE90" s="151"/>
      <c r="AF90" s="151"/>
      <c r="AG90" s="151" t="s">
        <v>180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2" x14ac:dyDescent="0.2">
      <c r="A91" s="160"/>
      <c r="B91" s="161"/>
      <c r="C91" s="195" t="s">
        <v>245</v>
      </c>
      <c r="D91" s="164"/>
      <c r="E91" s="165"/>
      <c r="F91" s="163"/>
      <c r="G91" s="163"/>
      <c r="H91" s="163"/>
      <c r="I91" s="163"/>
      <c r="J91" s="163"/>
      <c r="K91" s="163"/>
      <c r="L91" s="163"/>
      <c r="M91" s="163"/>
      <c r="N91" s="162"/>
      <c r="O91" s="162"/>
      <c r="P91" s="162"/>
      <c r="Q91" s="162"/>
      <c r="R91" s="163"/>
      <c r="S91" s="163"/>
      <c r="T91" s="163"/>
      <c r="U91" s="163"/>
      <c r="V91" s="163"/>
      <c r="W91" s="163"/>
      <c r="X91" s="163"/>
      <c r="Y91" s="163"/>
      <c r="Z91" s="151"/>
      <c r="AA91" s="151"/>
      <c r="AB91" s="151"/>
      <c r="AC91" s="151"/>
      <c r="AD91" s="151"/>
      <c r="AE91" s="151"/>
      <c r="AF91" s="151"/>
      <c r="AG91" s="151" t="s">
        <v>148</v>
      </c>
      <c r="AH91" s="151">
        <v>0</v>
      </c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3" x14ac:dyDescent="0.2">
      <c r="A92" s="160"/>
      <c r="B92" s="161"/>
      <c r="C92" s="195" t="s">
        <v>246</v>
      </c>
      <c r="D92" s="164"/>
      <c r="E92" s="165"/>
      <c r="F92" s="163"/>
      <c r="G92" s="163"/>
      <c r="H92" s="163"/>
      <c r="I92" s="163"/>
      <c r="J92" s="163"/>
      <c r="K92" s="163"/>
      <c r="L92" s="163"/>
      <c r="M92" s="163"/>
      <c r="N92" s="162"/>
      <c r="O92" s="162"/>
      <c r="P92" s="162"/>
      <c r="Q92" s="162"/>
      <c r="R92" s="163"/>
      <c r="S92" s="163"/>
      <c r="T92" s="163"/>
      <c r="U92" s="163"/>
      <c r="V92" s="163"/>
      <c r="W92" s="163"/>
      <c r="X92" s="163"/>
      <c r="Y92" s="163"/>
      <c r="Z92" s="151"/>
      <c r="AA92" s="151"/>
      <c r="AB92" s="151"/>
      <c r="AC92" s="151"/>
      <c r="AD92" s="151"/>
      <c r="AE92" s="151"/>
      <c r="AF92" s="151"/>
      <c r="AG92" s="151" t="s">
        <v>148</v>
      </c>
      <c r="AH92" s="151">
        <v>0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ht="22.5" outlineLevel="3" x14ac:dyDescent="0.2">
      <c r="A93" s="160"/>
      <c r="B93" s="161"/>
      <c r="C93" s="195" t="s">
        <v>247</v>
      </c>
      <c r="D93" s="164"/>
      <c r="E93" s="165"/>
      <c r="F93" s="163"/>
      <c r="G93" s="163"/>
      <c r="H93" s="163"/>
      <c r="I93" s="163"/>
      <c r="J93" s="163"/>
      <c r="K93" s="163"/>
      <c r="L93" s="163"/>
      <c r="M93" s="163"/>
      <c r="N93" s="162"/>
      <c r="O93" s="162"/>
      <c r="P93" s="162"/>
      <c r="Q93" s="162"/>
      <c r="R93" s="163"/>
      <c r="S93" s="163"/>
      <c r="T93" s="163"/>
      <c r="U93" s="163"/>
      <c r="V93" s="163"/>
      <c r="W93" s="163"/>
      <c r="X93" s="163"/>
      <c r="Y93" s="163"/>
      <c r="Z93" s="151"/>
      <c r="AA93" s="151"/>
      <c r="AB93" s="151"/>
      <c r="AC93" s="151"/>
      <c r="AD93" s="151"/>
      <c r="AE93" s="151"/>
      <c r="AF93" s="151"/>
      <c r="AG93" s="151" t="s">
        <v>148</v>
      </c>
      <c r="AH93" s="151">
        <v>0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3" x14ac:dyDescent="0.2">
      <c r="A94" s="160"/>
      <c r="B94" s="161"/>
      <c r="C94" s="195" t="s">
        <v>248</v>
      </c>
      <c r="D94" s="164"/>
      <c r="E94" s="165">
        <v>1</v>
      </c>
      <c r="F94" s="163"/>
      <c r="G94" s="163"/>
      <c r="H94" s="163"/>
      <c r="I94" s="163"/>
      <c r="J94" s="163"/>
      <c r="K94" s="163"/>
      <c r="L94" s="163"/>
      <c r="M94" s="163"/>
      <c r="N94" s="162"/>
      <c r="O94" s="162"/>
      <c r="P94" s="162"/>
      <c r="Q94" s="162"/>
      <c r="R94" s="163"/>
      <c r="S94" s="163"/>
      <c r="T94" s="163"/>
      <c r="U94" s="163"/>
      <c r="V94" s="163"/>
      <c r="W94" s="163"/>
      <c r="X94" s="163"/>
      <c r="Y94" s="163"/>
      <c r="Z94" s="151"/>
      <c r="AA94" s="151"/>
      <c r="AB94" s="151"/>
      <c r="AC94" s="151"/>
      <c r="AD94" s="151"/>
      <c r="AE94" s="151"/>
      <c r="AF94" s="151"/>
      <c r="AG94" s="151" t="s">
        <v>148</v>
      </c>
      <c r="AH94" s="151">
        <v>0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ht="22.5" outlineLevel="1" x14ac:dyDescent="0.2">
      <c r="A95" s="178">
        <v>21</v>
      </c>
      <c r="B95" s="179" t="s">
        <v>249</v>
      </c>
      <c r="C95" s="194" t="s">
        <v>250</v>
      </c>
      <c r="D95" s="180" t="s">
        <v>152</v>
      </c>
      <c r="E95" s="181">
        <v>276.5</v>
      </c>
      <c r="F95" s="182"/>
      <c r="G95" s="183">
        <f>ROUND(E95*F95,2)</f>
        <v>0</v>
      </c>
      <c r="H95" s="182"/>
      <c r="I95" s="183">
        <f>ROUND(E95*H95,2)</f>
        <v>0</v>
      </c>
      <c r="J95" s="182"/>
      <c r="K95" s="183">
        <f>ROUND(E95*J95,2)</f>
        <v>0</v>
      </c>
      <c r="L95" s="183">
        <v>12</v>
      </c>
      <c r="M95" s="183">
        <f>G95*(1+L95/100)</f>
        <v>0</v>
      </c>
      <c r="N95" s="181">
        <v>0</v>
      </c>
      <c r="O95" s="181">
        <f>ROUND(E95*N95,2)</f>
        <v>0</v>
      </c>
      <c r="P95" s="181">
        <v>0</v>
      </c>
      <c r="Q95" s="181">
        <f>ROUND(E95*P95,2)</f>
        <v>0</v>
      </c>
      <c r="R95" s="183" t="s">
        <v>243</v>
      </c>
      <c r="S95" s="183" t="s">
        <v>141</v>
      </c>
      <c r="T95" s="184" t="s">
        <v>141</v>
      </c>
      <c r="U95" s="163">
        <v>5.7000000000000002E-2</v>
      </c>
      <c r="V95" s="163">
        <f>ROUND(E95*U95,2)</f>
        <v>15.76</v>
      </c>
      <c r="W95" s="163"/>
      <c r="X95" s="163" t="s">
        <v>142</v>
      </c>
      <c r="Y95" s="163" t="s">
        <v>143</v>
      </c>
      <c r="Z95" s="151"/>
      <c r="AA95" s="151"/>
      <c r="AB95" s="151"/>
      <c r="AC95" s="151"/>
      <c r="AD95" s="151"/>
      <c r="AE95" s="151"/>
      <c r="AF95" s="151"/>
      <c r="AG95" s="151" t="s">
        <v>144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2" x14ac:dyDescent="0.2">
      <c r="A96" s="160"/>
      <c r="B96" s="161"/>
      <c r="C96" s="195" t="s">
        <v>251</v>
      </c>
      <c r="D96" s="164"/>
      <c r="E96" s="165">
        <v>276.5</v>
      </c>
      <c r="F96" s="163"/>
      <c r="G96" s="163"/>
      <c r="H96" s="163"/>
      <c r="I96" s="163"/>
      <c r="J96" s="163"/>
      <c r="K96" s="163"/>
      <c r="L96" s="163"/>
      <c r="M96" s="163"/>
      <c r="N96" s="162"/>
      <c r="O96" s="162"/>
      <c r="P96" s="162"/>
      <c r="Q96" s="162"/>
      <c r="R96" s="163"/>
      <c r="S96" s="163"/>
      <c r="T96" s="163"/>
      <c r="U96" s="163"/>
      <c r="V96" s="163"/>
      <c r="W96" s="163"/>
      <c r="X96" s="163"/>
      <c r="Y96" s="163"/>
      <c r="Z96" s="151"/>
      <c r="AA96" s="151"/>
      <c r="AB96" s="151"/>
      <c r="AC96" s="151"/>
      <c r="AD96" s="151"/>
      <c r="AE96" s="151"/>
      <c r="AF96" s="151"/>
      <c r="AG96" s="151" t="s">
        <v>148</v>
      </c>
      <c r="AH96" s="151">
        <v>5</v>
      </c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78">
        <v>22</v>
      </c>
      <c r="B97" s="179" t="s">
        <v>252</v>
      </c>
      <c r="C97" s="194" t="s">
        <v>253</v>
      </c>
      <c r="D97" s="180" t="s">
        <v>212</v>
      </c>
      <c r="E97" s="181">
        <v>20</v>
      </c>
      <c r="F97" s="182"/>
      <c r="G97" s="183">
        <f>ROUND(E97*F97,2)</f>
        <v>0</v>
      </c>
      <c r="H97" s="182"/>
      <c r="I97" s="183">
        <f>ROUND(E97*H97,2)</f>
        <v>0</v>
      </c>
      <c r="J97" s="182"/>
      <c r="K97" s="183">
        <f>ROUND(E97*J97,2)</f>
        <v>0</v>
      </c>
      <c r="L97" s="183">
        <v>12</v>
      </c>
      <c r="M97" s="183">
        <f>G97*(1+L97/100)</f>
        <v>0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3" t="s">
        <v>243</v>
      </c>
      <c r="S97" s="183" t="s">
        <v>141</v>
      </c>
      <c r="T97" s="184" t="s">
        <v>141</v>
      </c>
      <c r="U97" s="163">
        <v>0.315</v>
      </c>
      <c r="V97" s="163">
        <f>ROUND(E97*U97,2)</f>
        <v>6.3</v>
      </c>
      <c r="W97" s="163"/>
      <c r="X97" s="163" t="s">
        <v>142</v>
      </c>
      <c r="Y97" s="163" t="s">
        <v>143</v>
      </c>
      <c r="Z97" s="151"/>
      <c r="AA97" s="151"/>
      <c r="AB97" s="151"/>
      <c r="AC97" s="151"/>
      <c r="AD97" s="151"/>
      <c r="AE97" s="151"/>
      <c r="AF97" s="151"/>
      <c r="AG97" s="151" t="s">
        <v>144</v>
      </c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2" x14ac:dyDescent="0.2">
      <c r="A98" s="160"/>
      <c r="B98" s="161"/>
      <c r="C98" s="195" t="s">
        <v>254</v>
      </c>
      <c r="D98" s="164"/>
      <c r="E98" s="165"/>
      <c r="F98" s="163"/>
      <c r="G98" s="163"/>
      <c r="H98" s="163"/>
      <c r="I98" s="163"/>
      <c r="J98" s="163"/>
      <c r="K98" s="163"/>
      <c r="L98" s="163"/>
      <c r="M98" s="163"/>
      <c r="N98" s="162"/>
      <c r="O98" s="162"/>
      <c r="P98" s="162"/>
      <c r="Q98" s="162"/>
      <c r="R98" s="163"/>
      <c r="S98" s="163"/>
      <c r="T98" s="163"/>
      <c r="U98" s="163"/>
      <c r="V98" s="163"/>
      <c r="W98" s="163"/>
      <c r="X98" s="163"/>
      <c r="Y98" s="163"/>
      <c r="Z98" s="151"/>
      <c r="AA98" s="151"/>
      <c r="AB98" s="151"/>
      <c r="AC98" s="151"/>
      <c r="AD98" s="151"/>
      <c r="AE98" s="151"/>
      <c r="AF98" s="151"/>
      <c r="AG98" s="151" t="s">
        <v>148</v>
      </c>
      <c r="AH98" s="151">
        <v>0</v>
      </c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3" x14ac:dyDescent="0.2">
      <c r="A99" s="160"/>
      <c r="B99" s="161"/>
      <c r="C99" s="195" t="s">
        <v>255</v>
      </c>
      <c r="D99" s="164"/>
      <c r="E99" s="165">
        <v>20</v>
      </c>
      <c r="F99" s="163"/>
      <c r="G99" s="163"/>
      <c r="H99" s="163"/>
      <c r="I99" s="163"/>
      <c r="J99" s="163"/>
      <c r="K99" s="163"/>
      <c r="L99" s="163"/>
      <c r="M99" s="163"/>
      <c r="N99" s="162"/>
      <c r="O99" s="162"/>
      <c r="P99" s="162"/>
      <c r="Q99" s="162"/>
      <c r="R99" s="163"/>
      <c r="S99" s="163"/>
      <c r="T99" s="163"/>
      <c r="U99" s="163"/>
      <c r="V99" s="163"/>
      <c r="W99" s="163"/>
      <c r="X99" s="163"/>
      <c r="Y99" s="163"/>
      <c r="Z99" s="151"/>
      <c r="AA99" s="151"/>
      <c r="AB99" s="151"/>
      <c r="AC99" s="151"/>
      <c r="AD99" s="151"/>
      <c r="AE99" s="151"/>
      <c r="AF99" s="151"/>
      <c r="AG99" s="151" t="s">
        <v>148</v>
      </c>
      <c r="AH99" s="151">
        <v>0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ht="22.5" outlineLevel="1" x14ac:dyDescent="0.2">
      <c r="A100" s="178">
        <v>23</v>
      </c>
      <c r="B100" s="179" t="s">
        <v>256</v>
      </c>
      <c r="C100" s="194" t="s">
        <v>257</v>
      </c>
      <c r="D100" s="180" t="s">
        <v>242</v>
      </c>
      <c r="E100" s="181">
        <v>20</v>
      </c>
      <c r="F100" s="182"/>
      <c r="G100" s="183">
        <f>ROUND(E100*F100,2)</f>
        <v>0</v>
      </c>
      <c r="H100" s="182"/>
      <c r="I100" s="183">
        <f>ROUND(E100*H100,2)</f>
        <v>0</v>
      </c>
      <c r="J100" s="182"/>
      <c r="K100" s="183">
        <f>ROUND(E100*J100,2)</f>
        <v>0</v>
      </c>
      <c r="L100" s="183">
        <v>12</v>
      </c>
      <c r="M100" s="183">
        <f>G100*(1+L100/100)</f>
        <v>0</v>
      </c>
      <c r="N100" s="181">
        <v>3.32E-3</v>
      </c>
      <c r="O100" s="181">
        <f>ROUND(E100*N100,2)</f>
        <v>7.0000000000000007E-2</v>
      </c>
      <c r="P100" s="181">
        <v>0</v>
      </c>
      <c r="Q100" s="181">
        <f>ROUND(E100*P100,2)</f>
        <v>0</v>
      </c>
      <c r="R100" s="183" t="s">
        <v>243</v>
      </c>
      <c r="S100" s="183" t="s">
        <v>141</v>
      </c>
      <c r="T100" s="184" t="s">
        <v>141</v>
      </c>
      <c r="U100" s="163">
        <v>0.377</v>
      </c>
      <c r="V100" s="163">
        <f>ROUND(E100*U100,2)</f>
        <v>7.54</v>
      </c>
      <c r="W100" s="163"/>
      <c r="X100" s="163" t="s">
        <v>142</v>
      </c>
      <c r="Y100" s="163" t="s">
        <v>143</v>
      </c>
      <c r="Z100" s="151"/>
      <c r="AA100" s="151"/>
      <c r="AB100" s="151"/>
      <c r="AC100" s="151"/>
      <c r="AD100" s="151"/>
      <c r="AE100" s="151"/>
      <c r="AF100" s="151"/>
      <c r="AG100" s="151" t="s">
        <v>144</v>
      </c>
      <c r="AH100" s="151"/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2" x14ac:dyDescent="0.2">
      <c r="A101" s="160"/>
      <c r="B101" s="161"/>
      <c r="C101" s="195" t="s">
        <v>258</v>
      </c>
      <c r="D101" s="164"/>
      <c r="E101" s="165"/>
      <c r="F101" s="163"/>
      <c r="G101" s="163"/>
      <c r="H101" s="163"/>
      <c r="I101" s="163"/>
      <c r="J101" s="163"/>
      <c r="K101" s="163"/>
      <c r="L101" s="163"/>
      <c r="M101" s="163"/>
      <c r="N101" s="162"/>
      <c r="O101" s="162"/>
      <c r="P101" s="162"/>
      <c r="Q101" s="162"/>
      <c r="R101" s="163"/>
      <c r="S101" s="163"/>
      <c r="T101" s="163"/>
      <c r="U101" s="163"/>
      <c r="V101" s="163"/>
      <c r="W101" s="163"/>
      <c r="X101" s="163"/>
      <c r="Y101" s="163"/>
      <c r="Z101" s="151"/>
      <c r="AA101" s="151"/>
      <c r="AB101" s="151"/>
      <c r="AC101" s="151"/>
      <c r="AD101" s="151"/>
      <c r="AE101" s="151"/>
      <c r="AF101" s="151"/>
      <c r="AG101" s="151" t="s">
        <v>148</v>
      </c>
      <c r="AH101" s="151">
        <v>0</v>
      </c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3" x14ac:dyDescent="0.2">
      <c r="A102" s="160"/>
      <c r="B102" s="161"/>
      <c r="C102" s="195" t="s">
        <v>259</v>
      </c>
      <c r="D102" s="164"/>
      <c r="E102" s="165">
        <v>20</v>
      </c>
      <c r="F102" s="163"/>
      <c r="G102" s="163"/>
      <c r="H102" s="163"/>
      <c r="I102" s="163"/>
      <c r="J102" s="163"/>
      <c r="K102" s="163"/>
      <c r="L102" s="163"/>
      <c r="M102" s="163"/>
      <c r="N102" s="162"/>
      <c r="O102" s="162"/>
      <c r="P102" s="162"/>
      <c r="Q102" s="162"/>
      <c r="R102" s="163"/>
      <c r="S102" s="163"/>
      <c r="T102" s="163"/>
      <c r="U102" s="163"/>
      <c r="V102" s="163"/>
      <c r="W102" s="163"/>
      <c r="X102" s="163"/>
      <c r="Y102" s="163"/>
      <c r="Z102" s="151"/>
      <c r="AA102" s="151"/>
      <c r="AB102" s="151"/>
      <c r="AC102" s="151"/>
      <c r="AD102" s="151"/>
      <c r="AE102" s="151"/>
      <c r="AF102" s="151"/>
      <c r="AG102" s="151" t="s">
        <v>148</v>
      </c>
      <c r="AH102" s="151">
        <v>0</v>
      </c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78">
        <v>24</v>
      </c>
      <c r="B103" s="179" t="s">
        <v>260</v>
      </c>
      <c r="C103" s="194" t="s">
        <v>261</v>
      </c>
      <c r="D103" s="180" t="s">
        <v>242</v>
      </c>
      <c r="E103" s="181">
        <v>20</v>
      </c>
      <c r="F103" s="182"/>
      <c r="G103" s="183">
        <f>ROUND(E103*F103,2)</f>
        <v>0</v>
      </c>
      <c r="H103" s="182"/>
      <c r="I103" s="183">
        <f>ROUND(E103*H103,2)</f>
        <v>0</v>
      </c>
      <c r="J103" s="182"/>
      <c r="K103" s="183">
        <f>ROUND(E103*J103,2)</f>
        <v>0</v>
      </c>
      <c r="L103" s="183">
        <v>12</v>
      </c>
      <c r="M103" s="183">
        <f>G103*(1+L103/100)</f>
        <v>0</v>
      </c>
      <c r="N103" s="181">
        <v>0</v>
      </c>
      <c r="O103" s="181">
        <f>ROUND(E103*N103,2)</f>
        <v>0</v>
      </c>
      <c r="P103" s="181">
        <v>0</v>
      </c>
      <c r="Q103" s="181">
        <f>ROUND(E103*P103,2)</f>
        <v>0</v>
      </c>
      <c r="R103" s="183" t="s">
        <v>243</v>
      </c>
      <c r="S103" s="183" t="s">
        <v>141</v>
      </c>
      <c r="T103" s="184" t="s">
        <v>141</v>
      </c>
      <c r="U103" s="163">
        <v>0.08</v>
      </c>
      <c r="V103" s="163">
        <f>ROUND(E103*U103,2)</f>
        <v>1.6</v>
      </c>
      <c r="W103" s="163"/>
      <c r="X103" s="163" t="s">
        <v>142</v>
      </c>
      <c r="Y103" s="163" t="s">
        <v>143</v>
      </c>
      <c r="Z103" s="151"/>
      <c r="AA103" s="151"/>
      <c r="AB103" s="151"/>
      <c r="AC103" s="151"/>
      <c r="AD103" s="151"/>
      <c r="AE103" s="151"/>
      <c r="AF103" s="151"/>
      <c r="AG103" s="151" t="s">
        <v>144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2" x14ac:dyDescent="0.2">
      <c r="A104" s="160"/>
      <c r="B104" s="161"/>
      <c r="C104" s="195" t="s">
        <v>258</v>
      </c>
      <c r="D104" s="164"/>
      <c r="E104" s="165"/>
      <c r="F104" s="163"/>
      <c r="G104" s="163"/>
      <c r="H104" s="163"/>
      <c r="I104" s="163"/>
      <c r="J104" s="163"/>
      <c r="K104" s="163"/>
      <c r="L104" s="163"/>
      <c r="M104" s="163"/>
      <c r="N104" s="162"/>
      <c r="O104" s="162"/>
      <c r="P104" s="162"/>
      <c r="Q104" s="162"/>
      <c r="R104" s="163"/>
      <c r="S104" s="163"/>
      <c r="T104" s="163"/>
      <c r="U104" s="163"/>
      <c r="V104" s="163"/>
      <c r="W104" s="163"/>
      <c r="X104" s="163"/>
      <c r="Y104" s="163"/>
      <c r="Z104" s="151"/>
      <c r="AA104" s="151"/>
      <c r="AB104" s="151"/>
      <c r="AC104" s="151"/>
      <c r="AD104" s="151"/>
      <c r="AE104" s="151"/>
      <c r="AF104" s="151"/>
      <c r="AG104" s="151" t="s">
        <v>148</v>
      </c>
      <c r="AH104" s="151">
        <v>0</v>
      </c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3" x14ac:dyDescent="0.2">
      <c r="A105" s="160"/>
      <c r="B105" s="161"/>
      <c r="C105" s="195" t="s">
        <v>259</v>
      </c>
      <c r="D105" s="164"/>
      <c r="E105" s="165">
        <v>20</v>
      </c>
      <c r="F105" s="163"/>
      <c r="G105" s="163"/>
      <c r="H105" s="163"/>
      <c r="I105" s="163"/>
      <c r="J105" s="163"/>
      <c r="K105" s="163"/>
      <c r="L105" s="163"/>
      <c r="M105" s="163"/>
      <c r="N105" s="162"/>
      <c r="O105" s="162"/>
      <c r="P105" s="162"/>
      <c r="Q105" s="162"/>
      <c r="R105" s="163"/>
      <c r="S105" s="163"/>
      <c r="T105" s="163"/>
      <c r="U105" s="163"/>
      <c r="V105" s="163"/>
      <c r="W105" s="163"/>
      <c r="X105" s="163"/>
      <c r="Y105" s="163"/>
      <c r="Z105" s="151"/>
      <c r="AA105" s="151"/>
      <c r="AB105" s="151"/>
      <c r="AC105" s="151"/>
      <c r="AD105" s="151"/>
      <c r="AE105" s="151"/>
      <c r="AF105" s="151"/>
      <c r="AG105" s="151" t="s">
        <v>148</v>
      </c>
      <c r="AH105" s="151">
        <v>0</v>
      </c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ht="22.5" outlineLevel="1" x14ac:dyDescent="0.2">
      <c r="A106" s="178">
        <v>25</v>
      </c>
      <c r="B106" s="179" t="s">
        <v>262</v>
      </c>
      <c r="C106" s="194" t="s">
        <v>263</v>
      </c>
      <c r="D106" s="180" t="s">
        <v>212</v>
      </c>
      <c r="E106" s="181">
        <v>102</v>
      </c>
      <c r="F106" s="182"/>
      <c r="G106" s="183">
        <f>ROUND(E106*F106,2)</f>
        <v>0</v>
      </c>
      <c r="H106" s="182"/>
      <c r="I106" s="183">
        <f>ROUND(E106*H106,2)</f>
        <v>0</v>
      </c>
      <c r="J106" s="182"/>
      <c r="K106" s="183">
        <f>ROUND(E106*J106,2)</f>
        <v>0</v>
      </c>
      <c r="L106" s="183">
        <v>12</v>
      </c>
      <c r="M106" s="183">
        <f>G106*(1+L106/100)</f>
        <v>0</v>
      </c>
      <c r="N106" s="181">
        <v>1.6000000000000001E-4</v>
      </c>
      <c r="O106" s="181">
        <f>ROUND(E106*N106,2)</f>
        <v>0.02</v>
      </c>
      <c r="P106" s="181">
        <v>1.2319999999999999E-2</v>
      </c>
      <c r="Q106" s="181">
        <f>ROUND(E106*P106,2)</f>
        <v>1.26</v>
      </c>
      <c r="R106" s="183" t="s">
        <v>243</v>
      </c>
      <c r="S106" s="183" t="s">
        <v>141</v>
      </c>
      <c r="T106" s="184" t="s">
        <v>141</v>
      </c>
      <c r="U106" s="163">
        <v>0.33815000000000001</v>
      </c>
      <c r="V106" s="163">
        <f>ROUND(E106*U106,2)</f>
        <v>34.49</v>
      </c>
      <c r="W106" s="163"/>
      <c r="X106" s="163" t="s">
        <v>142</v>
      </c>
      <c r="Y106" s="163" t="s">
        <v>143</v>
      </c>
      <c r="Z106" s="151"/>
      <c r="AA106" s="151"/>
      <c r="AB106" s="151"/>
      <c r="AC106" s="151"/>
      <c r="AD106" s="151"/>
      <c r="AE106" s="151"/>
      <c r="AF106" s="151"/>
      <c r="AG106" s="151" t="s">
        <v>144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2" x14ac:dyDescent="0.2">
      <c r="A107" s="160"/>
      <c r="B107" s="161"/>
      <c r="C107" s="195" t="s">
        <v>264</v>
      </c>
      <c r="D107" s="164"/>
      <c r="E107" s="165"/>
      <c r="F107" s="163"/>
      <c r="G107" s="163"/>
      <c r="H107" s="163"/>
      <c r="I107" s="163"/>
      <c r="J107" s="163"/>
      <c r="K107" s="163"/>
      <c r="L107" s="163"/>
      <c r="M107" s="163"/>
      <c r="N107" s="162"/>
      <c r="O107" s="162"/>
      <c r="P107" s="162"/>
      <c r="Q107" s="162"/>
      <c r="R107" s="163"/>
      <c r="S107" s="163"/>
      <c r="T107" s="163"/>
      <c r="U107" s="163"/>
      <c r="V107" s="163"/>
      <c r="W107" s="163"/>
      <c r="X107" s="163"/>
      <c r="Y107" s="163"/>
      <c r="Z107" s="151"/>
      <c r="AA107" s="151"/>
      <c r="AB107" s="151"/>
      <c r="AC107" s="151"/>
      <c r="AD107" s="151"/>
      <c r="AE107" s="151"/>
      <c r="AF107" s="151"/>
      <c r="AG107" s="151" t="s">
        <v>148</v>
      </c>
      <c r="AH107" s="151">
        <v>0</v>
      </c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3" x14ac:dyDescent="0.2">
      <c r="A108" s="160"/>
      <c r="B108" s="161"/>
      <c r="C108" s="195" t="s">
        <v>265</v>
      </c>
      <c r="D108" s="164"/>
      <c r="E108" s="165">
        <v>60</v>
      </c>
      <c r="F108" s="163"/>
      <c r="G108" s="163"/>
      <c r="H108" s="163"/>
      <c r="I108" s="163"/>
      <c r="J108" s="163"/>
      <c r="K108" s="163"/>
      <c r="L108" s="163"/>
      <c r="M108" s="163"/>
      <c r="N108" s="162"/>
      <c r="O108" s="162"/>
      <c r="P108" s="162"/>
      <c r="Q108" s="162"/>
      <c r="R108" s="163"/>
      <c r="S108" s="163"/>
      <c r="T108" s="163"/>
      <c r="U108" s="163"/>
      <c r="V108" s="163"/>
      <c r="W108" s="163"/>
      <c r="X108" s="163"/>
      <c r="Y108" s="163"/>
      <c r="Z108" s="151"/>
      <c r="AA108" s="151"/>
      <c r="AB108" s="151"/>
      <c r="AC108" s="151"/>
      <c r="AD108" s="151"/>
      <c r="AE108" s="151"/>
      <c r="AF108" s="151"/>
      <c r="AG108" s="151" t="s">
        <v>148</v>
      </c>
      <c r="AH108" s="151">
        <v>0</v>
      </c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3" x14ac:dyDescent="0.2">
      <c r="A109" s="160"/>
      <c r="B109" s="161"/>
      <c r="C109" s="195" t="s">
        <v>266</v>
      </c>
      <c r="D109" s="164"/>
      <c r="E109" s="165">
        <v>24</v>
      </c>
      <c r="F109" s="163"/>
      <c r="G109" s="163"/>
      <c r="H109" s="163"/>
      <c r="I109" s="163"/>
      <c r="J109" s="163"/>
      <c r="K109" s="163"/>
      <c r="L109" s="163"/>
      <c r="M109" s="163"/>
      <c r="N109" s="162"/>
      <c r="O109" s="162"/>
      <c r="P109" s="162"/>
      <c r="Q109" s="162"/>
      <c r="R109" s="163"/>
      <c r="S109" s="163"/>
      <c r="T109" s="163"/>
      <c r="U109" s="163"/>
      <c r="V109" s="163"/>
      <c r="W109" s="163"/>
      <c r="X109" s="163"/>
      <c r="Y109" s="163"/>
      <c r="Z109" s="151"/>
      <c r="AA109" s="151"/>
      <c r="AB109" s="151"/>
      <c r="AC109" s="151"/>
      <c r="AD109" s="151"/>
      <c r="AE109" s="151"/>
      <c r="AF109" s="151"/>
      <c r="AG109" s="151" t="s">
        <v>148</v>
      </c>
      <c r="AH109" s="151">
        <v>0</v>
      </c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3" x14ac:dyDescent="0.2">
      <c r="A110" s="160"/>
      <c r="B110" s="161"/>
      <c r="C110" s="195" t="s">
        <v>267</v>
      </c>
      <c r="D110" s="164"/>
      <c r="E110" s="165">
        <v>2</v>
      </c>
      <c r="F110" s="163"/>
      <c r="G110" s="163"/>
      <c r="H110" s="163"/>
      <c r="I110" s="163"/>
      <c r="J110" s="163"/>
      <c r="K110" s="163"/>
      <c r="L110" s="163"/>
      <c r="M110" s="163"/>
      <c r="N110" s="162"/>
      <c r="O110" s="162"/>
      <c r="P110" s="162"/>
      <c r="Q110" s="162"/>
      <c r="R110" s="163"/>
      <c r="S110" s="163"/>
      <c r="T110" s="163"/>
      <c r="U110" s="163"/>
      <c r="V110" s="163"/>
      <c r="W110" s="163"/>
      <c r="X110" s="163"/>
      <c r="Y110" s="163"/>
      <c r="Z110" s="151"/>
      <c r="AA110" s="151"/>
      <c r="AB110" s="151"/>
      <c r="AC110" s="151"/>
      <c r="AD110" s="151"/>
      <c r="AE110" s="151"/>
      <c r="AF110" s="151"/>
      <c r="AG110" s="151" t="s">
        <v>148</v>
      </c>
      <c r="AH110" s="151">
        <v>0</v>
      </c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3" x14ac:dyDescent="0.2">
      <c r="A111" s="160"/>
      <c r="B111" s="161"/>
      <c r="C111" s="195" t="s">
        <v>268</v>
      </c>
      <c r="D111" s="164"/>
      <c r="E111" s="165">
        <v>16</v>
      </c>
      <c r="F111" s="163"/>
      <c r="G111" s="163"/>
      <c r="H111" s="163"/>
      <c r="I111" s="163"/>
      <c r="J111" s="163"/>
      <c r="K111" s="163"/>
      <c r="L111" s="163"/>
      <c r="M111" s="163"/>
      <c r="N111" s="162"/>
      <c r="O111" s="162"/>
      <c r="P111" s="162"/>
      <c r="Q111" s="162"/>
      <c r="R111" s="163"/>
      <c r="S111" s="163"/>
      <c r="T111" s="163"/>
      <c r="U111" s="163"/>
      <c r="V111" s="163"/>
      <c r="W111" s="163"/>
      <c r="X111" s="163"/>
      <c r="Y111" s="163"/>
      <c r="Z111" s="151"/>
      <c r="AA111" s="151"/>
      <c r="AB111" s="151"/>
      <c r="AC111" s="151"/>
      <c r="AD111" s="151"/>
      <c r="AE111" s="151"/>
      <c r="AF111" s="151"/>
      <c r="AG111" s="151" t="s">
        <v>148</v>
      </c>
      <c r="AH111" s="151">
        <v>0</v>
      </c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3" x14ac:dyDescent="0.2">
      <c r="A112" s="160"/>
      <c r="B112" s="161"/>
      <c r="C112" s="195" t="s">
        <v>269</v>
      </c>
      <c r="D112" s="164"/>
      <c r="E112" s="165"/>
      <c r="F112" s="163"/>
      <c r="G112" s="163"/>
      <c r="H112" s="163"/>
      <c r="I112" s="163"/>
      <c r="J112" s="163"/>
      <c r="K112" s="163"/>
      <c r="L112" s="163"/>
      <c r="M112" s="163"/>
      <c r="N112" s="162"/>
      <c r="O112" s="162"/>
      <c r="P112" s="162"/>
      <c r="Q112" s="162"/>
      <c r="R112" s="163"/>
      <c r="S112" s="163"/>
      <c r="T112" s="163"/>
      <c r="U112" s="163"/>
      <c r="V112" s="163"/>
      <c r="W112" s="163"/>
      <c r="X112" s="163"/>
      <c r="Y112" s="163"/>
      <c r="Z112" s="151"/>
      <c r="AA112" s="151"/>
      <c r="AB112" s="151"/>
      <c r="AC112" s="151"/>
      <c r="AD112" s="151"/>
      <c r="AE112" s="151"/>
      <c r="AF112" s="151"/>
      <c r="AG112" s="151" t="s">
        <v>148</v>
      </c>
      <c r="AH112" s="151">
        <v>0</v>
      </c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ht="22.5" outlineLevel="1" x14ac:dyDescent="0.2">
      <c r="A113" s="178">
        <v>26</v>
      </c>
      <c r="B113" s="179" t="s">
        <v>270</v>
      </c>
      <c r="C113" s="194" t="s">
        <v>271</v>
      </c>
      <c r="D113" s="180" t="s">
        <v>212</v>
      </c>
      <c r="E113" s="181">
        <v>3</v>
      </c>
      <c r="F113" s="182"/>
      <c r="G113" s="183">
        <f>ROUND(E113*F113,2)</f>
        <v>0</v>
      </c>
      <c r="H113" s="182"/>
      <c r="I113" s="183">
        <f>ROUND(E113*H113,2)</f>
        <v>0</v>
      </c>
      <c r="J113" s="182"/>
      <c r="K113" s="183">
        <f>ROUND(E113*J113,2)</f>
        <v>0</v>
      </c>
      <c r="L113" s="183">
        <v>12</v>
      </c>
      <c r="M113" s="183">
        <f>G113*(1+L113/100)</f>
        <v>0</v>
      </c>
      <c r="N113" s="181">
        <v>1.6000000000000001E-4</v>
      </c>
      <c r="O113" s="181">
        <f>ROUND(E113*N113,2)</f>
        <v>0</v>
      </c>
      <c r="P113" s="181">
        <v>1.584E-2</v>
      </c>
      <c r="Q113" s="181">
        <f>ROUND(E113*P113,2)</f>
        <v>0.05</v>
      </c>
      <c r="R113" s="183" t="s">
        <v>243</v>
      </c>
      <c r="S113" s="183" t="s">
        <v>141</v>
      </c>
      <c r="T113" s="184" t="s">
        <v>141</v>
      </c>
      <c r="U113" s="163">
        <v>0.41909999999999997</v>
      </c>
      <c r="V113" s="163">
        <f>ROUND(E113*U113,2)</f>
        <v>1.26</v>
      </c>
      <c r="W113" s="163"/>
      <c r="X113" s="163" t="s">
        <v>142</v>
      </c>
      <c r="Y113" s="163" t="s">
        <v>143</v>
      </c>
      <c r="Z113" s="151"/>
      <c r="AA113" s="151"/>
      <c r="AB113" s="151"/>
      <c r="AC113" s="151"/>
      <c r="AD113" s="151"/>
      <c r="AE113" s="151"/>
      <c r="AF113" s="151"/>
      <c r="AG113" s="151" t="s">
        <v>144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2" x14ac:dyDescent="0.2">
      <c r="A114" s="160"/>
      <c r="B114" s="161"/>
      <c r="C114" s="195" t="s">
        <v>264</v>
      </c>
      <c r="D114" s="164"/>
      <c r="E114" s="165"/>
      <c r="F114" s="163"/>
      <c r="G114" s="163"/>
      <c r="H114" s="163"/>
      <c r="I114" s="163"/>
      <c r="J114" s="163"/>
      <c r="K114" s="163"/>
      <c r="L114" s="163"/>
      <c r="M114" s="163"/>
      <c r="N114" s="162"/>
      <c r="O114" s="162"/>
      <c r="P114" s="162"/>
      <c r="Q114" s="162"/>
      <c r="R114" s="163"/>
      <c r="S114" s="163"/>
      <c r="T114" s="163"/>
      <c r="U114" s="163"/>
      <c r="V114" s="163"/>
      <c r="W114" s="163"/>
      <c r="X114" s="163"/>
      <c r="Y114" s="163"/>
      <c r="Z114" s="151"/>
      <c r="AA114" s="151"/>
      <c r="AB114" s="151"/>
      <c r="AC114" s="151"/>
      <c r="AD114" s="151"/>
      <c r="AE114" s="151"/>
      <c r="AF114" s="151"/>
      <c r="AG114" s="151" t="s">
        <v>148</v>
      </c>
      <c r="AH114" s="151">
        <v>0</v>
      </c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3" x14ac:dyDescent="0.2">
      <c r="A115" s="160"/>
      <c r="B115" s="161"/>
      <c r="C115" s="195" t="s">
        <v>272</v>
      </c>
      <c r="D115" s="164"/>
      <c r="E115" s="165">
        <v>3</v>
      </c>
      <c r="F115" s="163"/>
      <c r="G115" s="163"/>
      <c r="H115" s="163"/>
      <c r="I115" s="163"/>
      <c r="J115" s="163"/>
      <c r="K115" s="163"/>
      <c r="L115" s="163"/>
      <c r="M115" s="163"/>
      <c r="N115" s="162"/>
      <c r="O115" s="162"/>
      <c r="P115" s="162"/>
      <c r="Q115" s="162"/>
      <c r="R115" s="163"/>
      <c r="S115" s="163"/>
      <c r="T115" s="163"/>
      <c r="U115" s="163"/>
      <c r="V115" s="163"/>
      <c r="W115" s="163"/>
      <c r="X115" s="163"/>
      <c r="Y115" s="163"/>
      <c r="Z115" s="151"/>
      <c r="AA115" s="151"/>
      <c r="AB115" s="151"/>
      <c r="AC115" s="151"/>
      <c r="AD115" s="151"/>
      <c r="AE115" s="151"/>
      <c r="AF115" s="151"/>
      <c r="AG115" s="151" t="s">
        <v>148</v>
      </c>
      <c r="AH115" s="151">
        <v>0</v>
      </c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outlineLevel="3" x14ac:dyDescent="0.2">
      <c r="A116" s="160"/>
      <c r="B116" s="161"/>
      <c r="C116" s="195" t="s">
        <v>182</v>
      </c>
      <c r="D116" s="164"/>
      <c r="E116" s="165"/>
      <c r="F116" s="163"/>
      <c r="G116" s="163"/>
      <c r="H116" s="163"/>
      <c r="I116" s="163"/>
      <c r="J116" s="163"/>
      <c r="K116" s="163"/>
      <c r="L116" s="163"/>
      <c r="M116" s="163"/>
      <c r="N116" s="162"/>
      <c r="O116" s="162"/>
      <c r="P116" s="162"/>
      <c r="Q116" s="162"/>
      <c r="R116" s="163"/>
      <c r="S116" s="163"/>
      <c r="T116" s="163"/>
      <c r="U116" s="163"/>
      <c r="V116" s="163"/>
      <c r="W116" s="163"/>
      <c r="X116" s="163"/>
      <c r="Y116" s="163"/>
      <c r="Z116" s="151"/>
      <c r="AA116" s="151"/>
      <c r="AB116" s="151"/>
      <c r="AC116" s="151"/>
      <c r="AD116" s="151"/>
      <c r="AE116" s="151"/>
      <c r="AF116" s="151"/>
      <c r="AG116" s="151" t="s">
        <v>148</v>
      </c>
      <c r="AH116" s="151">
        <v>0</v>
      </c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3" x14ac:dyDescent="0.2">
      <c r="A117" s="160"/>
      <c r="B117" s="161"/>
      <c r="C117" s="195" t="s">
        <v>269</v>
      </c>
      <c r="D117" s="164"/>
      <c r="E117" s="165"/>
      <c r="F117" s="163"/>
      <c r="G117" s="163"/>
      <c r="H117" s="163"/>
      <c r="I117" s="163"/>
      <c r="J117" s="163"/>
      <c r="K117" s="163"/>
      <c r="L117" s="163"/>
      <c r="M117" s="163"/>
      <c r="N117" s="162"/>
      <c r="O117" s="162"/>
      <c r="P117" s="162"/>
      <c r="Q117" s="162"/>
      <c r="R117" s="163"/>
      <c r="S117" s="163"/>
      <c r="T117" s="163"/>
      <c r="U117" s="163"/>
      <c r="V117" s="163"/>
      <c r="W117" s="163"/>
      <c r="X117" s="163"/>
      <c r="Y117" s="163"/>
      <c r="Z117" s="151"/>
      <c r="AA117" s="151"/>
      <c r="AB117" s="151"/>
      <c r="AC117" s="151"/>
      <c r="AD117" s="151"/>
      <c r="AE117" s="151"/>
      <c r="AF117" s="151"/>
      <c r="AG117" s="151" t="s">
        <v>148</v>
      </c>
      <c r="AH117" s="151">
        <v>0</v>
      </c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ht="22.5" outlineLevel="1" x14ac:dyDescent="0.2">
      <c r="A118" s="178">
        <v>27</v>
      </c>
      <c r="B118" s="179" t="s">
        <v>273</v>
      </c>
      <c r="C118" s="194" t="s">
        <v>274</v>
      </c>
      <c r="D118" s="180" t="s">
        <v>212</v>
      </c>
      <c r="E118" s="181">
        <v>42</v>
      </c>
      <c r="F118" s="182"/>
      <c r="G118" s="183">
        <f>ROUND(E118*F118,2)</f>
        <v>0</v>
      </c>
      <c r="H118" s="182"/>
      <c r="I118" s="183">
        <f>ROUND(E118*H118,2)</f>
        <v>0</v>
      </c>
      <c r="J118" s="182"/>
      <c r="K118" s="183">
        <f>ROUND(E118*J118,2)</f>
        <v>0</v>
      </c>
      <c r="L118" s="183">
        <v>12</v>
      </c>
      <c r="M118" s="183">
        <f>G118*(1+L118/100)</f>
        <v>0</v>
      </c>
      <c r="N118" s="181">
        <v>1.6000000000000001E-4</v>
      </c>
      <c r="O118" s="181">
        <f>ROUND(E118*N118,2)</f>
        <v>0.01</v>
      </c>
      <c r="P118" s="181">
        <v>2.4750000000000001E-2</v>
      </c>
      <c r="Q118" s="181">
        <f>ROUND(E118*P118,2)</f>
        <v>1.04</v>
      </c>
      <c r="R118" s="183" t="s">
        <v>243</v>
      </c>
      <c r="S118" s="183" t="s">
        <v>141</v>
      </c>
      <c r="T118" s="184" t="s">
        <v>141</v>
      </c>
      <c r="U118" s="163">
        <v>0.44929999999999998</v>
      </c>
      <c r="V118" s="163">
        <f>ROUND(E118*U118,2)</f>
        <v>18.87</v>
      </c>
      <c r="W118" s="163"/>
      <c r="X118" s="163" t="s">
        <v>142</v>
      </c>
      <c r="Y118" s="163" t="s">
        <v>143</v>
      </c>
      <c r="Z118" s="151"/>
      <c r="AA118" s="151"/>
      <c r="AB118" s="151"/>
      <c r="AC118" s="151"/>
      <c r="AD118" s="151"/>
      <c r="AE118" s="151"/>
      <c r="AF118" s="151"/>
      <c r="AG118" s="151" t="s">
        <v>144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2" x14ac:dyDescent="0.2">
      <c r="A119" s="160"/>
      <c r="B119" s="161"/>
      <c r="C119" s="195" t="s">
        <v>269</v>
      </c>
      <c r="D119" s="164"/>
      <c r="E119" s="165"/>
      <c r="F119" s="163"/>
      <c r="G119" s="163"/>
      <c r="H119" s="163"/>
      <c r="I119" s="163"/>
      <c r="J119" s="163"/>
      <c r="K119" s="163"/>
      <c r="L119" s="163"/>
      <c r="M119" s="163"/>
      <c r="N119" s="162"/>
      <c r="O119" s="162"/>
      <c r="P119" s="162"/>
      <c r="Q119" s="162"/>
      <c r="R119" s="163"/>
      <c r="S119" s="163"/>
      <c r="T119" s="163"/>
      <c r="U119" s="163"/>
      <c r="V119" s="163"/>
      <c r="W119" s="163"/>
      <c r="X119" s="163"/>
      <c r="Y119" s="163"/>
      <c r="Z119" s="151"/>
      <c r="AA119" s="151"/>
      <c r="AB119" s="151"/>
      <c r="AC119" s="151"/>
      <c r="AD119" s="151"/>
      <c r="AE119" s="151"/>
      <c r="AF119" s="151"/>
      <c r="AG119" s="151" t="s">
        <v>148</v>
      </c>
      <c r="AH119" s="151">
        <v>0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outlineLevel="3" x14ac:dyDescent="0.2">
      <c r="A120" s="160"/>
      <c r="B120" s="161"/>
      <c r="C120" s="195" t="s">
        <v>182</v>
      </c>
      <c r="D120" s="164"/>
      <c r="E120" s="165"/>
      <c r="F120" s="163"/>
      <c r="G120" s="163"/>
      <c r="H120" s="163"/>
      <c r="I120" s="163"/>
      <c r="J120" s="163"/>
      <c r="K120" s="163"/>
      <c r="L120" s="163"/>
      <c r="M120" s="163"/>
      <c r="N120" s="162"/>
      <c r="O120" s="162"/>
      <c r="P120" s="162"/>
      <c r="Q120" s="162"/>
      <c r="R120" s="163"/>
      <c r="S120" s="163"/>
      <c r="T120" s="163"/>
      <c r="U120" s="163"/>
      <c r="V120" s="163"/>
      <c r="W120" s="163"/>
      <c r="X120" s="163"/>
      <c r="Y120" s="163"/>
      <c r="Z120" s="151"/>
      <c r="AA120" s="151"/>
      <c r="AB120" s="151"/>
      <c r="AC120" s="151"/>
      <c r="AD120" s="151"/>
      <c r="AE120" s="151"/>
      <c r="AF120" s="151"/>
      <c r="AG120" s="151" t="s">
        <v>148</v>
      </c>
      <c r="AH120" s="151">
        <v>0</v>
      </c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3" x14ac:dyDescent="0.2">
      <c r="A121" s="160"/>
      <c r="B121" s="161"/>
      <c r="C121" s="195" t="s">
        <v>264</v>
      </c>
      <c r="D121" s="164"/>
      <c r="E121" s="165"/>
      <c r="F121" s="163"/>
      <c r="G121" s="163"/>
      <c r="H121" s="163"/>
      <c r="I121" s="163"/>
      <c r="J121" s="163"/>
      <c r="K121" s="163"/>
      <c r="L121" s="163"/>
      <c r="M121" s="163"/>
      <c r="N121" s="162"/>
      <c r="O121" s="162"/>
      <c r="P121" s="162"/>
      <c r="Q121" s="162"/>
      <c r="R121" s="163"/>
      <c r="S121" s="163"/>
      <c r="T121" s="163"/>
      <c r="U121" s="163"/>
      <c r="V121" s="163"/>
      <c r="W121" s="163"/>
      <c r="X121" s="163"/>
      <c r="Y121" s="163"/>
      <c r="Z121" s="151"/>
      <c r="AA121" s="151"/>
      <c r="AB121" s="151"/>
      <c r="AC121" s="151"/>
      <c r="AD121" s="151"/>
      <c r="AE121" s="151"/>
      <c r="AF121" s="151"/>
      <c r="AG121" s="151" t="s">
        <v>148</v>
      </c>
      <c r="AH121" s="151">
        <v>0</v>
      </c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3" x14ac:dyDescent="0.2">
      <c r="A122" s="160"/>
      <c r="B122" s="161"/>
      <c r="C122" s="195" t="s">
        <v>275</v>
      </c>
      <c r="D122" s="164"/>
      <c r="E122" s="165">
        <v>40</v>
      </c>
      <c r="F122" s="163"/>
      <c r="G122" s="163"/>
      <c r="H122" s="163"/>
      <c r="I122" s="163"/>
      <c r="J122" s="163"/>
      <c r="K122" s="163"/>
      <c r="L122" s="163"/>
      <c r="M122" s="163"/>
      <c r="N122" s="162"/>
      <c r="O122" s="162"/>
      <c r="P122" s="162"/>
      <c r="Q122" s="162"/>
      <c r="R122" s="163"/>
      <c r="S122" s="163"/>
      <c r="T122" s="163"/>
      <c r="U122" s="163"/>
      <c r="V122" s="163"/>
      <c r="W122" s="163"/>
      <c r="X122" s="163"/>
      <c r="Y122" s="163"/>
      <c r="Z122" s="151"/>
      <c r="AA122" s="151"/>
      <c r="AB122" s="151"/>
      <c r="AC122" s="151"/>
      <c r="AD122" s="151"/>
      <c r="AE122" s="151"/>
      <c r="AF122" s="151"/>
      <c r="AG122" s="151" t="s">
        <v>148</v>
      </c>
      <c r="AH122" s="151">
        <v>0</v>
      </c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3" x14ac:dyDescent="0.2">
      <c r="A123" s="160"/>
      <c r="B123" s="161"/>
      <c r="C123" s="195" t="s">
        <v>276</v>
      </c>
      <c r="D123" s="164"/>
      <c r="E123" s="165">
        <v>2</v>
      </c>
      <c r="F123" s="163"/>
      <c r="G123" s="163"/>
      <c r="H123" s="163"/>
      <c r="I123" s="163"/>
      <c r="J123" s="163"/>
      <c r="K123" s="163"/>
      <c r="L123" s="163"/>
      <c r="M123" s="163"/>
      <c r="N123" s="162"/>
      <c r="O123" s="162"/>
      <c r="P123" s="162"/>
      <c r="Q123" s="162"/>
      <c r="R123" s="163"/>
      <c r="S123" s="163"/>
      <c r="T123" s="163"/>
      <c r="U123" s="163"/>
      <c r="V123" s="163"/>
      <c r="W123" s="163"/>
      <c r="X123" s="163"/>
      <c r="Y123" s="163"/>
      <c r="Z123" s="151"/>
      <c r="AA123" s="151"/>
      <c r="AB123" s="151"/>
      <c r="AC123" s="151"/>
      <c r="AD123" s="151"/>
      <c r="AE123" s="151"/>
      <c r="AF123" s="151"/>
      <c r="AG123" s="151" t="s">
        <v>148</v>
      </c>
      <c r="AH123" s="151">
        <v>0</v>
      </c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ht="22.5" outlineLevel="1" x14ac:dyDescent="0.2">
      <c r="A124" s="178">
        <v>28</v>
      </c>
      <c r="B124" s="179" t="s">
        <v>277</v>
      </c>
      <c r="C124" s="194" t="s">
        <v>278</v>
      </c>
      <c r="D124" s="180" t="s">
        <v>212</v>
      </c>
      <c r="E124" s="181">
        <v>102</v>
      </c>
      <c r="F124" s="182"/>
      <c r="G124" s="183">
        <f>ROUND(E124*F124,2)</f>
        <v>0</v>
      </c>
      <c r="H124" s="182"/>
      <c r="I124" s="183">
        <f>ROUND(E124*H124,2)</f>
        <v>0</v>
      </c>
      <c r="J124" s="182"/>
      <c r="K124" s="183">
        <f>ROUND(E124*J124,2)</f>
        <v>0</v>
      </c>
      <c r="L124" s="183">
        <v>12</v>
      </c>
      <c r="M124" s="183">
        <f>G124*(1+L124/100)</f>
        <v>0</v>
      </c>
      <c r="N124" s="181">
        <v>8.0000000000000007E-5</v>
      </c>
      <c r="O124" s="181">
        <f>ROUND(E124*N124,2)</f>
        <v>0.01</v>
      </c>
      <c r="P124" s="181">
        <v>0</v>
      </c>
      <c r="Q124" s="181">
        <f>ROUND(E124*P124,2)</f>
        <v>0</v>
      </c>
      <c r="R124" s="183" t="s">
        <v>243</v>
      </c>
      <c r="S124" s="183" t="s">
        <v>141</v>
      </c>
      <c r="T124" s="184" t="s">
        <v>141</v>
      </c>
      <c r="U124" s="163">
        <v>0.41599999999999998</v>
      </c>
      <c r="V124" s="163">
        <f>ROUND(E124*U124,2)</f>
        <v>42.43</v>
      </c>
      <c r="W124" s="163"/>
      <c r="X124" s="163" t="s">
        <v>142</v>
      </c>
      <c r="Y124" s="163" t="s">
        <v>143</v>
      </c>
      <c r="Z124" s="151"/>
      <c r="AA124" s="151"/>
      <c r="AB124" s="151"/>
      <c r="AC124" s="151"/>
      <c r="AD124" s="151"/>
      <c r="AE124" s="151"/>
      <c r="AF124" s="151"/>
      <c r="AG124" s="151" t="s">
        <v>144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2" x14ac:dyDescent="0.2">
      <c r="A125" s="160"/>
      <c r="B125" s="161"/>
      <c r="C125" s="195" t="s">
        <v>279</v>
      </c>
      <c r="D125" s="164"/>
      <c r="E125" s="165">
        <v>102</v>
      </c>
      <c r="F125" s="163"/>
      <c r="G125" s="163"/>
      <c r="H125" s="163"/>
      <c r="I125" s="163"/>
      <c r="J125" s="163"/>
      <c r="K125" s="163"/>
      <c r="L125" s="163"/>
      <c r="M125" s="163"/>
      <c r="N125" s="162"/>
      <c r="O125" s="162"/>
      <c r="P125" s="162"/>
      <c r="Q125" s="162"/>
      <c r="R125" s="163"/>
      <c r="S125" s="163"/>
      <c r="T125" s="163"/>
      <c r="U125" s="163"/>
      <c r="V125" s="163"/>
      <c r="W125" s="163"/>
      <c r="X125" s="163"/>
      <c r="Y125" s="163"/>
      <c r="Z125" s="151"/>
      <c r="AA125" s="151"/>
      <c r="AB125" s="151"/>
      <c r="AC125" s="151"/>
      <c r="AD125" s="151"/>
      <c r="AE125" s="151"/>
      <c r="AF125" s="151"/>
      <c r="AG125" s="151" t="s">
        <v>148</v>
      </c>
      <c r="AH125" s="151">
        <v>5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ht="22.5" outlineLevel="1" x14ac:dyDescent="0.2">
      <c r="A126" s="178">
        <v>29</v>
      </c>
      <c r="B126" s="179" t="s">
        <v>280</v>
      </c>
      <c r="C126" s="194" t="s">
        <v>281</v>
      </c>
      <c r="D126" s="180" t="s">
        <v>212</v>
      </c>
      <c r="E126" s="181">
        <v>3</v>
      </c>
      <c r="F126" s="182"/>
      <c r="G126" s="183">
        <f>ROUND(E126*F126,2)</f>
        <v>0</v>
      </c>
      <c r="H126" s="182"/>
      <c r="I126" s="183">
        <f>ROUND(E126*H126,2)</f>
        <v>0</v>
      </c>
      <c r="J126" s="182"/>
      <c r="K126" s="183">
        <f>ROUND(E126*J126,2)</f>
        <v>0</v>
      </c>
      <c r="L126" s="183">
        <v>12</v>
      </c>
      <c r="M126" s="183">
        <f>G126*(1+L126/100)</f>
        <v>0</v>
      </c>
      <c r="N126" s="181">
        <v>9.0000000000000006E-5</v>
      </c>
      <c r="O126" s="181">
        <f>ROUND(E126*N126,2)</f>
        <v>0</v>
      </c>
      <c r="P126" s="181">
        <v>0</v>
      </c>
      <c r="Q126" s="181">
        <f>ROUND(E126*P126,2)</f>
        <v>0</v>
      </c>
      <c r="R126" s="183" t="s">
        <v>243</v>
      </c>
      <c r="S126" s="183" t="s">
        <v>141</v>
      </c>
      <c r="T126" s="184" t="s">
        <v>141</v>
      </c>
      <c r="U126" s="163">
        <v>0.496</v>
      </c>
      <c r="V126" s="163">
        <f>ROUND(E126*U126,2)</f>
        <v>1.49</v>
      </c>
      <c r="W126" s="163"/>
      <c r="X126" s="163" t="s">
        <v>142</v>
      </c>
      <c r="Y126" s="163" t="s">
        <v>143</v>
      </c>
      <c r="Z126" s="151"/>
      <c r="AA126" s="151"/>
      <c r="AB126" s="151"/>
      <c r="AC126" s="151"/>
      <c r="AD126" s="151"/>
      <c r="AE126" s="151"/>
      <c r="AF126" s="151"/>
      <c r="AG126" s="151" t="s">
        <v>144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2" x14ac:dyDescent="0.2">
      <c r="A127" s="160"/>
      <c r="B127" s="161"/>
      <c r="C127" s="195" t="s">
        <v>282</v>
      </c>
      <c r="D127" s="164"/>
      <c r="E127" s="165">
        <v>3</v>
      </c>
      <c r="F127" s="163"/>
      <c r="G127" s="163"/>
      <c r="H127" s="163"/>
      <c r="I127" s="163"/>
      <c r="J127" s="163"/>
      <c r="K127" s="163"/>
      <c r="L127" s="163"/>
      <c r="M127" s="163"/>
      <c r="N127" s="162"/>
      <c r="O127" s="162"/>
      <c r="P127" s="162"/>
      <c r="Q127" s="162"/>
      <c r="R127" s="163"/>
      <c r="S127" s="163"/>
      <c r="T127" s="163"/>
      <c r="U127" s="163"/>
      <c r="V127" s="163"/>
      <c r="W127" s="163"/>
      <c r="X127" s="163"/>
      <c r="Y127" s="163"/>
      <c r="Z127" s="151"/>
      <c r="AA127" s="151"/>
      <c r="AB127" s="151"/>
      <c r="AC127" s="151"/>
      <c r="AD127" s="151"/>
      <c r="AE127" s="151"/>
      <c r="AF127" s="151"/>
      <c r="AG127" s="151" t="s">
        <v>148</v>
      </c>
      <c r="AH127" s="151">
        <v>5</v>
      </c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ht="22.5" outlineLevel="1" x14ac:dyDescent="0.2">
      <c r="A128" s="178">
        <v>30</v>
      </c>
      <c r="B128" s="179" t="s">
        <v>283</v>
      </c>
      <c r="C128" s="194" t="s">
        <v>284</v>
      </c>
      <c r="D128" s="180" t="s">
        <v>212</v>
      </c>
      <c r="E128" s="181">
        <v>42</v>
      </c>
      <c r="F128" s="182"/>
      <c r="G128" s="183">
        <f>ROUND(E128*F128,2)</f>
        <v>0</v>
      </c>
      <c r="H128" s="182"/>
      <c r="I128" s="183">
        <f>ROUND(E128*H128,2)</f>
        <v>0</v>
      </c>
      <c r="J128" s="182"/>
      <c r="K128" s="183">
        <f>ROUND(E128*J128,2)</f>
        <v>0</v>
      </c>
      <c r="L128" s="183">
        <v>12</v>
      </c>
      <c r="M128" s="183">
        <f>G128*(1+L128/100)</f>
        <v>0</v>
      </c>
      <c r="N128" s="181">
        <v>2.5999999999999998E-4</v>
      </c>
      <c r="O128" s="181">
        <f>ROUND(E128*N128,2)</f>
        <v>0.01</v>
      </c>
      <c r="P128" s="181">
        <v>0</v>
      </c>
      <c r="Q128" s="181">
        <f>ROUND(E128*P128,2)</f>
        <v>0</v>
      </c>
      <c r="R128" s="183" t="s">
        <v>243</v>
      </c>
      <c r="S128" s="183" t="s">
        <v>141</v>
      </c>
      <c r="T128" s="184" t="s">
        <v>141</v>
      </c>
      <c r="U128" s="163">
        <v>0.60599999999999998</v>
      </c>
      <c r="V128" s="163">
        <f>ROUND(E128*U128,2)</f>
        <v>25.45</v>
      </c>
      <c r="W128" s="163"/>
      <c r="X128" s="163" t="s">
        <v>142</v>
      </c>
      <c r="Y128" s="163" t="s">
        <v>143</v>
      </c>
      <c r="Z128" s="151"/>
      <c r="AA128" s="151"/>
      <c r="AB128" s="151"/>
      <c r="AC128" s="151"/>
      <c r="AD128" s="151"/>
      <c r="AE128" s="151"/>
      <c r="AF128" s="151"/>
      <c r="AG128" s="151" t="s">
        <v>144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outlineLevel="2" x14ac:dyDescent="0.2">
      <c r="A129" s="160"/>
      <c r="B129" s="161"/>
      <c r="C129" s="195" t="s">
        <v>285</v>
      </c>
      <c r="D129" s="164"/>
      <c r="E129" s="165">
        <v>42</v>
      </c>
      <c r="F129" s="163"/>
      <c r="G129" s="163"/>
      <c r="H129" s="163"/>
      <c r="I129" s="163"/>
      <c r="J129" s="163"/>
      <c r="K129" s="163"/>
      <c r="L129" s="163"/>
      <c r="M129" s="163"/>
      <c r="N129" s="162"/>
      <c r="O129" s="162"/>
      <c r="P129" s="162"/>
      <c r="Q129" s="162"/>
      <c r="R129" s="163"/>
      <c r="S129" s="163"/>
      <c r="T129" s="163"/>
      <c r="U129" s="163"/>
      <c r="V129" s="163"/>
      <c r="W129" s="163"/>
      <c r="X129" s="163"/>
      <c r="Y129" s="163"/>
      <c r="Z129" s="151"/>
      <c r="AA129" s="151"/>
      <c r="AB129" s="151"/>
      <c r="AC129" s="151"/>
      <c r="AD129" s="151"/>
      <c r="AE129" s="151"/>
      <c r="AF129" s="151"/>
      <c r="AG129" s="151" t="s">
        <v>148</v>
      </c>
      <c r="AH129" s="151">
        <v>5</v>
      </c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ht="22.5" outlineLevel="1" x14ac:dyDescent="0.2">
      <c r="A130" s="178">
        <v>31</v>
      </c>
      <c r="B130" s="179" t="s">
        <v>286</v>
      </c>
      <c r="C130" s="194" t="s">
        <v>287</v>
      </c>
      <c r="D130" s="180" t="s">
        <v>152</v>
      </c>
      <c r="E130" s="181">
        <v>2.6</v>
      </c>
      <c r="F130" s="182"/>
      <c r="G130" s="183">
        <f>ROUND(E130*F130,2)</f>
        <v>0</v>
      </c>
      <c r="H130" s="182"/>
      <c r="I130" s="183">
        <f>ROUND(E130*H130,2)</f>
        <v>0</v>
      </c>
      <c r="J130" s="182"/>
      <c r="K130" s="183">
        <f>ROUND(E130*J130,2)</f>
        <v>0</v>
      </c>
      <c r="L130" s="183">
        <v>12</v>
      </c>
      <c r="M130" s="183">
        <f>G130*(1+L130/100)</f>
        <v>0</v>
      </c>
      <c r="N130" s="181">
        <v>1.452E-2</v>
      </c>
      <c r="O130" s="181">
        <f>ROUND(E130*N130,2)</f>
        <v>0.04</v>
      </c>
      <c r="P130" s="181">
        <v>0</v>
      </c>
      <c r="Q130" s="181">
        <f>ROUND(E130*P130,2)</f>
        <v>0</v>
      </c>
      <c r="R130" s="183" t="s">
        <v>243</v>
      </c>
      <c r="S130" s="183" t="s">
        <v>141</v>
      </c>
      <c r="T130" s="184" t="s">
        <v>141</v>
      </c>
      <c r="U130" s="163">
        <v>0.27</v>
      </c>
      <c r="V130" s="163">
        <f>ROUND(E130*U130,2)</f>
        <v>0.7</v>
      </c>
      <c r="W130" s="163"/>
      <c r="X130" s="163" t="s">
        <v>142</v>
      </c>
      <c r="Y130" s="163" t="s">
        <v>143</v>
      </c>
      <c r="Z130" s="151"/>
      <c r="AA130" s="151"/>
      <c r="AB130" s="151"/>
      <c r="AC130" s="151"/>
      <c r="AD130" s="151"/>
      <c r="AE130" s="151"/>
      <c r="AF130" s="151"/>
      <c r="AG130" s="151" t="s">
        <v>144</v>
      </c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outlineLevel="2" x14ac:dyDescent="0.2">
      <c r="A131" s="160"/>
      <c r="B131" s="161"/>
      <c r="C131" s="195" t="s">
        <v>288</v>
      </c>
      <c r="D131" s="164"/>
      <c r="E131" s="165">
        <v>2.6</v>
      </c>
      <c r="F131" s="163"/>
      <c r="G131" s="163"/>
      <c r="H131" s="163"/>
      <c r="I131" s="163"/>
      <c r="J131" s="163"/>
      <c r="K131" s="163"/>
      <c r="L131" s="163"/>
      <c r="M131" s="163"/>
      <c r="N131" s="162"/>
      <c r="O131" s="162"/>
      <c r="P131" s="162"/>
      <c r="Q131" s="162"/>
      <c r="R131" s="163"/>
      <c r="S131" s="163"/>
      <c r="T131" s="163"/>
      <c r="U131" s="163"/>
      <c r="V131" s="163"/>
      <c r="W131" s="163"/>
      <c r="X131" s="163"/>
      <c r="Y131" s="163"/>
      <c r="Z131" s="151"/>
      <c r="AA131" s="151"/>
      <c r="AB131" s="151"/>
      <c r="AC131" s="151"/>
      <c r="AD131" s="151"/>
      <c r="AE131" s="151"/>
      <c r="AF131" s="151"/>
      <c r="AG131" s="151" t="s">
        <v>148</v>
      </c>
      <c r="AH131" s="151">
        <v>0</v>
      </c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ht="22.5" outlineLevel="1" x14ac:dyDescent="0.2">
      <c r="A132" s="178">
        <v>32</v>
      </c>
      <c r="B132" s="179" t="s">
        <v>289</v>
      </c>
      <c r="C132" s="194" t="s">
        <v>290</v>
      </c>
      <c r="D132" s="180" t="s">
        <v>152</v>
      </c>
      <c r="E132" s="181">
        <v>276.5</v>
      </c>
      <c r="F132" s="182"/>
      <c r="G132" s="183">
        <f>ROUND(E132*F132,2)</f>
        <v>0</v>
      </c>
      <c r="H132" s="182"/>
      <c r="I132" s="183">
        <f>ROUND(E132*H132,2)</f>
        <v>0</v>
      </c>
      <c r="J132" s="182"/>
      <c r="K132" s="183">
        <f>ROUND(E132*J132,2)</f>
        <v>0</v>
      </c>
      <c r="L132" s="183">
        <v>12</v>
      </c>
      <c r="M132" s="183">
        <f>G132*(1+L132/100)</f>
        <v>0</v>
      </c>
      <c r="N132" s="181">
        <v>4.0299999999999997E-3</v>
      </c>
      <c r="O132" s="181">
        <f>ROUND(E132*N132,2)</f>
        <v>1.1100000000000001</v>
      </c>
      <c r="P132" s="181">
        <v>0</v>
      </c>
      <c r="Q132" s="181">
        <f>ROUND(E132*P132,2)</f>
        <v>0</v>
      </c>
      <c r="R132" s="183" t="s">
        <v>243</v>
      </c>
      <c r="S132" s="183" t="s">
        <v>141</v>
      </c>
      <c r="T132" s="184" t="s">
        <v>141</v>
      </c>
      <c r="U132" s="163">
        <v>0.156</v>
      </c>
      <c r="V132" s="163">
        <f>ROUND(E132*U132,2)</f>
        <v>43.13</v>
      </c>
      <c r="W132" s="163"/>
      <c r="X132" s="163" t="s">
        <v>142</v>
      </c>
      <c r="Y132" s="163" t="s">
        <v>143</v>
      </c>
      <c r="Z132" s="151"/>
      <c r="AA132" s="151"/>
      <c r="AB132" s="151"/>
      <c r="AC132" s="151"/>
      <c r="AD132" s="151"/>
      <c r="AE132" s="151"/>
      <c r="AF132" s="151"/>
      <c r="AG132" s="151" t="s">
        <v>144</v>
      </c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2" x14ac:dyDescent="0.2">
      <c r="A133" s="160"/>
      <c r="B133" s="161"/>
      <c r="C133" s="195" t="s">
        <v>291</v>
      </c>
      <c r="D133" s="164"/>
      <c r="E133" s="165">
        <v>276.5</v>
      </c>
      <c r="F133" s="163"/>
      <c r="G133" s="163"/>
      <c r="H133" s="163"/>
      <c r="I133" s="163"/>
      <c r="J133" s="163"/>
      <c r="K133" s="163"/>
      <c r="L133" s="163"/>
      <c r="M133" s="163"/>
      <c r="N133" s="162"/>
      <c r="O133" s="162"/>
      <c r="P133" s="162"/>
      <c r="Q133" s="162"/>
      <c r="R133" s="163"/>
      <c r="S133" s="163"/>
      <c r="T133" s="163"/>
      <c r="U133" s="163"/>
      <c r="V133" s="163"/>
      <c r="W133" s="163"/>
      <c r="X133" s="163"/>
      <c r="Y133" s="163"/>
      <c r="Z133" s="151"/>
      <c r="AA133" s="151"/>
      <c r="AB133" s="151"/>
      <c r="AC133" s="151"/>
      <c r="AD133" s="151"/>
      <c r="AE133" s="151"/>
      <c r="AF133" s="151"/>
      <c r="AG133" s="151" t="s">
        <v>148</v>
      </c>
      <c r="AH133" s="151">
        <v>0</v>
      </c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ht="22.5" outlineLevel="1" x14ac:dyDescent="0.2">
      <c r="A134" s="178">
        <v>33</v>
      </c>
      <c r="B134" s="179" t="s">
        <v>292</v>
      </c>
      <c r="C134" s="194" t="s">
        <v>293</v>
      </c>
      <c r="D134" s="180" t="s">
        <v>152</v>
      </c>
      <c r="E134" s="181">
        <v>279.10000000000002</v>
      </c>
      <c r="F134" s="182"/>
      <c r="G134" s="183">
        <f>ROUND(E134*F134,2)</f>
        <v>0</v>
      </c>
      <c r="H134" s="182"/>
      <c r="I134" s="183">
        <f>ROUND(E134*H134,2)</f>
        <v>0</v>
      </c>
      <c r="J134" s="182"/>
      <c r="K134" s="183">
        <f>ROUND(E134*J134,2)</f>
        <v>0</v>
      </c>
      <c r="L134" s="183">
        <v>12</v>
      </c>
      <c r="M134" s="183">
        <f>G134*(1+L134/100)</f>
        <v>0</v>
      </c>
      <c r="N134" s="181">
        <v>1.47E-3</v>
      </c>
      <c r="O134" s="181">
        <f>ROUND(E134*N134,2)</f>
        <v>0.41</v>
      </c>
      <c r="P134" s="181">
        <v>0</v>
      </c>
      <c r="Q134" s="181">
        <f>ROUND(E134*P134,2)</f>
        <v>0</v>
      </c>
      <c r="R134" s="183" t="s">
        <v>243</v>
      </c>
      <c r="S134" s="183" t="s">
        <v>141</v>
      </c>
      <c r="T134" s="184" t="s">
        <v>141</v>
      </c>
      <c r="U134" s="163">
        <v>0.08</v>
      </c>
      <c r="V134" s="163">
        <f>ROUND(E134*U134,2)</f>
        <v>22.33</v>
      </c>
      <c r="W134" s="163"/>
      <c r="X134" s="163" t="s">
        <v>142</v>
      </c>
      <c r="Y134" s="163" t="s">
        <v>143</v>
      </c>
      <c r="Z134" s="151"/>
      <c r="AA134" s="151"/>
      <c r="AB134" s="151"/>
      <c r="AC134" s="151"/>
      <c r="AD134" s="151"/>
      <c r="AE134" s="151"/>
      <c r="AF134" s="151"/>
      <c r="AG134" s="151" t="s">
        <v>144</v>
      </c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151"/>
      <c r="BB134" s="151"/>
      <c r="BC134" s="151"/>
      <c r="BD134" s="151"/>
      <c r="BE134" s="151"/>
      <c r="BF134" s="151"/>
      <c r="BG134" s="151"/>
      <c r="BH134" s="151"/>
    </row>
    <row r="135" spans="1:60" outlineLevel="2" x14ac:dyDescent="0.2">
      <c r="A135" s="160"/>
      <c r="B135" s="161"/>
      <c r="C135" s="195" t="s">
        <v>291</v>
      </c>
      <c r="D135" s="164"/>
      <c r="E135" s="165">
        <v>276.5</v>
      </c>
      <c r="F135" s="163"/>
      <c r="G135" s="163"/>
      <c r="H135" s="163"/>
      <c r="I135" s="163"/>
      <c r="J135" s="163"/>
      <c r="K135" s="163"/>
      <c r="L135" s="163"/>
      <c r="M135" s="163"/>
      <c r="N135" s="162"/>
      <c r="O135" s="162"/>
      <c r="P135" s="162"/>
      <c r="Q135" s="162"/>
      <c r="R135" s="163"/>
      <c r="S135" s="163"/>
      <c r="T135" s="163"/>
      <c r="U135" s="163"/>
      <c r="V135" s="163"/>
      <c r="W135" s="163"/>
      <c r="X135" s="163"/>
      <c r="Y135" s="163"/>
      <c r="Z135" s="151"/>
      <c r="AA135" s="151"/>
      <c r="AB135" s="151"/>
      <c r="AC135" s="151"/>
      <c r="AD135" s="151"/>
      <c r="AE135" s="151"/>
      <c r="AF135" s="151"/>
      <c r="AG135" s="151" t="s">
        <v>148</v>
      </c>
      <c r="AH135" s="151">
        <v>0</v>
      </c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3" x14ac:dyDescent="0.2">
      <c r="A136" s="160"/>
      <c r="B136" s="161"/>
      <c r="C136" s="195" t="s">
        <v>288</v>
      </c>
      <c r="D136" s="164"/>
      <c r="E136" s="165">
        <v>2.6</v>
      </c>
      <c r="F136" s="163"/>
      <c r="G136" s="163"/>
      <c r="H136" s="163"/>
      <c r="I136" s="163"/>
      <c r="J136" s="163"/>
      <c r="K136" s="163"/>
      <c r="L136" s="163"/>
      <c r="M136" s="163"/>
      <c r="N136" s="162"/>
      <c r="O136" s="162"/>
      <c r="P136" s="162"/>
      <c r="Q136" s="162"/>
      <c r="R136" s="163"/>
      <c r="S136" s="163"/>
      <c r="T136" s="163"/>
      <c r="U136" s="163"/>
      <c r="V136" s="163"/>
      <c r="W136" s="163"/>
      <c r="X136" s="163"/>
      <c r="Y136" s="163"/>
      <c r="Z136" s="151"/>
      <c r="AA136" s="151"/>
      <c r="AB136" s="151"/>
      <c r="AC136" s="151"/>
      <c r="AD136" s="151"/>
      <c r="AE136" s="151"/>
      <c r="AF136" s="151"/>
      <c r="AG136" s="151" t="s">
        <v>148</v>
      </c>
      <c r="AH136" s="151">
        <v>0</v>
      </c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ht="22.5" outlineLevel="1" x14ac:dyDescent="0.2">
      <c r="A137" s="178">
        <v>34</v>
      </c>
      <c r="B137" s="179" t="s">
        <v>294</v>
      </c>
      <c r="C137" s="194" t="s">
        <v>295</v>
      </c>
      <c r="D137" s="180" t="s">
        <v>152</v>
      </c>
      <c r="E137" s="181">
        <v>279.10000000000002</v>
      </c>
      <c r="F137" s="182"/>
      <c r="G137" s="183">
        <f>ROUND(E137*F137,2)</f>
        <v>0</v>
      </c>
      <c r="H137" s="182"/>
      <c r="I137" s="183">
        <f>ROUND(E137*H137,2)</f>
        <v>0</v>
      </c>
      <c r="J137" s="182"/>
      <c r="K137" s="183">
        <f>ROUND(E137*J137,2)</f>
        <v>0</v>
      </c>
      <c r="L137" s="183">
        <v>12</v>
      </c>
      <c r="M137" s="183">
        <f>G137*(1+L137/100)</f>
        <v>0</v>
      </c>
      <c r="N137" s="181">
        <v>0</v>
      </c>
      <c r="O137" s="181">
        <f>ROUND(E137*N137,2)</f>
        <v>0</v>
      </c>
      <c r="P137" s="181">
        <v>1.4999999999999999E-2</v>
      </c>
      <c r="Q137" s="181">
        <f>ROUND(E137*P137,2)</f>
        <v>4.1900000000000004</v>
      </c>
      <c r="R137" s="183" t="s">
        <v>243</v>
      </c>
      <c r="S137" s="183" t="s">
        <v>141</v>
      </c>
      <c r="T137" s="184" t="s">
        <v>141</v>
      </c>
      <c r="U137" s="163">
        <v>0.09</v>
      </c>
      <c r="V137" s="163">
        <f>ROUND(E137*U137,2)</f>
        <v>25.12</v>
      </c>
      <c r="W137" s="163"/>
      <c r="X137" s="163" t="s">
        <v>142</v>
      </c>
      <c r="Y137" s="163" t="s">
        <v>143</v>
      </c>
      <c r="Z137" s="151"/>
      <c r="AA137" s="151"/>
      <c r="AB137" s="151"/>
      <c r="AC137" s="151"/>
      <c r="AD137" s="151"/>
      <c r="AE137" s="151"/>
      <c r="AF137" s="151"/>
      <c r="AG137" s="151" t="s">
        <v>144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2" x14ac:dyDescent="0.2">
      <c r="A138" s="160"/>
      <c r="B138" s="161"/>
      <c r="C138" s="195" t="s">
        <v>291</v>
      </c>
      <c r="D138" s="164"/>
      <c r="E138" s="165">
        <v>276.5</v>
      </c>
      <c r="F138" s="163"/>
      <c r="G138" s="163"/>
      <c r="H138" s="163"/>
      <c r="I138" s="163"/>
      <c r="J138" s="163"/>
      <c r="K138" s="163"/>
      <c r="L138" s="163"/>
      <c r="M138" s="163"/>
      <c r="N138" s="162"/>
      <c r="O138" s="162"/>
      <c r="P138" s="162"/>
      <c r="Q138" s="162"/>
      <c r="R138" s="163"/>
      <c r="S138" s="163"/>
      <c r="T138" s="163"/>
      <c r="U138" s="163"/>
      <c r="V138" s="163"/>
      <c r="W138" s="163"/>
      <c r="X138" s="163"/>
      <c r="Y138" s="163"/>
      <c r="Z138" s="151"/>
      <c r="AA138" s="151"/>
      <c r="AB138" s="151"/>
      <c r="AC138" s="151"/>
      <c r="AD138" s="151"/>
      <c r="AE138" s="151"/>
      <c r="AF138" s="151"/>
      <c r="AG138" s="151" t="s">
        <v>148</v>
      </c>
      <c r="AH138" s="151">
        <v>0</v>
      </c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outlineLevel="3" x14ac:dyDescent="0.2">
      <c r="A139" s="160"/>
      <c r="B139" s="161"/>
      <c r="C139" s="195" t="s">
        <v>288</v>
      </c>
      <c r="D139" s="164"/>
      <c r="E139" s="165">
        <v>2.6</v>
      </c>
      <c r="F139" s="163"/>
      <c r="G139" s="163"/>
      <c r="H139" s="163"/>
      <c r="I139" s="163"/>
      <c r="J139" s="163"/>
      <c r="K139" s="163"/>
      <c r="L139" s="163"/>
      <c r="M139" s="163"/>
      <c r="N139" s="162"/>
      <c r="O139" s="162"/>
      <c r="P139" s="162"/>
      <c r="Q139" s="162"/>
      <c r="R139" s="163"/>
      <c r="S139" s="163"/>
      <c r="T139" s="163"/>
      <c r="U139" s="163"/>
      <c r="V139" s="163"/>
      <c r="W139" s="163"/>
      <c r="X139" s="163"/>
      <c r="Y139" s="163"/>
      <c r="Z139" s="151"/>
      <c r="AA139" s="151"/>
      <c r="AB139" s="151"/>
      <c r="AC139" s="151"/>
      <c r="AD139" s="151"/>
      <c r="AE139" s="151"/>
      <c r="AF139" s="151"/>
      <c r="AG139" s="151" t="s">
        <v>148</v>
      </c>
      <c r="AH139" s="151">
        <v>0</v>
      </c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151"/>
      <c r="AV139" s="151"/>
      <c r="AW139" s="151"/>
      <c r="AX139" s="151"/>
      <c r="AY139" s="151"/>
      <c r="AZ139" s="151"/>
      <c r="BA139" s="151"/>
      <c r="BB139" s="151"/>
      <c r="BC139" s="151"/>
      <c r="BD139" s="151"/>
      <c r="BE139" s="151"/>
      <c r="BF139" s="151"/>
      <c r="BG139" s="151"/>
      <c r="BH139" s="151"/>
    </row>
    <row r="140" spans="1:60" ht="22.5" outlineLevel="1" x14ac:dyDescent="0.2">
      <c r="A140" s="178">
        <v>35</v>
      </c>
      <c r="B140" s="179" t="s">
        <v>296</v>
      </c>
      <c r="C140" s="194" t="s">
        <v>297</v>
      </c>
      <c r="D140" s="180" t="s">
        <v>152</v>
      </c>
      <c r="E140" s="181">
        <v>276.5</v>
      </c>
      <c r="F140" s="182"/>
      <c r="G140" s="183">
        <f>ROUND(E140*F140,2)</f>
        <v>0</v>
      </c>
      <c r="H140" s="182"/>
      <c r="I140" s="183">
        <f>ROUND(E140*H140,2)</f>
        <v>0</v>
      </c>
      <c r="J140" s="182"/>
      <c r="K140" s="183">
        <f>ROUND(E140*J140,2)</f>
        <v>0</v>
      </c>
      <c r="L140" s="183">
        <v>12</v>
      </c>
      <c r="M140" s="183">
        <f>G140*(1+L140/100)</f>
        <v>0</v>
      </c>
      <c r="N140" s="181">
        <v>0</v>
      </c>
      <c r="O140" s="181">
        <f>ROUND(E140*N140,2)</f>
        <v>0</v>
      </c>
      <c r="P140" s="181">
        <v>5.0000000000000001E-3</v>
      </c>
      <c r="Q140" s="181">
        <f>ROUND(E140*P140,2)</f>
        <v>1.38</v>
      </c>
      <c r="R140" s="183" t="s">
        <v>243</v>
      </c>
      <c r="S140" s="183" t="s">
        <v>141</v>
      </c>
      <c r="T140" s="184" t="s">
        <v>141</v>
      </c>
      <c r="U140" s="163">
        <v>0.05</v>
      </c>
      <c r="V140" s="163">
        <f>ROUND(E140*U140,2)</f>
        <v>13.83</v>
      </c>
      <c r="W140" s="163"/>
      <c r="X140" s="163" t="s">
        <v>142</v>
      </c>
      <c r="Y140" s="163" t="s">
        <v>143</v>
      </c>
      <c r="Z140" s="151"/>
      <c r="AA140" s="151"/>
      <c r="AB140" s="151"/>
      <c r="AC140" s="151"/>
      <c r="AD140" s="151"/>
      <c r="AE140" s="151"/>
      <c r="AF140" s="151"/>
      <c r="AG140" s="151" t="s">
        <v>144</v>
      </c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outlineLevel="2" x14ac:dyDescent="0.2">
      <c r="A141" s="160"/>
      <c r="B141" s="161"/>
      <c r="C141" s="195" t="s">
        <v>291</v>
      </c>
      <c r="D141" s="164"/>
      <c r="E141" s="165">
        <v>276.5</v>
      </c>
      <c r="F141" s="163"/>
      <c r="G141" s="163"/>
      <c r="H141" s="163"/>
      <c r="I141" s="163"/>
      <c r="J141" s="163"/>
      <c r="K141" s="163"/>
      <c r="L141" s="163"/>
      <c r="M141" s="163"/>
      <c r="N141" s="162"/>
      <c r="O141" s="162"/>
      <c r="P141" s="162"/>
      <c r="Q141" s="162"/>
      <c r="R141" s="163"/>
      <c r="S141" s="163"/>
      <c r="T141" s="163"/>
      <c r="U141" s="163"/>
      <c r="V141" s="163"/>
      <c r="W141" s="163"/>
      <c r="X141" s="163"/>
      <c r="Y141" s="163"/>
      <c r="Z141" s="151"/>
      <c r="AA141" s="151"/>
      <c r="AB141" s="151"/>
      <c r="AC141" s="151"/>
      <c r="AD141" s="151"/>
      <c r="AE141" s="151"/>
      <c r="AF141" s="151"/>
      <c r="AG141" s="151" t="s">
        <v>148</v>
      </c>
      <c r="AH141" s="151">
        <v>0</v>
      </c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outlineLevel="1" x14ac:dyDescent="0.2">
      <c r="A142" s="178">
        <v>36</v>
      </c>
      <c r="B142" s="179" t="s">
        <v>298</v>
      </c>
      <c r="C142" s="194" t="s">
        <v>299</v>
      </c>
      <c r="D142" s="180" t="s">
        <v>139</v>
      </c>
      <c r="E142" s="181">
        <v>6.8722599999999998</v>
      </c>
      <c r="F142" s="182"/>
      <c r="G142" s="183">
        <f>ROUND(E142*F142,2)</f>
        <v>0</v>
      </c>
      <c r="H142" s="182"/>
      <c r="I142" s="183">
        <f>ROUND(E142*H142,2)</f>
        <v>0</v>
      </c>
      <c r="J142" s="182"/>
      <c r="K142" s="183">
        <f>ROUND(E142*J142,2)</f>
        <v>0</v>
      </c>
      <c r="L142" s="183">
        <v>12</v>
      </c>
      <c r="M142" s="183">
        <f>G142*(1+L142/100)</f>
        <v>0</v>
      </c>
      <c r="N142" s="181">
        <v>2.2970000000000001E-2</v>
      </c>
      <c r="O142" s="181">
        <f>ROUND(E142*N142,2)</f>
        <v>0.16</v>
      </c>
      <c r="P142" s="181">
        <v>0</v>
      </c>
      <c r="Q142" s="181">
        <f>ROUND(E142*P142,2)</f>
        <v>0</v>
      </c>
      <c r="R142" s="183" t="s">
        <v>243</v>
      </c>
      <c r="S142" s="183" t="s">
        <v>141</v>
      </c>
      <c r="T142" s="184" t="s">
        <v>141</v>
      </c>
      <c r="U142" s="163">
        <v>0</v>
      </c>
      <c r="V142" s="163">
        <f>ROUND(E142*U142,2)</f>
        <v>0</v>
      </c>
      <c r="W142" s="163"/>
      <c r="X142" s="163" t="s">
        <v>142</v>
      </c>
      <c r="Y142" s="163" t="s">
        <v>143</v>
      </c>
      <c r="Z142" s="151"/>
      <c r="AA142" s="151"/>
      <c r="AB142" s="151"/>
      <c r="AC142" s="151"/>
      <c r="AD142" s="151"/>
      <c r="AE142" s="151"/>
      <c r="AF142" s="151"/>
      <c r="AG142" s="151" t="s">
        <v>144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2" x14ac:dyDescent="0.2">
      <c r="A143" s="160"/>
      <c r="B143" s="161"/>
      <c r="C143" s="195" t="s">
        <v>300</v>
      </c>
      <c r="D143" s="164"/>
      <c r="E143" s="165"/>
      <c r="F143" s="163"/>
      <c r="G143" s="163"/>
      <c r="H143" s="163"/>
      <c r="I143" s="163"/>
      <c r="J143" s="163"/>
      <c r="K143" s="163"/>
      <c r="L143" s="163"/>
      <c r="M143" s="163"/>
      <c r="N143" s="162"/>
      <c r="O143" s="162"/>
      <c r="P143" s="162"/>
      <c r="Q143" s="162"/>
      <c r="R143" s="163"/>
      <c r="S143" s="163"/>
      <c r="T143" s="163"/>
      <c r="U143" s="163"/>
      <c r="V143" s="163"/>
      <c r="W143" s="163"/>
      <c r="X143" s="163"/>
      <c r="Y143" s="163"/>
      <c r="Z143" s="151"/>
      <c r="AA143" s="151"/>
      <c r="AB143" s="151"/>
      <c r="AC143" s="151"/>
      <c r="AD143" s="151"/>
      <c r="AE143" s="151"/>
      <c r="AF143" s="151"/>
      <c r="AG143" s="151" t="s">
        <v>148</v>
      </c>
      <c r="AH143" s="151">
        <v>0</v>
      </c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outlineLevel="3" x14ac:dyDescent="0.2">
      <c r="A144" s="160"/>
      <c r="B144" s="161"/>
      <c r="C144" s="195" t="s">
        <v>301</v>
      </c>
      <c r="D144" s="164"/>
      <c r="E144" s="165">
        <v>3.168E-2</v>
      </c>
      <c r="F144" s="163"/>
      <c r="G144" s="163"/>
      <c r="H144" s="163"/>
      <c r="I144" s="163"/>
      <c r="J144" s="163"/>
      <c r="K144" s="163"/>
      <c r="L144" s="163"/>
      <c r="M144" s="163"/>
      <c r="N144" s="162"/>
      <c r="O144" s="162"/>
      <c r="P144" s="162"/>
      <c r="Q144" s="162"/>
      <c r="R144" s="163"/>
      <c r="S144" s="163"/>
      <c r="T144" s="163"/>
      <c r="U144" s="163"/>
      <c r="V144" s="163"/>
      <c r="W144" s="163"/>
      <c r="X144" s="163"/>
      <c r="Y144" s="163"/>
      <c r="Z144" s="151"/>
      <c r="AA144" s="151"/>
      <c r="AB144" s="151"/>
      <c r="AC144" s="151"/>
      <c r="AD144" s="151"/>
      <c r="AE144" s="151"/>
      <c r="AF144" s="151"/>
      <c r="AG144" s="151" t="s">
        <v>148</v>
      </c>
      <c r="AH144" s="151">
        <v>5</v>
      </c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outlineLevel="3" x14ac:dyDescent="0.2">
      <c r="A145" s="160"/>
      <c r="B145" s="161"/>
      <c r="C145" s="195" t="s">
        <v>302</v>
      </c>
      <c r="D145" s="164"/>
      <c r="E145" s="165">
        <v>2.1331199999999999</v>
      </c>
      <c r="F145" s="163"/>
      <c r="G145" s="163"/>
      <c r="H145" s="163"/>
      <c r="I145" s="163"/>
      <c r="J145" s="163"/>
      <c r="K145" s="163"/>
      <c r="L145" s="163"/>
      <c r="M145" s="163"/>
      <c r="N145" s="162"/>
      <c r="O145" s="162"/>
      <c r="P145" s="162"/>
      <c r="Q145" s="162"/>
      <c r="R145" s="163"/>
      <c r="S145" s="163"/>
      <c r="T145" s="163"/>
      <c r="U145" s="163"/>
      <c r="V145" s="163"/>
      <c r="W145" s="163"/>
      <c r="X145" s="163"/>
      <c r="Y145" s="163"/>
      <c r="Z145" s="151"/>
      <c r="AA145" s="151"/>
      <c r="AB145" s="151"/>
      <c r="AC145" s="151"/>
      <c r="AD145" s="151"/>
      <c r="AE145" s="151"/>
      <c r="AF145" s="151"/>
      <c r="AG145" s="151" t="s">
        <v>148</v>
      </c>
      <c r="AH145" s="151">
        <v>5</v>
      </c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outlineLevel="3" x14ac:dyDescent="0.2">
      <c r="A146" s="160"/>
      <c r="B146" s="161"/>
      <c r="C146" s="195" t="s">
        <v>303</v>
      </c>
      <c r="D146" s="164"/>
      <c r="E146" s="165">
        <v>1.9184000000000001</v>
      </c>
      <c r="F146" s="163"/>
      <c r="G146" s="163"/>
      <c r="H146" s="163"/>
      <c r="I146" s="163"/>
      <c r="J146" s="163"/>
      <c r="K146" s="163"/>
      <c r="L146" s="163"/>
      <c r="M146" s="163"/>
      <c r="N146" s="162"/>
      <c r="O146" s="162"/>
      <c r="P146" s="162"/>
      <c r="Q146" s="162"/>
      <c r="R146" s="163"/>
      <c r="S146" s="163"/>
      <c r="T146" s="163"/>
      <c r="U146" s="163"/>
      <c r="V146" s="163"/>
      <c r="W146" s="163"/>
      <c r="X146" s="163"/>
      <c r="Y146" s="163"/>
      <c r="Z146" s="151"/>
      <c r="AA146" s="151"/>
      <c r="AB146" s="151"/>
      <c r="AC146" s="151"/>
      <c r="AD146" s="151"/>
      <c r="AE146" s="151"/>
      <c r="AF146" s="151"/>
      <c r="AG146" s="151" t="s">
        <v>148</v>
      </c>
      <c r="AH146" s="151">
        <v>5</v>
      </c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</row>
    <row r="147" spans="1:60" outlineLevel="3" x14ac:dyDescent="0.2">
      <c r="A147" s="160"/>
      <c r="B147" s="161"/>
      <c r="C147" s="195" t="s">
        <v>304</v>
      </c>
      <c r="D147" s="164"/>
      <c r="E147" s="165"/>
      <c r="F147" s="163"/>
      <c r="G147" s="163"/>
      <c r="H147" s="163"/>
      <c r="I147" s="163"/>
      <c r="J147" s="163"/>
      <c r="K147" s="163"/>
      <c r="L147" s="163"/>
      <c r="M147" s="163"/>
      <c r="N147" s="162"/>
      <c r="O147" s="162"/>
      <c r="P147" s="162"/>
      <c r="Q147" s="162"/>
      <c r="R147" s="163"/>
      <c r="S147" s="163"/>
      <c r="T147" s="163"/>
      <c r="U147" s="163"/>
      <c r="V147" s="163"/>
      <c r="W147" s="163"/>
      <c r="X147" s="163"/>
      <c r="Y147" s="163"/>
      <c r="Z147" s="151"/>
      <c r="AA147" s="151"/>
      <c r="AB147" s="151"/>
      <c r="AC147" s="151"/>
      <c r="AD147" s="151"/>
      <c r="AE147" s="151"/>
      <c r="AF147" s="151"/>
      <c r="AG147" s="151" t="s">
        <v>148</v>
      </c>
      <c r="AH147" s="151">
        <v>0</v>
      </c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151"/>
      <c r="AV147" s="151"/>
      <c r="AW147" s="151"/>
      <c r="AX147" s="151"/>
      <c r="AY147" s="151"/>
      <c r="AZ147" s="151"/>
      <c r="BA147" s="151"/>
      <c r="BB147" s="151"/>
      <c r="BC147" s="151"/>
      <c r="BD147" s="151"/>
      <c r="BE147" s="151"/>
      <c r="BF147" s="151"/>
      <c r="BG147" s="151"/>
      <c r="BH147" s="151"/>
    </row>
    <row r="148" spans="1:60" outlineLevel="3" x14ac:dyDescent="0.2">
      <c r="A148" s="160"/>
      <c r="B148" s="161"/>
      <c r="C148" s="195" t="s">
        <v>305</v>
      </c>
      <c r="D148" s="164"/>
      <c r="E148" s="165">
        <v>1.9517599999999999</v>
      </c>
      <c r="F148" s="163"/>
      <c r="G148" s="163"/>
      <c r="H148" s="163"/>
      <c r="I148" s="163"/>
      <c r="J148" s="163"/>
      <c r="K148" s="163"/>
      <c r="L148" s="163"/>
      <c r="M148" s="163"/>
      <c r="N148" s="162"/>
      <c r="O148" s="162"/>
      <c r="P148" s="162"/>
      <c r="Q148" s="162"/>
      <c r="R148" s="163"/>
      <c r="S148" s="163"/>
      <c r="T148" s="163"/>
      <c r="U148" s="163"/>
      <c r="V148" s="163"/>
      <c r="W148" s="163"/>
      <c r="X148" s="163"/>
      <c r="Y148" s="163"/>
      <c r="Z148" s="151"/>
      <c r="AA148" s="151"/>
      <c r="AB148" s="151"/>
      <c r="AC148" s="151"/>
      <c r="AD148" s="151"/>
      <c r="AE148" s="151"/>
      <c r="AF148" s="151"/>
      <c r="AG148" s="151" t="s">
        <v>148</v>
      </c>
      <c r="AH148" s="151">
        <v>0</v>
      </c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151"/>
      <c r="AV148" s="151"/>
      <c r="AW148" s="151"/>
      <c r="AX148" s="151"/>
      <c r="AY148" s="151"/>
      <c r="AZ148" s="151"/>
      <c r="BA148" s="151"/>
      <c r="BB148" s="151"/>
      <c r="BC148" s="151"/>
      <c r="BD148" s="151"/>
      <c r="BE148" s="151"/>
      <c r="BF148" s="151"/>
      <c r="BG148" s="151"/>
      <c r="BH148" s="151"/>
    </row>
    <row r="149" spans="1:60" outlineLevel="3" x14ac:dyDescent="0.2">
      <c r="A149" s="160"/>
      <c r="B149" s="161"/>
      <c r="C149" s="195" t="s">
        <v>306</v>
      </c>
      <c r="D149" s="164"/>
      <c r="E149" s="165"/>
      <c r="F149" s="163"/>
      <c r="G149" s="163"/>
      <c r="H149" s="163"/>
      <c r="I149" s="163"/>
      <c r="J149" s="163"/>
      <c r="K149" s="163"/>
      <c r="L149" s="163"/>
      <c r="M149" s="163"/>
      <c r="N149" s="162"/>
      <c r="O149" s="162"/>
      <c r="P149" s="162"/>
      <c r="Q149" s="162"/>
      <c r="R149" s="163"/>
      <c r="S149" s="163"/>
      <c r="T149" s="163"/>
      <c r="U149" s="163"/>
      <c r="V149" s="163"/>
      <c r="W149" s="163"/>
      <c r="X149" s="163"/>
      <c r="Y149" s="163"/>
      <c r="Z149" s="151"/>
      <c r="AA149" s="151"/>
      <c r="AB149" s="151"/>
      <c r="AC149" s="151"/>
      <c r="AD149" s="151"/>
      <c r="AE149" s="151"/>
      <c r="AF149" s="151"/>
      <c r="AG149" s="151" t="s">
        <v>148</v>
      </c>
      <c r="AH149" s="151">
        <v>0</v>
      </c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151"/>
      <c r="AV149" s="151"/>
      <c r="AW149" s="151"/>
      <c r="AX149" s="151"/>
      <c r="AY149" s="151"/>
      <c r="AZ149" s="151"/>
      <c r="BA149" s="151"/>
      <c r="BB149" s="151"/>
      <c r="BC149" s="151"/>
      <c r="BD149" s="151"/>
      <c r="BE149" s="151"/>
      <c r="BF149" s="151"/>
      <c r="BG149" s="151"/>
      <c r="BH149" s="151"/>
    </row>
    <row r="150" spans="1:60" outlineLevel="3" x14ac:dyDescent="0.2">
      <c r="A150" s="160"/>
      <c r="B150" s="161"/>
      <c r="C150" s="195" t="s">
        <v>307</v>
      </c>
      <c r="D150" s="164"/>
      <c r="E150" s="165">
        <v>0.83730000000000004</v>
      </c>
      <c r="F150" s="163"/>
      <c r="G150" s="163"/>
      <c r="H150" s="163"/>
      <c r="I150" s="163"/>
      <c r="J150" s="163"/>
      <c r="K150" s="163"/>
      <c r="L150" s="163"/>
      <c r="M150" s="163"/>
      <c r="N150" s="162"/>
      <c r="O150" s="162"/>
      <c r="P150" s="162"/>
      <c r="Q150" s="162"/>
      <c r="R150" s="163"/>
      <c r="S150" s="163"/>
      <c r="T150" s="163"/>
      <c r="U150" s="163"/>
      <c r="V150" s="163"/>
      <c r="W150" s="163"/>
      <c r="X150" s="163"/>
      <c r="Y150" s="163"/>
      <c r="Z150" s="151"/>
      <c r="AA150" s="151"/>
      <c r="AB150" s="151"/>
      <c r="AC150" s="151"/>
      <c r="AD150" s="151"/>
      <c r="AE150" s="151"/>
      <c r="AF150" s="151"/>
      <c r="AG150" s="151" t="s">
        <v>148</v>
      </c>
      <c r="AH150" s="151">
        <v>0</v>
      </c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151"/>
      <c r="AV150" s="151"/>
      <c r="AW150" s="151"/>
      <c r="AX150" s="151"/>
      <c r="AY150" s="151"/>
      <c r="AZ150" s="151"/>
      <c r="BA150" s="151"/>
      <c r="BB150" s="151"/>
      <c r="BC150" s="151"/>
      <c r="BD150" s="151"/>
      <c r="BE150" s="151"/>
      <c r="BF150" s="151"/>
      <c r="BG150" s="151"/>
      <c r="BH150" s="151"/>
    </row>
    <row r="151" spans="1:60" outlineLevel="1" x14ac:dyDescent="0.2">
      <c r="A151" s="178">
        <v>37</v>
      </c>
      <c r="B151" s="179" t="s">
        <v>308</v>
      </c>
      <c r="C151" s="194" t="s">
        <v>309</v>
      </c>
      <c r="D151" s="180" t="s">
        <v>242</v>
      </c>
      <c r="E151" s="181">
        <v>20</v>
      </c>
      <c r="F151" s="182"/>
      <c r="G151" s="183">
        <f>ROUND(E151*F151,2)</f>
        <v>0</v>
      </c>
      <c r="H151" s="182"/>
      <c r="I151" s="183">
        <f>ROUND(E151*H151,2)</f>
        <v>0</v>
      </c>
      <c r="J151" s="182"/>
      <c r="K151" s="183">
        <f>ROUND(E151*J151,2)</f>
        <v>0</v>
      </c>
      <c r="L151" s="183">
        <v>12</v>
      </c>
      <c r="M151" s="183">
        <f>G151*(1+L151/100)</f>
        <v>0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3"/>
      <c r="S151" s="183" t="s">
        <v>221</v>
      </c>
      <c r="T151" s="184" t="s">
        <v>222</v>
      </c>
      <c r="U151" s="163">
        <v>0</v>
      </c>
      <c r="V151" s="163">
        <f>ROUND(E151*U151,2)</f>
        <v>0</v>
      </c>
      <c r="W151" s="163"/>
      <c r="X151" s="163" t="s">
        <v>310</v>
      </c>
      <c r="Y151" s="163" t="s">
        <v>143</v>
      </c>
      <c r="Z151" s="151"/>
      <c r="AA151" s="151"/>
      <c r="AB151" s="151"/>
      <c r="AC151" s="151"/>
      <c r="AD151" s="151"/>
      <c r="AE151" s="151"/>
      <c r="AF151" s="151"/>
      <c r="AG151" s="151" t="s">
        <v>311</v>
      </c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151"/>
      <c r="AV151" s="151"/>
      <c r="AW151" s="151"/>
      <c r="AX151" s="151"/>
      <c r="AY151" s="151"/>
      <c r="AZ151" s="151"/>
      <c r="BA151" s="151"/>
      <c r="BB151" s="151"/>
      <c r="BC151" s="151"/>
      <c r="BD151" s="151"/>
      <c r="BE151" s="151"/>
      <c r="BF151" s="151"/>
      <c r="BG151" s="151"/>
      <c r="BH151" s="151"/>
    </row>
    <row r="152" spans="1:60" outlineLevel="2" x14ac:dyDescent="0.2">
      <c r="A152" s="160"/>
      <c r="B152" s="161"/>
      <c r="C152" s="195" t="s">
        <v>258</v>
      </c>
      <c r="D152" s="164"/>
      <c r="E152" s="165"/>
      <c r="F152" s="163"/>
      <c r="G152" s="163"/>
      <c r="H152" s="163"/>
      <c r="I152" s="163"/>
      <c r="J152" s="163"/>
      <c r="K152" s="163"/>
      <c r="L152" s="163"/>
      <c r="M152" s="163"/>
      <c r="N152" s="162"/>
      <c r="O152" s="162"/>
      <c r="P152" s="162"/>
      <c r="Q152" s="162"/>
      <c r="R152" s="163"/>
      <c r="S152" s="163"/>
      <c r="T152" s="163"/>
      <c r="U152" s="163"/>
      <c r="V152" s="163"/>
      <c r="W152" s="163"/>
      <c r="X152" s="163"/>
      <c r="Y152" s="163"/>
      <c r="Z152" s="151"/>
      <c r="AA152" s="151"/>
      <c r="AB152" s="151"/>
      <c r="AC152" s="151"/>
      <c r="AD152" s="151"/>
      <c r="AE152" s="151"/>
      <c r="AF152" s="151"/>
      <c r="AG152" s="151" t="s">
        <v>148</v>
      </c>
      <c r="AH152" s="151">
        <v>0</v>
      </c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151"/>
      <c r="AV152" s="151"/>
      <c r="AW152" s="151"/>
      <c r="AX152" s="151"/>
      <c r="AY152" s="151"/>
      <c r="AZ152" s="151"/>
      <c r="BA152" s="151"/>
      <c r="BB152" s="151"/>
      <c r="BC152" s="151"/>
      <c r="BD152" s="151"/>
      <c r="BE152" s="151"/>
      <c r="BF152" s="151"/>
      <c r="BG152" s="151"/>
      <c r="BH152" s="151"/>
    </row>
    <row r="153" spans="1:60" outlineLevel="3" x14ac:dyDescent="0.2">
      <c r="A153" s="160"/>
      <c r="B153" s="161"/>
      <c r="C153" s="195" t="s">
        <v>312</v>
      </c>
      <c r="D153" s="164"/>
      <c r="E153" s="165">
        <v>20</v>
      </c>
      <c r="F153" s="163"/>
      <c r="G153" s="163"/>
      <c r="H153" s="163"/>
      <c r="I153" s="163"/>
      <c r="J153" s="163"/>
      <c r="K153" s="163"/>
      <c r="L153" s="163"/>
      <c r="M153" s="163"/>
      <c r="N153" s="162"/>
      <c r="O153" s="162"/>
      <c r="P153" s="162"/>
      <c r="Q153" s="162"/>
      <c r="R153" s="163"/>
      <c r="S153" s="163"/>
      <c r="T153" s="163"/>
      <c r="U153" s="163"/>
      <c r="V153" s="163"/>
      <c r="W153" s="163"/>
      <c r="X153" s="163"/>
      <c r="Y153" s="163"/>
      <c r="Z153" s="151"/>
      <c r="AA153" s="151"/>
      <c r="AB153" s="151"/>
      <c r="AC153" s="151"/>
      <c r="AD153" s="151"/>
      <c r="AE153" s="151"/>
      <c r="AF153" s="151"/>
      <c r="AG153" s="151" t="s">
        <v>148</v>
      </c>
      <c r="AH153" s="151">
        <v>5</v>
      </c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151"/>
      <c r="BB153" s="151"/>
      <c r="BC153" s="151"/>
      <c r="BD153" s="151"/>
      <c r="BE153" s="151"/>
      <c r="BF153" s="151"/>
      <c r="BG153" s="151"/>
      <c r="BH153" s="151"/>
    </row>
    <row r="154" spans="1:60" outlineLevel="1" x14ac:dyDescent="0.2">
      <c r="A154" s="178">
        <v>38</v>
      </c>
      <c r="B154" s="179" t="s">
        <v>313</v>
      </c>
      <c r="C154" s="194" t="s">
        <v>314</v>
      </c>
      <c r="D154" s="180" t="s">
        <v>242</v>
      </c>
      <c r="E154" s="181">
        <v>20</v>
      </c>
      <c r="F154" s="182"/>
      <c r="G154" s="183">
        <f>ROUND(E154*F154,2)</f>
        <v>0</v>
      </c>
      <c r="H154" s="182"/>
      <c r="I154" s="183">
        <f>ROUND(E154*H154,2)</f>
        <v>0</v>
      </c>
      <c r="J154" s="182"/>
      <c r="K154" s="183">
        <f>ROUND(E154*J154,2)</f>
        <v>0</v>
      </c>
      <c r="L154" s="183">
        <v>12</v>
      </c>
      <c r="M154" s="183">
        <f>G154*(1+L154/100)</f>
        <v>0</v>
      </c>
      <c r="N154" s="181">
        <v>1.1800000000000001E-3</v>
      </c>
      <c r="O154" s="181">
        <f>ROUND(E154*N154,2)</f>
        <v>0.02</v>
      </c>
      <c r="P154" s="181">
        <v>0</v>
      </c>
      <c r="Q154" s="181">
        <f>ROUND(E154*P154,2)</f>
        <v>0</v>
      </c>
      <c r="R154" s="183"/>
      <c r="S154" s="183" t="s">
        <v>221</v>
      </c>
      <c r="T154" s="184" t="s">
        <v>315</v>
      </c>
      <c r="U154" s="163">
        <v>0</v>
      </c>
      <c r="V154" s="163">
        <f>ROUND(E154*U154,2)</f>
        <v>0</v>
      </c>
      <c r="W154" s="163"/>
      <c r="X154" s="163" t="s">
        <v>310</v>
      </c>
      <c r="Y154" s="163" t="s">
        <v>143</v>
      </c>
      <c r="Z154" s="151"/>
      <c r="AA154" s="151"/>
      <c r="AB154" s="151"/>
      <c r="AC154" s="151"/>
      <c r="AD154" s="151"/>
      <c r="AE154" s="151"/>
      <c r="AF154" s="151"/>
      <c r="AG154" s="151" t="s">
        <v>311</v>
      </c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</row>
    <row r="155" spans="1:60" outlineLevel="2" x14ac:dyDescent="0.2">
      <c r="A155" s="160"/>
      <c r="B155" s="161"/>
      <c r="C155" s="195" t="s">
        <v>258</v>
      </c>
      <c r="D155" s="164"/>
      <c r="E155" s="165"/>
      <c r="F155" s="163"/>
      <c r="G155" s="163"/>
      <c r="H155" s="163"/>
      <c r="I155" s="163"/>
      <c r="J155" s="163"/>
      <c r="K155" s="163"/>
      <c r="L155" s="163"/>
      <c r="M155" s="163"/>
      <c r="N155" s="162"/>
      <c r="O155" s="162"/>
      <c r="P155" s="162"/>
      <c r="Q155" s="162"/>
      <c r="R155" s="163"/>
      <c r="S155" s="163"/>
      <c r="T155" s="163"/>
      <c r="U155" s="163"/>
      <c r="V155" s="163"/>
      <c r="W155" s="163"/>
      <c r="X155" s="163"/>
      <c r="Y155" s="163"/>
      <c r="Z155" s="151"/>
      <c r="AA155" s="151"/>
      <c r="AB155" s="151"/>
      <c r="AC155" s="151"/>
      <c r="AD155" s="151"/>
      <c r="AE155" s="151"/>
      <c r="AF155" s="151"/>
      <c r="AG155" s="151" t="s">
        <v>148</v>
      </c>
      <c r="AH155" s="151">
        <v>0</v>
      </c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151"/>
      <c r="AV155" s="151"/>
      <c r="AW155" s="151"/>
      <c r="AX155" s="151"/>
      <c r="AY155" s="151"/>
      <c r="AZ155" s="151"/>
      <c r="BA155" s="151"/>
      <c r="BB155" s="151"/>
      <c r="BC155" s="151"/>
      <c r="BD155" s="151"/>
      <c r="BE155" s="151"/>
      <c r="BF155" s="151"/>
      <c r="BG155" s="151"/>
      <c r="BH155" s="151"/>
    </row>
    <row r="156" spans="1:60" outlineLevel="3" x14ac:dyDescent="0.2">
      <c r="A156" s="160"/>
      <c r="B156" s="161"/>
      <c r="C156" s="195" t="s">
        <v>316</v>
      </c>
      <c r="D156" s="164"/>
      <c r="E156" s="165">
        <v>20</v>
      </c>
      <c r="F156" s="163"/>
      <c r="G156" s="163"/>
      <c r="H156" s="163"/>
      <c r="I156" s="163"/>
      <c r="J156" s="163"/>
      <c r="K156" s="163"/>
      <c r="L156" s="163"/>
      <c r="M156" s="163"/>
      <c r="N156" s="162"/>
      <c r="O156" s="162"/>
      <c r="P156" s="162"/>
      <c r="Q156" s="162"/>
      <c r="R156" s="163"/>
      <c r="S156" s="163"/>
      <c r="T156" s="163"/>
      <c r="U156" s="163"/>
      <c r="V156" s="163"/>
      <c r="W156" s="163"/>
      <c r="X156" s="163"/>
      <c r="Y156" s="163"/>
      <c r="Z156" s="151"/>
      <c r="AA156" s="151"/>
      <c r="AB156" s="151"/>
      <c r="AC156" s="151"/>
      <c r="AD156" s="151"/>
      <c r="AE156" s="151"/>
      <c r="AF156" s="151"/>
      <c r="AG156" s="151" t="s">
        <v>148</v>
      </c>
      <c r="AH156" s="151">
        <v>5</v>
      </c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151"/>
      <c r="AV156" s="151"/>
      <c r="AW156" s="151"/>
      <c r="AX156" s="151"/>
      <c r="AY156" s="151"/>
      <c r="AZ156" s="151"/>
      <c r="BA156" s="151"/>
      <c r="BB156" s="151"/>
      <c r="BC156" s="151"/>
      <c r="BD156" s="151"/>
      <c r="BE156" s="151"/>
      <c r="BF156" s="151"/>
      <c r="BG156" s="151"/>
      <c r="BH156" s="151"/>
    </row>
    <row r="157" spans="1:60" outlineLevel="1" x14ac:dyDescent="0.2">
      <c r="A157" s="178">
        <v>39</v>
      </c>
      <c r="B157" s="179" t="s">
        <v>317</v>
      </c>
      <c r="C157" s="194" t="s">
        <v>318</v>
      </c>
      <c r="D157" s="180" t="s">
        <v>139</v>
      </c>
      <c r="E157" s="181">
        <v>3.168E-2</v>
      </c>
      <c r="F157" s="182"/>
      <c r="G157" s="183">
        <f>ROUND(E157*F157,2)</f>
        <v>0</v>
      </c>
      <c r="H157" s="182"/>
      <c r="I157" s="183">
        <f>ROUND(E157*H157,2)</f>
        <v>0</v>
      </c>
      <c r="J157" s="182"/>
      <c r="K157" s="183">
        <f>ROUND(E157*J157,2)</f>
        <v>0</v>
      </c>
      <c r="L157" s="183">
        <v>12</v>
      </c>
      <c r="M157" s="183">
        <f>G157*(1+L157/100)</f>
        <v>0</v>
      </c>
      <c r="N157" s="181">
        <v>0.55000000000000004</v>
      </c>
      <c r="O157" s="181">
        <f>ROUND(E157*N157,2)</f>
        <v>0.02</v>
      </c>
      <c r="P157" s="181">
        <v>0</v>
      </c>
      <c r="Q157" s="181">
        <f>ROUND(E157*P157,2)</f>
        <v>0</v>
      </c>
      <c r="R157" s="183" t="s">
        <v>319</v>
      </c>
      <c r="S157" s="183" t="s">
        <v>141</v>
      </c>
      <c r="T157" s="184" t="s">
        <v>141</v>
      </c>
      <c r="U157" s="163">
        <v>0</v>
      </c>
      <c r="V157" s="163">
        <f>ROUND(E157*U157,2)</f>
        <v>0</v>
      </c>
      <c r="W157" s="163"/>
      <c r="X157" s="163" t="s">
        <v>310</v>
      </c>
      <c r="Y157" s="163" t="s">
        <v>143</v>
      </c>
      <c r="Z157" s="151"/>
      <c r="AA157" s="151"/>
      <c r="AB157" s="151"/>
      <c r="AC157" s="151"/>
      <c r="AD157" s="151"/>
      <c r="AE157" s="151"/>
      <c r="AF157" s="151"/>
      <c r="AG157" s="151" t="s">
        <v>311</v>
      </c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151"/>
      <c r="AV157" s="151"/>
      <c r="AW157" s="151"/>
      <c r="AX157" s="151"/>
      <c r="AY157" s="151"/>
      <c r="AZ157" s="151"/>
      <c r="BA157" s="151"/>
      <c r="BB157" s="151"/>
      <c r="BC157" s="151"/>
      <c r="BD157" s="151"/>
      <c r="BE157" s="151"/>
      <c r="BF157" s="151"/>
      <c r="BG157" s="151"/>
      <c r="BH157" s="151"/>
    </row>
    <row r="158" spans="1:60" outlineLevel="2" x14ac:dyDescent="0.2">
      <c r="A158" s="160"/>
      <c r="B158" s="161"/>
      <c r="C158" s="195" t="s">
        <v>264</v>
      </c>
      <c r="D158" s="164"/>
      <c r="E158" s="165"/>
      <c r="F158" s="163"/>
      <c r="G158" s="163"/>
      <c r="H158" s="163"/>
      <c r="I158" s="163"/>
      <c r="J158" s="163"/>
      <c r="K158" s="163"/>
      <c r="L158" s="163"/>
      <c r="M158" s="163"/>
      <c r="N158" s="162"/>
      <c r="O158" s="162"/>
      <c r="P158" s="162"/>
      <c r="Q158" s="162"/>
      <c r="R158" s="163"/>
      <c r="S158" s="163"/>
      <c r="T158" s="163"/>
      <c r="U158" s="163"/>
      <c r="V158" s="163"/>
      <c r="W158" s="163"/>
      <c r="X158" s="163"/>
      <c r="Y158" s="163"/>
      <c r="Z158" s="151"/>
      <c r="AA158" s="151"/>
      <c r="AB158" s="151"/>
      <c r="AC158" s="151"/>
      <c r="AD158" s="151"/>
      <c r="AE158" s="151"/>
      <c r="AF158" s="151"/>
      <c r="AG158" s="151" t="s">
        <v>148</v>
      </c>
      <c r="AH158" s="151">
        <v>0</v>
      </c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151"/>
      <c r="BB158" s="151"/>
      <c r="BC158" s="151"/>
      <c r="BD158" s="151"/>
      <c r="BE158" s="151"/>
      <c r="BF158" s="151"/>
      <c r="BG158" s="151"/>
      <c r="BH158" s="151"/>
    </row>
    <row r="159" spans="1:60" outlineLevel="3" x14ac:dyDescent="0.2">
      <c r="A159" s="160"/>
      <c r="B159" s="161"/>
      <c r="C159" s="195" t="s">
        <v>320</v>
      </c>
      <c r="D159" s="164"/>
      <c r="E159" s="165">
        <v>3.168E-2</v>
      </c>
      <c r="F159" s="163"/>
      <c r="G159" s="163"/>
      <c r="H159" s="163"/>
      <c r="I159" s="163"/>
      <c r="J159" s="163"/>
      <c r="K159" s="163"/>
      <c r="L159" s="163"/>
      <c r="M159" s="163"/>
      <c r="N159" s="162"/>
      <c r="O159" s="162"/>
      <c r="P159" s="162"/>
      <c r="Q159" s="162"/>
      <c r="R159" s="163"/>
      <c r="S159" s="163"/>
      <c r="T159" s="163"/>
      <c r="U159" s="163"/>
      <c r="V159" s="163"/>
      <c r="W159" s="163"/>
      <c r="X159" s="163"/>
      <c r="Y159" s="163"/>
      <c r="Z159" s="151"/>
      <c r="AA159" s="151"/>
      <c r="AB159" s="151"/>
      <c r="AC159" s="151"/>
      <c r="AD159" s="151"/>
      <c r="AE159" s="151"/>
      <c r="AF159" s="151"/>
      <c r="AG159" s="151" t="s">
        <v>148</v>
      </c>
      <c r="AH159" s="151">
        <v>0</v>
      </c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151"/>
      <c r="BB159" s="151"/>
      <c r="BC159" s="151"/>
      <c r="BD159" s="151"/>
      <c r="BE159" s="151"/>
      <c r="BF159" s="151"/>
      <c r="BG159" s="151"/>
      <c r="BH159" s="151"/>
    </row>
    <row r="160" spans="1:60" outlineLevel="1" x14ac:dyDescent="0.2">
      <c r="A160" s="178">
        <v>40</v>
      </c>
      <c r="B160" s="179" t="s">
        <v>321</v>
      </c>
      <c r="C160" s="194" t="s">
        <v>318</v>
      </c>
      <c r="D160" s="180" t="s">
        <v>139</v>
      </c>
      <c r="E160" s="181">
        <v>2.1331199999999999</v>
      </c>
      <c r="F160" s="182"/>
      <c r="G160" s="183">
        <f>ROUND(E160*F160,2)</f>
        <v>0</v>
      </c>
      <c r="H160" s="182"/>
      <c r="I160" s="183">
        <f>ROUND(E160*H160,2)</f>
        <v>0</v>
      </c>
      <c r="J160" s="182"/>
      <c r="K160" s="183">
        <f>ROUND(E160*J160,2)</f>
        <v>0</v>
      </c>
      <c r="L160" s="183">
        <v>12</v>
      </c>
      <c r="M160" s="183">
        <f>G160*(1+L160/100)</f>
        <v>0</v>
      </c>
      <c r="N160" s="181">
        <v>0.55000000000000004</v>
      </c>
      <c r="O160" s="181">
        <f>ROUND(E160*N160,2)</f>
        <v>1.17</v>
      </c>
      <c r="P160" s="181">
        <v>0</v>
      </c>
      <c r="Q160" s="181">
        <f>ROUND(E160*P160,2)</f>
        <v>0</v>
      </c>
      <c r="R160" s="183" t="s">
        <v>319</v>
      </c>
      <c r="S160" s="183" t="s">
        <v>141</v>
      </c>
      <c r="T160" s="184" t="s">
        <v>141</v>
      </c>
      <c r="U160" s="163">
        <v>0</v>
      </c>
      <c r="V160" s="163">
        <f>ROUND(E160*U160,2)</f>
        <v>0</v>
      </c>
      <c r="W160" s="163"/>
      <c r="X160" s="163" t="s">
        <v>310</v>
      </c>
      <c r="Y160" s="163" t="s">
        <v>143</v>
      </c>
      <c r="Z160" s="151"/>
      <c r="AA160" s="151"/>
      <c r="AB160" s="151"/>
      <c r="AC160" s="151"/>
      <c r="AD160" s="151"/>
      <c r="AE160" s="151"/>
      <c r="AF160" s="151"/>
      <c r="AG160" s="151" t="s">
        <v>311</v>
      </c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151"/>
      <c r="AV160" s="151"/>
      <c r="AW160" s="151"/>
      <c r="AX160" s="151"/>
      <c r="AY160" s="151"/>
      <c r="AZ160" s="151"/>
      <c r="BA160" s="151"/>
      <c r="BB160" s="151"/>
      <c r="BC160" s="151"/>
      <c r="BD160" s="151"/>
      <c r="BE160" s="151"/>
      <c r="BF160" s="151"/>
      <c r="BG160" s="151"/>
      <c r="BH160" s="151"/>
    </row>
    <row r="161" spans="1:60" outlineLevel="2" x14ac:dyDescent="0.2">
      <c r="A161" s="160"/>
      <c r="B161" s="161"/>
      <c r="C161" s="195" t="s">
        <v>322</v>
      </c>
      <c r="D161" s="164"/>
      <c r="E161" s="165">
        <v>1.056</v>
      </c>
      <c r="F161" s="163"/>
      <c r="G161" s="163"/>
      <c r="H161" s="163"/>
      <c r="I161" s="163"/>
      <c r="J161" s="163"/>
      <c r="K161" s="163"/>
      <c r="L161" s="163"/>
      <c r="M161" s="163"/>
      <c r="N161" s="162"/>
      <c r="O161" s="162"/>
      <c r="P161" s="162"/>
      <c r="Q161" s="162"/>
      <c r="R161" s="163"/>
      <c r="S161" s="163"/>
      <c r="T161" s="163"/>
      <c r="U161" s="163"/>
      <c r="V161" s="163"/>
      <c r="W161" s="163"/>
      <c r="X161" s="163"/>
      <c r="Y161" s="163"/>
      <c r="Z161" s="151"/>
      <c r="AA161" s="151"/>
      <c r="AB161" s="151"/>
      <c r="AC161" s="151"/>
      <c r="AD161" s="151"/>
      <c r="AE161" s="151"/>
      <c r="AF161" s="151"/>
      <c r="AG161" s="151" t="s">
        <v>148</v>
      </c>
      <c r="AH161" s="151">
        <v>0</v>
      </c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151"/>
      <c r="AV161" s="151"/>
      <c r="AW161" s="151"/>
      <c r="AX161" s="151"/>
      <c r="AY161" s="151"/>
      <c r="AZ161" s="151"/>
      <c r="BA161" s="151"/>
      <c r="BB161" s="151"/>
      <c r="BC161" s="151"/>
      <c r="BD161" s="151"/>
      <c r="BE161" s="151"/>
      <c r="BF161" s="151"/>
      <c r="BG161" s="151"/>
      <c r="BH161" s="151"/>
    </row>
    <row r="162" spans="1:60" outlineLevel="3" x14ac:dyDescent="0.2">
      <c r="A162" s="160"/>
      <c r="B162" s="161"/>
      <c r="C162" s="195" t="s">
        <v>323</v>
      </c>
      <c r="D162" s="164"/>
      <c r="E162" s="165">
        <v>0.67584</v>
      </c>
      <c r="F162" s="163"/>
      <c r="G162" s="163"/>
      <c r="H162" s="163"/>
      <c r="I162" s="163"/>
      <c r="J162" s="163"/>
      <c r="K162" s="163"/>
      <c r="L162" s="163"/>
      <c r="M162" s="163"/>
      <c r="N162" s="162"/>
      <c r="O162" s="162"/>
      <c r="P162" s="162"/>
      <c r="Q162" s="162"/>
      <c r="R162" s="163"/>
      <c r="S162" s="163"/>
      <c r="T162" s="163"/>
      <c r="U162" s="163"/>
      <c r="V162" s="163"/>
      <c r="W162" s="163"/>
      <c r="X162" s="163"/>
      <c r="Y162" s="163"/>
      <c r="Z162" s="151"/>
      <c r="AA162" s="151"/>
      <c r="AB162" s="151"/>
      <c r="AC162" s="151"/>
      <c r="AD162" s="151"/>
      <c r="AE162" s="151"/>
      <c r="AF162" s="151"/>
      <c r="AG162" s="151" t="s">
        <v>148</v>
      </c>
      <c r="AH162" s="151">
        <v>0</v>
      </c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</row>
    <row r="163" spans="1:60" outlineLevel="3" x14ac:dyDescent="0.2">
      <c r="A163" s="160"/>
      <c r="B163" s="161"/>
      <c r="C163" s="195" t="s">
        <v>324</v>
      </c>
      <c r="D163" s="164"/>
      <c r="E163" s="165">
        <v>0.31680000000000003</v>
      </c>
      <c r="F163" s="163"/>
      <c r="G163" s="163"/>
      <c r="H163" s="163"/>
      <c r="I163" s="163"/>
      <c r="J163" s="163"/>
      <c r="K163" s="163"/>
      <c r="L163" s="163"/>
      <c r="M163" s="163"/>
      <c r="N163" s="162"/>
      <c r="O163" s="162"/>
      <c r="P163" s="162"/>
      <c r="Q163" s="162"/>
      <c r="R163" s="163"/>
      <c r="S163" s="163"/>
      <c r="T163" s="163"/>
      <c r="U163" s="163"/>
      <c r="V163" s="163"/>
      <c r="W163" s="163"/>
      <c r="X163" s="163"/>
      <c r="Y163" s="163"/>
      <c r="Z163" s="151"/>
      <c r="AA163" s="151"/>
      <c r="AB163" s="151"/>
      <c r="AC163" s="151"/>
      <c r="AD163" s="151"/>
      <c r="AE163" s="151"/>
      <c r="AF163" s="151"/>
      <c r="AG163" s="151" t="s">
        <v>148</v>
      </c>
      <c r="AH163" s="151">
        <v>0</v>
      </c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151"/>
      <c r="AV163" s="151"/>
      <c r="AW163" s="151"/>
      <c r="AX163" s="151"/>
      <c r="AY163" s="151"/>
      <c r="AZ163" s="151"/>
      <c r="BA163" s="151"/>
      <c r="BB163" s="151"/>
      <c r="BC163" s="151"/>
      <c r="BD163" s="151"/>
      <c r="BE163" s="151"/>
      <c r="BF163" s="151"/>
      <c r="BG163" s="151"/>
      <c r="BH163" s="151"/>
    </row>
    <row r="164" spans="1:60" outlineLevel="3" x14ac:dyDescent="0.2">
      <c r="A164" s="160"/>
      <c r="B164" s="161"/>
      <c r="C164" s="195" t="s">
        <v>325</v>
      </c>
      <c r="D164" s="164"/>
      <c r="E164" s="165">
        <v>8.448E-2</v>
      </c>
      <c r="F164" s="163"/>
      <c r="G164" s="163"/>
      <c r="H164" s="163"/>
      <c r="I164" s="163"/>
      <c r="J164" s="163"/>
      <c r="K164" s="163"/>
      <c r="L164" s="163"/>
      <c r="M164" s="163"/>
      <c r="N164" s="162"/>
      <c r="O164" s="162"/>
      <c r="P164" s="162"/>
      <c r="Q164" s="162"/>
      <c r="R164" s="163"/>
      <c r="S164" s="163"/>
      <c r="T164" s="163"/>
      <c r="U164" s="163"/>
      <c r="V164" s="163"/>
      <c r="W164" s="163"/>
      <c r="X164" s="163"/>
      <c r="Y164" s="163"/>
      <c r="Z164" s="151"/>
      <c r="AA164" s="151"/>
      <c r="AB164" s="151"/>
      <c r="AC164" s="151"/>
      <c r="AD164" s="151"/>
      <c r="AE164" s="151"/>
      <c r="AF164" s="151"/>
      <c r="AG164" s="151" t="s">
        <v>148</v>
      </c>
      <c r="AH164" s="151">
        <v>0</v>
      </c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151"/>
      <c r="AV164" s="151"/>
      <c r="AW164" s="151"/>
      <c r="AX164" s="151"/>
      <c r="AY164" s="151"/>
      <c r="AZ164" s="151"/>
      <c r="BA164" s="151"/>
      <c r="BB164" s="151"/>
      <c r="BC164" s="151"/>
      <c r="BD164" s="151"/>
      <c r="BE164" s="151"/>
      <c r="BF164" s="151"/>
      <c r="BG164" s="151"/>
      <c r="BH164" s="151"/>
    </row>
    <row r="165" spans="1:60" outlineLevel="1" x14ac:dyDescent="0.2">
      <c r="A165" s="178">
        <v>41</v>
      </c>
      <c r="B165" s="179" t="s">
        <v>326</v>
      </c>
      <c r="C165" s="194" t="s">
        <v>318</v>
      </c>
      <c r="D165" s="180" t="s">
        <v>139</v>
      </c>
      <c r="E165" s="181">
        <v>1.9184000000000001</v>
      </c>
      <c r="F165" s="182"/>
      <c r="G165" s="183">
        <f>ROUND(E165*F165,2)</f>
        <v>0</v>
      </c>
      <c r="H165" s="182"/>
      <c r="I165" s="183">
        <f>ROUND(E165*H165,2)</f>
        <v>0</v>
      </c>
      <c r="J165" s="182"/>
      <c r="K165" s="183">
        <f>ROUND(E165*J165,2)</f>
        <v>0</v>
      </c>
      <c r="L165" s="183">
        <v>12</v>
      </c>
      <c r="M165" s="183">
        <f>G165*(1+L165/100)</f>
        <v>0</v>
      </c>
      <c r="N165" s="181">
        <v>0.55000000000000004</v>
      </c>
      <c r="O165" s="181">
        <f>ROUND(E165*N165,2)</f>
        <v>1.06</v>
      </c>
      <c r="P165" s="181">
        <v>0</v>
      </c>
      <c r="Q165" s="181">
        <f>ROUND(E165*P165,2)</f>
        <v>0</v>
      </c>
      <c r="R165" s="183" t="s">
        <v>319</v>
      </c>
      <c r="S165" s="183" t="s">
        <v>141</v>
      </c>
      <c r="T165" s="184" t="s">
        <v>141</v>
      </c>
      <c r="U165" s="163">
        <v>0</v>
      </c>
      <c r="V165" s="163">
        <f>ROUND(E165*U165,2)</f>
        <v>0</v>
      </c>
      <c r="W165" s="163"/>
      <c r="X165" s="163" t="s">
        <v>310</v>
      </c>
      <c r="Y165" s="163" t="s">
        <v>143</v>
      </c>
      <c r="Z165" s="151"/>
      <c r="AA165" s="151"/>
      <c r="AB165" s="151"/>
      <c r="AC165" s="151"/>
      <c r="AD165" s="151"/>
      <c r="AE165" s="151"/>
      <c r="AF165" s="151"/>
      <c r="AG165" s="151" t="s">
        <v>311</v>
      </c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</row>
    <row r="166" spans="1:60" outlineLevel="2" x14ac:dyDescent="0.2">
      <c r="A166" s="160"/>
      <c r="B166" s="161"/>
      <c r="C166" s="195" t="s">
        <v>327</v>
      </c>
      <c r="D166" s="164"/>
      <c r="E166" s="165">
        <v>1.2672000000000001</v>
      </c>
      <c r="F166" s="163"/>
      <c r="G166" s="163"/>
      <c r="H166" s="163"/>
      <c r="I166" s="163"/>
      <c r="J166" s="163"/>
      <c r="K166" s="163"/>
      <c r="L166" s="163"/>
      <c r="M166" s="163"/>
      <c r="N166" s="162"/>
      <c r="O166" s="162"/>
      <c r="P166" s="162"/>
      <c r="Q166" s="162"/>
      <c r="R166" s="163"/>
      <c r="S166" s="163"/>
      <c r="T166" s="163"/>
      <c r="U166" s="163"/>
      <c r="V166" s="163"/>
      <c r="W166" s="163"/>
      <c r="X166" s="163"/>
      <c r="Y166" s="163"/>
      <c r="Z166" s="151"/>
      <c r="AA166" s="151"/>
      <c r="AB166" s="151"/>
      <c r="AC166" s="151"/>
      <c r="AD166" s="151"/>
      <c r="AE166" s="151"/>
      <c r="AF166" s="151"/>
      <c r="AG166" s="151" t="s">
        <v>148</v>
      </c>
      <c r="AH166" s="151">
        <v>0</v>
      </c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</row>
    <row r="167" spans="1:60" outlineLevel="3" x14ac:dyDescent="0.2">
      <c r="A167" s="160"/>
      <c r="B167" s="161"/>
      <c r="C167" s="195" t="s">
        <v>328</v>
      </c>
      <c r="D167" s="164"/>
      <c r="E167" s="165">
        <v>0.58079999999999998</v>
      </c>
      <c r="F167" s="163"/>
      <c r="G167" s="163"/>
      <c r="H167" s="163"/>
      <c r="I167" s="163"/>
      <c r="J167" s="163"/>
      <c r="K167" s="163"/>
      <c r="L167" s="163"/>
      <c r="M167" s="163"/>
      <c r="N167" s="162"/>
      <c r="O167" s="162"/>
      <c r="P167" s="162"/>
      <c r="Q167" s="162"/>
      <c r="R167" s="163"/>
      <c r="S167" s="163"/>
      <c r="T167" s="163"/>
      <c r="U167" s="163"/>
      <c r="V167" s="163"/>
      <c r="W167" s="163"/>
      <c r="X167" s="163"/>
      <c r="Y167" s="163"/>
      <c r="Z167" s="151"/>
      <c r="AA167" s="151"/>
      <c r="AB167" s="151"/>
      <c r="AC167" s="151"/>
      <c r="AD167" s="151"/>
      <c r="AE167" s="151"/>
      <c r="AF167" s="151"/>
      <c r="AG167" s="151" t="s">
        <v>148</v>
      </c>
      <c r="AH167" s="151">
        <v>0</v>
      </c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151"/>
      <c r="AV167" s="151"/>
      <c r="AW167" s="151"/>
      <c r="AX167" s="151"/>
      <c r="AY167" s="151"/>
      <c r="AZ167" s="151"/>
      <c r="BA167" s="151"/>
      <c r="BB167" s="151"/>
      <c r="BC167" s="151"/>
      <c r="BD167" s="151"/>
      <c r="BE167" s="151"/>
      <c r="BF167" s="151"/>
      <c r="BG167" s="151"/>
      <c r="BH167" s="151"/>
    </row>
    <row r="168" spans="1:60" outlineLevel="3" x14ac:dyDescent="0.2">
      <c r="A168" s="160"/>
      <c r="B168" s="161"/>
      <c r="C168" s="195" t="s">
        <v>329</v>
      </c>
      <c r="D168" s="164"/>
      <c r="E168" s="165">
        <v>7.0400000000000004E-2</v>
      </c>
      <c r="F168" s="163"/>
      <c r="G168" s="163"/>
      <c r="H168" s="163"/>
      <c r="I168" s="163"/>
      <c r="J168" s="163"/>
      <c r="K168" s="163"/>
      <c r="L168" s="163"/>
      <c r="M168" s="163"/>
      <c r="N168" s="162"/>
      <c r="O168" s="162"/>
      <c r="P168" s="162"/>
      <c r="Q168" s="162"/>
      <c r="R168" s="163"/>
      <c r="S168" s="163"/>
      <c r="T168" s="163"/>
      <c r="U168" s="163"/>
      <c r="V168" s="163"/>
      <c r="W168" s="163"/>
      <c r="X168" s="163"/>
      <c r="Y168" s="163"/>
      <c r="Z168" s="151"/>
      <c r="AA168" s="151"/>
      <c r="AB168" s="151"/>
      <c r="AC168" s="151"/>
      <c r="AD168" s="151"/>
      <c r="AE168" s="151"/>
      <c r="AF168" s="151"/>
      <c r="AG168" s="151" t="s">
        <v>148</v>
      </c>
      <c r="AH168" s="151">
        <v>0</v>
      </c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151"/>
      <c r="AV168" s="151"/>
      <c r="AW168" s="151"/>
      <c r="AX168" s="151"/>
      <c r="AY168" s="151"/>
      <c r="AZ168" s="151"/>
      <c r="BA168" s="151"/>
      <c r="BB168" s="151"/>
      <c r="BC168" s="151"/>
      <c r="BD168" s="151"/>
      <c r="BE168" s="151"/>
      <c r="BF168" s="151"/>
      <c r="BG168" s="151"/>
      <c r="BH168" s="151"/>
    </row>
    <row r="169" spans="1:60" outlineLevel="1" x14ac:dyDescent="0.2">
      <c r="A169" s="178">
        <v>42</v>
      </c>
      <c r="B169" s="179" t="s">
        <v>330</v>
      </c>
      <c r="C169" s="194" t="s">
        <v>331</v>
      </c>
      <c r="D169" s="180" t="s">
        <v>233</v>
      </c>
      <c r="E169" s="181">
        <v>4.2689000000000004</v>
      </c>
      <c r="F169" s="182"/>
      <c r="G169" s="183">
        <f>ROUND(E169*F169,2)</f>
        <v>0</v>
      </c>
      <c r="H169" s="182"/>
      <c r="I169" s="183">
        <f>ROUND(E169*H169,2)</f>
        <v>0</v>
      </c>
      <c r="J169" s="182"/>
      <c r="K169" s="183">
        <f>ROUND(E169*J169,2)</f>
        <v>0</v>
      </c>
      <c r="L169" s="183">
        <v>12</v>
      </c>
      <c r="M169" s="183">
        <f>G169*(1+L169/100)</f>
        <v>0</v>
      </c>
      <c r="N169" s="181">
        <v>0</v>
      </c>
      <c r="O169" s="181">
        <f>ROUND(E169*N169,2)</f>
        <v>0</v>
      </c>
      <c r="P169" s="181">
        <v>0</v>
      </c>
      <c r="Q169" s="181">
        <f>ROUND(E169*P169,2)</f>
        <v>0</v>
      </c>
      <c r="R169" s="183" t="s">
        <v>243</v>
      </c>
      <c r="S169" s="183" t="s">
        <v>141</v>
      </c>
      <c r="T169" s="184" t="s">
        <v>141</v>
      </c>
      <c r="U169" s="163">
        <v>1.7509999999999999</v>
      </c>
      <c r="V169" s="163">
        <f>ROUND(E169*U169,2)</f>
        <v>7.47</v>
      </c>
      <c r="W169" s="163"/>
      <c r="X169" s="163" t="s">
        <v>234</v>
      </c>
      <c r="Y169" s="163" t="s">
        <v>143</v>
      </c>
      <c r="Z169" s="151"/>
      <c r="AA169" s="151"/>
      <c r="AB169" s="151"/>
      <c r="AC169" s="151"/>
      <c r="AD169" s="151"/>
      <c r="AE169" s="151"/>
      <c r="AF169" s="151"/>
      <c r="AG169" s="151" t="s">
        <v>235</v>
      </c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</row>
    <row r="170" spans="1:60" outlineLevel="2" x14ac:dyDescent="0.2">
      <c r="A170" s="160"/>
      <c r="B170" s="161"/>
      <c r="C170" s="263" t="s">
        <v>332</v>
      </c>
      <c r="D170" s="264"/>
      <c r="E170" s="264"/>
      <c r="F170" s="264"/>
      <c r="G170" s="264"/>
      <c r="H170" s="163"/>
      <c r="I170" s="163"/>
      <c r="J170" s="163"/>
      <c r="K170" s="163"/>
      <c r="L170" s="163"/>
      <c r="M170" s="163"/>
      <c r="N170" s="162"/>
      <c r="O170" s="162"/>
      <c r="P170" s="162"/>
      <c r="Q170" s="162"/>
      <c r="R170" s="163"/>
      <c r="S170" s="163"/>
      <c r="T170" s="163"/>
      <c r="U170" s="163"/>
      <c r="V170" s="163"/>
      <c r="W170" s="163"/>
      <c r="X170" s="163"/>
      <c r="Y170" s="163"/>
      <c r="Z170" s="151"/>
      <c r="AA170" s="151"/>
      <c r="AB170" s="151"/>
      <c r="AC170" s="151"/>
      <c r="AD170" s="151"/>
      <c r="AE170" s="151"/>
      <c r="AF170" s="151"/>
      <c r="AG170" s="151" t="s">
        <v>146</v>
      </c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151"/>
      <c r="AV170" s="151"/>
      <c r="AW170" s="151"/>
      <c r="AX170" s="151"/>
      <c r="AY170" s="151"/>
      <c r="AZ170" s="151"/>
      <c r="BA170" s="151"/>
      <c r="BB170" s="151"/>
      <c r="BC170" s="151"/>
      <c r="BD170" s="151"/>
      <c r="BE170" s="151"/>
      <c r="BF170" s="151"/>
      <c r="BG170" s="151"/>
      <c r="BH170" s="151"/>
    </row>
    <row r="171" spans="1:60" outlineLevel="2" x14ac:dyDescent="0.2">
      <c r="A171" s="160"/>
      <c r="B171" s="161"/>
      <c r="C171" s="195" t="s">
        <v>237</v>
      </c>
      <c r="D171" s="164"/>
      <c r="E171" s="165"/>
      <c r="F171" s="163"/>
      <c r="G171" s="163"/>
      <c r="H171" s="163"/>
      <c r="I171" s="163"/>
      <c r="J171" s="163"/>
      <c r="K171" s="163"/>
      <c r="L171" s="163"/>
      <c r="M171" s="163"/>
      <c r="N171" s="162"/>
      <c r="O171" s="162"/>
      <c r="P171" s="162"/>
      <c r="Q171" s="162"/>
      <c r="R171" s="163"/>
      <c r="S171" s="163"/>
      <c r="T171" s="163"/>
      <c r="U171" s="163"/>
      <c r="V171" s="163"/>
      <c r="W171" s="163"/>
      <c r="X171" s="163"/>
      <c r="Y171" s="163"/>
      <c r="Z171" s="151"/>
      <c r="AA171" s="151"/>
      <c r="AB171" s="151"/>
      <c r="AC171" s="151"/>
      <c r="AD171" s="151"/>
      <c r="AE171" s="151"/>
      <c r="AF171" s="151"/>
      <c r="AG171" s="151" t="s">
        <v>148</v>
      </c>
      <c r="AH171" s="151">
        <v>0</v>
      </c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151"/>
      <c r="AV171" s="151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</row>
    <row r="172" spans="1:60" outlineLevel="3" x14ac:dyDescent="0.2">
      <c r="A172" s="160"/>
      <c r="B172" s="161"/>
      <c r="C172" s="195" t="s">
        <v>333</v>
      </c>
      <c r="D172" s="164"/>
      <c r="E172" s="165"/>
      <c r="F172" s="163"/>
      <c r="G172" s="163"/>
      <c r="H172" s="163"/>
      <c r="I172" s="163"/>
      <c r="J172" s="163"/>
      <c r="K172" s="163"/>
      <c r="L172" s="163"/>
      <c r="M172" s="163"/>
      <c r="N172" s="162"/>
      <c r="O172" s="162"/>
      <c r="P172" s="162"/>
      <c r="Q172" s="162"/>
      <c r="R172" s="163"/>
      <c r="S172" s="163"/>
      <c r="T172" s="163"/>
      <c r="U172" s="163"/>
      <c r="V172" s="163"/>
      <c r="W172" s="163"/>
      <c r="X172" s="163"/>
      <c r="Y172" s="163"/>
      <c r="Z172" s="151"/>
      <c r="AA172" s="151"/>
      <c r="AB172" s="151"/>
      <c r="AC172" s="151"/>
      <c r="AD172" s="151"/>
      <c r="AE172" s="151"/>
      <c r="AF172" s="151"/>
      <c r="AG172" s="151" t="s">
        <v>148</v>
      </c>
      <c r="AH172" s="151">
        <v>0</v>
      </c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151"/>
      <c r="AV172" s="151"/>
      <c r="AW172" s="151"/>
      <c r="AX172" s="151"/>
      <c r="AY172" s="151"/>
      <c r="AZ172" s="151"/>
      <c r="BA172" s="151"/>
      <c r="BB172" s="151"/>
      <c r="BC172" s="151"/>
      <c r="BD172" s="151"/>
      <c r="BE172" s="151"/>
      <c r="BF172" s="151"/>
      <c r="BG172" s="151"/>
      <c r="BH172" s="151"/>
    </row>
    <row r="173" spans="1:60" outlineLevel="3" x14ac:dyDescent="0.2">
      <c r="A173" s="160"/>
      <c r="B173" s="161"/>
      <c r="C173" s="195" t="s">
        <v>334</v>
      </c>
      <c r="D173" s="164"/>
      <c r="E173" s="165">
        <v>4.2689000000000004</v>
      </c>
      <c r="F173" s="163"/>
      <c r="G173" s="163"/>
      <c r="H173" s="163"/>
      <c r="I173" s="163"/>
      <c r="J173" s="163"/>
      <c r="K173" s="163"/>
      <c r="L173" s="163"/>
      <c r="M173" s="163"/>
      <c r="N173" s="162"/>
      <c r="O173" s="162"/>
      <c r="P173" s="162"/>
      <c r="Q173" s="162"/>
      <c r="R173" s="163"/>
      <c r="S173" s="163"/>
      <c r="T173" s="163"/>
      <c r="U173" s="163"/>
      <c r="V173" s="163"/>
      <c r="W173" s="163"/>
      <c r="X173" s="163"/>
      <c r="Y173" s="163"/>
      <c r="Z173" s="151"/>
      <c r="AA173" s="151"/>
      <c r="AB173" s="151"/>
      <c r="AC173" s="151"/>
      <c r="AD173" s="151"/>
      <c r="AE173" s="151"/>
      <c r="AF173" s="151"/>
      <c r="AG173" s="151" t="s">
        <v>148</v>
      </c>
      <c r="AH173" s="151">
        <v>0</v>
      </c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151"/>
      <c r="AV173" s="151"/>
      <c r="AW173" s="151"/>
      <c r="AX173" s="151"/>
      <c r="AY173" s="151"/>
      <c r="AZ173" s="151"/>
      <c r="BA173" s="151"/>
      <c r="BB173" s="151"/>
      <c r="BC173" s="151"/>
      <c r="BD173" s="151"/>
      <c r="BE173" s="151"/>
      <c r="BF173" s="151"/>
      <c r="BG173" s="151"/>
      <c r="BH173" s="151"/>
    </row>
    <row r="174" spans="1:60" x14ac:dyDescent="0.2">
      <c r="A174" s="171" t="s">
        <v>135</v>
      </c>
      <c r="B174" s="172" t="s">
        <v>93</v>
      </c>
      <c r="C174" s="193" t="s">
        <v>94</v>
      </c>
      <c r="D174" s="173"/>
      <c r="E174" s="174"/>
      <c r="F174" s="175"/>
      <c r="G174" s="175">
        <f>SUMIF(AG175:AG239,"&lt;&gt;NOR",G175:G239)</f>
        <v>0</v>
      </c>
      <c r="H174" s="175"/>
      <c r="I174" s="175">
        <f>SUM(I175:I239)</f>
        <v>0</v>
      </c>
      <c r="J174" s="175"/>
      <c r="K174" s="175">
        <f>SUM(K175:K239)</f>
        <v>0</v>
      </c>
      <c r="L174" s="175"/>
      <c r="M174" s="175">
        <f>SUM(M175:M239)</f>
        <v>0</v>
      </c>
      <c r="N174" s="174"/>
      <c r="O174" s="174">
        <f>SUM(O175:O239)</f>
        <v>0.5</v>
      </c>
      <c r="P174" s="174"/>
      <c r="Q174" s="174">
        <f>SUM(Q175:Q239)</f>
        <v>0.14000000000000001</v>
      </c>
      <c r="R174" s="175"/>
      <c r="S174" s="175"/>
      <c r="T174" s="176"/>
      <c r="U174" s="170"/>
      <c r="V174" s="170">
        <f>SUM(V175:V239)</f>
        <v>91.259999999999991</v>
      </c>
      <c r="W174" s="170"/>
      <c r="X174" s="170"/>
      <c r="Y174" s="170"/>
      <c r="AG174" t="s">
        <v>136</v>
      </c>
    </row>
    <row r="175" spans="1:60" ht="33.75" outlineLevel="1" x14ac:dyDescent="0.2">
      <c r="A175" s="178">
        <v>43</v>
      </c>
      <c r="B175" s="179" t="s">
        <v>335</v>
      </c>
      <c r="C175" s="194" t="s">
        <v>336</v>
      </c>
      <c r="D175" s="180" t="s">
        <v>212</v>
      </c>
      <c r="E175" s="181">
        <v>13.8</v>
      </c>
      <c r="F175" s="182"/>
      <c r="G175" s="183">
        <f>ROUND(E175*F175,2)</f>
        <v>0</v>
      </c>
      <c r="H175" s="182"/>
      <c r="I175" s="183">
        <f>ROUND(E175*H175,2)</f>
        <v>0</v>
      </c>
      <c r="J175" s="182"/>
      <c r="K175" s="183">
        <f>ROUND(E175*J175,2)</f>
        <v>0</v>
      </c>
      <c r="L175" s="183">
        <v>12</v>
      </c>
      <c r="M175" s="183">
        <f>G175*(1+L175/100)</f>
        <v>0</v>
      </c>
      <c r="N175" s="181">
        <v>7.5799999999999999E-3</v>
      </c>
      <c r="O175" s="181">
        <f>ROUND(E175*N175,2)</f>
        <v>0.1</v>
      </c>
      <c r="P175" s="181">
        <v>0</v>
      </c>
      <c r="Q175" s="181">
        <f>ROUND(E175*P175,2)</f>
        <v>0</v>
      </c>
      <c r="R175" s="183" t="s">
        <v>337</v>
      </c>
      <c r="S175" s="183" t="s">
        <v>141</v>
      </c>
      <c r="T175" s="184" t="s">
        <v>141</v>
      </c>
      <c r="U175" s="163">
        <v>0.91739999999999999</v>
      </c>
      <c r="V175" s="163">
        <f>ROUND(E175*U175,2)</f>
        <v>12.66</v>
      </c>
      <c r="W175" s="163"/>
      <c r="X175" s="163" t="s">
        <v>142</v>
      </c>
      <c r="Y175" s="163" t="s">
        <v>143</v>
      </c>
      <c r="Z175" s="151"/>
      <c r="AA175" s="151"/>
      <c r="AB175" s="151"/>
      <c r="AC175" s="151"/>
      <c r="AD175" s="151"/>
      <c r="AE175" s="151"/>
      <c r="AF175" s="151"/>
      <c r="AG175" s="151" t="s">
        <v>144</v>
      </c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151"/>
      <c r="AV175" s="151"/>
      <c r="AW175" s="151"/>
      <c r="AX175" s="151"/>
      <c r="AY175" s="151"/>
      <c r="AZ175" s="151"/>
      <c r="BA175" s="151"/>
      <c r="BB175" s="151"/>
      <c r="BC175" s="151"/>
      <c r="BD175" s="151"/>
      <c r="BE175" s="151"/>
      <c r="BF175" s="151"/>
      <c r="BG175" s="151"/>
      <c r="BH175" s="151"/>
    </row>
    <row r="176" spans="1:60" outlineLevel="2" x14ac:dyDescent="0.2">
      <c r="A176" s="160"/>
      <c r="B176" s="161"/>
      <c r="C176" s="261" t="s">
        <v>338</v>
      </c>
      <c r="D176" s="262"/>
      <c r="E176" s="262"/>
      <c r="F176" s="262"/>
      <c r="G176" s="262"/>
      <c r="H176" s="163"/>
      <c r="I176" s="163"/>
      <c r="J176" s="163"/>
      <c r="K176" s="163"/>
      <c r="L176" s="163"/>
      <c r="M176" s="163"/>
      <c r="N176" s="162"/>
      <c r="O176" s="162"/>
      <c r="P176" s="162"/>
      <c r="Q176" s="162"/>
      <c r="R176" s="163"/>
      <c r="S176" s="163"/>
      <c r="T176" s="163"/>
      <c r="U176" s="163"/>
      <c r="V176" s="163"/>
      <c r="W176" s="163"/>
      <c r="X176" s="163"/>
      <c r="Y176" s="163"/>
      <c r="Z176" s="151"/>
      <c r="AA176" s="151"/>
      <c r="AB176" s="151"/>
      <c r="AC176" s="151"/>
      <c r="AD176" s="151"/>
      <c r="AE176" s="151"/>
      <c r="AF176" s="151"/>
      <c r="AG176" s="151" t="s">
        <v>180</v>
      </c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</row>
    <row r="177" spans="1:60" outlineLevel="2" x14ac:dyDescent="0.2">
      <c r="A177" s="160"/>
      <c r="B177" s="161"/>
      <c r="C177" s="195" t="s">
        <v>339</v>
      </c>
      <c r="D177" s="164"/>
      <c r="E177" s="165">
        <v>13.2</v>
      </c>
      <c r="F177" s="163"/>
      <c r="G177" s="163"/>
      <c r="H177" s="163"/>
      <c r="I177" s="163"/>
      <c r="J177" s="163"/>
      <c r="K177" s="163"/>
      <c r="L177" s="163"/>
      <c r="M177" s="163"/>
      <c r="N177" s="162"/>
      <c r="O177" s="162"/>
      <c r="P177" s="162"/>
      <c r="Q177" s="162"/>
      <c r="R177" s="163"/>
      <c r="S177" s="163"/>
      <c r="T177" s="163"/>
      <c r="U177" s="163"/>
      <c r="V177" s="163"/>
      <c r="W177" s="163"/>
      <c r="X177" s="163"/>
      <c r="Y177" s="163"/>
      <c r="Z177" s="151"/>
      <c r="AA177" s="151"/>
      <c r="AB177" s="151"/>
      <c r="AC177" s="151"/>
      <c r="AD177" s="151"/>
      <c r="AE177" s="151"/>
      <c r="AF177" s="151"/>
      <c r="AG177" s="151" t="s">
        <v>148</v>
      </c>
      <c r="AH177" s="151">
        <v>0</v>
      </c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151"/>
      <c r="BB177" s="151"/>
      <c r="BC177" s="151"/>
      <c r="BD177" s="151"/>
      <c r="BE177" s="151"/>
      <c r="BF177" s="151"/>
      <c r="BG177" s="151"/>
      <c r="BH177" s="151"/>
    </row>
    <row r="178" spans="1:60" outlineLevel="3" x14ac:dyDescent="0.2">
      <c r="A178" s="160"/>
      <c r="B178" s="161"/>
      <c r="C178" s="195" t="s">
        <v>340</v>
      </c>
      <c r="D178" s="164"/>
      <c r="E178" s="165">
        <v>0.6</v>
      </c>
      <c r="F178" s="163"/>
      <c r="G178" s="163"/>
      <c r="H178" s="163"/>
      <c r="I178" s="163"/>
      <c r="J178" s="163"/>
      <c r="K178" s="163"/>
      <c r="L178" s="163"/>
      <c r="M178" s="163"/>
      <c r="N178" s="162"/>
      <c r="O178" s="162"/>
      <c r="P178" s="162"/>
      <c r="Q178" s="162"/>
      <c r="R178" s="163"/>
      <c r="S178" s="163"/>
      <c r="T178" s="163"/>
      <c r="U178" s="163"/>
      <c r="V178" s="163"/>
      <c r="W178" s="163"/>
      <c r="X178" s="163"/>
      <c r="Y178" s="163"/>
      <c r="Z178" s="151"/>
      <c r="AA178" s="151"/>
      <c r="AB178" s="151"/>
      <c r="AC178" s="151"/>
      <c r="AD178" s="151"/>
      <c r="AE178" s="151"/>
      <c r="AF178" s="151"/>
      <c r="AG178" s="151" t="s">
        <v>148</v>
      </c>
      <c r="AH178" s="151">
        <v>0</v>
      </c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</row>
    <row r="179" spans="1:60" ht="22.5" outlineLevel="1" x14ac:dyDescent="0.2">
      <c r="A179" s="178">
        <v>44</v>
      </c>
      <c r="B179" s="179" t="s">
        <v>341</v>
      </c>
      <c r="C179" s="194" t="s">
        <v>342</v>
      </c>
      <c r="D179" s="180" t="s">
        <v>212</v>
      </c>
      <c r="E179" s="181">
        <v>13.2</v>
      </c>
      <c r="F179" s="182"/>
      <c r="G179" s="183">
        <f>ROUND(E179*F179,2)</f>
        <v>0</v>
      </c>
      <c r="H179" s="182"/>
      <c r="I179" s="183">
        <f>ROUND(E179*H179,2)</f>
        <v>0</v>
      </c>
      <c r="J179" s="182"/>
      <c r="K179" s="183">
        <f>ROUND(E179*J179,2)</f>
        <v>0</v>
      </c>
      <c r="L179" s="183">
        <v>12</v>
      </c>
      <c r="M179" s="183">
        <f>G179*(1+L179/100)</f>
        <v>0</v>
      </c>
      <c r="N179" s="181">
        <v>4.9899999999999996E-3</v>
      </c>
      <c r="O179" s="181">
        <f>ROUND(E179*N179,2)</f>
        <v>7.0000000000000007E-2</v>
      </c>
      <c r="P179" s="181">
        <v>0</v>
      </c>
      <c r="Q179" s="181">
        <f>ROUND(E179*P179,2)</f>
        <v>0</v>
      </c>
      <c r="R179" s="183" t="s">
        <v>337</v>
      </c>
      <c r="S179" s="183" t="s">
        <v>141</v>
      </c>
      <c r="T179" s="184" t="s">
        <v>141</v>
      </c>
      <c r="U179" s="163">
        <v>0.77049999999999996</v>
      </c>
      <c r="V179" s="163">
        <f>ROUND(E179*U179,2)</f>
        <v>10.17</v>
      </c>
      <c r="W179" s="163"/>
      <c r="X179" s="163" t="s">
        <v>142</v>
      </c>
      <c r="Y179" s="163" t="s">
        <v>143</v>
      </c>
      <c r="Z179" s="151"/>
      <c r="AA179" s="151"/>
      <c r="AB179" s="151"/>
      <c r="AC179" s="151"/>
      <c r="AD179" s="151"/>
      <c r="AE179" s="151"/>
      <c r="AF179" s="151"/>
      <c r="AG179" s="151" t="s">
        <v>144</v>
      </c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</row>
    <row r="180" spans="1:60" outlineLevel="2" x14ac:dyDescent="0.2">
      <c r="A180" s="160"/>
      <c r="B180" s="161"/>
      <c r="C180" s="195" t="s">
        <v>343</v>
      </c>
      <c r="D180" s="164"/>
      <c r="E180" s="165"/>
      <c r="F180" s="163"/>
      <c r="G180" s="163"/>
      <c r="H180" s="163"/>
      <c r="I180" s="163"/>
      <c r="J180" s="163"/>
      <c r="K180" s="163"/>
      <c r="L180" s="163"/>
      <c r="M180" s="163"/>
      <c r="N180" s="162"/>
      <c r="O180" s="162"/>
      <c r="P180" s="162"/>
      <c r="Q180" s="162"/>
      <c r="R180" s="163"/>
      <c r="S180" s="163"/>
      <c r="T180" s="163"/>
      <c r="U180" s="163"/>
      <c r="V180" s="163"/>
      <c r="W180" s="163"/>
      <c r="X180" s="163"/>
      <c r="Y180" s="163"/>
      <c r="Z180" s="151"/>
      <c r="AA180" s="151"/>
      <c r="AB180" s="151"/>
      <c r="AC180" s="151"/>
      <c r="AD180" s="151"/>
      <c r="AE180" s="151"/>
      <c r="AF180" s="151"/>
      <c r="AG180" s="151" t="s">
        <v>148</v>
      </c>
      <c r="AH180" s="151">
        <v>0</v>
      </c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</row>
    <row r="181" spans="1:60" outlineLevel="3" x14ac:dyDescent="0.2">
      <c r="A181" s="160"/>
      <c r="B181" s="161"/>
      <c r="C181" s="195" t="s">
        <v>344</v>
      </c>
      <c r="D181" s="164"/>
      <c r="E181" s="165">
        <v>13.2</v>
      </c>
      <c r="F181" s="163"/>
      <c r="G181" s="163"/>
      <c r="H181" s="163"/>
      <c r="I181" s="163"/>
      <c r="J181" s="163"/>
      <c r="K181" s="163"/>
      <c r="L181" s="163"/>
      <c r="M181" s="163"/>
      <c r="N181" s="162"/>
      <c r="O181" s="162"/>
      <c r="P181" s="162"/>
      <c r="Q181" s="162"/>
      <c r="R181" s="163"/>
      <c r="S181" s="163"/>
      <c r="T181" s="163"/>
      <c r="U181" s="163"/>
      <c r="V181" s="163"/>
      <c r="W181" s="163"/>
      <c r="X181" s="163"/>
      <c r="Y181" s="163"/>
      <c r="Z181" s="151"/>
      <c r="AA181" s="151"/>
      <c r="AB181" s="151"/>
      <c r="AC181" s="151"/>
      <c r="AD181" s="151"/>
      <c r="AE181" s="151"/>
      <c r="AF181" s="151"/>
      <c r="AG181" s="151" t="s">
        <v>148</v>
      </c>
      <c r="AH181" s="151">
        <v>0</v>
      </c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</row>
    <row r="182" spans="1:60" outlineLevel="1" x14ac:dyDescent="0.2">
      <c r="A182" s="178">
        <v>45</v>
      </c>
      <c r="B182" s="179" t="s">
        <v>345</v>
      </c>
      <c r="C182" s="194" t="s">
        <v>346</v>
      </c>
      <c r="D182" s="180" t="s">
        <v>242</v>
      </c>
      <c r="E182" s="181">
        <v>1</v>
      </c>
      <c r="F182" s="182"/>
      <c r="G182" s="183">
        <f>ROUND(E182*F182,2)</f>
        <v>0</v>
      </c>
      <c r="H182" s="182"/>
      <c r="I182" s="183">
        <f>ROUND(E182*H182,2)</f>
        <v>0</v>
      </c>
      <c r="J182" s="182"/>
      <c r="K182" s="183">
        <f>ROUND(E182*J182,2)</f>
        <v>0</v>
      </c>
      <c r="L182" s="183">
        <v>12</v>
      </c>
      <c r="M182" s="183">
        <f>G182*(1+L182/100)</f>
        <v>0</v>
      </c>
      <c r="N182" s="181">
        <v>5.0400000000000002E-3</v>
      </c>
      <c r="O182" s="181">
        <f>ROUND(E182*N182,2)</f>
        <v>0.01</v>
      </c>
      <c r="P182" s="181">
        <v>0</v>
      </c>
      <c r="Q182" s="181">
        <f>ROUND(E182*P182,2)</f>
        <v>0</v>
      </c>
      <c r="R182" s="183" t="s">
        <v>337</v>
      </c>
      <c r="S182" s="183" t="s">
        <v>141</v>
      </c>
      <c r="T182" s="184" t="s">
        <v>141</v>
      </c>
      <c r="U182" s="163">
        <v>1.05</v>
      </c>
      <c r="V182" s="163">
        <f>ROUND(E182*U182,2)</f>
        <v>1.05</v>
      </c>
      <c r="W182" s="163"/>
      <c r="X182" s="163" t="s">
        <v>142</v>
      </c>
      <c r="Y182" s="163" t="s">
        <v>143</v>
      </c>
      <c r="Z182" s="151"/>
      <c r="AA182" s="151"/>
      <c r="AB182" s="151"/>
      <c r="AC182" s="151"/>
      <c r="AD182" s="151"/>
      <c r="AE182" s="151"/>
      <c r="AF182" s="151"/>
      <c r="AG182" s="151" t="s">
        <v>144</v>
      </c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</row>
    <row r="183" spans="1:60" outlineLevel="2" x14ac:dyDescent="0.2">
      <c r="A183" s="160"/>
      <c r="B183" s="161"/>
      <c r="C183" s="195" t="s">
        <v>347</v>
      </c>
      <c r="D183" s="164"/>
      <c r="E183" s="165">
        <v>1</v>
      </c>
      <c r="F183" s="163"/>
      <c r="G183" s="163"/>
      <c r="H183" s="163"/>
      <c r="I183" s="163"/>
      <c r="J183" s="163"/>
      <c r="K183" s="163"/>
      <c r="L183" s="163"/>
      <c r="M183" s="163"/>
      <c r="N183" s="162"/>
      <c r="O183" s="162"/>
      <c r="P183" s="162"/>
      <c r="Q183" s="162"/>
      <c r="R183" s="163"/>
      <c r="S183" s="163"/>
      <c r="T183" s="163"/>
      <c r="U183" s="163"/>
      <c r="V183" s="163"/>
      <c r="W183" s="163"/>
      <c r="X183" s="163"/>
      <c r="Y183" s="163"/>
      <c r="Z183" s="151"/>
      <c r="AA183" s="151"/>
      <c r="AB183" s="151"/>
      <c r="AC183" s="151"/>
      <c r="AD183" s="151"/>
      <c r="AE183" s="151"/>
      <c r="AF183" s="151"/>
      <c r="AG183" s="151" t="s">
        <v>148</v>
      </c>
      <c r="AH183" s="151">
        <v>0</v>
      </c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151"/>
      <c r="AV183" s="151"/>
      <c r="AW183" s="151"/>
      <c r="AX183" s="151"/>
      <c r="AY183" s="151"/>
      <c r="AZ183" s="151"/>
      <c r="BA183" s="151"/>
      <c r="BB183" s="151"/>
      <c r="BC183" s="151"/>
      <c r="BD183" s="151"/>
      <c r="BE183" s="151"/>
      <c r="BF183" s="151"/>
      <c r="BG183" s="151"/>
      <c r="BH183" s="151"/>
    </row>
    <row r="184" spans="1:60" ht="22.5" outlineLevel="1" x14ac:dyDescent="0.2">
      <c r="A184" s="178">
        <v>46</v>
      </c>
      <c r="B184" s="179" t="s">
        <v>348</v>
      </c>
      <c r="C184" s="194" t="s">
        <v>349</v>
      </c>
      <c r="D184" s="180" t="s">
        <v>152</v>
      </c>
      <c r="E184" s="181">
        <v>2.6</v>
      </c>
      <c r="F184" s="182"/>
      <c r="G184" s="183">
        <f>ROUND(E184*F184,2)</f>
        <v>0</v>
      </c>
      <c r="H184" s="182"/>
      <c r="I184" s="183">
        <f>ROUND(E184*H184,2)</f>
        <v>0</v>
      </c>
      <c r="J184" s="182"/>
      <c r="K184" s="183">
        <f>ROUND(E184*J184,2)</f>
        <v>0</v>
      </c>
      <c r="L184" s="183">
        <v>12</v>
      </c>
      <c r="M184" s="183">
        <f>G184*(1+L184/100)</f>
        <v>0</v>
      </c>
      <c r="N184" s="181">
        <v>5.0600000000000003E-3</v>
      </c>
      <c r="O184" s="181">
        <f>ROUND(E184*N184,2)</f>
        <v>0.01</v>
      </c>
      <c r="P184" s="181">
        <v>0</v>
      </c>
      <c r="Q184" s="181">
        <f>ROUND(E184*P184,2)</f>
        <v>0</v>
      </c>
      <c r="R184" s="183" t="s">
        <v>337</v>
      </c>
      <c r="S184" s="183" t="s">
        <v>141</v>
      </c>
      <c r="T184" s="184" t="s">
        <v>141</v>
      </c>
      <c r="U184" s="163">
        <v>1.379</v>
      </c>
      <c r="V184" s="163">
        <f>ROUND(E184*U184,2)</f>
        <v>3.59</v>
      </c>
      <c r="W184" s="163"/>
      <c r="X184" s="163" t="s">
        <v>142</v>
      </c>
      <c r="Y184" s="163" t="s">
        <v>143</v>
      </c>
      <c r="Z184" s="151"/>
      <c r="AA184" s="151"/>
      <c r="AB184" s="151"/>
      <c r="AC184" s="151"/>
      <c r="AD184" s="151"/>
      <c r="AE184" s="151"/>
      <c r="AF184" s="151"/>
      <c r="AG184" s="151" t="s">
        <v>144</v>
      </c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</row>
    <row r="185" spans="1:60" outlineLevel="2" x14ac:dyDescent="0.2">
      <c r="A185" s="160"/>
      <c r="B185" s="161"/>
      <c r="C185" s="263" t="s">
        <v>350</v>
      </c>
      <c r="D185" s="264"/>
      <c r="E185" s="264"/>
      <c r="F185" s="264"/>
      <c r="G185" s="264"/>
      <c r="H185" s="163"/>
      <c r="I185" s="163"/>
      <c r="J185" s="163"/>
      <c r="K185" s="163"/>
      <c r="L185" s="163"/>
      <c r="M185" s="163"/>
      <c r="N185" s="162"/>
      <c r="O185" s="162"/>
      <c r="P185" s="162"/>
      <c r="Q185" s="162"/>
      <c r="R185" s="163"/>
      <c r="S185" s="163"/>
      <c r="T185" s="163"/>
      <c r="U185" s="163"/>
      <c r="V185" s="163"/>
      <c r="W185" s="163"/>
      <c r="X185" s="163"/>
      <c r="Y185" s="163"/>
      <c r="Z185" s="151"/>
      <c r="AA185" s="151"/>
      <c r="AB185" s="151"/>
      <c r="AC185" s="151"/>
      <c r="AD185" s="151"/>
      <c r="AE185" s="151"/>
      <c r="AF185" s="151"/>
      <c r="AG185" s="151" t="s">
        <v>146</v>
      </c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151"/>
      <c r="AV185" s="151"/>
      <c r="AW185" s="151"/>
      <c r="AX185" s="151"/>
      <c r="AY185" s="151"/>
      <c r="AZ185" s="151"/>
      <c r="BA185" s="151"/>
      <c r="BB185" s="151"/>
      <c r="BC185" s="151"/>
      <c r="BD185" s="151"/>
      <c r="BE185" s="151"/>
      <c r="BF185" s="151"/>
      <c r="BG185" s="151"/>
      <c r="BH185" s="151"/>
    </row>
    <row r="186" spans="1:60" outlineLevel="2" x14ac:dyDescent="0.2">
      <c r="A186" s="160"/>
      <c r="B186" s="161"/>
      <c r="C186" s="195" t="s">
        <v>351</v>
      </c>
      <c r="D186" s="164"/>
      <c r="E186" s="165"/>
      <c r="F186" s="163"/>
      <c r="G186" s="163"/>
      <c r="H186" s="163"/>
      <c r="I186" s="163"/>
      <c r="J186" s="163"/>
      <c r="K186" s="163"/>
      <c r="L186" s="163"/>
      <c r="M186" s="163"/>
      <c r="N186" s="162"/>
      <c r="O186" s="162"/>
      <c r="P186" s="162"/>
      <c r="Q186" s="162"/>
      <c r="R186" s="163"/>
      <c r="S186" s="163"/>
      <c r="T186" s="163"/>
      <c r="U186" s="163"/>
      <c r="V186" s="163"/>
      <c r="W186" s="163"/>
      <c r="X186" s="163"/>
      <c r="Y186" s="163"/>
      <c r="Z186" s="151"/>
      <c r="AA186" s="151"/>
      <c r="AB186" s="151"/>
      <c r="AC186" s="151"/>
      <c r="AD186" s="151"/>
      <c r="AE186" s="151"/>
      <c r="AF186" s="151"/>
      <c r="AG186" s="151" t="s">
        <v>148</v>
      </c>
      <c r="AH186" s="151">
        <v>0</v>
      </c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151"/>
      <c r="AV186" s="151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</row>
    <row r="187" spans="1:60" outlineLevel="3" x14ac:dyDescent="0.2">
      <c r="A187" s="160"/>
      <c r="B187" s="161"/>
      <c r="C187" s="195" t="s">
        <v>288</v>
      </c>
      <c r="D187" s="164"/>
      <c r="E187" s="165">
        <v>2.6</v>
      </c>
      <c r="F187" s="163"/>
      <c r="G187" s="163"/>
      <c r="H187" s="163"/>
      <c r="I187" s="163"/>
      <c r="J187" s="163"/>
      <c r="K187" s="163"/>
      <c r="L187" s="163"/>
      <c r="M187" s="163"/>
      <c r="N187" s="162"/>
      <c r="O187" s="162"/>
      <c r="P187" s="162"/>
      <c r="Q187" s="162"/>
      <c r="R187" s="163"/>
      <c r="S187" s="163"/>
      <c r="T187" s="163"/>
      <c r="U187" s="163"/>
      <c r="V187" s="163"/>
      <c r="W187" s="163"/>
      <c r="X187" s="163"/>
      <c r="Y187" s="163"/>
      <c r="Z187" s="151"/>
      <c r="AA187" s="151"/>
      <c r="AB187" s="151"/>
      <c r="AC187" s="151"/>
      <c r="AD187" s="151"/>
      <c r="AE187" s="151"/>
      <c r="AF187" s="151"/>
      <c r="AG187" s="151" t="s">
        <v>148</v>
      </c>
      <c r="AH187" s="151">
        <v>0</v>
      </c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151"/>
      <c r="BB187" s="151"/>
      <c r="BC187" s="151"/>
      <c r="BD187" s="151"/>
      <c r="BE187" s="151"/>
      <c r="BF187" s="151"/>
      <c r="BG187" s="151"/>
      <c r="BH187" s="151"/>
    </row>
    <row r="188" spans="1:60" ht="22.5" outlineLevel="1" x14ac:dyDescent="0.2">
      <c r="A188" s="178">
        <v>47</v>
      </c>
      <c r="B188" s="179" t="s">
        <v>352</v>
      </c>
      <c r="C188" s="194" t="s">
        <v>353</v>
      </c>
      <c r="D188" s="180" t="s">
        <v>212</v>
      </c>
      <c r="E188" s="181">
        <v>10</v>
      </c>
      <c r="F188" s="182"/>
      <c r="G188" s="183">
        <f>ROUND(E188*F188,2)</f>
        <v>0</v>
      </c>
      <c r="H188" s="182"/>
      <c r="I188" s="183">
        <f>ROUND(E188*H188,2)</f>
        <v>0</v>
      </c>
      <c r="J188" s="182"/>
      <c r="K188" s="183">
        <f>ROUND(E188*J188,2)</f>
        <v>0</v>
      </c>
      <c r="L188" s="183">
        <v>12</v>
      </c>
      <c r="M188" s="183">
        <f>G188*(1+L188/100)</f>
        <v>0</v>
      </c>
      <c r="N188" s="181">
        <v>3.3300000000000001E-3</v>
      </c>
      <c r="O188" s="181">
        <f>ROUND(E188*N188,2)</f>
        <v>0.03</v>
      </c>
      <c r="P188" s="181">
        <v>0</v>
      </c>
      <c r="Q188" s="181">
        <f>ROUND(E188*P188,2)</f>
        <v>0</v>
      </c>
      <c r="R188" s="183" t="s">
        <v>337</v>
      </c>
      <c r="S188" s="183" t="s">
        <v>141</v>
      </c>
      <c r="T188" s="184" t="s">
        <v>141</v>
      </c>
      <c r="U188" s="163">
        <v>0.31159999999999999</v>
      </c>
      <c r="V188" s="163">
        <f>ROUND(E188*U188,2)</f>
        <v>3.12</v>
      </c>
      <c r="W188" s="163"/>
      <c r="X188" s="163" t="s">
        <v>142</v>
      </c>
      <c r="Y188" s="163" t="s">
        <v>143</v>
      </c>
      <c r="Z188" s="151"/>
      <c r="AA188" s="151"/>
      <c r="AB188" s="151"/>
      <c r="AC188" s="151"/>
      <c r="AD188" s="151"/>
      <c r="AE188" s="151"/>
      <c r="AF188" s="151"/>
      <c r="AG188" s="151" t="s">
        <v>144</v>
      </c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151"/>
      <c r="BB188" s="151"/>
      <c r="BC188" s="151"/>
      <c r="BD188" s="151"/>
      <c r="BE188" s="151"/>
      <c r="BF188" s="151"/>
      <c r="BG188" s="151"/>
      <c r="BH188" s="151"/>
    </row>
    <row r="189" spans="1:60" outlineLevel="2" x14ac:dyDescent="0.2">
      <c r="A189" s="160"/>
      <c r="B189" s="161"/>
      <c r="C189" s="263" t="s">
        <v>354</v>
      </c>
      <c r="D189" s="264"/>
      <c r="E189" s="264"/>
      <c r="F189" s="264"/>
      <c r="G189" s="264"/>
      <c r="H189" s="163"/>
      <c r="I189" s="163"/>
      <c r="J189" s="163"/>
      <c r="K189" s="163"/>
      <c r="L189" s="163"/>
      <c r="M189" s="163"/>
      <c r="N189" s="162"/>
      <c r="O189" s="162"/>
      <c r="P189" s="162"/>
      <c r="Q189" s="162"/>
      <c r="R189" s="163"/>
      <c r="S189" s="163"/>
      <c r="T189" s="163"/>
      <c r="U189" s="163"/>
      <c r="V189" s="163"/>
      <c r="W189" s="163"/>
      <c r="X189" s="163"/>
      <c r="Y189" s="163"/>
      <c r="Z189" s="151"/>
      <c r="AA189" s="151"/>
      <c r="AB189" s="151"/>
      <c r="AC189" s="151"/>
      <c r="AD189" s="151"/>
      <c r="AE189" s="151"/>
      <c r="AF189" s="151"/>
      <c r="AG189" s="151" t="s">
        <v>146</v>
      </c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151"/>
      <c r="AV189" s="151"/>
      <c r="AW189" s="151"/>
      <c r="AX189" s="151"/>
      <c r="AY189" s="151"/>
      <c r="AZ189" s="151"/>
      <c r="BA189" s="151"/>
      <c r="BB189" s="151"/>
      <c r="BC189" s="151"/>
      <c r="BD189" s="151"/>
      <c r="BE189" s="151"/>
      <c r="BF189" s="151"/>
      <c r="BG189" s="151"/>
      <c r="BH189" s="151"/>
    </row>
    <row r="190" spans="1:60" outlineLevel="2" x14ac:dyDescent="0.2">
      <c r="A190" s="160"/>
      <c r="B190" s="161"/>
      <c r="C190" s="195" t="s">
        <v>355</v>
      </c>
      <c r="D190" s="164"/>
      <c r="E190" s="165">
        <v>10</v>
      </c>
      <c r="F190" s="163"/>
      <c r="G190" s="163"/>
      <c r="H190" s="163"/>
      <c r="I190" s="163"/>
      <c r="J190" s="163"/>
      <c r="K190" s="163"/>
      <c r="L190" s="163"/>
      <c r="M190" s="163"/>
      <c r="N190" s="162"/>
      <c r="O190" s="162"/>
      <c r="P190" s="162"/>
      <c r="Q190" s="162"/>
      <c r="R190" s="163"/>
      <c r="S190" s="163"/>
      <c r="T190" s="163"/>
      <c r="U190" s="163"/>
      <c r="V190" s="163"/>
      <c r="W190" s="163"/>
      <c r="X190" s="163"/>
      <c r="Y190" s="163"/>
      <c r="Z190" s="151"/>
      <c r="AA190" s="151"/>
      <c r="AB190" s="151"/>
      <c r="AC190" s="151"/>
      <c r="AD190" s="151"/>
      <c r="AE190" s="151"/>
      <c r="AF190" s="151"/>
      <c r="AG190" s="151" t="s">
        <v>148</v>
      </c>
      <c r="AH190" s="151">
        <v>0</v>
      </c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</row>
    <row r="191" spans="1:60" outlineLevel="1" x14ac:dyDescent="0.2">
      <c r="A191" s="178">
        <v>48</v>
      </c>
      <c r="B191" s="179" t="s">
        <v>356</v>
      </c>
      <c r="C191" s="194" t="s">
        <v>357</v>
      </c>
      <c r="D191" s="180" t="s">
        <v>212</v>
      </c>
      <c r="E191" s="181">
        <v>25.2</v>
      </c>
      <c r="F191" s="182"/>
      <c r="G191" s="183">
        <f>ROUND(E191*F191,2)</f>
        <v>0</v>
      </c>
      <c r="H191" s="182"/>
      <c r="I191" s="183">
        <f>ROUND(E191*H191,2)</f>
        <v>0</v>
      </c>
      <c r="J191" s="182"/>
      <c r="K191" s="183">
        <f>ROUND(E191*J191,2)</f>
        <v>0</v>
      </c>
      <c r="L191" s="183">
        <v>12</v>
      </c>
      <c r="M191" s="183">
        <f>G191*(1+L191/100)</f>
        <v>0</v>
      </c>
      <c r="N191" s="181">
        <v>1.1999999999999999E-3</v>
      </c>
      <c r="O191" s="181">
        <f>ROUND(E191*N191,2)</f>
        <v>0.03</v>
      </c>
      <c r="P191" s="181">
        <v>0</v>
      </c>
      <c r="Q191" s="181">
        <f>ROUND(E191*P191,2)</f>
        <v>0</v>
      </c>
      <c r="R191" s="183" t="s">
        <v>337</v>
      </c>
      <c r="S191" s="183" t="s">
        <v>141</v>
      </c>
      <c r="T191" s="184" t="s">
        <v>141</v>
      </c>
      <c r="U191" s="163">
        <v>0.21</v>
      </c>
      <c r="V191" s="163">
        <f>ROUND(E191*U191,2)</f>
        <v>5.29</v>
      </c>
      <c r="W191" s="163"/>
      <c r="X191" s="163" t="s">
        <v>142</v>
      </c>
      <c r="Y191" s="163" t="s">
        <v>143</v>
      </c>
      <c r="Z191" s="151"/>
      <c r="AA191" s="151"/>
      <c r="AB191" s="151"/>
      <c r="AC191" s="151"/>
      <c r="AD191" s="151"/>
      <c r="AE191" s="151"/>
      <c r="AF191" s="151"/>
      <c r="AG191" s="151" t="s">
        <v>144</v>
      </c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</row>
    <row r="192" spans="1:60" outlineLevel="2" x14ac:dyDescent="0.2">
      <c r="A192" s="160"/>
      <c r="B192" s="161"/>
      <c r="C192" s="261" t="s">
        <v>358</v>
      </c>
      <c r="D192" s="262"/>
      <c r="E192" s="262"/>
      <c r="F192" s="262"/>
      <c r="G192" s="262"/>
      <c r="H192" s="163"/>
      <c r="I192" s="163"/>
      <c r="J192" s="163"/>
      <c r="K192" s="163"/>
      <c r="L192" s="163"/>
      <c r="M192" s="163"/>
      <c r="N192" s="162"/>
      <c r="O192" s="162"/>
      <c r="P192" s="162"/>
      <c r="Q192" s="162"/>
      <c r="R192" s="163"/>
      <c r="S192" s="163"/>
      <c r="T192" s="163"/>
      <c r="U192" s="163"/>
      <c r="V192" s="163"/>
      <c r="W192" s="163"/>
      <c r="X192" s="163"/>
      <c r="Y192" s="163"/>
      <c r="Z192" s="151"/>
      <c r="AA192" s="151"/>
      <c r="AB192" s="151"/>
      <c r="AC192" s="151"/>
      <c r="AD192" s="151"/>
      <c r="AE192" s="151"/>
      <c r="AF192" s="151"/>
      <c r="AG192" s="151" t="s">
        <v>180</v>
      </c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</row>
    <row r="193" spans="1:60" outlineLevel="2" x14ac:dyDescent="0.2">
      <c r="A193" s="160"/>
      <c r="B193" s="161"/>
      <c r="C193" s="195" t="s">
        <v>359</v>
      </c>
      <c r="D193" s="164"/>
      <c r="E193" s="165"/>
      <c r="F193" s="163"/>
      <c r="G193" s="163"/>
      <c r="H193" s="163"/>
      <c r="I193" s="163"/>
      <c r="J193" s="163"/>
      <c r="K193" s="163"/>
      <c r="L193" s="163"/>
      <c r="M193" s="163"/>
      <c r="N193" s="162"/>
      <c r="O193" s="162"/>
      <c r="P193" s="162"/>
      <c r="Q193" s="162"/>
      <c r="R193" s="163"/>
      <c r="S193" s="163"/>
      <c r="T193" s="163"/>
      <c r="U193" s="163"/>
      <c r="V193" s="163"/>
      <c r="W193" s="163"/>
      <c r="X193" s="163"/>
      <c r="Y193" s="163"/>
      <c r="Z193" s="151"/>
      <c r="AA193" s="151"/>
      <c r="AB193" s="151"/>
      <c r="AC193" s="151"/>
      <c r="AD193" s="151"/>
      <c r="AE193" s="151"/>
      <c r="AF193" s="151"/>
      <c r="AG193" s="151" t="s">
        <v>148</v>
      </c>
      <c r="AH193" s="151">
        <v>0</v>
      </c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/>
      <c r="BF193" s="151"/>
      <c r="BG193" s="151"/>
      <c r="BH193" s="151"/>
    </row>
    <row r="194" spans="1:60" outlineLevel="3" x14ac:dyDescent="0.2">
      <c r="A194" s="160"/>
      <c r="B194" s="161"/>
      <c r="C194" s="195" t="s">
        <v>360</v>
      </c>
      <c r="D194" s="164"/>
      <c r="E194" s="165">
        <v>11.8</v>
      </c>
      <c r="F194" s="163"/>
      <c r="G194" s="163"/>
      <c r="H194" s="163"/>
      <c r="I194" s="163"/>
      <c r="J194" s="163"/>
      <c r="K194" s="163"/>
      <c r="L194" s="163"/>
      <c r="M194" s="163"/>
      <c r="N194" s="162"/>
      <c r="O194" s="162"/>
      <c r="P194" s="162"/>
      <c r="Q194" s="162"/>
      <c r="R194" s="163"/>
      <c r="S194" s="163"/>
      <c r="T194" s="163"/>
      <c r="U194" s="163"/>
      <c r="V194" s="163"/>
      <c r="W194" s="163"/>
      <c r="X194" s="163"/>
      <c r="Y194" s="163"/>
      <c r="Z194" s="151"/>
      <c r="AA194" s="151"/>
      <c r="AB194" s="151"/>
      <c r="AC194" s="151"/>
      <c r="AD194" s="151"/>
      <c r="AE194" s="151"/>
      <c r="AF194" s="151"/>
      <c r="AG194" s="151" t="s">
        <v>148</v>
      </c>
      <c r="AH194" s="151">
        <v>0</v>
      </c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</row>
    <row r="195" spans="1:60" outlineLevel="3" x14ac:dyDescent="0.2">
      <c r="A195" s="160"/>
      <c r="B195" s="161"/>
      <c r="C195" s="195" t="s">
        <v>361</v>
      </c>
      <c r="D195" s="164"/>
      <c r="E195" s="165">
        <v>5.4</v>
      </c>
      <c r="F195" s="163"/>
      <c r="G195" s="163"/>
      <c r="H195" s="163"/>
      <c r="I195" s="163"/>
      <c r="J195" s="163"/>
      <c r="K195" s="163"/>
      <c r="L195" s="163"/>
      <c r="M195" s="163"/>
      <c r="N195" s="162"/>
      <c r="O195" s="162"/>
      <c r="P195" s="162"/>
      <c r="Q195" s="162"/>
      <c r="R195" s="163"/>
      <c r="S195" s="163"/>
      <c r="T195" s="163"/>
      <c r="U195" s="163"/>
      <c r="V195" s="163"/>
      <c r="W195" s="163"/>
      <c r="X195" s="163"/>
      <c r="Y195" s="163"/>
      <c r="Z195" s="151"/>
      <c r="AA195" s="151"/>
      <c r="AB195" s="151"/>
      <c r="AC195" s="151"/>
      <c r="AD195" s="151"/>
      <c r="AE195" s="151"/>
      <c r="AF195" s="151"/>
      <c r="AG195" s="151" t="s">
        <v>148</v>
      </c>
      <c r="AH195" s="151">
        <v>0</v>
      </c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151"/>
      <c r="AV195" s="151"/>
      <c r="AW195" s="151"/>
      <c r="AX195" s="151"/>
      <c r="AY195" s="151"/>
      <c r="AZ195" s="151"/>
      <c r="BA195" s="151"/>
      <c r="BB195" s="151"/>
      <c r="BC195" s="151"/>
      <c r="BD195" s="151"/>
      <c r="BE195" s="151"/>
      <c r="BF195" s="151"/>
      <c r="BG195" s="151"/>
      <c r="BH195" s="151"/>
    </row>
    <row r="196" spans="1:60" outlineLevel="3" x14ac:dyDescent="0.2">
      <c r="A196" s="160"/>
      <c r="B196" s="161"/>
      <c r="C196" s="195" t="s">
        <v>362</v>
      </c>
      <c r="D196" s="164"/>
      <c r="E196" s="165">
        <v>8</v>
      </c>
      <c r="F196" s="163"/>
      <c r="G196" s="163"/>
      <c r="H196" s="163"/>
      <c r="I196" s="163"/>
      <c r="J196" s="163"/>
      <c r="K196" s="163"/>
      <c r="L196" s="163"/>
      <c r="M196" s="163"/>
      <c r="N196" s="162"/>
      <c r="O196" s="162"/>
      <c r="P196" s="162"/>
      <c r="Q196" s="162"/>
      <c r="R196" s="163"/>
      <c r="S196" s="163"/>
      <c r="T196" s="163"/>
      <c r="U196" s="163"/>
      <c r="V196" s="163"/>
      <c r="W196" s="163"/>
      <c r="X196" s="163"/>
      <c r="Y196" s="163"/>
      <c r="Z196" s="151"/>
      <c r="AA196" s="151"/>
      <c r="AB196" s="151"/>
      <c r="AC196" s="151"/>
      <c r="AD196" s="151"/>
      <c r="AE196" s="151"/>
      <c r="AF196" s="151"/>
      <c r="AG196" s="151" t="s">
        <v>148</v>
      </c>
      <c r="AH196" s="151">
        <v>0</v>
      </c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151"/>
      <c r="AV196" s="151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</row>
    <row r="197" spans="1:60" outlineLevel="3" x14ac:dyDescent="0.2">
      <c r="A197" s="160"/>
      <c r="B197" s="161"/>
      <c r="C197" s="195" t="s">
        <v>363</v>
      </c>
      <c r="D197" s="164"/>
      <c r="E197" s="165"/>
      <c r="F197" s="163"/>
      <c r="G197" s="163"/>
      <c r="H197" s="163"/>
      <c r="I197" s="163"/>
      <c r="J197" s="163"/>
      <c r="K197" s="163"/>
      <c r="L197" s="163"/>
      <c r="M197" s="163"/>
      <c r="N197" s="162"/>
      <c r="O197" s="162"/>
      <c r="P197" s="162"/>
      <c r="Q197" s="162"/>
      <c r="R197" s="163"/>
      <c r="S197" s="163"/>
      <c r="T197" s="163"/>
      <c r="U197" s="163"/>
      <c r="V197" s="163"/>
      <c r="W197" s="163"/>
      <c r="X197" s="163"/>
      <c r="Y197" s="163"/>
      <c r="Z197" s="151"/>
      <c r="AA197" s="151"/>
      <c r="AB197" s="151"/>
      <c r="AC197" s="151"/>
      <c r="AD197" s="151"/>
      <c r="AE197" s="151"/>
      <c r="AF197" s="151"/>
      <c r="AG197" s="151" t="s">
        <v>148</v>
      </c>
      <c r="AH197" s="151">
        <v>0</v>
      </c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151"/>
      <c r="AV197" s="151"/>
      <c r="AW197" s="151"/>
      <c r="AX197" s="151"/>
      <c r="AY197" s="151"/>
      <c r="AZ197" s="151"/>
      <c r="BA197" s="151"/>
      <c r="BB197" s="151"/>
      <c r="BC197" s="151"/>
      <c r="BD197" s="151"/>
      <c r="BE197" s="151"/>
      <c r="BF197" s="151"/>
      <c r="BG197" s="151"/>
      <c r="BH197" s="151"/>
    </row>
    <row r="198" spans="1:60" ht="22.5" outlineLevel="1" x14ac:dyDescent="0.2">
      <c r="A198" s="178">
        <v>49</v>
      </c>
      <c r="B198" s="179" t="s">
        <v>364</v>
      </c>
      <c r="C198" s="194" t="s">
        <v>365</v>
      </c>
      <c r="D198" s="180" t="s">
        <v>212</v>
      </c>
      <c r="E198" s="181">
        <v>25.2</v>
      </c>
      <c r="F198" s="182"/>
      <c r="G198" s="183">
        <f>ROUND(E198*F198,2)</f>
        <v>0</v>
      </c>
      <c r="H198" s="182"/>
      <c r="I198" s="183">
        <f>ROUND(E198*H198,2)</f>
        <v>0</v>
      </c>
      <c r="J198" s="182"/>
      <c r="K198" s="183">
        <f>ROUND(E198*J198,2)</f>
        <v>0</v>
      </c>
      <c r="L198" s="183">
        <v>12</v>
      </c>
      <c r="M198" s="183">
        <f>G198*(1+L198/100)</f>
        <v>0</v>
      </c>
      <c r="N198" s="181">
        <v>2.0999999999999999E-3</v>
      </c>
      <c r="O198" s="181">
        <f>ROUND(E198*N198,2)</f>
        <v>0.05</v>
      </c>
      <c r="P198" s="181">
        <v>0</v>
      </c>
      <c r="Q198" s="181">
        <f>ROUND(E198*P198,2)</f>
        <v>0</v>
      </c>
      <c r="R198" s="183" t="s">
        <v>337</v>
      </c>
      <c r="S198" s="183" t="s">
        <v>141</v>
      </c>
      <c r="T198" s="184" t="s">
        <v>141</v>
      </c>
      <c r="U198" s="163">
        <v>0.36725000000000002</v>
      </c>
      <c r="V198" s="163">
        <f>ROUND(E198*U198,2)</f>
        <v>9.25</v>
      </c>
      <c r="W198" s="163"/>
      <c r="X198" s="163" t="s">
        <v>142</v>
      </c>
      <c r="Y198" s="163" t="s">
        <v>143</v>
      </c>
      <c r="Z198" s="151"/>
      <c r="AA198" s="151"/>
      <c r="AB198" s="151"/>
      <c r="AC198" s="151"/>
      <c r="AD198" s="151"/>
      <c r="AE198" s="151"/>
      <c r="AF198" s="151"/>
      <c r="AG198" s="151" t="s">
        <v>144</v>
      </c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151"/>
      <c r="AV198" s="151"/>
      <c r="AW198" s="151"/>
      <c r="AX198" s="151"/>
      <c r="AY198" s="151"/>
      <c r="AZ198" s="151"/>
      <c r="BA198" s="151"/>
      <c r="BB198" s="151"/>
      <c r="BC198" s="151"/>
      <c r="BD198" s="151"/>
      <c r="BE198" s="151"/>
      <c r="BF198" s="151"/>
      <c r="BG198" s="151"/>
      <c r="BH198" s="151"/>
    </row>
    <row r="199" spans="1:60" outlineLevel="2" x14ac:dyDescent="0.2">
      <c r="A199" s="160"/>
      <c r="B199" s="161"/>
      <c r="C199" s="195" t="s">
        <v>360</v>
      </c>
      <c r="D199" s="164"/>
      <c r="E199" s="165">
        <v>11.8</v>
      </c>
      <c r="F199" s="163"/>
      <c r="G199" s="163"/>
      <c r="H199" s="163"/>
      <c r="I199" s="163"/>
      <c r="J199" s="163"/>
      <c r="K199" s="163"/>
      <c r="L199" s="163"/>
      <c r="M199" s="163"/>
      <c r="N199" s="162"/>
      <c r="O199" s="162"/>
      <c r="P199" s="162"/>
      <c r="Q199" s="162"/>
      <c r="R199" s="163"/>
      <c r="S199" s="163"/>
      <c r="T199" s="163"/>
      <c r="U199" s="163"/>
      <c r="V199" s="163"/>
      <c r="W199" s="163"/>
      <c r="X199" s="163"/>
      <c r="Y199" s="163"/>
      <c r="Z199" s="151"/>
      <c r="AA199" s="151"/>
      <c r="AB199" s="151"/>
      <c r="AC199" s="151"/>
      <c r="AD199" s="151"/>
      <c r="AE199" s="151"/>
      <c r="AF199" s="151"/>
      <c r="AG199" s="151" t="s">
        <v>148</v>
      </c>
      <c r="AH199" s="151">
        <v>0</v>
      </c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151"/>
      <c r="AV199" s="151"/>
      <c r="AW199" s="151"/>
      <c r="AX199" s="151"/>
      <c r="AY199" s="151"/>
      <c r="AZ199" s="151"/>
      <c r="BA199" s="151"/>
      <c r="BB199" s="151"/>
      <c r="BC199" s="151"/>
      <c r="BD199" s="151"/>
      <c r="BE199" s="151"/>
      <c r="BF199" s="151"/>
      <c r="BG199" s="151"/>
      <c r="BH199" s="151"/>
    </row>
    <row r="200" spans="1:60" outlineLevel="3" x14ac:dyDescent="0.2">
      <c r="A200" s="160"/>
      <c r="B200" s="161"/>
      <c r="C200" s="195" t="s">
        <v>361</v>
      </c>
      <c r="D200" s="164"/>
      <c r="E200" s="165">
        <v>5.4</v>
      </c>
      <c r="F200" s="163"/>
      <c r="G200" s="163"/>
      <c r="H200" s="163"/>
      <c r="I200" s="163"/>
      <c r="J200" s="163"/>
      <c r="K200" s="163"/>
      <c r="L200" s="163"/>
      <c r="M200" s="163"/>
      <c r="N200" s="162"/>
      <c r="O200" s="162"/>
      <c r="P200" s="162"/>
      <c r="Q200" s="162"/>
      <c r="R200" s="163"/>
      <c r="S200" s="163"/>
      <c r="T200" s="163"/>
      <c r="U200" s="163"/>
      <c r="V200" s="163"/>
      <c r="W200" s="163"/>
      <c r="X200" s="163"/>
      <c r="Y200" s="163"/>
      <c r="Z200" s="151"/>
      <c r="AA200" s="151"/>
      <c r="AB200" s="151"/>
      <c r="AC200" s="151"/>
      <c r="AD200" s="151"/>
      <c r="AE200" s="151"/>
      <c r="AF200" s="151"/>
      <c r="AG200" s="151" t="s">
        <v>148</v>
      </c>
      <c r="AH200" s="151">
        <v>0</v>
      </c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151"/>
      <c r="AV200" s="151"/>
      <c r="AW200" s="151"/>
      <c r="AX200" s="151"/>
      <c r="AY200" s="151"/>
      <c r="AZ200" s="151"/>
      <c r="BA200" s="151"/>
      <c r="BB200" s="151"/>
      <c r="BC200" s="151"/>
      <c r="BD200" s="151"/>
      <c r="BE200" s="151"/>
      <c r="BF200" s="151"/>
      <c r="BG200" s="151"/>
      <c r="BH200" s="151"/>
    </row>
    <row r="201" spans="1:60" outlineLevel="3" x14ac:dyDescent="0.2">
      <c r="A201" s="160"/>
      <c r="B201" s="161"/>
      <c r="C201" s="195" t="s">
        <v>362</v>
      </c>
      <c r="D201" s="164"/>
      <c r="E201" s="165">
        <v>8</v>
      </c>
      <c r="F201" s="163"/>
      <c r="G201" s="163"/>
      <c r="H201" s="163"/>
      <c r="I201" s="163"/>
      <c r="J201" s="163"/>
      <c r="K201" s="163"/>
      <c r="L201" s="163"/>
      <c r="M201" s="163"/>
      <c r="N201" s="162"/>
      <c r="O201" s="162"/>
      <c r="P201" s="162"/>
      <c r="Q201" s="162"/>
      <c r="R201" s="163"/>
      <c r="S201" s="163"/>
      <c r="T201" s="163"/>
      <c r="U201" s="163"/>
      <c r="V201" s="163"/>
      <c r="W201" s="163"/>
      <c r="X201" s="163"/>
      <c r="Y201" s="163"/>
      <c r="Z201" s="151"/>
      <c r="AA201" s="151"/>
      <c r="AB201" s="151"/>
      <c r="AC201" s="151"/>
      <c r="AD201" s="151"/>
      <c r="AE201" s="151"/>
      <c r="AF201" s="151"/>
      <c r="AG201" s="151" t="s">
        <v>148</v>
      </c>
      <c r="AH201" s="151">
        <v>0</v>
      </c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S201" s="151"/>
      <c r="AT201" s="151"/>
      <c r="AU201" s="151"/>
      <c r="AV201" s="151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</row>
    <row r="202" spans="1:60" ht="22.5" outlineLevel="1" x14ac:dyDescent="0.2">
      <c r="A202" s="178">
        <v>50</v>
      </c>
      <c r="B202" s="179" t="s">
        <v>366</v>
      </c>
      <c r="C202" s="194" t="s">
        <v>367</v>
      </c>
      <c r="D202" s="180" t="s">
        <v>212</v>
      </c>
      <c r="E202" s="181">
        <v>1</v>
      </c>
      <c r="F202" s="182"/>
      <c r="G202" s="183">
        <f>ROUND(E202*F202,2)</f>
        <v>0</v>
      </c>
      <c r="H202" s="182"/>
      <c r="I202" s="183">
        <f>ROUND(E202*H202,2)</f>
        <v>0</v>
      </c>
      <c r="J202" s="182"/>
      <c r="K202" s="183">
        <f>ROUND(E202*J202,2)</f>
        <v>0</v>
      </c>
      <c r="L202" s="183">
        <v>12</v>
      </c>
      <c r="M202" s="183">
        <f>G202*(1+L202/100)</f>
        <v>0</v>
      </c>
      <c r="N202" s="181">
        <v>2.0400000000000001E-3</v>
      </c>
      <c r="O202" s="181">
        <f>ROUND(E202*N202,2)</f>
        <v>0</v>
      </c>
      <c r="P202" s="181">
        <v>0</v>
      </c>
      <c r="Q202" s="181">
        <f>ROUND(E202*P202,2)</f>
        <v>0</v>
      </c>
      <c r="R202" s="183" t="s">
        <v>337</v>
      </c>
      <c r="S202" s="183" t="s">
        <v>141</v>
      </c>
      <c r="T202" s="184" t="s">
        <v>141</v>
      </c>
      <c r="U202" s="163">
        <v>0.29344999999999999</v>
      </c>
      <c r="V202" s="163">
        <f>ROUND(E202*U202,2)</f>
        <v>0.28999999999999998</v>
      </c>
      <c r="W202" s="163"/>
      <c r="X202" s="163" t="s">
        <v>142</v>
      </c>
      <c r="Y202" s="163" t="s">
        <v>143</v>
      </c>
      <c r="Z202" s="151"/>
      <c r="AA202" s="151"/>
      <c r="AB202" s="151"/>
      <c r="AC202" s="151"/>
      <c r="AD202" s="151"/>
      <c r="AE202" s="151"/>
      <c r="AF202" s="151"/>
      <c r="AG202" s="151" t="s">
        <v>144</v>
      </c>
      <c r="AH202" s="151"/>
      <c r="AI202" s="151"/>
      <c r="AJ202" s="151"/>
      <c r="AK202" s="151"/>
      <c r="AL202" s="151"/>
      <c r="AM202" s="151"/>
      <c r="AN202" s="151"/>
      <c r="AO202" s="151"/>
      <c r="AP202" s="151"/>
      <c r="AQ202" s="151"/>
      <c r="AR202" s="151"/>
      <c r="AS202" s="151"/>
      <c r="AT202" s="151"/>
      <c r="AU202" s="151"/>
      <c r="AV202" s="151"/>
      <c r="AW202" s="151"/>
      <c r="AX202" s="151"/>
      <c r="AY202" s="151"/>
      <c r="AZ202" s="151"/>
      <c r="BA202" s="151"/>
      <c r="BB202" s="151"/>
      <c r="BC202" s="151"/>
      <c r="BD202" s="151"/>
      <c r="BE202" s="151"/>
      <c r="BF202" s="151"/>
      <c r="BG202" s="151"/>
      <c r="BH202" s="151"/>
    </row>
    <row r="203" spans="1:60" outlineLevel="2" x14ac:dyDescent="0.2">
      <c r="A203" s="160"/>
      <c r="B203" s="161"/>
      <c r="C203" s="195" t="s">
        <v>368</v>
      </c>
      <c r="D203" s="164"/>
      <c r="E203" s="165">
        <v>1</v>
      </c>
      <c r="F203" s="163"/>
      <c r="G203" s="163"/>
      <c r="H203" s="163"/>
      <c r="I203" s="163"/>
      <c r="J203" s="163"/>
      <c r="K203" s="163"/>
      <c r="L203" s="163"/>
      <c r="M203" s="163"/>
      <c r="N203" s="162"/>
      <c r="O203" s="162"/>
      <c r="P203" s="162"/>
      <c r="Q203" s="162"/>
      <c r="R203" s="163"/>
      <c r="S203" s="163"/>
      <c r="T203" s="163"/>
      <c r="U203" s="163"/>
      <c r="V203" s="163"/>
      <c r="W203" s="163"/>
      <c r="X203" s="163"/>
      <c r="Y203" s="163"/>
      <c r="Z203" s="151"/>
      <c r="AA203" s="151"/>
      <c r="AB203" s="151"/>
      <c r="AC203" s="151"/>
      <c r="AD203" s="151"/>
      <c r="AE203" s="151"/>
      <c r="AF203" s="151"/>
      <c r="AG203" s="151" t="s">
        <v>148</v>
      </c>
      <c r="AH203" s="151">
        <v>0</v>
      </c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</row>
    <row r="204" spans="1:60" ht="22.5" outlineLevel="1" x14ac:dyDescent="0.2">
      <c r="A204" s="178">
        <v>51</v>
      </c>
      <c r="B204" s="179" t="s">
        <v>369</v>
      </c>
      <c r="C204" s="194" t="s">
        <v>370</v>
      </c>
      <c r="D204" s="180" t="s">
        <v>152</v>
      </c>
      <c r="E204" s="181">
        <v>8.36</v>
      </c>
      <c r="F204" s="182"/>
      <c r="G204" s="183">
        <f>ROUND(E204*F204,2)</f>
        <v>0</v>
      </c>
      <c r="H204" s="182"/>
      <c r="I204" s="183">
        <f>ROUND(E204*H204,2)</f>
        <v>0</v>
      </c>
      <c r="J204" s="182"/>
      <c r="K204" s="183">
        <f>ROUND(E204*J204,2)</f>
        <v>0</v>
      </c>
      <c r="L204" s="183">
        <v>12</v>
      </c>
      <c r="M204" s="183">
        <f>G204*(1+L204/100)</f>
        <v>0</v>
      </c>
      <c r="N204" s="181">
        <v>6.1399999999999996E-3</v>
      </c>
      <c r="O204" s="181">
        <f>ROUND(E204*N204,2)</f>
        <v>0.05</v>
      </c>
      <c r="P204" s="181">
        <v>0</v>
      </c>
      <c r="Q204" s="181">
        <f>ROUND(E204*P204,2)</f>
        <v>0</v>
      </c>
      <c r="R204" s="183" t="s">
        <v>337</v>
      </c>
      <c r="S204" s="183" t="s">
        <v>141</v>
      </c>
      <c r="T204" s="184" t="s">
        <v>141</v>
      </c>
      <c r="U204" s="163">
        <v>2.65</v>
      </c>
      <c r="V204" s="163">
        <f>ROUND(E204*U204,2)</f>
        <v>22.15</v>
      </c>
      <c r="W204" s="163"/>
      <c r="X204" s="163" t="s">
        <v>142</v>
      </c>
      <c r="Y204" s="163" t="s">
        <v>143</v>
      </c>
      <c r="Z204" s="151"/>
      <c r="AA204" s="151"/>
      <c r="AB204" s="151"/>
      <c r="AC204" s="151"/>
      <c r="AD204" s="151"/>
      <c r="AE204" s="151"/>
      <c r="AF204" s="151"/>
      <c r="AG204" s="151" t="s">
        <v>144</v>
      </c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</row>
    <row r="205" spans="1:60" ht="22.5" outlineLevel="2" x14ac:dyDescent="0.2">
      <c r="A205" s="160"/>
      <c r="B205" s="161"/>
      <c r="C205" s="195" t="s">
        <v>371</v>
      </c>
      <c r="D205" s="164"/>
      <c r="E205" s="165"/>
      <c r="F205" s="163"/>
      <c r="G205" s="163"/>
      <c r="H205" s="163"/>
      <c r="I205" s="163"/>
      <c r="J205" s="163"/>
      <c r="K205" s="163"/>
      <c r="L205" s="163"/>
      <c r="M205" s="163"/>
      <c r="N205" s="162"/>
      <c r="O205" s="162"/>
      <c r="P205" s="162"/>
      <c r="Q205" s="162"/>
      <c r="R205" s="163"/>
      <c r="S205" s="163"/>
      <c r="T205" s="163"/>
      <c r="U205" s="163"/>
      <c r="V205" s="163"/>
      <c r="W205" s="163"/>
      <c r="X205" s="163"/>
      <c r="Y205" s="163"/>
      <c r="Z205" s="151"/>
      <c r="AA205" s="151"/>
      <c r="AB205" s="151"/>
      <c r="AC205" s="151"/>
      <c r="AD205" s="151"/>
      <c r="AE205" s="151"/>
      <c r="AF205" s="151"/>
      <c r="AG205" s="151" t="s">
        <v>148</v>
      </c>
      <c r="AH205" s="151">
        <v>0</v>
      </c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</row>
    <row r="206" spans="1:60" ht="22.5" outlineLevel="3" x14ac:dyDescent="0.2">
      <c r="A206" s="160"/>
      <c r="B206" s="161"/>
      <c r="C206" s="195" t="s">
        <v>372</v>
      </c>
      <c r="D206" s="164"/>
      <c r="E206" s="165"/>
      <c r="F206" s="163"/>
      <c r="G206" s="163"/>
      <c r="H206" s="163"/>
      <c r="I206" s="163"/>
      <c r="J206" s="163"/>
      <c r="K206" s="163"/>
      <c r="L206" s="163"/>
      <c r="M206" s="163"/>
      <c r="N206" s="162"/>
      <c r="O206" s="162"/>
      <c r="P206" s="162"/>
      <c r="Q206" s="162"/>
      <c r="R206" s="163"/>
      <c r="S206" s="163"/>
      <c r="T206" s="163"/>
      <c r="U206" s="163"/>
      <c r="V206" s="163"/>
      <c r="W206" s="163"/>
      <c r="X206" s="163"/>
      <c r="Y206" s="163"/>
      <c r="Z206" s="151"/>
      <c r="AA206" s="151"/>
      <c r="AB206" s="151"/>
      <c r="AC206" s="151"/>
      <c r="AD206" s="151"/>
      <c r="AE206" s="151"/>
      <c r="AF206" s="151"/>
      <c r="AG206" s="151" t="s">
        <v>148</v>
      </c>
      <c r="AH206" s="151">
        <v>0</v>
      </c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</row>
    <row r="207" spans="1:60" ht="22.5" outlineLevel="3" x14ac:dyDescent="0.2">
      <c r="A207" s="160"/>
      <c r="B207" s="161"/>
      <c r="C207" s="195" t="s">
        <v>373</v>
      </c>
      <c r="D207" s="164"/>
      <c r="E207" s="165"/>
      <c r="F207" s="163"/>
      <c r="G207" s="163"/>
      <c r="H207" s="163"/>
      <c r="I207" s="163"/>
      <c r="J207" s="163"/>
      <c r="K207" s="163"/>
      <c r="L207" s="163"/>
      <c r="M207" s="163"/>
      <c r="N207" s="162"/>
      <c r="O207" s="162"/>
      <c r="P207" s="162"/>
      <c r="Q207" s="162"/>
      <c r="R207" s="163"/>
      <c r="S207" s="163"/>
      <c r="T207" s="163"/>
      <c r="U207" s="163"/>
      <c r="V207" s="163"/>
      <c r="W207" s="163"/>
      <c r="X207" s="163"/>
      <c r="Y207" s="163"/>
      <c r="Z207" s="151"/>
      <c r="AA207" s="151"/>
      <c r="AB207" s="151"/>
      <c r="AC207" s="151"/>
      <c r="AD207" s="151"/>
      <c r="AE207" s="151"/>
      <c r="AF207" s="151"/>
      <c r="AG207" s="151" t="s">
        <v>148</v>
      </c>
      <c r="AH207" s="151">
        <v>0</v>
      </c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</row>
    <row r="208" spans="1:60" ht="22.5" outlineLevel="3" x14ac:dyDescent="0.2">
      <c r="A208" s="160"/>
      <c r="B208" s="161"/>
      <c r="C208" s="195" t="s">
        <v>374</v>
      </c>
      <c r="D208" s="164"/>
      <c r="E208" s="165"/>
      <c r="F208" s="163"/>
      <c r="G208" s="163"/>
      <c r="H208" s="163"/>
      <c r="I208" s="163"/>
      <c r="J208" s="163"/>
      <c r="K208" s="163"/>
      <c r="L208" s="163"/>
      <c r="M208" s="163"/>
      <c r="N208" s="162"/>
      <c r="O208" s="162"/>
      <c r="P208" s="162"/>
      <c r="Q208" s="162"/>
      <c r="R208" s="163"/>
      <c r="S208" s="163"/>
      <c r="T208" s="163"/>
      <c r="U208" s="163"/>
      <c r="V208" s="163"/>
      <c r="W208" s="163"/>
      <c r="X208" s="163"/>
      <c r="Y208" s="163"/>
      <c r="Z208" s="151"/>
      <c r="AA208" s="151"/>
      <c r="AB208" s="151"/>
      <c r="AC208" s="151"/>
      <c r="AD208" s="151"/>
      <c r="AE208" s="151"/>
      <c r="AF208" s="151"/>
      <c r="AG208" s="151" t="s">
        <v>148</v>
      </c>
      <c r="AH208" s="151">
        <v>0</v>
      </c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</row>
    <row r="209" spans="1:60" ht="22.5" outlineLevel="3" x14ac:dyDescent="0.2">
      <c r="A209" s="160"/>
      <c r="B209" s="161"/>
      <c r="C209" s="195" t="s">
        <v>375</v>
      </c>
      <c r="D209" s="164"/>
      <c r="E209" s="165"/>
      <c r="F209" s="163"/>
      <c r="G209" s="163"/>
      <c r="H209" s="163"/>
      <c r="I209" s="163"/>
      <c r="J209" s="163"/>
      <c r="K209" s="163"/>
      <c r="L209" s="163"/>
      <c r="M209" s="163"/>
      <c r="N209" s="162"/>
      <c r="O209" s="162"/>
      <c r="P209" s="162"/>
      <c r="Q209" s="162"/>
      <c r="R209" s="163"/>
      <c r="S209" s="163"/>
      <c r="T209" s="163"/>
      <c r="U209" s="163"/>
      <c r="V209" s="163"/>
      <c r="W209" s="163"/>
      <c r="X209" s="163"/>
      <c r="Y209" s="163"/>
      <c r="Z209" s="151"/>
      <c r="AA209" s="151"/>
      <c r="AB209" s="151"/>
      <c r="AC209" s="151"/>
      <c r="AD209" s="151"/>
      <c r="AE209" s="151"/>
      <c r="AF209" s="151"/>
      <c r="AG209" s="151" t="s">
        <v>148</v>
      </c>
      <c r="AH209" s="151">
        <v>0</v>
      </c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</row>
    <row r="210" spans="1:60" outlineLevel="3" x14ac:dyDescent="0.2">
      <c r="A210" s="160"/>
      <c r="B210" s="161"/>
      <c r="C210" s="195" t="s">
        <v>376</v>
      </c>
      <c r="D210" s="164"/>
      <c r="E210" s="165">
        <v>8.36</v>
      </c>
      <c r="F210" s="163"/>
      <c r="G210" s="163"/>
      <c r="H210" s="163"/>
      <c r="I210" s="163"/>
      <c r="J210" s="163"/>
      <c r="K210" s="163"/>
      <c r="L210" s="163"/>
      <c r="M210" s="163"/>
      <c r="N210" s="162"/>
      <c r="O210" s="162"/>
      <c r="P210" s="162"/>
      <c r="Q210" s="162"/>
      <c r="R210" s="163"/>
      <c r="S210" s="163"/>
      <c r="T210" s="163"/>
      <c r="U210" s="163"/>
      <c r="V210" s="163"/>
      <c r="W210" s="163"/>
      <c r="X210" s="163"/>
      <c r="Y210" s="163"/>
      <c r="Z210" s="151"/>
      <c r="AA210" s="151"/>
      <c r="AB210" s="151"/>
      <c r="AC210" s="151"/>
      <c r="AD210" s="151"/>
      <c r="AE210" s="151"/>
      <c r="AF210" s="151"/>
      <c r="AG210" s="151" t="s">
        <v>148</v>
      </c>
      <c r="AH210" s="151">
        <v>0</v>
      </c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</row>
    <row r="211" spans="1:60" ht="22.5" outlineLevel="1" x14ac:dyDescent="0.2">
      <c r="A211" s="178">
        <v>52</v>
      </c>
      <c r="B211" s="179" t="s">
        <v>377</v>
      </c>
      <c r="C211" s="194" t="s">
        <v>378</v>
      </c>
      <c r="D211" s="180" t="s">
        <v>152</v>
      </c>
      <c r="E211" s="181">
        <v>2.4750000000000001</v>
      </c>
      <c r="F211" s="182"/>
      <c r="G211" s="183">
        <f>ROUND(E211*F211,2)</f>
        <v>0</v>
      </c>
      <c r="H211" s="182"/>
      <c r="I211" s="183">
        <f>ROUND(E211*H211,2)</f>
        <v>0</v>
      </c>
      <c r="J211" s="182"/>
      <c r="K211" s="183">
        <f>ROUND(E211*J211,2)</f>
        <v>0</v>
      </c>
      <c r="L211" s="183">
        <v>12</v>
      </c>
      <c r="M211" s="183">
        <f>G211*(1+L211/100)</f>
        <v>0</v>
      </c>
      <c r="N211" s="181">
        <v>6.1399999999999996E-3</v>
      </c>
      <c r="O211" s="181">
        <f>ROUND(E211*N211,2)</f>
        <v>0.02</v>
      </c>
      <c r="P211" s="181">
        <v>0</v>
      </c>
      <c r="Q211" s="181">
        <f>ROUND(E211*P211,2)</f>
        <v>0</v>
      </c>
      <c r="R211" s="183" t="s">
        <v>337</v>
      </c>
      <c r="S211" s="183" t="s">
        <v>141</v>
      </c>
      <c r="T211" s="184" t="s">
        <v>141</v>
      </c>
      <c r="U211" s="163">
        <v>1.9296500000000001</v>
      </c>
      <c r="V211" s="163">
        <f>ROUND(E211*U211,2)</f>
        <v>4.78</v>
      </c>
      <c r="W211" s="163"/>
      <c r="X211" s="163" t="s">
        <v>142</v>
      </c>
      <c r="Y211" s="163" t="s">
        <v>143</v>
      </c>
      <c r="Z211" s="151"/>
      <c r="AA211" s="151"/>
      <c r="AB211" s="151"/>
      <c r="AC211" s="151"/>
      <c r="AD211" s="151"/>
      <c r="AE211" s="151"/>
      <c r="AF211" s="151"/>
      <c r="AG211" s="151" t="s">
        <v>144</v>
      </c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</row>
    <row r="212" spans="1:60" outlineLevel="2" x14ac:dyDescent="0.2">
      <c r="A212" s="160"/>
      <c r="B212" s="161"/>
      <c r="C212" s="261" t="s">
        <v>379</v>
      </c>
      <c r="D212" s="262"/>
      <c r="E212" s="262"/>
      <c r="F212" s="262"/>
      <c r="G212" s="262"/>
      <c r="H212" s="163"/>
      <c r="I212" s="163"/>
      <c r="J212" s="163"/>
      <c r="K212" s="163"/>
      <c r="L212" s="163"/>
      <c r="M212" s="163"/>
      <c r="N212" s="162"/>
      <c r="O212" s="162"/>
      <c r="P212" s="162"/>
      <c r="Q212" s="162"/>
      <c r="R212" s="163"/>
      <c r="S212" s="163"/>
      <c r="T212" s="163"/>
      <c r="U212" s="163"/>
      <c r="V212" s="163"/>
      <c r="W212" s="163"/>
      <c r="X212" s="163"/>
      <c r="Y212" s="163"/>
      <c r="Z212" s="151"/>
      <c r="AA212" s="151"/>
      <c r="AB212" s="151"/>
      <c r="AC212" s="151"/>
      <c r="AD212" s="151"/>
      <c r="AE212" s="151"/>
      <c r="AF212" s="151"/>
      <c r="AG212" s="151" t="s">
        <v>180</v>
      </c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</row>
    <row r="213" spans="1:60" outlineLevel="2" x14ac:dyDescent="0.2">
      <c r="A213" s="160"/>
      <c r="B213" s="161"/>
      <c r="C213" s="195" t="s">
        <v>380</v>
      </c>
      <c r="D213" s="164"/>
      <c r="E213" s="165"/>
      <c r="F213" s="163"/>
      <c r="G213" s="163"/>
      <c r="H213" s="163"/>
      <c r="I213" s="163"/>
      <c r="J213" s="163"/>
      <c r="K213" s="163"/>
      <c r="L213" s="163"/>
      <c r="M213" s="163"/>
      <c r="N213" s="162"/>
      <c r="O213" s="162"/>
      <c r="P213" s="162"/>
      <c r="Q213" s="162"/>
      <c r="R213" s="163"/>
      <c r="S213" s="163"/>
      <c r="T213" s="163"/>
      <c r="U213" s="163"/>
      <c r="V213" s="163"/>
      <c r="W213" s="163"/>
      <c r="X213" s="163"/>
      <c r="Y213" s="163"/>
      <c r="Z213" s="151"/>
      <c r="AA213" s="151"/>
      <c r="AB213" s="151"/>
      <c r="AC213" s="151"/>
      <c r="AD213" s="151"/>
      <c r="AE213" s="151"/>
      <c r="AF213" s="151"/>
      <c r="AG213" s="151" t="s">
        <v>148</v>
      </c>
      <c r="AH213" s="151">
        <v>0</v>
      </c>
      <c r="AI213" s="151"/>
      <c r="AJ213" s="151"/>
      <c r="AK213" s="151"/>
      <c r="AL213" s="151"/>
      <c r="AM213" s="151"/>
      <c r="AN213" s="151"/>
      <c r="AO213" s="151"/>
      <c r="AP213" s="151"/>
      <c r="AQ213" s="151"/>
      <c r="AR213" s="151"/>
      <c r="AS213" s="151"/>
      <c r="AT213" s="151"/>
      <c r="AU213" s="151"/>
      <c r="AV213" s="151"/>
      <c r="AW213" s="151"/>
      <c r="AX213" s="151"/>
      <c r="AY213" s="151"/>
      <c r="AZ213" s="151"/>
      <c r="BA213" s="151"/>
      <c r="BB213" s="151"/>
      <c r="BC213" s="151"/>
      <c r="BD213" s="151"/>
      <c r="BE213" s="151"/>
      <c r="BF213" s="151"/>
      <c r="BG213" s="151"/>
      <c r="BH213" s="151"/>
    </row>
    <row r="214" spans="1:60" outlineLevel="3" x14ac:dyDescent="0.2">
      <c r="A214" s="160"/>
      <c r="B214" s="161"/>
      <c r="C214" s="195" t="s">
        <v>381</v>
      </c>
      <c r="D214" s="164"/>
      <c r="E214" s="165">
        <v>0.88</v>
      </c>
      <c r="F214" s="163"/>
      <c r="G214" s="163"/>
      <c r="H214" s="163"/>
      <c r="I214" s="163"/>
      <c r="J214" s="163"/>
      <c r="K214" s="163"/>
      <c r="L214" s="163"/>
      <c r="M214" s="163"/>
      <c r="N214" s="162"/>
      <c r="O214" s="162"/>
      <c r="P214" s="162"/>
      <c r="Q214" s="162"/>
      <c r="R214" s="163"/>
      <c r="S214" s="163"/>
      <c r="T214" s="163"/>
      <c r="U214" s="163"/>
      <c r="V214" s="163"/>
      <c r="W214" s="163"/>
      <c r="X214" s="163"/>
      <c r="Y214" s="163"/>
      <c r="Z214" s="151"/>
      <c r="AA214" s="151"/>
      <c r="AB214" s="151"/>
      <c r="AC214" s="151"/>
      <c r="AD214" s="151"/>
      <c r="AE214" s="151"/>
      <c r="AF214" s="151"/>
      <c r="AG214" s="151" t="s">
        <v>148</v>
      </c>
      <c r="AH214" s="151">
        <v>0</v>
      </c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151"/>
      <c r="BF214" s="151"/>
      <c r="BG214" s="151"/>
      <c r="BH214" s="151"/>
    </row>
    <row r="215" spans="1:60" outlineLevel="3" x14ac:dyDescent="0.2">
      <c r="A215" s="160"/>
      <c r="B215" s="161"/>
      <c r="C215" s="195" t="s">
        <v>382</v>
      </c>
      <c r="D215" s="164"/>
      <c r="E215" s="165"/>
      <c r="F215" s="163"/>
      <c r="G215" s="163"/>
      <c r="H215" s="163"/>
      <c r="I215" s="163"/>
      <c r="J215" s="163"/>
      <c r="K215" s="163"/>
      <c r="L215" s="163"/>
      <c r="M215" s="163"/>
      <c r="N215" s="162"/>
      <c r="O215" s="162"/>
      <c r="P215" s="162"/>
      <c r="Q215" s="162"/>
      <c r="R215" s="163"/>
      <c r="S215" s="163"/>
      <c r="T215" s="163"/>
      <c r="U215" s="163"/>
      <c r="V215" s="163"/>
      <c r="W215" s="163"/>
      <c r="X215" s="163"/>
      <c r="Y215" s="163"/>
      <c r="Z215" s="151"/>
      <c r="AA215" s="151"/>
      <c r="AB215" s="151"/>
      <c r="AC215" s="151"/>
      <c r="AD215" s="151"/>
      <c r="AE215" s="151"/>
      <c r="AF215" s="151"/>
      <c r="AG215" s="151" t="s">
        <v>148</v>
      </c>
      <c r="AH215" s="151">
        <v>0</v>
      </c>
      <c r="AI215" s="151"/>
      <c r="AJ215" s="151"/>
      <c r="AK215" s="151"/>
      <c r="AL215" s="151"/>
      <c r="AM215" s="151"/>
      <c r="AN215" s="151"/>
      <c r="AO215" s="151"/>
      <c r="AP215" s="151"/>
      <c r="AQ215" s="151"/>
      <c r="AR215" s="151"/>
      <c r="AS215" s="151"/>
      <c r="AT215" s="151"/>
      <c r="AU215" s="151"/>
      <c r="AV215" s="151"/>
      <c r="AW215" s="151"/>
      <c r="AX215" s="151"/>
      <c r="AY215" s="151"/>
      <c r="AZ215" s="151"/>
      <c r="BA215" s="151"/>
      <c r="BB215" s="151"/>
      <c r="BC215" s="151"/>
      <c r="BD215" s="151"/>
      <c r="BE215" s="151"/>
      <c r="BF215" s="151"/>
      <c r="BG215" s="151"/>
      <c r="BH215" s="151"/>
    </row>
    <row r="216" spans="1:60" outlineLevel="3" x14ac:dyDescent="0.2">
      <c r="A216" s="160"/>
      <c r="B216" s="161"/>
      <c r="C216" s="195" t="s">
        <v>383</v>
      </c>
      <c r="D216" s="164"/>
      <c r="E216" s="165">
        <v>0.55000000000000004</v>
      </c>
      <c r="F216" s="163"/>
      <c r="G216" s="163"/>
      <c r="H216" s="163"/>
      <c r="I216" s="163"/>
      <c r="J216" s="163"/>
      <c r="K216" s="163"/>
      <c r="L216" s="163"/>
      <c r="M216" s="163"/>
      <c r="N216" s="162"/>
      <c r="O216" s="162"/>
      <c r="P216" s="162"/>
      <c r="Q216" s="162"/>
      <c r="R216" s="163"/>
      <c r="S216" s="163"/>
      <c r="T216" s="163"/>
      <c r="U216" s="163"/>
      <c r="V216" s="163"/>
      <c r="W216" s="163"/>
      <c r="X216" s="163"/>
      <c r="Y216" s="163"/>
      <c r="Z216" s="151"/>
      <c r="AA216" s="151"/>
      <c r="AB216" s="151"/>
      <c r="AC216" s="151"/>
      <c r="AD216" s="151"/>
      <c r="AE216" s="151"/>
      <c r="AF216" s="151"/>
      <c r="AG216" s="151" t="s">
        <v>148</v>
      </c>
      <c r="AH216" s="151">
        <v>0</v>
      </c>
      <c r="AI216" s="151"/>
      <c r="AJ216" s="151"/>
      <c r="AK216" s="151"/>
      <c r="AL216" s="151"/>
      <c r="AM216" s="151"/>
      <c r="AN216" s="151"/>
      <c r="AO216" s="151"/>
      <c r="AP216" s="151"/>
      <c r="AQ216" s="151"/>
      <c r="AR216" s="151"/>
      <c r="AS216" s="151"/>
      <c r="AT216" s="151"/>
      <c r="AU216" s="151"/>
      <c r="AV216" s="151"/>
      <c r="AW216" s="151"/>
      <c r="AX216" s="151"/>
      <c r="AY216" s="151"/>
      <c r="AZ216" s="151"/>
      <c r="BA216" s="151"/>
      <c r="BB216" s="151"/>
      <c r="BC216" s="151"/>
      <c r="BD216" s="151"/>
      <c r="BE216" s="151"/>
      <c r="BF216" s="151"/>
      <c r="BG216" s="151"/>
      <c r="BH216" s="151"/>
    </row>
    <row r="217" spans="1:60" outlineLevel="3" x14ac:dyDescent="0.2">
      <c r="A217" s="160"/>
      <c r="B217" s="161"/>
      <c r="C217" s="195" t="s">
        <v>384</v>
      </c>
      <c r="D217" s="164"/>
      <c r="E217" s="165"/>
      <c r="F217" s="163"/>
      <c r="G217" s="163"/>
      <c r="H217" s="163"/>
      <c r="I217" s="163"/>
      <c r="J217" s="163"/>
      <c r="K217" s="163"/>
      <c r="L217" s="163"/>
      <c r="M217" s="163"/>
      <c r="N217" s="162"/>
      <c r="O217" s="162"/>
      <c r="P217" s="162"/>
      <c r="Q217" s="162"/>
      <c r="R217" s="163"/>
      <c r="S217" s="163"/>
      <c r="T217" s="163"/>
      <c r="U217" s="163"/>
      <c r="V217" s="163"/>
      <c r="W217" s="163"/>
      <c r="X217" s="163"/>
      <c r="Y217" s="163"/>
      <c r="Z217" s="151"/>
      <c r="AA217" s="151"/>
      <c r="AB217" s="151"/>
      <c r="AC217" s="151"/>
      <c r="AD217" s="151"/>
      <c r="AE217" s="151"/>
      <c r="AF217" s="151"/>
      <c r="AG217" s="151" t="s">
        <v>148</v>
      </c>
      <c r="AH217" s="151">
        <v>0</v>
      </c>
      <c r="AI217" s="151"/>
      <c r="AJ217" s="151"/>
      <c r="AK217" s="151"/>
      <c r="AL217" s="151"/>
      <c r="AM217" s="151"/>
      <c r="AN217" s="151"/>
      <c r="AO217" s="151"/>
      <c r="AP217" s="151"/>
      <c r="AQ217" s="151"/>
      <c r="AR217" s="151"/>
      <c r="AS217" s="151"/>
      <c r="AT217" s="151"/>
      <c r="AU217" s="151"/>
      <c r="AV217" s="151"/>
      <c r="AW217" s="151"/>
      <c r="AX217" s="151"/>
      <c r="AY217" s="151"/>
      <c r="AZ217" s="151"/>
      <c r="BA217" s="151"/>
      <c r="BB217" s="151"/>
      <c r="BC217" s="151"/>
      <c r="BD217" s="151"/>
      <c r="BE217" s="151"/>
      <c r="BF217" s="151"/>
      <c r="BG217" s="151"/>
      <c r="BH217" s="151"/>
    </row>
    <row r="218" spans="1:60" outlineLevel="3" x14ac:dyDescent="0.2">
      <c r="A218" s="160"/>
      <c r="B218" s="161"/>
      <c r="C218" s="195" t="s">
        <v>385</v>
      </c>
      <c r="D218" s="164"/>
      <c r="E218" s="165">
        <v>0.495</v>
      </c>
      <c r="F218" s="163"/>
      <c r="G218" s="163"/>
      <c r="H218" s="163"/>
      <c r="I218" s="163"/>
      <c r="J218" s="163"/>
      <c r="K218" s="163"/>
      <c r="L218" s="163"/>
      <c r="M218" s="163"/>
      <c r="N218" s="162"/>
      <c r="O218" s="162"/>
      <c r="P218" s="162"/>
      <c r="Q218" s="162"/>
      <c r="R218" s="163"/>
      <c r="S218" s="163"/>
      <c r="T218" s="163"/>
      <c r="U218" s="163"/>
      <c r="V218" s="163"/>
      <c r="W218" s="163"/>
      <c r="X218" s="163"/>
      <c r="Y218" s="163"/>
      <c r="Z218" s="151"/>
      <c r="AA218" s="151"/>
      <c r="AB218" s="151"/>
      <c r="AC218" s="151"/>
      <c r="AD218" s="151"/>
      <c r="AE218" s="151"/>
      <c r="AF218" s="151"/>
      <c r="AG218" s="151" t="s">
        <v>148</v>
      </c>
      <c r="AH218" s="151">
        <v>0</v>
      </c>
      <c r="AI218" s="151"/>
      <c r="AJ218" s="151"/>
      <c r="AK218" s="151"/>
      <c r="AL218" s="151"/>
      <c r="AM218" s="151"/>
      <c r="AN218" s="151"/>
      <c r="AO218" s="151"/>
      <c r="AP218" s="151"/>
      <c r="AQ218" s="151"/>
      <c r="AR218" s="151"/>
      <c r="AS218" s="151"/>
      <c r="AT218" s="151"/>
      <c r="AU218" s="151"/>
      <c r="AV218" s="151"/>
      <c r="AW218" s="151"/>
      <c r="AX218" s="151"/>
      <c r="AY218" s="151"/>
      <c r="AZ218" s="151"/>
      <c r="BA218" s="151"/>
      <c r="BB218" s="151"/>
      <c r="BC218" s="151"/>
      <c r="BD218" s="151"/>
      <c r="BE218" s="151"/>
      <c r="BF218" s="151"/>
      <c r="BG218" s="151"/>
      <c r="BH218" s="151"/>
    </row>
    <row r="219" spans="1:60" outlineLevel="3" x14ac:dyDescent="0.2">
      <c r="A219" s="160"/>
      <c r="B219" s="161"/>
      <c r="C219" s="195" t="s">
        <v>386</v>
      </c>
      <c r="D219" s="164"/>
      <c r="E219" s="165"/>
      <c r="F219" s="163"/>
      <c r="G219" s="163"/>
      <c r="H219" s="163"/>
      <c r="I219" s="163"/>
      <c r="J219" s="163"/>
      <c r="K219" s="163"/>
      <c r="L219" s="163"/>
      <c r="M219" s="163"/>
      <c r="N219" s="162"/>
      <c r="O219" s="162"/>
      <c r="P219" s="162"/>
      <c r="Q219" s="162"/>
      <c r="R219" s="163"/>
      <c r="S219" s="163"/>
      <c r="T219" s="163"/>
      <c r="U219" s="163"/>
      <c r="V219" s="163"/>
      <c r="W219" s="163"/>
      <c r="X219" s="163"/>
      <c r="Y219" s="163"/>
      <c r="Z219" s="151"/>
      <c r="AA219" s="151"/>
      <c r="AB219" s="151"/>
      <c r="AC219" s="151"/>
      <c r="AD219" s="151"/>
      <c r="AE219" s="151"/>
      <c r="AF219" s="151"/>
      <c r="AG219" s="151" t="s">
        <v>148</v>
      </c>
      <c r="AH219" s="151">
        <v>0</v>
      </c>
      <c r="AI219" s="151"/>
      <c r="AJ219" s="151"/>
      <c r="AK219" s="151"/>
      <c r="AL219" s="151"/>
      <c r="AM219" s="151"/>
      <c r="AN219" s="151"/>
      <c r="AO219" s="151"/>
      <c r="AP219" s="151"/>
      <c r="AQ219" s="151"/>
      <c r="AR219" s="151"/>
      <c r="AS219" s="151"/>
      <c r="AT219" s="151"/>
      <c r="AU219" s="151"/>
      <c r="AV219" s="151"/>
      <c r="AW219" s="151"/>
      <c r="AX219" s="151"/>
      <c r="AY219" s="151"/>
      <c r="AZ219" s="151"/>
      <c r="BA219" s="151"/>
      <c r="BB219" s="151"/>
      <c r="BC219" s="151"/>
      <c r="BD219" s="151"/>
      <c r="BE219" s="151"/>
      <c r="BF219" s="151"/>
      <c r="BG219" s="151"/>
      <c r="BH219" s="151"/>
    </row>
    <row r="220" spans="1:60" outlineLevel="3" x14ac:dyDescent="0.2">
      <c r="A220" s="160"/>
      <c r="B220" s="161"/>
      <c r="C220" s="195" t="s">
        <v>383</v>
      </c>
      <c r="D220" s="164"/>
      <c r="E220" s="165">
        <v>0.55000000000000004</v>
      </c>
      <c r="F220" s="163"/>
      <c r="G220" s="163"/>
      <c r="H220" s="163"/>
      <c r="I220" s="163"/>
      <c r="J220" s="163"/>
      <c r="K220" s="163"/>
      <c r="L220" s="163"/>
      <c r="M220" s="163"/>
      <c r="N220" s="162"/>
      <c r="O220" s="162"/>
      <c r="P220" s="162"/>
      <c r="Q220" s="162"/>
      <c r="R220" s="163"/>
      <c r="S220" s="163"/>
      <c r="T220" s="163"/>
      <c r="U220" s="163"/>
      <c r="V220" s="163"/>
      <c r="W220" s="163"/>
      <c r="X220" s="163"/>
      <c r="Y220" s="163"/>
      <c r="Z220" s="151"/>
      <c r="AA220" s="151"/>
      <c r="AB220" s="151"/>
      <c r="AC220" s="151"/>
      <c r="AD220" s="151"/>
      <c r="AE220" s="151"/>
      <c r="AF220" s="151"/>
      <c r="AG220" s="151" t="s">
        <v>148</v>
      </c>
      <c r="AH220" s="151">
        <v>0</v>
      </c>
      <c r="AI220" s="151"/>
      <c r="AJ220" s="151"/>
      <c r="AK220" s="151"/>
      <c r="AL220" s="151"/>
      <c r="AM220" s="151"/>
      <c r="AN220" s="151"/>
      <c r="AO220" s="151"/>
      <c r="AP220" s="151"/>
      <c r="AQ220" s="151"/>
      <c r="AR220" s="151"/>
      <c r="AS220" s="151"/>
      <c r="AT220" s="151"/>
      <c r="AU220" s="151"/>
      <c r="AV220" s="151"/>
      <c r="AW220" s="151"/>
      <c r="AX220" s="151"/>
      <c r="AY220" s="151"/>
      <c r="AZ220" s="151"/>
      <c r="BA220" s="151"/>
      <c r="BB220" s="151"/>
      <c r="BC220" s="151"/>
      <c r="BD220" s="151"/>
      <c r="BE220" s="151"/>
      <c r="BF220" s="151"/>
      <c r="BG220" s="151"/>
      <c r="BH220" s="151"/>
    </row>
    <row r="221" spans="1:60" ht="22.5" outlineLevel="1" x14ac:dyDescent="0.2">
      <c r="A221" s="178">
        <v>53</v>
      </c>
      <c r="B221" s="179" t="s">
        <v>387</v>
      </c>
      <c r="C221" s="194" t="s">
        <v>388</v>
      </c>
      <c r="D221" s="180" t="s">
        <v>212</v>
      </c>
      <c r="E221" s="181">
        <v>15.2</v>
      </c>
      <c r="F221" s="182"/>
      <c r="G221" s="183">
        <f>ROUND(E221*F221,2)</f>
        <v>0</v>
      </c>
      <c r="H221" s="182"/>
      <c r="I221" s="183">
        <f>ROUND(E221*H221,2)</f>
        <v>0</v>
      </c>
      <c r="J221" s="182"/>
      <c r="K221" s="183">
        <f>ROUND(E221*J221,2)</f>
        <v>0</v>
      </c>
      <c r="L221" s="183">
        <v>12</v>
      </c>
      <c r="M221" s="183">
        <f>G221*(1+L221/100)</f>
        <v>0</v>
      </c>
      <c r="N221" s="181">
        <v>6.8799999999999998E-3</v>
      </c>
      <c r="O221" s="181">
        <f>ROUND(E221*N221,2)</f>
        <v>0.1</v>
      </c>
      <c r="P221" s="181">
        <v>0</v>
      </c>
      <c r="Q221" s="181">
        <f>ROUND(E221*P221,2)</f>
        <v>0</v>
      </c>
      <c r="R221" s="183" t="s">
        <v>337</v>
      </c>
      <c r="S221" s="183" t="s">
        <v>141</v>
      </c>
      <c r="T221" s="184" t="s">
        <v>141</v>
      </c>
      <c r="U221" s="163">
        <v>0.51519999999999999</v>
      </c>
      <c r="V221" s="163">
        <f>ROUND(E221*U221,2)</f>
        <v>7.83</v>
      </c>
      <c r="W221" s="163"/>
      <c r="X221" s="163" t="s">
        <v>142</v>
      </c>
      <c r="Y221" s="163" t="s">
        <v>143</v>
      </c>
      <c r="Z221" s="151"/>
      <c r="AA221" s="151"/>
      <c r="AB221" s="151"/>
      <c r="AC221" s="151"/>
      <c r="AD221" s="151"/>
      <c r="AE221" s="151"/>
      <c r="AF221" s="151"/>
      <c r="AG221" s="151" t="s">
        <v>144</v>
      </c>
      <c r="AH221" s="151"/>
      <c r="AI221" s="151"/>
      <c r="AJ221" s="151"/>
      <c r="AK221" s="151"/>
      <c r="AL221" s="151"/>
      <c r="AM221" s="151"/>
      <c r="AN221" s="151"/>
      <c r="AO221" s="151"/>
      <c r="AP221" s="151"/>
      <c r="AQ221" s="151"/>
      <c r="AR221" s="151"/>
      <c r="AS221" s="151"/>
      <c r="AT221" s="151"/>
      <c r="AU221" s="151"/>
      <c r="AV221" s="151"/>
      <c r="AW221" s="151"/>
      <c r="AX221" s="151"/>
      <c r="AY221" s="151"/>
      <c r="AZ221" s="151"/>
      <c r="BA221" s="151"/>
      <c r="BB221" s="151"/>
      <c r="BC221" s="151"/>
      <c r="BD221" s="151"/>
      <c r="BE221" s="151"/>
      <c r="BF221" s="151"/>
      <c r="BG221" s="151"/>
      <c r="BH221" s="151"/>
    </row>
    <row r="222" spans="1:60" outlineLevel="2" x14ac:dyDescent="0.2">
      <c r="A222" s="160"/>
      <c r="B222" s="161"/>
      <c r="C222" s="263" t="s">
        <v>389</v>
      </c>
      <c r="D222" s="264"/>
      <c r="E222" s="264"/>
      <c r="F222" s="264"/>
      <c r="G222" s="264"/>
      <c r="H222" s="163"/>
      <c r="I222" s="163"/>
      <c r="J222" s="163"/>
      <c r="K222" s="163"/>
      <c r="L222" s="163"/>
      <c r="M222" s="163"/>
      <c r="N222" s="162"/>
      <c r="O222" s="162"/>
      <c r="P222" s="162"/>
      <c r="Q222" s="162"/>
      <c r="R222" s="163"/>
      <c r="S222" s="163"/>
      <c r="T222" s="163"/>
      <c r="U222" s="163"/>
      <c r="V222" s="163"/>
      <c r="W222" s="163"/>
      <c r="X222" s="163"/>
      <c r="Y222" s="163"/>
      <c r="Z222" s="151"/>
      <c r="AA222" s="151"/>
      <c r="AB222" s="151"/>
      <c r="AC222" s="151"/>
      <c r="AD222" s="151"/>
      <c r="AE222" s="151"/>
      <c r="AF222" s="151"/>
      <c r="AG222" s="151" t="s">
        <v>146</v>
      </c>
      <c r="AH222" s="151"/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151"/>
      <c r="BH222" s="151"/>
    </row>
    <row r="223" spans="1:60" outlineLevel="2" x14ac:dyDescent="0.2">
      <c r="A223" s="160"/>
      <c r="B223" s="161"/>
      <c r="C223" s="195" t="s">
        <v>390</v>
      </c>
      <c r="D223" s="164"/>
      <c r="E223" s="165">
        <v>12.6</v>
      </c>
      <c r="F223" s="163"/>
      <c r="G223" s="163"/>
      <c r="H223" s="163"/>
      <c r="I223" s="163"/>
      <c r="J223" s="163"/>
      <c r="K223" s="163"/>
      <c r="L223" s="163"/>
      <c r="M223" s="163"/>
      <c r="N223" s="162"/>
      <c r="O223" s="162"/>
      <c r="P223" s="162"/>
      <c r="Q223" s="162"/>
      <c r="R223" s="163"/>
      <c r="S223" s="163"/>
      <c r="T223" s="163"/>
      <c r="U223" s="163"/>
      <c r="V223" s="163"/>
      <c r="W223" s="163"/>
      <c r="X223" s="163"/>
      <c r="Y223" s="163"/>
      <c r="Z223" s="151"/>
      <c r="AA223" s="151"/>
      <c r="AB223" s="151"/>
      <c r="AC223" s="151"/>
      <c r="AD223" s="151"/>
      <c r="AE223" s="151"/>
      <c r="AF223" s="151"/>
      <c r="AG223" s="151" t="s">
        <v>148</v>
      </c>
      <c r="AH223" s="151">
        <v>0</v>
      </c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</row>
    <row r="224" spans="1:60" outlineLevel="3" x14ac:dyDescent="0.2">
      <c r="A224" s="160"/>
      <c r="B224" s="161"/>
      <c r="C224" s="195" t="s">
        <v>391</v>
      </c>
      <c r="D224" s="164"/>
      <c r="E224" s="165">
        <v>2.6</v>
      </c>
      <c r="F224" s="163"/>
      <c r="G224" s="163"/>
      <c r="H224" s="163"/>
      <c r="I224" s="163"/>
      <c r="J224" s="163"/>
      <c r="K224" s="163"/>
      <c r="L224" s="163"/>
      <c r="M224" s="163"/>
      <c r="N224" s="162"/>
      <c r="O224" s="162"/>
      <c r="P224" s="162"/>
      <c r="Q224" s="162"/>
      <c r="R224" s="163"/>
      <c r="S224" s="163"/>
      <c r="T224" s="163"/>
      <c r="U224" s="163"/>
      <c r="V224" s="163"/>
      <c r="W224" s="163"/>
      <c r="X224" s="163"/>
      <c r="Y224" s="163"/>
      <c r="Z224" s="151"/>
      <c r="AA224" s="151"/>
      <c r="AB224" s="151"/>
      <c r="AC224" s="151"/>
      <c r="AD224" s="151"/>
      <c r="AE224" s="151"/>
      <c r="AF224" s="151"/>
      <c r="AG224" s="151" t="s">
        <v>148</v>
      </c>
      <c r="AH224" s="151">
        <v>0</v>
      </c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51"/>
      <c r="BB224" s="151"/>
      <c r="BC224" s="151"/>
      <c r="BD224" s="151"/>
      <c r="BE224" s="151"/>
      <c r="BF224" s="151"/>
      <c r="BG224" s="151"/>
      <c r="BH224" s="151"/>
    </row>
    <row r="225" spans="1:60" ht="22.5" outlineLevel="1" x14ac:dyDescent="0.2">
      <c r="A225" s="178">
        <v>54</v>
      </c>
      <c r="B225" s="179" t="s">
        <v>392</v>
      </c>
      <c r="C225" s="194" t="s">
        <v>393</v>
      </c>
      <c r="D225" s="180" t="s">
        <v>242</v>
      </c>
      <c r="E225" s="181">
        <v>2</v>
      </c>
      <c r="F225" s="182"/>
      <c r="G225" s="183">
        <f>ROUND(E225*F225,2)</f>
        <v>0</v>
      </c>
      <c r="H225" s="182"/>
      <c r="I225" s="183">
        <f>ROUND(E225*H225,2)</f>
        <v>0</v>
      </c>
      <c r="J225" s="182"/>
      <c r="K225" s="183">
        <f>ROUND(E225*J225,2)</f>
        <v>0</v>
      </c>
      <c r="L225" s="183">
        <v>12</v>
      </c>
      <c r="M225" s="183">
        <f>G225*(1+L225/100)</f>
        <v>0</v>
      </c>
      <c r="N225" s="181">
        <v>5.0000000000000001E-4</v>
      </c>
      <c r="O225" s="181">
        <f>ROUND(E225*N225,2)</f>
        <v>0</v>
      </c>
      <c r="P225" s="181">
        <v>0</v>
      </c>
      <c r="Q225" s="181">
        <f>ROUND(E225*P225,2)</f>
        <v>0</v>
      </c>
      <c r="R225" s="183" t="s">
        <v>337</v>
      </c>
      <c r="S225" s="183" t="s">
        <v>141</v>
      </c>
      <c r="T225" s="184" t="s">
        <v>141</v>
      </c>
      <c r="U225" s="163">
        <v>0.41</v>
      </c>
      <c r="V225" s="163">
        <f>ROUND(E225*U225,2)</f>
        <v>0.82</v>
      </c>
      <c r="W225" s="163"/>
      <c r="X225" s="163" t="s">
        <v>142</v>
      </c>
      <c r="Y225" s="163" t="s">
        <v>143</v>
      </c>
      <c r="Z225" s="151"/>
      <c r="AA225" s="151"/>
      <c r="AB225" s="151"/>
      <c r="AC225" s="151"/>
      <c r="AD225" s="151"/>
      <c r="AE225" s="151"/>
      <c r="AF225" s="151"/>
      <c r="AG225" s="151" t="s">
        <v>144</v>
      </c>
      <c r="AH225" s="151"/>
      <c r="AI225" s="151"/>
      <c r="AJ225" s="151"/>
      <c r="AK225" s="151"/>
      <c r="AL225" s="151"/>
      <c r="AM225" s="151"/>
      <c r="AN225" s="151"/>
      <c r="AO225" s="151"/>
      <c r="AP225" s="151"/>
      <c r="AQ225" s="151"/>
      <c r="AR225" s="151"/>
      <c r="AS225" s="151"/>
      <c r="AT225" s="151"/>
      <c r="AU225" s="151"/>
      <c r="AV225" s="151"/>
      <c r="AW225" s="151"/>
      <c r="AX225" s="151"/>
      <c r="AY225" s="151"/>
      <c r="AZ225" s="151"/>
      <c r="BA225" s="151"/>
      <c r="BB225" s="151"/>
      <c r="BC225" s="151"/>
      <c r="BD225" s="151"/>
      <c r="BE225" s="151"/>
      <c r="BF225" s="151"/>
      <c r="BG225" s="151"/>
      <c r="BH225" s="151"/>
    </row>
    <row r="226" spans="1:60" outlineLevel="2" x14ac:dyDescent="0.2">
      <c r="A226" s="160"/>
      <c r="B226" s="161"/>
      <c r="C226" s="195" t="s">
        <v>394</v>
      </c>
      <c r="D226" s="164"/>
      <c r="E226" s="165"/>
      <c r="F226" s="163"/>
      <c r="G226" s="163"/>
      <c r="H226" s="163"/>
      <c r="I226" s="163"/>
      <c r="J226" s="163"/>
      <c r="K226" s="163"/>
      <c r="L226" s="163"/>
      <c r="M226" s="163"/>
      <c r="N226" s="162"/>
      <c r="O226" s="162"/>
      <c r="P226" s="162"/>
      <c r="Q226" s="162"/>
      <c r="R226" s="163"/>
      <c r="S226" s="163"/>
      <c r="T226" s="163"/>
      <c r="U226" s="163"/>
      <c r="V226" s="163"/>
      <c r="W226" s="163"/>
      <c r="X226" s="163"/>
      <c r="Y226" s="163"/>
      <c r="Z226" s="151"/>
      <c r="AA226" s="151"/>
      <c r="AB226" s="151"/>
      <c r="AC226" s="151"/>
      <c r="AD226" s="151"/>
      <c r="AE226" s="151"/>
      <c r="AF226" s="151"/>
      <c r="AG226" s="151" t="s">
        <v>148</v>
      </c>
      <c r="AH226" s="151">
        <v>0</v>
      </c>
      <c r="AI226" s="151"/>
      <c r="AJ226" s="151"/>
      <c r="AK226" s="151"/>
      <c r="AL226" s="151"/>
      <c r="AM226" s="151"/>
      <c r="AN226" s="151"/>
      <c r="AO226" s="151"/>
      <c r="AP226" s="151"/>
      <c r="AQ226" s="151"/>
      <c r="AR226" s="151"/>
      <c r="AS226" s="151"/>
      <c r="AT226" s="151"/>
      <c r="AU226" s="151"/>
      <c r="AV226" s="151"/>
      <c r="AW226" s="151"/>
      <c r="AX226" s="151"/>
      <c r="AY226" s="151"/>
      <c r="AZ226" s="151"/>
      <c r="BA226" s="151"/>
      <c r="BB226" s="151"/>
      <c r="BC226" s="151"/>
      <c r="BD226" s="151"/>
      <c r="BE226" s="151"/>
      <c r="BF226" s="151"/>
      <c r="BG226" s="151"/>
      <c r="BH226" s="151"/>
    </row>
    <row r="227" spans="1:60" outlineLevel="3" x14ac:dyDescent="0.2">
      <c r="A227" s="160"/>
      <c r="B227" s="161"/>
      <c r="C227" s="195" t="s">
        <v>395</v>
      </c>
      <c r="D227" s="164"/>
      <c r="E227" s="165">
        <v>2</v>
      </c>
      <c r="F227" s="163"/>
      <c r="G227" s="163"/>
      <c r="H227" s="163"/>
      <c r="I227" s="163"/>
      <c r="J227" s="163"/>
      <c r="K227" s="163"/>
      <c r="L227" s="163"/>
      <c r="M227" s="163"/>
      <c r="N227" s="162"/>
      <c r="O227" s="162"/>
      <c r="P227" s="162"/>
      <c r="Q227" s="162"/>
      <c r="R227" s="163"/>
      <c r="S227" s="163"/>
      <c r="T227" s="163"/>
      <c r="U227" s="163"/>
      <c r="V227" s="163"/>
      <c r="W227" s="163"/>
      <c r="X227" s="163"/>
      <c r="Y227" s="163"/>
      <c r="Z227" s="151"/>
      <c r="AA227" s="151"/>
      <c r="AB227" s="151"/>
      <c r="AC227" s="151"/>
      <c r="AD227" s="151"/>
      <c r="AE227" s="151"/>
      <c r="AF227" s="151"/>
      <c r="AG227" s="151" t="s">
        <v>148</v>
      </c>
      <c r="AH227" s="151">
        <v>0</v>
      </c>
      <c r="AI227" s="151"/>
      <c r="AJ227" s="151"/>
      <c r="AK227" s="151"/>
      <c r="AL227" s="151"/>
      <c r="AM227" s="151"/>
      <c r="AN227" s="151"/>
      <c r="AO227" s="151"/>
      <c r="AP227" s="151"/>
      <c r="AQ227" s="151"/>
      <c r="AR227" s="151"/>
      <c r="AS227" s="151"/>
      <c r="AT227" s="151"/>
      <c r="AU227" s="151"/>
      <c r="AV227" s="151"/>
      <c r="AW227" s="151"/>
      <c r="AX227" s="151"/>
      <c r="AY227" s="151"/>
      <c r="AZ227" s="151"/>
      <c r="BA227" s="151"/>
      <c r="BB227" s="151"/>
      <c r="BC227" s="151"/>
      <c r="BD227" s="151"/>
      <c r="BE227" s="151"/>
      <c r="BF227" s="151"/>
      <c r="BG227" s="151"/>
      <c r="BH227" s="151"/>
    </row>
    <row r="228" spans="1:60" outlineLevel="1" x14ac:dyDescent="0.2">
      <c r="A228" s="178">
        <v>55</v>
      </c>
      <c r="B228" s="179" t="s">
        <v>396</v>
      </c>
      <c r="C228" s="194" t="s">
        <v>397</v>
      </c>
      <c r="D228" s="180" t="s">
        <v>212</v>
      </c>
      <c r="E228" s="181">
        <v>19.399999999999999</v>
      </c>
      <c r="F228" s="182"/>
      <c r="G228" s="183">
        <f>ROUND(E228*F228,2)</f>
        <v>0</v>
      </c>
      <c r="H228" s="182"/>
      <c r="I228" s="183">
        <f>ROUND(E228*H228,2)</f>
        <v>0</v>
      </c>
      <c r="J228" s="182"/>
      <c r="K228" s="183">
        <f>ROUND(E228*J228,2)</f>
        <v>0</v>
      </c>
      <c r="L228" s="183">
        <v>12</v>
      </c>
      <c r="M228" s="183">
        <f>G228*(1+L228/100)</f>
        <v>0</v>
      </c>
      <c r="N228" s="181">
        <v>1.5299999999999999E-3</v>
      </c>
      <c r="O228" s="181">
        <f>ROUND(E228*N228,2)</f>
        <v>0.03</v>
      </c>
      <c r="P228" s="181">
        <v>0</v>
      </c>
      <c r="Q228" s="181">
        <f>ROUND(E228*P228,2)</f>
        <v>0</v>
      </c>
      <c r="R228" s="183" t="s">
        <v>337</v>
      </c>
      <c r="S228" s="183" t="s">
        <v>141</v>
      </c>
      <c r="T228" s="184" t="s">
        <v>141</v>
      </c>
      <c r="U228" s="163">
        <v>0.24</v>
      </c>
      <c r="V228" s="163">
        <f>ROUND(E228*U228,2)</f>
        <v>4.66</v>
      </c>
      <c r="W228" s="163"/>
      <c r="X228" s="163" t="s">
        <v>142</v>
      </c>
      <c r="Y228" s="163" t="s">
        <v>143</v>
      </c>
      <c r="Z228" s="151"/>
      <c r="AA228" s="151"/>
      <c r="AB228" s="151"/>
      <c r="AC228" s="151"/>
      <c r="AD228" s="151"/>
      <c r="AE228" s="151"/>
      <c r="AF228" s="151"/>
      <c r="AG228" s="151" t="s">
        <v>144</v>
      </c>
      <c r="AH228" s="151"/>
      <c r="AI228" s="151"/>
      <c r="AJ228" s="151"/>
      <c r="AK228" s="151"/>
      <c r="AL228" s="151"/>
      <c r="AM228" s="151"/>
      <c r="AN228" s="151"/>
      <c r="AO228" s="151"/>
      <c r="AP228" s="151"/>
      <c r="AQ228" s="151"/>
      <c r="AR228" s="151"/>
      <c r="AS228" s="151"/>
      <c r="AT228" s="151"/>
      <c r="AU228" s="151"/>
      <c r="AV228" s="151"/>
      <c r="AW228" s="151"/>
      <c r="AX228" s="151"/>
      <c r="AY228" s="151"/>
      <c r="AZ228" s="151"/>
      <c r="BA228" s="151"/>
      <c r="BB228" s="151"/>
      <c r="BC228" s="151"/>
      <c r="BD228" s="151"/>
      <c r="BE228" s="151"/>
      <c r="BF228" s="151"/>
      <c r="BG228" s="151"/>
      <c r="BH228" s="151"/>
    </row>
    <row r="229" spans="1:60" outlineLevel="2" x14ac:dyDescent="0.2">
      <c r="A229" s="160"/>
      <c r="B229" s="161"/>
      <c r="C229" s="195" t="s">
        <v>398</v>
      </c>
      <c r="D229" s="164"/>
      <c r="E229" s="165">
        <v>5.4</v>
      </c>
      <c r="F229" s="163"/>
      <c r="G229" s="163"/>
      <c r="H229" s="163"/>
      <c r="I229" s="163"/>
      <c r="J229" s="163"/>
      <c r="K229" s="163"/>
      <c r="L229" s="163"/>
      <c r="M229" s="163"/>
      <c r="N229" s="162"/>
      <c r="O229" s="162"/>
      <c r="P229" s="162"/>
      <c r="Q229" s="162"/>
      <c r="R229" s="163"/>
      <c r="S229" s="163"/>
      <c r="T229" s="163"/>
      <c r="U229" s="163"/>
      <c r="V229" s="163"/>
      <c r="W229" s="163"/>
      <c r="X229" s="163"/>
      <c r="Y229" s="163"/>
      <c r="Z229" s="151"/>
      <c r="AA229" s="151"/>
      <c r="AB229" s="151"/>
      <c r="AC229" s="151"/>
      <c r="AD229" s="151"/>
      <c r="AE229" s="151"/>
      <c r="AF229" s="151"/>
      <c r="AG229" s="151" t="s">
        <v>148</v>
      </c>
      <c r="AH229" s="151">
        <v>0</v>
      </c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W229" s="151"/>
      <c r="AX229" s="151"/>
      <c r="AY229" s="151"/>
      <c r="AZ229" s="151"/>
      <c r="BA229" s="151"/>
      <c r="BB229" s="151"/>
      <c r="BC229" s="151"/>
      <c r="BD229" s="151"/>
      <c r="BE229" s="151"/>
      <c r="BF229" s="151"/>
      <c r="BG229" s="151"/>
      <c r="BH229" s="151"/>
    </row>
    <row r="230" spans="1:60" outlineLevel="3" x14ac:dyDescent="0.2">
      <c r="A230" s="160"/>
      <c r="B230" s="161"/>
      <c r="C230" s="195" t="s">
        <v>399</v>
      </c>
      <c r="D230" s="164"/>
      <c r="E230" s="165">
        <v>14</v>
      </c>
      <c r="F230" s="163"/>
      <c r="G230" s="163"/>
      <c r="H230" s="163"/>
      <c r="I230" s="163"/>
      <c r="J230" s="163"/>
      <c r="K230" s="163"/>
      <c r="L230" s="163"/>
      <c r="M230" s="163"/>
      <c r="N230" s="162"/>
      <c r="O230" s="162"/>
      <c r="P230" s="162"/>
      <c r="Q230" s="162"/>
      <c r="R230" s="163"/>
      <c r="S230" s="163"/>
      <c r="T230" s="163"/>
      <c r="U230" s="163"/>
      <c r="V230" s="163"/>
      <c r="W230" s="163"/>
      <c r="X230" s="163"/>
      <c r="Y230" s="163"/>
      <c r="Z230" s="151"/>
      <c r="AA230" s="151"/>
      <c r="AB230" s="151"/>
      <c r="AC230" s="151"/>
      <c r="AD230" s="151"/>
      <c r="AE230" s="151"/>
      <c r="AF230" s="151"/>
      <c r="AG230" s="151" t="s">
        <v>148</v>
      </c>
      <c r="AH230" s="151">
        <v>0</v>
      </c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</row>
    <row r="231" spans="1:60" ht="22.5" outlineLevel="1" x14ac:dyDescent="0.2">
      <c r="A231" s="178">
        <v>56</v>
      </c>
      <c r="B231" s="179" t="s">
        <v>400</v>
      </c>
      <c r="C231" s="194" t="s">
        <v>401</v>
      </c>
      <c r="D231" s="180" t="s">
        <v>212</v>
      </c>
      <c r="E231" s="181">
        <v>28.4</v>
      </c>
      <c r="F231" s="182"/>
      <c r="G231" s="183">
        <f>ROUND(E231*F231,2)</f>
        <v>0</v>
      </c>
      <c r="H231" s="182"/>
      <c r="I231" s="183">
        <f>ROUND(E231*H231,2)</f>
        <v>0</v>
      </c>
      <c r="J231" s="182"/>
      <c r="K231" s="183">
        <f>ROUND(E231*J231,2)</f>
        <v>0</v>
      </c>
      <c r="L231" s="183">
        <v>12</v>
      </c>
      <c r="M231" s="183">
        <f>G231*(1+L231/100)</f>
        <v>0</v>
      </c>
      <c r="N231" s="181">
        <v>0</v>
      </c>
      <c r="O231" s="181">
        <f>ROUND(E231*N231,2)</f>
        <v>0</v>
      </c>
      <c r="P231" s="181">
        <v>4.45E-3</v>
      </c>
      <c r="Q231" s="181">
        <f>ROUND(E231*P231,2)</f>
        <v>0.13</v>
      </c>
      <c r="R231" s="183" t="s">
        <v>337</v>
      </c>
      <c r="S231" s="183" t="s">
        <v>141</v>
      </c>
      <c r="T231" s="184" t="s">
        <v>141</v>
      </c>
      <c r="U231" s="163">
        <v>0.09</v>
      </c>
      <c r="V231" s="163">
        <f>ROUND(E231*U231,2)</f>
        <v>2.56</v>
      </c>
      <c r="W231" s="163"/>
      <c r="X231" s="163" t="s">
        <v>142</v>
      </c>
      <c r="Y231" s="163" t="s">
        <v>143</v>
      </c>
      <c r="Z231" s="151"/>
      <c r="AA231" s="151"/>
      <c r="AB231" s="151"/>
      <c r="AC231" s="151"/>
      <c r="AD231" s="151"/>
      <c r="AE231" s="151"/>
      <c r="AF231" s="151"/>
      <c r="AG231" s="151" t="s">
        <v>144</v>
      </c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</row>
    <row r="232" spans="1:60" outlineLevel="2" x14ac:dyDescent="0.2">
      <c r="A232" s="160"/>
      <c r="B232" s="161"/>
      <c r="C232" s="261" t="s">
        <v>402</v>
      </c>
      <c r="D232" s="262"/>
      <c r="E232" s="262"/>
      <c r="F232" s="262"/>
      <c r="G232" s="262"/>
      <c r="H232" s="163"/>
      <c r="I232" s="163"/>
      <c r="J232" s="163"/>
      <c r="K232" s="163"/>
      <c r="L232" s="163"/>
      <c r="M232" s="163"/>
      <c r="N232" s="162"/>
      <c r="O232" s="162"/>
      <c r="P232" s="162"/>
      <c r="Q232" s="162"/>
      <c r="R232" s="163"/>
      <c r="S232" s="163"/>
      <c r="T232" s="163"/>
      <c r="U232" s="163"/>
      <c r="V232" s="163"/>
      <c r="W232" s="163"/>
      <c r="X232" s="163"/>
      <c r="Y232" s="163"/>
      <c r="Z232" s="151"/>
      <c r="AA232" s="151"/>
      <c r="AB232" s="151"/>
      <c r="AC232" s="151"/>
      <c r="AD232" s="151"/>
      <c r="AE232" s="151"/>
      <c r="AF232" s="151"/>
      <c r="AG232" s="151" t="s">
        <v>180</v>
      </c>
      <c r="AH232" s="151"/>
      <c r="AI232" s="151"/>
      <c r="AJ232" s="151"/>
      <c r="AK232" s="151"/>
      <c r="AL232" s="151"/>
      <c r="AM232" s="151"/>
      <c r="AN232" s="151"/>
      <c r="AO232" s="151"/>
      <c r="AP232" s="151"/>
      <c r="AQ232" s="151"/>
      <c r="AR232" s="151"/>
      <c r="AS232" s="151"/>
      <c r="AT232" s="151"/>
      <c r="AU232" s="151"/>
      <c r="AV232" s="151"/>
      <c r="AW232" s="151"/>
      <c r="AX232" s="151"/>
      <c r="AY232" s="151"/>
      <c r="AZ232" s="151"/>
      <c r="BA232" s="151"/>
      <c r="BB232" s="151"/>
      <c r="BC232" s="151"/>
      <c r="BD232" s="151"/>
      <c r="BE232" s="151"/>
      <c r="BF232" s="151"/>
      <c r="BG232" s="151"/>
      <c r="BH232" s="151"/>
    </row>
    <row r="233" spans="1:60" outlineLevel="2" x14ac:dyDescent="0.2">
      <c r="A233" s="160"/>
      <c r="B233" s="161"/>
      <c r="C233" s="195" t="s">
        <v>403</v>
      </c>
      <c r="D233" s="164"/>
      <c r="E233" s="165">
        <v>28.4</v>
      </c>
      <c r="F233" s="163"/>
      <c r="G233" s="163"/>
      <c r="H233" s="163"/>
      <c r="I233" s="163"/>
      <c r="J233" s="163"/>
      <c r="K233" s="163"/>
      <c r="L233" s="163"/>
      <c r="M233" s="163"/>
      <c r="N233" s="162"/>
      <c r="O233" s="162"/>
      <c r="P233" s="162"/>
      <c r="Q233" s="162"/>
      <c r="R233" s="163"/>
      <c r="S233" s="163"/>
      <c r="T233" s="163"/>
      <c r="U233" s="163"/>
      <c r="V233" s="163"/>
      <c r="W233" s="163"/>
      <c r="X233" s="163"/>
      <c r="Y233" s="163"/>
      <c r="Z233" s="151"/>
      <c r="AA233" s="151"/>
      <c r="AB233" s="151"/>
      <c r="AC233" s="151"/>
      <c r="AD233" s="151"/>
      <c r="AE233" s="151"/>
      <c r="AF233" s="151"/>
      <c r="AG233" s="151" t="s">
        <v>148</v>
      </c>
      <c r="AH233" s="151">
        <v>0</v>
      </c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</row>
    <row r="234" spans="1:60" outlineLevel="1" x14ac:dyDescent="0.2">
      <c r="A234" s="185">
        <v>57</v>
      </c>
      <c r="B234" s="186" t="s">
        <v>404</v>
      </c>
      <c r="C234" s="197" t="s">
        <v>405</v>
      </c>
      <c r="D234" s="187" t="s">
        <v>242</v>
      </c>
      <c r="E234" s="188">
        <v>3</v>
      </c>
      <c r="F234" s="189"/>
      <c r="G234" s="190">
        <f>ROUND(E234*F234,2)</f>
        <v>0</v>
      </c>
      <c r="H234" s="189"/>
      <c r="I234" s="190">
        <f>ROUND(E234*H234,2)</f>
        <v>0</v>
      </c>
      <c r="J234" s="189"/>
      <c r="K234" s="190">
        <f>ROUND(E234*J234,2)</f>
        <v>0</v>
      </c>
      <c r="L234" s="190">
        <v>12</v>
      </c>
      <c r="M234" s="190">
        <f>G234*(1+L234/100)</f>
        <v>0</v>
      </c>
      <c r="N234" s="188">
        <v>0</v>
      </c>
      <c r="O234" s="188">
        <f>ROUND(E234*N234,2)</f>
        <v>0</v>
      </c>
      <c r="P234" s="188">
        <v>3.2200000000000002E-3</v>
      </c>
      <c r="Q234" s="188">
        <f>ROUND(E234*P234,2)</f>
        <v>0.01</v>
      </c>
      <c r="R234" s="190" t="s">
        <v>337</v>
      </c>
      <c r="S234" s="190" t="s">
        <v>141</v>
      </c>
      <c r="T234" s="191" t="s">
        <v>141</v>
      </c>
      <c r="U234" s="163">
        <v>0.19550000000000001</v>
      </c>
      <c r="V234" s="163">
        <f>ROUND(E234*U234,2)</f>
        <v>0.59</v>
      </c>
      <c r="W234" s="163"/>
      <c r="X234" s="163" t="s">
        <v>142</v>
      </c>
      <c r="Y234" s="163" t="s">
        <v>143</v>
      </c>
      <c r="Z234" s="151"/>
      <c r="AA234" s="151"/>
      <c r="AB234" s="151"/>
      <c r="AC234" s="151"/>
      <c r="AD234" s="151"/>
      <c r="AE234" s="151"/>
      <c r="AF234" s="151"/>
      <c r="AG234" s="151" t="s">
        <v>144</v>
      </c>
      <c r="AH234" s="151"/>
      <c r="AI234" s="151"/>
      <c r="AJ234" s="151"/>
      <c r="AK234" s="151"/>
      <c r="AL234" s="151"/>
      <c r="AM234" s="151"/>
      <c r="AN234" s="151"/>
      <c r="AO234" s="151"/>
      <c r="AP234" s="151"/>
      <c r="AQ234" s="151"/>
      <c r="AR234" s="151"/>
      <c r="AS234" s="151"/>
      <c r="AT234" s="151"/>
      <c r="AU234" s="151"/>
      <c r="AV234" s="151"/>
      <c r="AW234" s="151"/>
      <c r="AX234" s="151"/>
      <c r="AY234" s="151"/>
      <c r="AZ234" s="151"/>
      <c r="BA234" s="151"/>
      <c r="BB234" s="151"/>
      <c r="BC234" s="151"/>
      <c r="BD234" s="151"/>
      <c r="BE234" s="151"/>
      <c r="BF234" s="151"/>
      <c r="BG234" s="151"/>
      <c r="BH234" s="151"/>
    </row>
    <row r="235" spans="1:60" outlineLevel="1" x14ac:dyDescent="0.2">
      <c r="A235" s="178">
        <v>58</v>
      </c>
      <c r="B235" s="179" t="s">
        <v>406</v>
      </c>
      <c r="C235" s="194" t="s">
        <v>407</v>
      </c>
      <c r="D235" s="180" t="s">
        <v>233</v>
      </c>
      <c r="E235" s="181">
        <v>0.50895000000000001</v>
      </c>
      <c r="F235" s="182"/>
      <c r="G235" s="183">
        <f>ROUND(E235*F235,2)</f>
        <v>0</v>
      </c>
      <c r="H235" s="182"/>
      <c r="I235" s="183">
        <f>ROUND(E235*H235,2)</f>
        <v>0</v>
      </c>
      <c r="J235" s="182"/>
      <c r="K235" s="183">
        <f>ROUND(E235*J235,2)</f>
        <v>0</v>
      </c>
      <c r="L235" s="183">
        <v>12</v>
      </c>
      <c r="M235" s="183">
        <f>G235*(1+L235/100)</f>
        <v>0</v>
      </c>
      <c r="N235" s="181">
        <v>0</v>
      </c>
      <c r="O235" s="181">
        <f>ROUND(E235*N235,2)</f>
        <v>0</v>
      </c>
      <c r="P235" s="181">
        <v>0</v>
      </c>
      <c r="Q235" s="181">
        <f>ROUND(E235*P235,2)</f>
        <v>0</v>
      </c>
      <c r="R235" s="183" t="s">
        <v>337</v>
      </c>
      <c r="S235" s="183" t="s">
        <v>141</v>
      </c>
      <c r="T235" s="184" t="s">
        <v>141</v>
      </c>
      <c r="U235" s="163">
        <v>4.82</v>
      </c>
      <c r="V235" s="163">
        <f>ROUND(E235*U235,2)</f>
        <v>2.4500000000000002</v>
      </c>
      <c r="W235" s="163"/>
      <c r="X235" s="163" t="s">
        <v>234</v>
      </c>
      <c r="Y235" s="163" t="s">
        <v>143</v>
      </c>
      <c r="Z235" s="151"/>
      <c r="AA235" s="151"/>
      <c r="AB235" s="151"/>
      <c r="AC235" s="151"/>
      <c r="AD235" s="151"/>
      <c r="AE235" s="151"/>
      <c r="AF235" s="151"/>
      <c r="AG235" s="151" t="s">
        <v>235</v>
      </c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151"/>
      <c r="BH235" s="151"/>
    </row>
    <row r="236" spans="1:60" outlineLevel="2" x14ac:dyDescent="0.2">
      <c r="A236" s="160"/>
      <c r="B236" s="161"/>
      <c r="C236" s="263" t="s">
        <v>332</v>
      </c>
      <c r="D236" s="264"/>
      <c r="E236" s="264"/>
      <c r="F236" s="264"/>
      <c r="G236" s="264"/>
      <c r="H236" s="163"/>
      <c r="I236" s="163"/>
      <c r="J236" s="163"/>
      <c r="K236" s="163"/>
      <c r="L236" s="163"/>
      <c r="M236" s="163"/>
      <c r="N236" s="162"/>
      <c r="O236" s="162"/>
      <c r="P236" s="162"/>
      <c r="Q236" s="162"/>
      <c r="R236" s="163"/>
      <c r="S236" s="163"/>
      <c r="T236" s="163"/>
      <c r="U236" s="163"/>
      <c r="V236" s="163"/>
      <c r="W236" s="163"/>
      <c r="X236" s="163"/>
      <c r="Y236" s="163"/>
      <c r="Z236" s="151"/>
      <c r="AA236" s="151"/>
      <c r="AB236" s="151"/>
      <c r="AC236" s="151"/>
      <c r="AD236" s="151"/>
      <c r="AE236" s="151"/>
      <c r="AF236" s="151"/>
      <c r="AG236" s="151" t="s">
        <v>146</v>
      </c>
      <c r="AH236" s="151"/>
      <c r="AI236" s="151"/>
      <c r="AJ236" s="151"/>
      <c r="AK236" s="151"/>
      <c r="AL236" s="151"/>
      <c r="AM236" s="151"/>
      <c r="AN236" s="151"/>
      <c r="AO236" s="151"/>
      <c r="AP236" s="151"/>
      <c r="AQ236" s="151"/>
      <c r="AR236" s="151"/>
      <c r="AS236" s="151"/>
      <c r="AT236" s="151"/>
      <c r="AU236" s="151"/>
      <c r="AV236" s="151"/>
      <c r="AW236" s="151"/>
      <c r="AX236" s="151"/>
      <c r="AY236" s="151"/>
      <c r="AZ236" s="151"/>
      <c r="BA236" s="151"/>
      <c r="BB236" s="151"/>
      <c r="BC236" s="151"/>
      <c r="BD236" s="151"/>
      <c r="BE236" s="151"/>
      <c r="BF236" s="151"/>
      <c r="BG236" s="151"/>
      <c r="BH236" s="151"/>
    </row>
    <row r="237" spans="1:60" outlineLevel="2" x14ac:dyDescent="0.2">
      <c r="A237" s="160"/>
      <c r="B237" s="161"/>
      <c r="C237" s="195" t="s">
        <v>237</v>
      </c>
      <c r="D237" s="164"/>
      <c r="E237" s="165"/>
      <c r="F237" s="163"/>
      <c r="G237" s="163"/>
      <c r="H237" s="163"/>
      <c r="I237" s="163"/>
      <c r="J237" s="163"/>
      <c r="K237" s="163"/>
      <c r="L237" s="163"/>
      <c r="M237" s="163"/>
      <c r="N237" s="162"/>
      <c r="O237" s="162"/>
      <c r="P237" s="162"/>
      <c r="Q237" s="162"/>
      <c r="R237" s="163"/>
      <c r="S237" s="163"/>
      <c r="T237" s="163"/>
      <c r="U237" s="163"/>
      <c r="V237" s="163"/>
      <c r="W237" s="163"/>
      <c r="X237" s="163"/>
      <c r="Y237" s="163"/>
      <c r="Z237" s="151"/>
      <c r="AA237" s="151"/>
      <c r="AB237" s="151"/>
      <c r="AC237" s="151"/>
      <c r="AD237" s="151"/>
      <c r="AE237" s="151"/>
      <c r="AF237" s="151"/>
      <c r="AG237" s="151" t="s">
        <v>148</v>
      </c>
      <c r="AH237" s="151">
        <v>0</v>
      </c>
      <c r="AI237" s="151"/>
      <c r="AJ237" s="151"/>
      <c r="AK237" s="151"/>
      <c r="AL237" s="151"/>
      <c r="AM237" s="151"/>
      <c r="AN237" s="151"/>
      <c r="AO237" s="151"/>
      <c r="AP237" s="151"/>
      <c r="AQ237" s="151"/>
      <c r="AR237" s="151"/>
      <c r="AS237" s="151"/>
      <c r="AT237" s="151"/>
      <c r="AU237" s="151"/>
      <c r="AV237" s="151"/>
      <c r="AW237" s="151"/>
      <c r="AX237" s="151"/>
      <c r="AY237" s="151"/>
      <c r="AZ237" s="151"/>
      <c r="BA237" s="151"/>
      <c r="BB237" s="151"/>
      <c r="BC237" s="151"/>
      <c r="BD237" s="151"/>
      <c r="BE237" s="151"/>
      <c r="BF237" s="151"/>
      <c r="BG237" s="151"/>
      <c r="BH237" s="151"/>
    </row>
    <row r="238" spans="1:60" outlineLevel="3" x14ac:dyDescent="0.2">
      <c r="A238" s="160"/>
      <c r="B238" s="161"/>
      <c r="C238" s="195" t="s">
        <v>408</v>
      </c>
      <c r="D238" s="164"/>
      <c r="E238" s="165"/>
      <c r="F238" s="163"/>
      <c r="G238" s="163"/>
      <c r="H238" s="163"/>
      <c r="I238" s="163"/>
      <c r="J238" s="163"/>
      <c r="K238" s="163"/>
      <c r="L238" s="163"/>
      <c r="M238" s="163"/>
      <c r="N238" s="162"/>
      <c r="O238" s="162"/>
      <c r="P238" s="162"/>
      <c r="Q238" s="162"/>
      <c r="R238" s="163"/>
      <c r="S238" s="163"/>
      <c r="T238" s="163"/>
      <c r="U238" s="163"/>
      <c r="V238" s="163"/>
      <c r="W238" s="163"/>
      <c r="X238" s="163"/>
      <c r="Y238" s="163"/>
      <c r="Z238" s="151"/>
      <c r="AA238" s="151"/>
      <c r="AB238" s="151"/>
      <c r="AC238" s="151"/>
      <c r="AD238" s="151"/>
      <c r="AE238" s="151"/>
      <c r="AF238" s="151"/>
      <c r="AG238" s="151" t="s">
        <v>148</v>
      </c>
      <c r="AH238" s="151">
        <v>0</v>
      </c>
      <c r="AI238" s="151"/>
      <c r="AJ238" s="151"/>
      <c r="AK238" s="151"/>
      <c r="AL238" s="151"/>
      <c r="AM238" s="151"/>
      <c r="AN238" s="151"/>
      <c r="AO238" s="151"/>
      <c r="AP238" s="151"/>
      <c r="AQ238" s="151"/>
      <c r="AR238" s="151"/>
      <c r="AS238" s="151"/>
      <c r="AT238" s="151"/>
      <c r="AU238" s="151"/>
      <c r="AV238" s="151"/>
      <c r="AW238" s="151"/>
      <c r="AX238" s="151"/>
      <c r="AY238" s="151"/>
      <c r="AZ238" s="151"/>
      <c r="BA238" s="151"/>
      <c r="BB238" s="151"/>
      <c r="BC238" s="151"/>
      <c r="BD238" s="151"/>
      <c r="BE238" s="151"/>
      <c r="BF238" s="151"/>
      <c r="BG238" s="151"/>
      <c r="BH238" s="151"/>
    </row>
    <row r="239" spans="1:60" outlineLevel="3" x14ac:dyDescent="0.2">
      <c r="A239" s="160"/>
      <c r="B239" s="161"/>
      <c r="C239" s="195" t="s">
        <v>409</v>
      </c>
      <c r="D239" s="164"/>
      <c r="E239" s="165">
        <v>0.50895000000000001</v>
      </c>
      <c r="F239" s="163"/>
      <c r="G239" s="163"/>
      <c r="H239" s="163"/>
      <c r="I239" s="163"/>
      <c r="J239" s="163"/>
      <c r="K239" s="163"/>
      <c r="L239" s="163"/>
      <c r="M239" s="163"/>
      <c r="N239" s="162"/>
      <c r="O239" s="162"/>
      <c r="P239" s="162"/>
      <c r="Q239" s="162"/>
      <c r="R239" s="163"/>
      <c r="S239" s="163"/>
      <c r="T239" s="163"/>
      <c r="U239" s="163"/>
      <c r="V239" s="163"/>
      <c r="W239" s="163"/>
      <c r="X239" s="163"/>
      <c r="Y239" s="163"/>
      <c r="Z239" s="151"/>
      <c r="AA239" s="151"/>
      <c r="AB239" s="151"/>
      <c r="AC239" s="151"/>
      <c r="AD239" s="151"/>
      <c r="AE239" s="151"/>
      <c r="AF239" s="151"/>
      <c r="AG239" s="151" t="s">
        <v>148</v>
      </c>
      <c r="AH239" s="151">
        <v>0</v>
      </c>
      <c r="AI239" s="151"/>
      <c r="AJ239" s="151"/>
      <c r="AK239" s="151"/>
      <c r="AL239" s="151"/>
      <c r="AM239" s="151"/>
      <c r="AN239" s="151"/>
      <c r="AO239" s="151"/>
      <c r="AP239" s="151"/>
      <c r="AQ239" s="151"/>
      <c r="AR239" s="151"/>
      <c r="AS239" s="151"/>
      <c r="AT239" s="151"/>
      <c r="AU239" s="151"/>
      <c r="AV239" s="151"/>
      <c r="AW239" s="151"/>
      <c r="AX239" s="151"/>
      <c r="AY239" s="151"/>
      <c r="AZ239" s="151"/>
      <c r="BA239" s="151"/>
      <c r="BB239" s="151"/>
      <c r="BC239" s="151"/>
      <c r="BD239" s="151"/>
      <c r="BE239" s="151"/>
      <c r="BF239" s="151"/>
      <c r="BG239" s="151"/>
      <c r="BH239" s="151"/>
    </row>
    <row r="240" spans="1:60" x14ac:dyDescent="0.2">
      <c r="A240" s="171" t="s">
        <v>135</v>
      </c>
      <c r="B240" s="172" t="s">
        <v>95</v>
      </c>
      <c r="C240" s="193" t="s">
        <v>96</v>
      </c>
      <c r="D240" s="173"/>
      <c r="E240" s="174"/>
      <c r="F240" s="175"/>
      <c r="G240" s="175">
        <f>SUMIF(AG241:AG265,"&lt;&gt;NOR",G241:G265)</f>
        <v>0</v>
      </c>
      <c r="H240" s="175"/>
      <c r="I240" s="175">
        <f>SUM(I241:I265)</f>
        <v>0</v>
      </c>
      <c r="J240" s="175"/>
      <c r="K240" s="175">
        <f>SUM(K241:K265)</f>
        <v>0</v>
      </c>
      <c r="L240" s="175"/>
      <c r="M240" s="175">
        <f>SUM(M241:M265)</f>
        <v>0</v>
      </c>
      <c r="N240" s="174"/>
      <c r="O240" s="174">
        <f>SUM(O241:O265)</f>
        <v>10.8</v>
      </c>
      <c r="P240" s="174"/>
      <c r="Q240" s="174">
        <f>SUM(Q241:Q265)</f>
        <v>11.61</v>
      </c>
      <c r="R240" s="175"/>
      <c r="S240" s="175"/>
      <c r="T240" s="176"/>
      <c r="U240" s="170"/>
      <c r="V240" s="170">
        <f>SUM(V241:V265)</f>
        <v>224.45</v>
      </c>
      <c r="W240" s="170"/>
      <c r="X240" s="170"/>
      <c r="Y240" s="170"/>
      <c r="AG240" t="s">
        <v>136</v>
      </c>
    </row>
    <row r="241" spans="1:60" outlineLevel="1" x14ac:dyDescent="0.2">
      <c r="A241" s="178">
        <v>59</v>
      </c>
      <c r="B241" s="179" t="s">
        <v>410</v>
      </c>
      <c r="C241" s="194" t="s">
        <v>411</v>
      </c>
      <c r="D241" s="180" t="s">
        <v>152</v>
      </c>
      <c r="E241" s="181">
        <v>276.5</v>
      </c>
      <c r="F241" s="182"/>
      <c r="G241" s="183">
        <f>ROUND(E241*F241,2)</f>
        <v>0</v>
      </c>
      <c r="H241" s="182"/>
      <c r="I241" s="183">
        <f>ROUND(E241*H241,2)</f>
        <v>0</v>
      </c>
      <c r="J241" s="182"/>
      <c r="K241" s="183">
        <f>ROUND(E241*J241,2)</f>
        <v>0</v>
      </c>
      <c r="L241" s="183">
        <v>12</v>
      </c>
      <c r="M241" s="183">
        <f>G241*(1+L241/100)</f>
        <v>0</v>
      </c>
      <c r="N241" s="181">
        <v>0</v>
      </c>
      <c r="O241" s="181">
        <f>ROUND(E241*N241,2)</f>
        <v>0</v>
      </c>
      <c r="P241" s="181">
        <v>4.2000000000000003E-2</v>
      </c>
      <c r="Q241" s="181">
        <f>ROUND(E241*P241,2)</f>
        <v>11.61</v>
      </c>
      <c r="R241" s="183" t="s">
        <v>412</v>
      </c>
      <c r="S241" s="183" t="s">
        <v>141</v>
      </c>
      <c r="T241" s="184" t="s">
        <v>141</v>
      </c>
      <c r="U241" s="163">
        <v>0.14199999999999999</v>
      </c>
      <c r="V241" s="163">
        <f>ROUND(E241*U241,2)</f>
        <v>39.26</v>
      </c>
      <c r="W241" s="163"/>
      <c r="X241" s="163" t="s">
        <v>142</v>
      </c>
      <c r="Y241" s="163" t="s">
        <v>143</v>
      </c>
      <c r="Z241" s="151"/>
      <c r="AA241" s="151"/>
      <c r="AB241" s="151"/>
      <c r="AC241" s="151"/>
      <c r="AD241" s="151"/>
      <c r="AE241" s="151"/>
      <c r="AF241" s="151"/>
      <c r="AG241" s="151" t="s">
        <v>144</v>
      </c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</row>
    <row r="242" spans="1:60" outlineLevel="2" x14ac:dyDescent="0.2">
      <c r="A242" s="160"/>
      <c r="B242" s="161"/>
      <c r="C242" s="195" t="s">
        <v>291</v>
      </c>
      <c r="D242" s="164"/>
      <c r="E242" s="165">
        <v>276.5</v>
      </c>
      <c r="F242" s="163"/>
      <c r="G242" s="163"/>
      <c r="H242" s="163"/>
      <c r="I242" s="163"/>
      <c r="J242" s="163"/>
      <c r="K242" s="163"/>
      <c r="L242" s="163"/>
      <c r="M242" s="163"/>
      <c r="N242" s="162"/>
      <c r="O242" s="162"/>
      <c r="P242" s="162"/>
      <c r="Q242" s="162"/>
      <c r="R242" s="163"/>
      <c r="S242" s="163"/>
      <c r="T242" s="163"/>
      <c r="U242" s="163"/>
      <c r="V242" s="163"/>
      <c r="W242" s="163"/>
      <c r="X242" s="163"/>
      <c r="Y242" s="163"/>
      <c r="Z242" s="151"/>
      <c r="AA242" s="151"/>
      <c r="AB242" s="151"/>
      <c r="AC242" s="151"/>
      <c r="AD242" s="151"/>
      <c r="AE242" s="151"/>
      <c r="AF242" s="151"/>
      <c r="AG242" s="151" t="s">
        <v>148</v>
      </c>
      <c r="AH242" s="151">
        <v>0</v>
      </c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</row>
    <row r="243" spans="1:60" outlineLevel="1" x14ac:dyDescent="0.2">
      <c r="A243" s="178">
        <v>60</v>
      </c>
      <c r="B243" s="179" t="s">
        <v>413</v>
      </c>
      <c r="C243" s="194" t="s">
        <v>414</v>
      </c>
      <c r="D243" s="180" t="s">
        <v>212</v>
      </c>
      <c r="E243" s="181">
        <v>28.4</v>
      </c>
      <c r="F243" s="182"/>
      <c r="G243" s="183">
        <f>ROUND(E243*F243,2)</f>
        <v>0</v>
      </c>
      <c r="H243" s="182"/>
      <c r="I243" s="183">
        <f>ROUND(E243*H243,2)</f>
        <v>0</v>
      </c>
      <c r="J243" s="182"/>
      <c r="K243" s="183">
        <f>ROUND(E243*J243,2)</f>
        <v>0</v>
      </c>
      <c r="L243" s="183">
        <v>12</v>
      </c>
      <c r="M243" s="183">
        <f>G243*(1+L243/100)</f>
        <v>0</v>
      </c>
      <c r="N243" s="181">
        <v>2.5000000000000001E-4</v>
      </c>
      <c r="O243" s="181">
        <f>ROUND(E243*N243,2)</f>
        <v>0.01</v>
      </c>
      <c r="P243" s="181">
        <v>0</v>
      </c>
      <c r="Q243" s="181">
        <f>ROUND(E243*P243,2)</f>
        <v>0</v>
      </c>
      <c r="R243" s="183" t="s">
        <v>412</v>
      </c>
      <c r="S243" s="183" t="s">
        <v>141</v>
      </c>
      <c r="T243" s="184" t="s">
        <v>141</v>
      </c>
      <c r="U243" s="163">
        <v>0.05</v>
      </c>
      <c r="V243" s="163">
        <f>ROUND(E243*U243,2)</f>
        <v>1.42</v>
      </c>
      <c r="W243" s="163"/>
      <c r="X243" s="163" t="s">
        <v>142</v>
      </c>
      <c r="Y243" s="163" t="s">
        <v>143</v>
      </c>
      <c r="Z243" s="151"/>
      <c r="AA243" s="151"/>
      <c r="AB243" s="151"/>
      <c r="AC243" s="151"/>
      <c r="AD243" s="151"/>
      <c r="AE243" s="151"/>
      <c r="AF243" s="151"/>
      <c r="AG243" s="151" t="s">
        <v>144</v>
      </c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</row>
    <row r="244" spans="1:60" outlineLevel="2" x14ac:dyDescent="0.2">
      <c r="A244" s="160"/>
      <c r="B244" s="161"/>
      <c r="C244" s="261" t="s">
        <v>415</v>
      </c>
      <c r="D244" s="262"/>
      <c r="E244" s="262"/>
      <c r="F244" s="262"/>
      <c r="G244" s="262"/>
      <c r="H244" s="163"/>
      <c r="I244" s="163"/>
      <c r="J244" s="163"/>
      <c r="K244" s="163"/>
      <c r="L244" s="163"/>
      <c r="M244" s="163"/>
      <c r="N244" s="162"/>
      <c r="O244" s="162"/>
      <c r="P244" s="162"/>
      <c r="Q244" s="162"/>
      <c r="R244" s="163"/>
      <c r="S244" s="163"/>
      <c r="T244" s="163"/>
      <c r="U244" s="163"/>
      <c r="V244" s="163"/>
      <c r="W244" s="163"/>
      <c r="X244" s="163"/>
      <c r="Y244" s="163"/>
      <c r="Z244" s="151"/>
      <c r="AA244" s="151"/>
      <c r="AB244" s="151"/>
      <c r="AC244" s="151"/>
      <c r="AD244" s="151"/>
      <c r="AE244" s="151"/>
      <c r="AF244" s="151"/>
      <c r="AG244" s="151" t="s">
        <v>180</v>
      </c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</row>
    <row r="245" spans="1:60" outlineLevel="2" x14ac:dyDescent="0.2">
      <c r="A245" s="160"/>
      <c r="B245" s="161"/>
      <c r="C245" s="195" t="s">
        <v>416</v>
      </c>
      <c r="D245" s="164"/>
      <c r="E245" s="165"/>
      <c r="F245" s="163"/>
      <c r="G245" s="163"/>
      <c r="H245" s="163"/>
      <c r="I245" s="163"/>
      <c r="J245" s="163"/>
      <c r="K245" s="163"/>
      <c r="L245" s="163"/>
      <c r="M245" s="163"/>
      <c r="N245" s="162"/>
      <c r="O245" s="162"/>
      <c r="P245" s="162"/>
      <c r="Q245" s="162"/>
      <c r="R245" s="163"/>
      <c r="S245" s="163"/>
      <c r="T245" s="163"/>
      <c r="U245" s="163"/>
      <c r="V245" s="163"/>
      <c r="W245" s="163"/>
      <c r="X245" s="163"/>
      <c r="Y245" s="163"/>
      <c r="Z245" s="151"/>
      <c r="AA245" s="151"/>
      <c r="AB245" s="151"/>
      <c r="AC245" s="151"/>
      <c r="AD245" s="151"/>
      <c r="AE245" s="151"/>
      <c r="AF245" s="151"/>
      <c r="AG245" s="151" t="s">
        <v>148</v>
      </c>
      <c r="AH245" s="151">
        <v>0</v>
      </c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</row>
    <row r="246" spans="1:60" outlineLevel="3" x14ac:dyDescent="0.2">
      <c r="A246" s="160"/>
      <c r="B246" s="161"/>
      <c r="C246" s="195" t="s">
        <v>417</v>
      </c>
      <c r="D246" s="164"/>
      <c r="E246" s="165">
        <v>13.2</v>
      </c>
      <c r="F246" s="163"/>
      <c r="G246" s="163"/>
      <c r="H246" s="163"/>
      <c r="I246" s="163"/>
      <c r="J246" s="163"/>
      <c r="K246" s="163"/>
      <c r="L246" s="163"/>
      <c r="M246" s="163"/>
      <c r="N246" s="162"/>
      <c r="O246" s="162"/>
      <c r="P246" s="162"/>
      <c r="Q246" s="162"/>
      <c r="R246" s="163"/>
      <c r="S246" s="163"/>
      <c r="T246" s="163"/>
      <c r="U246" s="163"/>
      <c r="V246" s="163"/>
      <c r="W246" s="163"/>
      <c r="X246" s="163"/>
      <c r="Y246" s="163"/>
      <c r="Z246" s="151"/>
      <c r="AA246" s="151"/>
      <c r="AB246" s="151"/>
      <c r="AC246" s="151"/>
      <c r="AD246" s="151"/>
      <c r="AE246" s="151"/>
      <c r="AF246" s="151"/>
      <c r="AG246" s="151" t="s">
        <v>148</v>
      </c>
      <c r="AH246" s="151">
        <v>5</v>
      </c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</row>
    <row r="247" spans="1:60" outlineLevel="3" x14ac:dyDescent="0.2">
      <c r="A247" s="160"/>
      <c r="B247" s="161"/>
      <c r="C247" s="195" t="s">
        <v>418</v>
      </c>
      <c r="D247" s="164"/>
      <c r="E247" s="165">
        <v>15.2</v>
      </c>
      <c r="F247" s="163"/>
      <c r="G247" s="163"/>
      <c r="H247" s="163"/>
      <c r="I247" s="163"/>
      <c r="J247" s="163"/>
      <c r="K247" s="163"/>
      <c r="L247" s="163"/>
      <c r="M247" s="163"/>
      <c r="N247" s="162"/>
      <c r="O247" s="162"/>
      <c r="P247" s="162"/>
      <c r="Q247" s="162"/>
      <c r="R247" s="163"/>
      <c r="S247" s="163"/>
      <c r="T247" s="163"/>
      <c r="U247" s="163"/>
      <c r="V247" s="163"/>
      <c r="W247" s="163"/>
      <c r="X247" s="163"/>
      <c r="Y247" s="163"/>
      <c r="Z247" s="151"/>
      <c r="AA247" s="151"/>
      <c r="AB247" s="151"/>
      <c r="AC247" s="151"/>
      <c r="AD247" s="151"/>
      <c r="AE247" s="151"/>
      <c r="AF247" s="151"/>
      <c r="AG247" s="151" t="s">
        <v>148</v>
      </c>
      <c r="AH247" s="151">
        <v>5</v>
      </c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</row>
    <row r="248" spans="1:60" ht="22.5" outlineLevel="1" x14ac:dyDescent="0.2">
      <c r="A248" s="178">
        <v>61</v>
      </c>
      <c r="B248" s="179" t="s">
        <v>419</v>
      </c>
      <c r="C248" s="194" t="s">
        <v>420</v>
      </c>
      <c r="D248" s="180" t="s">
        <v>212</v>
      </c>
      <c r="E248" s="181">
        <v>12.8</v>
      </c>
      <c r="F248" s="182"/>
      <c r="G248" s="183">
        <f>ROUND(E248*F248,2)</f>
        <v>0</v>
      </c>
      <c r="H248" s="182"/>
      <c r="I248" s="183">
        <f>ROUND(E248*H248,2)</f>
        <v>0</v>
      </c>
      <c r="J248" s="182"/>
      <c r="K248" s="183">
        <f>ROUND(E248*J248,2)</f>
        <v>0</v>
      </c>
      <c r="L248" s="183">
        <v>12</v>
      </c>
      <c r="M248" s="183">
        <f>G248*(1+L248/100)</f>
        <v>0</v>
      </c>
      <c r="N248" s="181">
        <v>1.205E-2</v>
      </c>
      <c r="O248" s="181">
        <f>ROUND(E248*N248,2)</f>
        <v>0.15</v>
      </c>
      <c r="P248" s="181">
        <v>0</v>
      </c>
      <c r="Q248" s="181">
        <f>ROUND(E248*P248,2)</f>
        <v>0</v>
      </c>
      <c r="R248" s="183" t="s">
        <v>412</v>
      </c>
      <c r="S248" s="183" t="s">
        <v>141</v>
      </c>
      <c r="T248" s="184" t="s">
        <v>141</v>
      </c>
      <c r="U248" s="163">
        <v>0.33</v>
      </c>
      <c r="V248" s="163">
        <f>ROUND(E248*U248,2)</f>
        <v>4.22</v>
      </c>
      <c r="W248" s="163"/>
      <c r="X248" s="163" t="s">
        <v>142</v>
      </c>
      <c r="Y248" s="163" t="s">
        <v>143</v>
      </c>
      <c r="Z248" s="151"/>
      <c r="AA248" s="151"/>
      <c r="AB248" s="151"/>
      <c r="AC248" s="151"/>
      <c r="AD248" s="151"/>
      <c r="AE248" s="151"/>
      <c r="AF248" s="151"/>
      <c r="AG248" s="151" t="s">
        <v>144</v>
      </c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</row>
    <row r="249" spans="1:60" outlineLevel="2" x14ac:dyDescent="0.2">
      <c r="A249" s="160"/>
      <c r="B249" s="161"/>
      <c r="C249" s="261" t="s">
        <v>421</v>
      </c>
      <c r="D249" s="262"/>
      <c r="E249" s="262"/>
      <c r="F249" s="262"/>
      <c r="G249" s="262"/>
      <c r="H249" s="163"/>
      <c r="I249" s="163"/>
      <c r="J249" s="163"/>
      <c r="K249" s="163"/>
      <c r="L249" s="163"/>
      <c r="M249" s="163"/>
      <c r="N249" s="162"/>
      <c r="O249" s="162"/>
      <c r="P249" s="162"/>
      <c r="Q249" s="162"/>
      <c r="R249" s="163"/>
      <c r="S249" s="163"/>
      <c r="T249" s="163"/>
      <c r="U249" s="163"/>
      <c r="V249" s="163"/>
      <c r="W249" s="163"/>
      <c r="X249" s="163"/>
      <c r="Y249" s="163"/>
      <c r="Z249" s="151"/>
      <c r="AA249" s="151"/>
      <c r="AB249" s="151"/>
      <c r="AC249" s="151"/>
      <c r="AD249" s="151"/>
      <c r="AE249" s="151"/>
      <c r="AF249" s="151"/>
      <c r="AG249" s="151" t="s">
        <v>180</v>
      </c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92" t="str">
        <f>C249</f>
        <v>Dodávka a montáž hřebene včetně hřebenové latě, větracího pásu, ukončení hřebenáče a spojovacích prostředků.</v>
      </c>
      <c r="BB249" s="151"/>
      <c r="BC249" s="151"/>
      <c r="BD249" s="151"/>
      <c r="BE249" s="151"/>
      <c r="BF249" s="151"/>
      <c r="BG249" s="151"/>
      <c r="BH249" s="151"/>
    </row>
    <row r="250" spans="1:60" ht="22.5" outlineLevel="1" x14ac:dyDescent="0.2">
      <c r="A250" s="178">
        <v>62</v>
      </c>
      <c r="B250" s="179" t="s">
        <v>422</v>
      </c>
      <c r="C250" s="194" t="s">
        <v>423</v>
      </c>
      <c r="D250" s="180" t="s">
        <v>212</v>
      </c>
      <c r="E250" s="181">
        <v>26</v>
      </c>
      <c r="F250" s="182"/>
      <c r="G250" s="183">
        <f>ROUND(E250*F250,2)</f>
        <v>0</v>
      </c>
      <c r="H250" s="182"/>
      <c r="I250" s="183">
        <f>ROUND(E250*H250,2)</f>
        <v>0</v>
      </c>
      <c r="J250" s="182"/>
      <c r="K250" s="183">
        <f>ROUND(E250*J250,2)</f>
        <v>0</v>
      </c>
      <c r="L250" s="183">
        <v>12</v>
      </c>
      <c r="M250" s="183">
        <f>G250*(1+L250/100)</f>
        <v>0</v>
      </c>
      <c r="N250" s="181">
        <v>3.0000000000000001E-3</v>
      </c>
      <c r="O250" s="181">
        <f>ROUND(E250*N250,2)</f>
        <v>0.08</v>
      </c>
      <c r="P250" s="181">
        <v>0</v>
      </c>
      <c r="Q250" s="181">
        <f>ROUND(E250*P250,2)</f>
        <v>0</v>
      </c>
      <c r="R250" s="183" t="s">
        <v>412</v>
      </c>
      <c r="S250" s="183" t="s">
        <v>141</v>
      </c>
      <c r="T250" s="184" t="s">
        <v>141</v>
      </c>
      <c r="U250" s="163">
        <v>0.75900000000000001</v>
      </c>
      <c r="V250" s="163">
        <f>ROUND(E250*U250,2)</f>
        <v>19.73</v>
      </c>
      <c r="W250" s="163"/>
      <c r="X250" s="163" t="s">
        <v>142</v>
      </c>
      <c r="Y250" s="163" t="s">
        <v>143</v>
      </c>
      <c r="Z250" s="151"/>
      <c r="AA250" s="151"/>
      <c r="AB250" s="151"/>
      <c r="AC250" s="151"/>
      <c r="AD250" s="151"/>
      <c r="AE250" s="151"/>
      <c r="AF250" s="151"/>
      <c r="AG250" s="151" t="s">
        <v>144</v>
      </c>
      <c r="AH250" s="151"/>
      <c r="AI250" s="151"/>
      <c r="AJ250" s="151"/>
      <c r="AK250" s="151"/>
      <c r="AL250" s="151"/>
      <c r="AM250" s="151"/>
      <c r="AN250" s="151"/>
      <c r="AO250" s="151"/>
      <c r="AP250" s="151"/>
      <c r="AQ250" s="151"/>
      <c r="AR250" s="151"/>
      <c r="AS250" s="151"/>
      <c r="AT250" s="151"/>
      <c r="AU250" s="151"/>
      <c r="AV250" s="151"/>
      <c r="AW250" s="151"/>
      <c r="AX250" s="151"/>
      <c r="AY250" s="151"/>
      <c r="AZ250" s="151"/>
      <c r="BA250" s="151"/>
      <c r="BB250" s="151"/>
      <c r="BC250" s="151"/>
      <c r="BD250" s="151"/>
      <c r="BE250" s="151"/>
      <c r="BF250" s="151"/>
      <c r="BG250" s="151"/>
      <c r="BH250" s="151"/>
    </row>
    <row r="251" spans="1:60" outlineLevel="2" x14ac:dyDescent="0.2">
      <c r="A251" s="160"/>
      <c r="B251" s="161"/>
      <c r="C251" s="195" t="s">
        <v>424</v>
      </c>
      <c r="D251" s="164"/>
      <c r="E251" s="165"/>
      <c r="F251" s="163"/>
      <c r="G251" s="163"/>
      <c r="H251" s="163"/>
      <c r="I251" s="163"/>
      <c r="J251" s="163"/>
      <c r="K251" s="163"/>
      <c r="L251" s="163"/>
      <c r="M251" s="163"/>
      <c r="N251" s="162"/>
      <c r="O251" s="162"/>
      <c r="P251" s="162"/>
      <c r="Q251" s="162"/>
      <c r="R251" s="163"/>
      <c r="S251" s="163"/>
      <c r="T251" s="163"/>
      <c r="U251" s="163"/>
      <c r="V251" s="163"/>
      <c r="W251" s="163"/>
      <c r="X251" s="163"/>
      <c r="Y251" s="163"/>
      <c r="Z251" s="151"/>
      <c r="AA251" s="151"/>
      <c r="AB251" s="151"/>
      <c r="AC251" s="151"/>
      <c r="AD251" s="151"/>
      <c r="AE251" s="151"/>
      <c r="AF251" s="151"/>
      <c r="AG251" s="151" t="s">
        <v>148</v>
      </c>
      <c r="AH251" s="151">
        <v>0</v>
      </c>
      <c r="AI251" s="151"/>
      <c r="AJ251" s="151"/>
      <c r="AK251" s="151"/>
      <c r="AL251" s="151"/>
      <c r="AM251" s="151"/>
      <c r="AN251" s="151"/>
      <c r="AO251" s="151"/>
      <c r="AP251" s="151"/>
      <c r="AQ251" s="151"/>
      <c r="AR251" s="151"/>
      <c r="AS251" s="151"/>
      <c r="AT251" s="151"/>
      <c r="AU251" s="151"/>
      <c r="AV251" s="151"/>
      <c r="AW251" s="151"/>
      <c r="AX251" s="151"/>
      <c r="AY251" s="151"/>
      <c r="AZ251" s="151"/>
      <c r="BA251" s="151"/>
      <c r="BB251" s="151"/>
      <c r="BC251" s="151"/>
      <c r="BD251" s="151"/>
      <c r="BE251" s="151"/>
      <c r="BF251" s="151"/>
      <c r="BG251" s="151"/>
      <c r="BH251" s="151"/>
    </row>
    <row r="252" spans="1:60" outlineLevel="3" x14ac:dyDescent="0.2">
      <c r="A252" s="160"/>
      <c r="B252" s="161"/>
      <c r="C252" s="195" t="s">
        <v>425</v>
      </c>
      <c r="D252" s="164"/>
      <c r="E252" s="165">
        <v>26</v>
      </c>
      <c r="F252" s="163"/>
      <c r="G252" s="163"/>
      <c r="H252" s="163"/>
      <c r="I252" s="163"/>
      <c r="J252" s="163"/>
      <c r="K252" s="163"/>
      <c r="L252" s="163"/>
      <c r="M252" s="163"/>
      <c r="N252" s="162"/>
      <c r="O252" s="162"/>
      <c r="P252" s="162"/>
      <c r="Q252" s="162"/>
      <c r="R252" s="163"/>
      <c r="S252" s="163"/>
      <c r="T252" s="163"/>
      <c r="U252" s="163"/>
      <c r="V252" s="163"/>
      <c r="W252" s="163"/>
      <c r="X252" s="163"/>
      <c r="Y252" s="163"/>
      <c r="Z252" s="151"/>
      <c r="AA252" s="151"/>
      <c r="AB252" s="151"/>
      <c r="AC252" s="151"/>
      <c r="AD252" s="151"/>
      <c r="AE252" s="151"/>
      <c r="AF252" s="151"/>
      <c r="AG252" s="151" t="s">
        <v>148</v>
      </c>
      <c r="AH252" s="151">
        <v>0</v>
      </c>
      <c r="AI252" s="151"/>
      <c r="AJ252" s="151"/>
      <c r="AK252" s="151"/>
      <c r="AL252" s="151"/>
      <c r="AM252" s="151"/>
      <c r="AN252" s="151"/>
      <c r="AO252" s="151"/>
      <c r="AP252" s="151"/>
      <c r="AQ252" s="151"/>
      <c r="AR252" s="151"/>
      <c r="AS252" s="151"/>
      <c r="AT252" s="151"/>
      <c r="AU252" s="151"/>
      <c r="AV252" s="151"/>
      <c r="AW252" s="151"/>
      <c r="AX252" s="151"/>
      <c r="AY252" s="151"/>
      <c r="AZ252" s="151"/>
      <c r="BA252" s="151"/>
      <c r="BB252" s="151"/>
      <c r="BC252" s="151"/>
      <c r="BD252" s="151"/>
      <c r="BE252" s="151"/>
      <c r="BF252" s="151"/>
      <c r="BG252" s="151"/>
      <c r="BH252" s="151"/>
    </row>
    <row r="253" spans="1:60" ht="33.75" outlineLevel="1" x14ac:dyDescent="0.2">
      <c r="A253" s="178">
        <v>63</v>
      </c>
      <c r="B253" s="179" t="s">
        <v>426</v>
      </c>
      <c r="C253" s="194" t="s">
        <v>513</v>
      </c>
      <c r="D253" s="180" t="s">
        <v>152</v>
      </c>
      <c r="E253" s="181">
        <v>276.5</v>
      </c>
      <c r="F253" s="182"/>
      <c r="G253" s="183">
        <f>ROUND(E253*F253,2)</f>
        <v>0</v>
      </c>
      <c r="H253" s="182"/>
      <c r="I253" s="183">
        <f>ROUND(E253*H253,2)</f>
        <v>0</v>
      </c>
      <c r="J253" s="182"/>
      <c r="K253" s="183">
        <f>ROUND(E253*J253,2)</f>
        <v>0</v>
      </c>
      <c r="L253" s="183">
        <v>12</v>
      </c>
      <c r="M253" s="183">
        <f>G253*(1+L253/100)</f>
        <v>0</v>
      </c>
      <c r="N253" s="181">
        <v>3.7960000000000001E-2</v>
      </c>
      <c r="O253" s="181">
        <f>ROUND(E253*N253,2)</f>
        <v>10.5</v>
      </c>
      <c r="P253" s="181">
        <v>0</v>
      </c>
      <c r="Q253" s="181">
        <f>ROUND(E253*P253,2)</f>
        <v>0</v>
      </c>
      <c r="R253" s="183" t="s">
        <v>412</v>
      </c>
      <c r="S253" s="183" t="s">
        <v>141</v>
      </c>
      <c r="T253" s="184" t="s">
        <v>141</v>
      </c>
      <c r="U253" s="163">
        <v>0.36599999999999999</v>
      </c>
      <c r="V253" s="163">
        <f>ROUND(E253*U253,2)</f>
        <v>101.2</v>
      </c>
      <c r="W253" s="163"/>
      <c r="X253" s="163" t="s">
        <v>142</v>
      </c>
      <c r="Y253" s="163" t="s">
        <v>143</v>
      </c>
      <c r="Z253" s="151"/>
      <c r="AA253" s="151"/>
      <c r="AB253" s="151"/>
      <c r="AC253" s="151"/>
      <c r="AD253" s="151"/>
      <c r="AE253" s="151"/>
      <c r="AF253" s="151"/>
      <c r="AG253" s="151" t="s">
        <v>144</v>
      </c>
      <c r="AH253" s="151"/>
      <c r="AI253" s="151"/>
      <c r="AJ253" s="151"/>
      <c r="AK253" s="151"/>
      <c r="AL253" s="151"/>
      <c r="AM253" s="151"/>
      <c r="AN253" s="151"/>
      <c r="AO253" s="151"/>
      <c r="AP253" s="151"/>
      <c r="AQ253" s="151"/>
      <c r="AR253" s="151"/>
      <c r="AS253" s="151"/>
      <c r="AT253" s="151"/>
      <c r="AU253" s="151"/>
      <c r="AV253" s="151"/>
      <c r="AW253" s="151"/>
      <c r="AX253" s="151"/>
      <c r="AY253" s="151"/>
      <c r="AZ253" s="151"/>
      <c r="BA253" s="151"/>
      <c r="BB253" s="151"/>
      <c r="BC253" s="151"/>
      <c r="BD253" s="151"/>
      <c r="BE253" s="151"/>
      <c r="BF253" s="151"/>
      <c r="BG253" s="151"/>
      <c r="BH253" s="151"/>
    </row>
    <row r="254" spans="1:60" outlineLevel="2" x14ac:dyDescent="0.2">
      <c r="A254" s="160"/>
      <c r="B254" s="161"/>
      <c r="C254" s="261" t="s">
        <v>427</v>
      </c>
      <c r="D254" s="262"/>
      <c r="E254" s="262"/>
      <c r="F254" s="262"/>
      <c r="G254" s="262"/>
      <c r="H254" s="163"/>
      <c r="I254" s="163"/>
      <c r="J254" s="163"/>
      <c r="K254" s="163"/>
      <c r="L254" s="163"/>
      <c r="M254" s="163"/>
      <c r="N254" s="162"/>
      <c r="O254" s="162"/>
      <c r="P254" s="162"/>
      <c r="Q254" s="162"/>
      <c r="R254" s="163"/>
      <c r="S254" s="163"/>
      <c r="T254" s="163"/>
      <c r="U254" s="163"/>
      <c r="V254" s="163"/>
      <c r="W254" s="163"/>
      <c r="X254" s="163"/>
      <c r="Y254" s="163"/>
      <c r="Z254" s="151"/>
      <c r="AA254" s="151"/>
      <c r="AB254" s="151"/>
      <c r="AC254" s="151"/>
      <c r="AD254" s="151"/>
      <c r="AE254" s="151"/>
      <c r="AF254" s="151"/>
      <c r="AG254" s="151" t="s">
        <v>180</v>
      </c>
      <c r="AH254" s="151"/>
      <c r="AI254" s="151"/>
      <c r="AJ254" s="151"/>
      <c r="AK254" s="151"/>
      <c r="AL254" s="151"/>
      <c r="AM254" s="151"/>
      <c r="AN254" s="151"/>
      <c r="AO254" s="151"/>
      <c r="AP254" s="151"/>
      <c r="AQ254" s="151"/>
      <c r="AR254" s="151"/>
      <c r="AS254" s="151"/>
      <c r="AT254" s="151"/>
      <c r="AU254" s="151"/>
      <c r="AV254" s="151"/>
      <c r="AW254" s="151"/>
      <c r="AX254" s="151"/>
      <c r="AY254" s="151"/>
      <c r="AZ254" s="151"/>
      <c r="BA254" s="151"/>
      <c r="BB254" s="151"/>
      <c r="BC254" s="151"/>
      <c r="BD254" s="151"/>
      <c r="BE254" s="151"/>
      <c r="BF254" s="151"/>
      <c r="BG254" s="151"/>
      <c r="BH254" s="151"/>
    </row>
    <row r="255" spans="1:60" outlineLevel="2" x14ac:dyDescent="0.2">
      <c r="A255" s="160"/>
      <c r="B255" s="161"/>
      <c r="C255" s="195" t="s">
        <v>428</v>
      </c>
      <c r="D255" s="164"/>
      <c r="E255" s="165"/>
      <c r="F255" s="163"/>
      <c r="G255" s="163"/>
      <c r="H255" s="163"/>
      <c r="I255" s="163"/>
      <c r="J255" s="163"/>
      <c r="K255" s="163"/>
      <c r="L255" s="163"/>
      <c r="M255" s="163"/>
      <c r="N255" s="162"/>
      <c r="O255" s="162"/>
      <c r="P255" s="162"/>
      <c r="Q255" s="162"/>
      <c r="R255" s="163"/>
      <c r="S255" s="163"/>
      <c r="T255" s="163"/>
      <c r="U255" s="163"/>
      <c r="V255" s="163"/>
      <c r="W255" s="163"/>
      <c r="X255" s="163"/>
      <c r="Y255" s="163"/>
      <c r="Z255" s="151"/>
      <c r="AA255" s="151"/>
      <c r="AB255" s="151"/>
      <c r="AC255" s="151"/>
      <c r="AD255" s="151"/>
      <c r="AE255" s="151"/>
      <c r="AF255" s="151"/>
      <c r="AG255" s="151" t="s">
        <v>148</v>
      </c>
      <c r="AH255" s="151">
        <v>0</v>
      </c>
      <c r="AI255" s="151"/>
      <c r="AJ255" s="151"/>
      <c r="AK255" s="151"/>
      <c r="AL255" s="151"/>
      <c r="AM255" s="151"/>
      <c r="AN255" s="151"/>
      <c r="AO255" s="151"/>
      <c r="AP255" s="151"/>
      <c r="AQ255" s="151"/>
      <c r="AR255" s="151"/>
      <c r="AS255" s="151"/>
      <c r="AT255" s="151"/>
      <c r="AU255" s="151"/>
      <c r="AV255" s="151"/>
      <c r="AW255" s="151"/>
      <c r="AX255" s="151"/>
      <c r="AY255" s="151"/>
      <c r="AZ255" s="151"/>
      <c r="BA255" s="151"/>
      <c r="BB255" s="151"/>
      <c r="BC255" s="151"/>
      <c r="BD255" s="151"/>
      <c r="BE255" s="151"/>
      <c r="BF255" s="151"/>
      <c r="BG255" s="151"/>
      <c r="BH255" s="151"/>
    </row>
    <row r="256" spans="1:60" outlineLevel="3" x14ac:dyDescent="0.2">
      <c r="A256" s="160"/>
      <c r="B256" s="161"/>
      <c r="C256" s="195" t="s">
        <v>291</v>
      </c>
      <c r="D256" s="164"/>
      <c r="E256" s="165">
        <v>276.5</v>
      </c>
      <c r="F256" s="163"/>
      <c r="G256" s="163"/>
      <c r="H256" s="163"/>
      <c r="I256" s="163"/>
      <c r="J256" s="163"/>
      <c r="K256" s="163"/>
      <c r="L256" s="163"/>
      <c r="M256" s="163"/>
      <c r="N256" s="162"/>
      <c r="O256" s="162"/>
      <c r="P256" s="162"/>
      <c r="Q256" s="162"/>
      <c r="R256" s="163"/>
      <c r="S256" s="163"/>
      <c r="T256" s="163"/>
      <c r="U256" s="163"/>
      <c r="V256" s="163"/>
      <c r="W256" s="163"/>
      <c r="X256" s="163"/>
      <c r="Y256" s="163"/>
      <c r="Z256" s="151"/>
      <c r="AA256" s="151"/>
      <c r="AB256" s="151"/>
      <c r="AC256" s="151"/>
      <c r="AD256" s="151"/>
      <c r="AE256" s="151"/>
      <c r="AF256" s="151"/>
      <c r="AG256" s="151" t="s">
        <v>148</v>
      </c>
      <c r="AH256" s="151">
        <v>0</v>
      </c>
      <c r="AI256" s="151"/>
      <c r="AJ256" s="151"/>
      <c r="AK256" s="151"/>
      <c r="AL256" s="151"/>
      <c r="AM256" s="151"/>
      <c r="AN256" s="151"/>
      <c r="AO256" s="151"/>
      <c r="AP256" s="151"/>
      <c r="AQ256" s="151"/>
      <c r="AR256" s="151"/>
      <c r="AS256" s="151"/>
      <c r="AT256" s="151"/>
      <c r="AU256" s="151"/>
      <c r="AV256" s="151"/>
      <c r="AW256" s="151"/>
      <c r="AX256" s="151"/>
      <c r="AY256" s="151"/>
      <c r="AZ256" s="151"/>
      <c r="BA256" s="151"/>
      <c r="BB256" s="151"/>
      <c r="BC256" s="151"/>
      <c r="BD256" s="151"/>
      <c r="BE256" s="151"/>
      <c r="BF256" s="151"/>
      <c r="BG256" s="151"/>
      <c r="BH256" s="151"/>
    </row>
    <row r="257" spans="1:60" ht="22.5" outlineLevel="1" x14ac:dyDescent="0.2">
      <c r="A257" s="178">
        <v>64</v>
      </c>
      <c r="B257" s="179" t="s">
        <v>429</v>
      </c>
      <c r="C257" s="194" t="s">
        <v>430</v>
      </c>
      <c r="D257" s="180" t="s">
        <v>152</v>
      </c>
      <c r="E257" s="181">
        <v>279.10000000000002</v>
      </c>
      <c r="F257" s="182"/>
      <c r="G257" s="183">
        <f>ROUND(E257*F257,2)</f>
        <v>0</v>
      </c>
      <c r="H257" s="182"/>
      <c r="I257" s="183">
        <f>ROUND(E257*H257,2)</f>
        <v>0</v>
      </c>
      <c r="J257" s="182"/>
      <c r="K257" s="183">
        <f>ROUND(E257*J257,2)</f>
        <v>0</v>
      </c>
      <c r="L257" s="183">
        <v>12</v>
      </c>
      <c r="M257" s="183">
        <f>G257*(1+L257/100)</f>
        <v>0</v>
      </c>
      <c r="N257" s="181">
        <v>2.0000000000000001E-4</v>
      </c>
      <c r="O257" s="181">
        <f>ROUND(E257*N257,2)</f>
        <v>0.06</v>
      </c>
      <c r="P257" s="181">
        <v>0</v>
      </c>
      <c r="Q257" s="181">
        <f>ROUND(E257*P257,2)</f>
        <v>0</v>
      </c>
      <c r="R257" s="183" t="s">
        <v>412</v>
      </c>
      <c r="S257" s="183" t="s">
        <v>141</v>
      </c>
      <c r="T257" s="184" t="s">
        <v>141</v>
      </c>
      <c r="U257" s="163">
        <v>0.12</v>
      </c>
      <c r="V257" s="163">
        <f>ROUND(E257*U257,2)</f>
        <v>33.49</v>
      </c>
      <c r="W257" s="163"/>
      <c r="X257" s="163" t="s">
        <v>142</v>
      </c>
      <c r="Y257" s="163" t="s">
        <v>143</v>
      </c>
      <c r="Z257" s="151"/>
      <c r="AA257" s="151"/>
      <c r="AB257" s="151"/>
      <c r="AC257" s="151"/>
      <c r="AD257" s="151"/>
      <c r="AE257" s="151"/>
      <c r="AF257" s="151"/>
      <c r="AG257" s="151" t="s">
        <v>144</v>
      </c>
      <c r="AH257" s="151"/>
      <c r="AI257" s="151"/>
      <c r="AJ257" s="151"/>
      <c r="AK257" s="151"/>
      <c r="AL257" s="151"/>
      <c r="AM257" s="151"/>
      <c r="AN257" s="151"/>
      <c r="AO257" s="151"/>
      <c r="AP257" s="151"/>
      <c r="AQ257" s="151"/>
      <c r="AR257" s="151"/>
      <c r="AS257" s="151"/>
      <c r="AT257" s="151"/>
      <c r="AU257" s="151"/>
      <c r="AV257" s="151"/>
      <c r="AW257" s="151"/>
      <c r="AX257" s="151"/>
      <c r="AY257" s="151"/>
      <c r="AZ257" s="151"/>
      <c r="BA257" s="151"/>
      <c r="BB257" s="151"/>
      <c r="BC257" s="151"/>
      <c r="BD257" s="151"/>
      <c r="BE257" s="151"/>
      <c r="BF257" s="151"/>
      <c r="BG257" s="151"/>
      <c r="BH257" s="151"/>
    </row>
    <row r="258" spans="1:60" outlineLevel="2" x14ac:dyDescent="0.2">
      <c r="A258" s="160"/>
      <c r="B258" s="161"/>
      <c r="C258" s="261" t="s">
        <v>431</v>
      </c>
      <c r="D258" s="262"/>
      <c r="E258" s="262"/>
      <c r="F258" s="262"/>
      <c r="G258" s="262"/>
      <c r="H258" s="163"/>
      <c r="I258" s="163"/>
      <c r="J258" s="163"/>
      <c r="K258" s="163"/>
      <c r="L258" s="163"/>
      <c r="M258" s="163"/>
      <c r="N258" s="162"/>
      <c r="O258" s="162"/>
      <c r="P258" s="162"/>
      <c r="Q258" s="162"/>
      <c r="R258" s="163"/>
      <c r="S258" s="163"/>
      <c r="T258" s="163"/>
      <c r="U258" s="163"/>
      <c r="V258" s="163"/>
      <c r="W258" s="163"/>
      <c r="X258" s="163"/>
      <c r="Y258" s="163"/>
      <c r="Z258" s="151"/>
      <c r="AA258" s="151"/>
      <c r="AB258" s="151"/>
      <c r="AC258" s="151"/>
      <c r="AD258" s="151"/>
      <c r="AE258" s="151"/>
      <c r="AF258" s="151"/>
      <c r="AG258" s="151" t="s">
        <v>180</v>
      </c>
      <c r="AH258" s="151"/>
      <c r="AI258" s="151"/>
      <c r="AJ258" s="151"/>
      <c r="AK258" s="151"/>
      <c r="AL258" s="151"/>
      <c r="AM258" s="151"/>
      <c r="AN258" s="151"/>
      <c r="AO258" s="151"/>
      <c r="AP258" s="151"/>
      <c r="AQ258" s="151"/>
      <c r="AR258" s="151"/>
      <c r="AS258" s="151"/>
      <c r="AT258" s="151"/>
      <c r="AU258" s="151"/>
      <c r="AV258" s="151"/>
      <c r="AW258" s="151"/>
      <c r="AX258" s="151"/>
      <c r="AY258" s="151"/>
      <c r="AZ258" s="151"/>
      <c r="BA258" s="151"/>
      <c r="BB258" s="151"/>
      <c r="BC258" s="151"/>
      <c r="BD258" s="151"/>
      <c r="BE258" s="151"/>
      <c r="BF258" s="151"/>
      <c r="BG258" s="151"/>
      <c r="BH258" s="151"/>
    </row>
    <row r="259" spans="1:60" outlineLevel="2" x14ac:dyDescent="0.2">
      <c r="A259" s="160"/>
      <c r="B259" s="161"/>
      <c r="C259" s="195" t="s">
        <v>291</v>
      </c>
      <c r="D259" s="164"/>
      <c r="E259" s="165">
        <v>276.5</v>
      </c>
      <c r="F259" s="163"/>
      <c r="G259" s="163"/>
      <c r="H259" s="163"/>
      <c r="I259" s="163"/>
      <c r="J259" s="163"/>
      <c r="K259" s="163"/>
      <c r="L259" s="163"/>
      <c r="M259" s="163"/>
      <c r="N259" s="162"/>
      <c r="O259" s="162"/>
      <c r="P259" s="162"/>
      <c r="Q259" s="162"/>
      <c r="R259" s="163"/>
      <c r="S259" s="163"/>
      <c r="T259" s="163"/>
      <c r="U259" s="163"/>
      <c r="V259" s="163"/>
      <c r="W259" s="163"/>
      <c r="X259" s="163"/>
      <c r="Y259" s="163"/>
      <c r="Z259" s="151"/>
      <c r="AA259" s="151"/>
      <c r="AB259" s="151"/>
      <c r="AC259" s="151"/>
      <c r="AD259" s="151"/>
      <c r="AE259" s="151"/>
      <c r="AF259" s="151"/>
      <c r="AG259" s="151" t="s">
        <v>148</v>
      </c>
      <c r="AH259" s="151">
        <v>0</v>
      </c>
      <c r="AI259" s="151"/>
      <c r="AJ259" s="151"/>
      <c r="AK259" s="151"/>
      <c r="AL259" s="151"/>
      <c r="AM259" s="151"/>
      <c r="AN259" s="151"/>
      <c r="AO259" s="151"/>
      <c r="AP259" s="151"/>
      <c r="AQ259" s="151"/>
      <c r="AR259" s="151"/>
      <c r="AS259" s="151"/>
      <c r="AT259" s="151"/>
      <c r="AU259" s="151"/>
      <c r="AV259" s="151"/>
      <c r="AW259" s="151"/>
      <c r="AX259" s="151"/>
      <c r="AY259" s="151"/>
      <c r="AZ259" s="151"/>
      <c r="BA259" s="151"/>
      <c r="BB259" s="151"/>
      <c r="BC259" s="151"/>
      <c r="BD259" s="151"/>
      <c r="BE259" s="151"/>
      <c r="BF259" s="151"/>
      <c r="BG259" s="151"/>
      <c r="BH259" s="151"/>
    </row>
    <row r="260" spans="1:60" outlineLevel="3" x14ac:dyDescent="0.2">
      <c r="A260" s="160"/>
      <c r="B260" s="161"/>
      <c r="C260" s="195" t="s">
        <v>288</v>
      </c>
      <c r="D260" s="164"/>
      <c r="E260" s="165">
        <v>2.6</v>
      </c>
      <c r="F260" s="163"/>
      <c r="G260" s="163"/>
      <c r="H260" s="163"/>
      <c r="I260" s="163"/>
      <c r="J260" s="163"/>
      <c r="K260" s="163"/>
      <c r="L260" s="163"/>
      <c r="M260" s="163"/>
      <c r="N260" s="162"/>
      <c r="O260" s="162"/>
      <c r="P260" s="162"/>
      <c r="Q260" s="162"/>
      <c r="R260" s="163"/>
      <c r="S260" s="163"/>
      <c r="T260" s="163"/>
      <c r="U260" s="163"/>
      <c r="V260" s="163"/>
      <c r="W260" s="163"/>
      <c r="X260" s="163"/>
      <c r="Y260" s="163"/>
      <c r="Z260" s="151"/>
      <c r="AA260" s="151"/>
      <c r="AB260" s="151"/>
      <c r="AC260" s="151"/>
      <c r="AD260" s="151"/>
      <c r="AE260" s="151"/>
      <c r="AF260" s="151"/>
      <c r="AG260" s="151" t="s">
        <v>148</v>
      </c>
      <c r="AH260" s="151">
        <v>0</v>
      </c>
      <c r="AI260" s="151"/>
      <c r="AJ260" s="151"/>
      <c r="AK260" s="151"/>
      <c r="AL260" s="151"/>
      <c r="AM260" s="151"/>
      <c r="AN260" s="151"/>
      <c r="AO260" s="151"/>
      <c r="AP260" s="151"/>
      <c r="AQ260" s="151"/>
      <c r="AR260" s="151"/>
      <c r="AS260" s="151"/>
      <c r="AT260" s="151"/>
      <c r="AU260" s="151"/>
      <c r="AV260" s="151"/>
      <c r="AW260" s="151"/>
      <c r="AX260" s="151"/>
      <c r="AY260" s="151"/>
      <c r="AZ260" s="151"/>
      <c r="BA260" s="151"/>
      <c r="BB260" s="151"/>
      <c r="BC260" s="151"/>
      <c r="BD260" s="151"/>
      <c r="BE260" s="151"/>
      <c r="BF260" s="151"/>
      <c r="BG260" s="151"/>
      <c r="BH260" s="151"/>
    </row>
    <row r="261" spans="1:60" outlineLevel="1" x14ac:dyDescent="0.2">
      <c r="A261" s="178">
        <v>65</v>
      </c>
      <c r="B261" s="179" t="s">
        <v>432</v>
      </c>
      <c r="C261" s="194" t="s">
        <v>433</v>
      </c>
      <c r="D261" s="180" t="s">
        <v>233</v>
      </c>
      <c r="E261" s="181">
        <v>10.7911</v>
      </c>
      <c r="F261" s="182"/>
      <c r="G261" s="183">
        <f>ROUND(E261*F261,2)</f>
        <v>0</v>
      </c>
      <c r="H261" s="182"/>
      <c r="I261" s="183">
        <f>ROUND(E261*H261,2)</f>
        <v>0</v>
      </c>
      <c r="J261" s="182"/>
      <c r="K261" s="183">
        <f>ROUND(E261*J261,2)</f>
        <v>0</v>
      </c>
      <c r="L261" s="183">
        <v>12</v>
      </c>
      <c r="M261" s="183">
        <f>G261*(1+L261/100)</f>
        <v>0</v>
      </c>
      <c r="N261" s="181">
        <v>0</v>
      </c>
      <c r="O261" s="181">
        <f>ROUND(E261*N261,2)</f>
        <v>0</v>
      </c>
      <c r="P261" s="181">
        <v>0</v>
      </c>
      <c r="Q261" s="181">
        <f>ROUND(E261*P261,2)</f>
        <v>0</v>
      </c>
      <c r="R261" s="183" t="s">
        <v>412</v>
      </c>
      <c r="S261" s="183" t="s">
        <v>141</v>
      </c>
      <c r="T261" s="184" t="s">
        <v>141</v>
      </c>
      <c r="U261" s="163">
        <v>2.3290000000000002</v>
      </c>
      <c r="V261" s="163">
        <f>ROUND(E261*U261,2)</f>
        <v>25.13</v>
      </c>
      <c r="W261" s="163"/>
      <c r="X261" s="163" t="s">
        <v>234</v>
      </c>
      <c r="Y261" s="163" t="s">
        <v>143</v>
      </c>
      <c r="Z261" s="151"/>
      <c r="AA261" s="151"/>
      <c r="AB261" s="151"/>
      <c r="AC261" s="151"/>
      <c r="AD261" s="151"/>
      <c r="AE261" s="151"/>
      <c r="AF261" s="151"/>
      <c r="AG261" s="151" t="s">
        <v>235</v>
      </c>
      <c r="AH261" s="151"/>
      <c r="AI261" s="151"/>
      <c r="AJ261" s="151"/>
      <c r="AK261" s="151"/>
      <c r="AL261" s="151"/>
      <c r="AM261" s="151"/>
      <c r="AN261" s="151"/>
      <c r="AO261" s="151"/>
      <c r="AP261" s="151"/>
      <c r="AQ261" s="151"/>
      <c r="AR261" s="151"/>
      <c r="AS261" s="151"/>
      <c r="AT261" s="151"/>
      <c r="AU261" s="151"/>
      <c r="AV261" s="151"/>
      <c r="AW261" s="151"/>
      <c r="AX261" s="151"/>
      <c r="AY261" s="151"/>
      <c r="AZ261" s="151"/>
      <c r="BA261" s="151"/>
      <c r="BB261" s="151"/>
      <c r="BC261" s="151"/>
      <c r="BD261" s="151"/>
      <c r="BE261" s="151"/>
      <c r="BF261" s="151"/>
      <c r="BG261" s="151"/>
      <c r="BH261" s="151"/>
    </row>
    <row r="262" spans="1:60" outlineLevel="2" x14ac:dyDescent="0.2">
      <c r="A262" s="160"/>
      <c r="B262" s="161"/>
      <c r="C262" s="263" t="s">
        <v>332</v>
      </c>
      <c r="D262" s="264"/>
      <c r="E262" s="264"/>
      <c r="F262" s="264"/>
      <c r="G262" s="264"/>
      <c r="H262" s="163"/>
      <c r="I262" s="163"/>
      <c r="J262" s="163"/>
      <c r="K262" s="163"/>
      <c r="L262" s="163"/>
      <c r="M262" s="163"/>
      <c r="N262" s="162"/>
      <c r="O262" s="162"/>
      <c r="P262" s="162"/>
      <c r="Q262" s="162"/>
      <c r="R262" s="163"/>
      <c r="S262" s="163"/>
      <c r="T262" s="163"/>
      <c r="U262" s="163"/>
      <c r="V262" s="163"/>
      <c r="W262" s="163"/>
      <c r="X262" s="163"/>
      <c r="Y262" s="163"/>
      <c r="Z262" s="151"/>
      <c r="AA262" s="151"/>
      <c r="AB262" s="151"/>
      <c r="AC262" s="151"/>
      <c r="AD262" s="151"/>
      <c r="AE262" s="151"/>
      <c r="AF262" s="151"/>
      <c r="AG262" s="151" t="s">
        <v>146</v>
      </c>
      <c r="AH262" s="151"/>
      <c r="AI262" s="151"/>
      <c r="AJ262" s="151"/>
      <c r="AK262" s="151"/>
      <c r="AL262" s="151"/>
      <c r="AM262" s="151"/>
      <c r="AN262" s="151"/>
      <c r="AO262" s="151"/>
      <c r="AP262" s="151"/>
      <c r="AQ262" s="151"/>
      <c r="AR262" s="151"/>
      <c r="AS262" s="151"/>
      <c r="AT262" s="151"/>
      <c r="AU262" s="151"/>
      <c r="AV262" s="151"/>
      <c r="AW262" s="151"/>
      <c r="AX262" s="151"/>
      <c r="AY262" s="151"/>
      <c r="AZ262" s="151"/>
      <c r="BA262" s="151"/>
      <c r="BB262" s="151"/>
      <c r="BC262" s="151"/>
      <c r="BD262" s="151"/>
      <c r="BE262" s="151"/>
      <c r="BF262" s="151"/>
      <c r="BG262" s="151"/>
      <c r="BH262" s="151"/>
    </row>
    <row r="263" spans="1:60" outlineLevel="2" x14ac:dyDescent="0.2">
      <c r="A263" s="160"/>
      <c r="B263" s="161"/>
      <c r="C263" s="195" t="s">
        <v>237</v>
      </c>
      <c r="D263" s="164"/>
      <c r="E263" s="165"/>
      <c r="F263" s="163"/>
      <c r="G263" s="163"/>
      <c r="H263" s="163"/>
      <c r="I263" s="163"/>
      <c r="J263" s="163"/>
      <c r="K263" s="163"/>
      <c r="L263" s="163"/>
      <c r="M263" s="163"/>
      <c r="N263" s="162"/>
      <c r="O263" s="162"/>
      <c r="P263" s="162"/>
      <c r="Q263" s="162"/>
      <c r="R263" s="163"/>
      <c r="S263" s="163"/>
      <c r="T263" s="163"/>
      <c r="U263" s="163"/>
      <c r="V263" s="163"/>
      <c r="W263" s="163"/>
      <c r="X263" s="163"/>
      <c r="Y263" s="163"/>
      <c r="Z263" s="151"/>
      <c r="AA263" s="151"/>
      <c r="AB263" s="151"/>
      <c r="AC263" s="151"/>
      <c r="AD263" s="151"/>
      <c r="AE263" s="151"/>
      <c r="AF263" s="151"/>
      <c r="AG263" s="151" t="s">
        <v>148</v>
      </c>
      <c r="AH263" s="151">
        <v>0</v>
      </c>
      <c r="AI263" s="151"/>
      <c r="AJ263" s="151"/>
      <c r="AK263" s="151"/>
      <c r="AL263" s="151"/>
      <c r="AM263" s="151"/>
      <c r="AN263" s="151"/>
      <c r="AO263" s="151"/>
      <c r="AP263" s="151"/>
      <c r="AQ263" s="151"/>
      <c r="AR263" s="151"/>
      <c r="AS263" s="151"/>
      <c r="AT263" s="151"/>
      <c r="AU263" s="151"/>
      <c r="AV263" s="151"/>
      <c r="AW263" s="151"/>
      <c r="AX263" s="151"/>
      <c r="AY263" s="151"/>
      <c r="AZ263" s="151"/>
      <c r="BA263" s="151"/>
      <c r="BB263" s="151"/>
      <c r="BC263" s="151"/>
      <c r="BD263" s="151"/>
      <c r="BE263" s="151"/>
      <c r="BF263" s="151"/>
      <c r="BG263" s="151"/>
      <c r="BH263" s="151"/>
    </row>
    <row r="264" spans="1:60" outlineLevel="3" x14ac:dyDescent="0.2">
      <c r="A264" s="160"/>
      <c r="B264" s="161"/>
      <c r="C264" s="195" t="s">
        <v>434</v>
      </c>
      <c r="D264" s="164"/>
      <c r="E264" s="165"/>
      <c r="F264" s="163"/>
      <c r="G264" s="163"/>
      <c r="H264" s="163"/>
      <c r="I264" s="163"/>
      <c r="J264" s="163"/>
      <c r="K264" s="163"/>
      <c r="L264" s="163"/>
      <c r="M264" s="163"/>
      <c r="N264" s="162"/>
      <c r="O264" s="162"/>
      <c r="P264" s="162"/>
      <c r="Q264" s="162"/>
      <c r="R264" s="163"/>
      <c r="S264" s="163"/>
      <c r="T264" s="163"/>
      <c r="U264" s="163"/>
      <c r="V264" s="163"/>
      <c r="W264" s="163"/>
      <c r="X264" s="163"/>
      <c r="Y264" s="163"/>
      <c r="Z264" s="151"/>
      <c r="AA264" s="151"/>
      <c r="AB264" s="151"/>
      <c r="AC264" s="151"/>
      <c r="AD264" s="151"/>
      <c r="AE264" s="151"/>
      <c r="AF264" s="151"/>
      <c r="AG264" s="151" t="s">
        <v>148</v>
      </c>
      <c r="AH264" s="151">
        <v>0</v>
      </c>
      <c r="AI264" s="151"/>
      <c r="AJ264" s="151"/>
      <c r="AK264" s="151"/>
      <c r="AL264" s="151"/>
      <c r="AM264" s="151"/>
      <c r="AN264" s="151"/>
      <c r="AO264" s="151"/>
      <c r="AP264" s="151"/>
      <c r="AQ264" s="151"/>
      <c r="AR264" s="151"/>
      <c r="AS264" s="151"/>
      <c r="AT264" s="151"/>
      <c r="AU264" s="151"/>
      <c r="AV264" s="151"/>
      <c r="AW264" s="151"/>
      <c r="AX264" s="151"/>
      <c r="AY264" s="151"/>
      <c r="AZ264" s="151"/>
      <c r="BA264" s="151"/>
      <c r="BB264" s="151"/>
      <c r="BC264" s="151"/>
      <c r="BD264" s="151"/>
      <c r="BE264" s="151"/>
      <c r="BF264" s="151"/>
      <c r="BG264" s="151"/>
      <c r="BH264" s="151"/>
    </row>
    <row r="265" spans="1:60" outlineLevel="3" x14ac:dyDescent="0.2">
      <c r="A265" s="160"/>
      <c r="B265" s="161"/>
      <c r="C265" s="195" t="s">
        <v>435</v>
      </c>
      <c r="D265" s="164"/>
      <c r="E265" s="165">
        <v>10.7911</v>
      </c>
      <c r="F265" s="163"/>
      <c r="G265" s="163"/>
      <c r="H265" s="163"/>
      <c r="I265" s="163"/>
      <c r="J265" s="163"/>
      <c r="K265" s="163"/>
      <c r="L265" s="163"/>
      <c r="M265" s="163"/>
      <c r="N265" s="162"/>
      <c r="O265" s="162"/>
      <c r="P265" s="162"/>
      <c r="Q265" s="162"/>
      <c r="R265" s="163"/>
      <c r="S265" s="163"/>
      <c r="T265" s="163"/>
      <c r="U265" s="163"/>
      <c r="V265" s="163"/>
      <c r="W265" s="163"/>
      <c r="X265" s="163"/>
      <c r="Y265" s="163"/>
      <c r="Z265" s="151"/>
      <c r="AA265" s="151"/>
      <c r="AB265" s="151"/>
      <c r="AC265" s="151"/>
      <c r="AD265" s="151"/>
      <c r="AE265" s="151"/>
      <c r="AF265" s="151"/>
      <c r="AG265" s="151" t="s">
        <v>148</v>
      </c>
      <c r="AH265" s="151">
        <v>0</v>
      </c>
      <c r="AI265" s="151"/>
      <c r="AJ265" s="151"/>
      <c r="AK265" s="151"/>
      <c r="AL265" s="151"/>
      <c r="AM265" s="151"/>
      <c r="AN265" s="151"/>
      <c r="AO265" s="151"/>
      <c r="AP265" s="151"/>
      <c r="AQ265" s="151"/>
      <c r="AR265" s="151"/>
      <c r="AS265" s="151"/>
      <c r="AT265" s="151"/>
      <c r="AU265" s="151"/>
      <c r="AV265" s="151"/>
      <c r="AW265" s="151"/>
      <c r="AX265" s="151"/>
      <c r="AY265" s="151"/>
      <c r="AZ265" s="151"/>
      <c r="BA265" s="151"/>
      <c r="BB265" s="151"/>
      <c r="BC265" s="151"/>
      <c r="BD265" s="151"/>
      <c r="BE265" s="151"/>
      <c r="BF265" s="151"/>
      <c r="BG265" s="151"/>
      <c r="BH265" s="151"/>
    </row>
    <row r="266" spans="1:60" x14ac:dyDescent="0.2">
      <c r="A266" s="171" t="s">
        <v>135</v>
      </c>
      <c r="B266" s="172" t="s">
        <v>97</v>
      </c>
      <c r="C266" s="193" t="s">
        <v>98</v>
      </c>
      <c r="D266" s="173"/>
      <c r="E266" s="174"/>
      <c r="F266" s="175"/>
      <c r="G266" s="175">
        <f>SUMIF(AG267:AG273,"&lt;&gt;NOR",G267:G273)</f>
        <v>0</v>
      </c>
      <c r="H266" s="175"/>
      <c r="I266" s="175">
        <f>SUM(I267:I273)</f>
        <v>0</v>
      </c>
      <c r="J266" s="175"/>
      <c r="K266" s="175">
        <f>SUM(K267:K273)</f>
        <v>0</v>
      </c>
      <c r="L266" s="175"/>
      <c r="M266" s="175">
        <f>SUM(M267:M273)</f>
        <v>0</v>
      </c>
      <c r="N266" s="174"/>
      <c r="O266" s="174">
        <f>SUM(O267:O273)</f>
        <v>0.04</v>
      </c>
      <c r="P266" s="174"/>
      <c r="Q266" s="174">
        <f>SUM(Q267:Q273)</f>
        <v>0</v>
      </c>
      <c r="R266" s="175"/>
      <c r="S266" s="175"/>
      <c r="T266" s="176"/>
      <c r="U266" s="170"/>
      <c r="V266" s="170">
        <f>SUM(V267:V273)</f>
        <v>6.99</v>
      </c>
      <c r="W266" s="170"/>
      <c r="X266" s="170"/>
      <c r="Y266" s="170"/>
      <c r="AG266" t="s">
        <v>136</v>
      </c>
    </row>
    <row r="267" spans="1:60" outlineLevel="1" x14ac:dyDescent="0.2">
      <c r="A267" s="185">
        <v>66</v>
      </c>
      <c r="B267" s="186" t="s">
        <v>436</v>
      </c>
      <c r="C267" s="197" t="s">
        <v>437</v>
      </c>
      <c r="D267" s="187" t="s">
        <v>242</v>
      </c>
      <c r="E267" s="188">
        <v>4</v>
      </c>
      <c r="F267" s="189"/>
      <c r="G267" s="190">
        <f>ROUND(E267*F267,2)</f>
        <v>0</v>
      </c>
      <c r="H267" s="189"/>
      <c r="I267" s="190">
        <f>ROUND(E267*H267,2)</f>
        <v>0</v>
      </c>
      <c r="J267" s="189"/>
      <c r="K267" s="190">
        <f>ROUND(E267*J267,2)</f>
        <v>0</v>
      </c>
      <c r="L267" s="190">
        <v>12</v>
      </c>
      <c r="M267" s="190">
        <f>G267*(1+L267/100)</f>
        <v>0</v>
      </c>
      <c r="N267" s="188">
        <v>2.7999999999999998E-4</v>
      </c>
      <c r="O267" s="188">
        <f>ROUND(E267*N267,2)</f>
        <v>0</v>
      </c>
      <c r="P267" s="188">
        <v>0</v>
      </c>
      <c r="Q267" s="188">
        <f>ROUND(E267*P267,2)</f>
        <v>0</v>
      </c>
      <c r="R267" s="190" t="s">
        <v>438</v>
      </c>
      <c r="S267" s="190" t="s">
        <v>141</v>
      </c>
      <c r="T267" s="191" t="s">
        <v>141</v>
      </c>
      <c r="U267" s="163">
        <v>1.726</v>
      </c>
      <c r="V267" s="163">
        <f>ROUND(E267*U267,2)</f>
        <v>6.9</v>
      </c>
      <c r="W267" s="163"/>
      <c r="X267" s="163" t="s">
        <v>142</v>
      </c>
      <c r="Y267" s="163" t="s">
        <v>143</v>
      </c>
      <c r="Z267" s="151"/>
      <c r="AA267" s="151"/>
      <c r="AB267" s="151"/>
      <c r="AC267" s="151"/>
      <c r="AD267" s="151"/>
      <c r="AE267" s="151"/>
      <c r="AF267" s="151"/>
      <c r="AG267" s="151" t="s">
        <v>144</v>
      </c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51"/>
      <c r="BB267" s="151"/>
      <c r="BC267" s="151"/>
      <c r="BD267" s="151"/>
      <c r="BE267" s="151"/>
      <c r="BF267" s="151"/>
      <c r="BG267" s="151"/>
      <c r="BH267" s="151"/>
    </row>
    <row r="268" spans="1:60" ht="33.75" outlineLevel="1" x14ac:dyDescent="0.2">
      <c r="A268" s="185">
        <v>67</v>
      </c>
      <c r="B268" s="186" t="s">
        <v>439</v>
      </c>
      <c r="C268" s="197" t="s">
        <v>440</v>
      </c>
      <c r="D268" s="187" t="s">
        <v>242</v>
      </c>
      <c r="E268" s="188">
        <v>4</v>
      </c>
      <c r="F268" s="189"/>
      <c r="G268" s="190">
        <f>ROUND(E268*F268,2)</f>
        <v>0</v>
      </c>
      <c r="H268" s="189"/>
      <c r="I268" s="190">
        <f>ROUND(E268*H268,2)</f>
        <v>0</v>
      </c>
      <c r="J268" s="189"/>
      <c r="K268" s="190">
        <f>ROUND(E268*J268,2)</f>
        <v>0</v>
      </c>
      <c r="L268" s="190">
        <v>12</v>
      </c>
      <c r="M268" s="190">
        <f>G268*(1+L268/100)</f>
        <v>0</v>
      </c>
      <c r="N268" s="188">
        <v>9.1000000000000004E-3</v>
      </c>
      <c r="O268" s="188">
        <f>ROUND(E268*N268,2)</f>
        <v>0.04</v>
      </c>
      <c r="P268" s="188">
        <v>0</v>
      </c>
      <c r="Q268" s="188">
        <f>ROUND(E268*P268,2)</f>
        <v>0</v>
      </c>
      <c r="R268" s="190" t="s">
        <v>319</v>
      </c>
      <c r="S268" s="190" t="s">
        <v>141</v>
      </c>
      <c r="T268" s="191" t="s">
        <v>141</v>
      </c>
      <c r="U268" s="163">
        <v>0</v>
      </c>
      <c r="V268" s="163">
        <f>ROUND(E268*U268,2)</f>
        <v>0</v>
      </c>
      <c r="W268" s="163"/>
      <c r="X268" s="163" t="s">
        <v>310</v>
      </c>
      <c r="Y268" s="163" t="s">
        <v>143</v>
      </c>
      <c r="Z268" s="151"/>
      <c r="AA268" s="151"/>
      <c r="AB268" s="151"/>
      <c r="AC268" s="151"/>
      <c r="AD268" s="151"/>
      <c r="AE268" s="151"/>
      <c r="AF268" s="151"/>
      <c r="AG268" s="151" t="s">
        <v>311</v>
      </c>
      <c r="AH268" s="151"/>
      <c r="AI268" s="151"/>
      <c r="AJ268" s="151"/>
      <c r="AK268" s="151"/>
      <c r="AL268" s="151"/>
      <c r="AM268" s="151"/>
      <c r="AN268" s="151"/>
      <c r="AO268" s="151"/>
      <c r="AP268" s="151"/>
      <c r="AQ268" s="151"/>
      <c r="AR268" s="151"/>
      <c r="AS268" s="151"/>
      <c r="AT268" s="151"/>
      <c r="AU268" s="151"/>
      <c r="AV268" s="151"/>
      <c r="AW268" s="151"/>
      <c r="AX268" s="151"/>
      <c r="AY268" s="151"/>
      <c r="AZ268" s="151"/>
      <c r="BA268" s="151"/>
      <c r="BB268" s="151"/>
      <c r="BC268" s="151"/>
      <c r="BD268" s="151"/>
      <c r="BE268" s="151"/>
      <c r="BF268" s="151"/>
      <c r="BG268" s="151"/>
      <c r="BH268" s="151"/>
    </row>
    <row r="269" spans="1:60" outlineLevel="1" x14ac:dyDescent="0.2">
      <c r="A269" s="178">
        <v>68</v>
      </c>
      <c r="B269" s="179" t="s">
        <v>441</v>
      </c>
      <c r="C269" s="194" t="s">
        <v>442</v>
      </c>
      <c r="D269" s="180" t="s">
        <v>233</v>
      </c>
      <c r="E269" s="181">
        <v>3.7519999999999998E-2</v>
      </c>
      <c r="F269" s="182"/>
      <c r="G269" s="183">
        <f>ROUND(E269*F269,2)</f>
        <v>0</v>
      </c>
      <c r="H269" s="182"/>
      <c r="I269" s="183">
        <f>ROUND(E269*H269,2)</f>
        <v>0</v>
      </c>
      <c r="J269" s="182"/>
      <c r="K269" s="183">
        <f>ROUND(E269*J269,2)</f>
        <v>0</v>
      </c>
      <c r="L269" s="183">
        <v>12</v>
      </c>
      <c r="M269" s="183">
        <f>G269*(1+L269/100)</f>
        <v>0</v>
      </c>
      <c r="N269" s="181">
        <v>0</v>
      </c>
      <c r="O269" s="181">
        <f>ROUND(E269*N269,2)</f>
        <v>0</v>
      </c>
      <c r="P269" s="181">
        <v>0</v>
      </c>
      <c r="Q269" s="181">
        <f>ROUND(E269*P269,2)</f>
        <v>0</v>
      </c>
      <c r="R269" s="183" t="s">
        <v>438</v>
      </c>
      <c r="S269" s="183" t="s">
        <v>141</v>
      </c>
      <c r="T269" s="184" t="s">
        <v>141</v>
      </c>
      <c r="U269" s="163">
        <v>2.4209999999999998</v>
      </c>
      <c r="V269" s="163">
        <f>ROUND(E269*U269,2)</f>
        <v>0.09</v>
      </c>
      <c r="W269" s="163"/>
      <c r="X269" s="163" t="s">
        <v>234</v>
      </c>
      <c r="Y269" s="163" t="s">
        <v>143</v>
      </c>
      <c r="Z269" s="151"/>
      <c r="AA269" s="151"/>
      <c r="AB269" s="151"/>
      <c r="AC269" s="151"/>
      <c r="AD269" s="151"/>
      <c r="AE269" s="151"/>
      <c r="AF269" s="151"/>
      <c r="AG269" s="151" t="s">
        <v>235</v>
      </c>
      <c r="AH269" s="151"/>
      <c r="AI269" s="151"/>
      <c r="AJ269" s="151"/>
      <c r="AK269" s="151"/>
      <c r="AL269" s="151"/>
      <c r="AM269" s="151"/>
      <c r="AN269" s="151"/>
      <c r="AO269" s="151"/>
      <c r="AP269" s="151"/>
      <c r="AQ269" s="151"/>
      <c r="AR269" s="151"/>
      <c r="AS269" s="151"/>
      <c r="AT269" s="151"/>
      <c r="AU269" s="151"/>
      <c r="AV269" s="151"/>
      <c r="AW269" s="151"/>
      <c r="AX269" s="151"/>
      <c r="AY269" s="151"/>
      <c r="AZ269" s="151"/>
      <c r="BA269" s="151"/>
      <c r="BB269" s="151"/>
      <c r="BC269" s="151"/>
      <c r="BD269" s="151"/>
      <c r="BE269" s="151"/>
      <c r="BF269" s="151"/>
      <c r="BG269" s="151"/>
      <c r="BH269" s="151"/>
    </row>
    <row r="270" spans="1:60" outlineLevel="2" x14ac:dyDescent="0.2">
      <c r="A270" s="160"/>
      <c r="B270" s="161"/>
      <c r="C270" s="263" t="s">
        <v>332</v>
      </c>
      <c r="D270" s="264"/>
      <c r="E270" s="264"/>
      <c r="F270" s="264"/>
      <c r="G270" s="264"/>
      <c r="H270" s="163"/>
      <c r="I270" s="163"/>
      <c r="J270" s="163"/>
      <c r="K270" s="163"/>
      <c r="L270" s="163"/>
      <c r="M270" s="163"/>
      <c r="N270" s="162"/>
      <c r="O270" s="162"/>
      <c r="P270" s="162"/>
      <c r="Q270" s="162"/>
      <c r="R270" s="163"/>
      <c r="S270" s="163"/>
      <c r="T270" s="163"/>
      <c r="U270" s="163"/>
      <c r="V270" s="163"/>
      <c r="W270" s="163"/>
      <c r="X270" s="163"/>
      <c r="Y270" s="163"/>
      <c r="Z270" s="151"/>
      <c r="AA270" s="151"/>
      <c r="AB270" s="151"/>
      <c r="AC270" s="151"/>
      <c r="AD270" s="151"/>
      <c r="AE270" s="151"/>
      <c r="AF270" s="151"/>
      <c r="AG270" s="151" t="s">
        <v>146</v>
      </c>
      <c r="AH270" s="151"/>
      <c r="AI270" s="151"/>
      <c r="AJ270" s="151"/>
      <c r="AK270" s="151"/>
      <c r="AL270" s="151"/>
      <c r="AM270" s="151"/>
      <c r="AN270" s="151"/>
      <c r="AO270" s="151"/>
      <c r="AP270" s="151"/>
      <c r="AQ270" s="151"/>
      <c r="AR270" s="151"/>
      <c r="AS270" s="151"/>
      <c r="AT270" s="151"/>
      <c r="AU270" s="151"/>
      <c r="AV270" s="151"/>
      <c r="AW270" s="151"/>
      <c r="AX270" s="151"/>
      <c r="AY270" s="151"/>
      <c r="AZ270" s="151"/>
      <c r="BA270" s="151"/>
      <c r="BB270" s="151"/>
      <c r="BC270" s="151"/>
      <c r="BD270" s="151"/>
      <c r="BE270" s="151"/>
      <c r="BF270" s="151"/>
      <c r="BG270" s="151"/>
      <c r="BH270" s="151"/>
    </row>
    <row r="271" spans="1:60" outlineLevel="2" x14ac:dyDescent="0.2">
      <c r="A271" s="160"/>
      <c r="B271" s="161"/>
      <c r="C271" s="195" t="s">
        <v>237</v>
      </c>
      <c r="D271" s="164"/>
      <c r="E271" s="165"/>
      <c r="F271" s="163"/>
      <c r="G271" s="163"/>
      <c r="H271" s="163"/>
      <c r="I271" s="163"/>
      <c r="J271" s="163"/>
      <c r="K271" s="163"/>
      <c r="L271" s="163"/>
      <c r="M271" s="163"/>
      <c r="N271" s="162"/>
      <c r="O271" s="162"/>
      <c r="P271" s="162"/>
      <c r="Q271" s="162"/>
      <c r="R271" s="163"/>
      <c r="S271" s="163"/>
      <c r="T271" s="163"/>
      <c r="U271" s="163"/>
      <c r="V271" s="163"/>
      <c r="W271" s="163"/>
      <c r="X271" s="163"/>
      <c r="Y271" s="163"/>
      <c r="Z271" s="151"/>
      <c r="AA271" s="151"/>
      <c r="AB271" s="151"/>
      <c r="AC271" s="151"/>
      <c r="AD271" s="151"/>
      <c r="AE271" s="151"/>
      <c r="AF271" s="151"/>
      <c r="AG271" s="151" t="s">
        <v>148</v>
      </c>
      <c r="AH271" s="151">
        <v>0</v>
      </c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1"/>
      <c r="BH271" s="151"/>
    </row>
    <row r="272" spans="1:60" outlineLevel="3" x14ac:dyDescent="0.2">
      <c r="A272" s="160"/>
      <c r="B272" s="161"/>
      <c r="C272" s="195" t="s">
        <v>443</v>
      </c>
      <c r="D272" s="164"/>
      <c r="E272" s="165"/>
      <c r="F272" s="163"/>
      <c r="G272" s="163"/>
      <c r="H272" s="163"/>
      <c r="I272" s="163"/>
      <c r="J272" s="163"/>
      <c r="K272" s="163"/>
      <c r="L272" s="163"/>
      <c r="M272" s="163"/>
      <c r="N272" s="162"/>
      <c r="O272" s="162"/>
      <c r="P272" s="162"/>
      <c r="Q272" s="162"/>
      <c r="R272" s="163"/>
      <c r="S272" s="163"/>
      <c r="T272" s="163"/>
      <c r="U272" s="163"/>
      <c r="V272" s="163"/>
      <c r="W272" s="163"/>
      <c r="X272" s="163"/>
      <c r="Y272" s="163"/>
      <c r="Z272" s="151"/>
      <c r="AA272" s="151"/>
      <c r="AB272" s="151"/>
      <c r="AC272" s="151"/>
      <c r="AD272" s="151"/>
      <c r="AE272" s="151"/>
      <c r="AF272" s="151"/>
      <c r="AG272" s="151" t="s">
        <v>148</v>
      </c>
      <c r="AH272" s="151">
        <v>0</v>
      </c>
      <c r="AI272" s="151"/>
      <c r="AJ272" s="151"/>
      <c r="AK272" s="151"/>
      <c r="AL272" s="151"/>
      <c r="AM272" s="151"/>
      <c r="AN272" s="151"/>
      <c r="AO272" s="151"/>
      <c r="AP272" s="151"/>
      <c r="AQ272" s="151"/>
      <c r="AR272" s="151"/>
      <c r="AS272" s="151"/>
      <c r="AT272" s="151"/>
      <c r="AU272" s="151"/>
      <c r="AV272" s="151"/>
      <c r="AW272" s="151"/>
      <c r="AX272" s="151"/>
      <c r="AY272" s="151"/>
      <c r="AZ272" s="151"/>
      <c r="BA272" s="151"/>
      <c r="BB272" s="151"/>
      <c r="BC272" s="151"/>
      <c r="BD272" s="151"/>
      <c r="BE272" s="151"/>
      <c r="BF272" s="151"/>
      <c r="BG272" s="151"/>
      <c r="BH272" s="151"/>
    </row>
    <row r="273" spans="1:60" outlineLevel="3" x14ac:dyDescent="0.2">
      <c r="A273" s="160"/>
      <c r="B273" s="161"/>
      <c r="C273" s="195" t="s">
        <v>444</v>
      </c>
      <c r="D273" s="164"/>
      <c r="E273" s="165">
        <v>3.7519999999999998E-2</v>
      </c>
      <c r="F273" s="163"/>
      <c r="G273" s="163"/>
      <c r="H273" s="163"/>
      <c r="I273" s="163"/>
      <c r="J273" s="163"/>
      <c r="K273" s="163"/>
      <c r="L273" s="163"/>
      <c r="M273" s="163"/>
      <c r="N273" s="162"/>
      <c r="O273" s="162"/>
      <c r="P273" s="162"/>
      <c r="Q273" s="162"/>
      <c r="R273" s="163"/>
      <c r="S273" s="163"/>
      <c r="T273" s="163"/>
      <c r="U273" s="163"/>
      <c r="V273" s="163"/>
      <c r="W273" s="163"/>
      <c r="X273" s="163"/>
      <c r="Y273" s="163"/>
      <c r="Z273" s="151"/>
      <c r="AA273" s="151"/>
      <c r="AB273" s="151"/>
      <c r="AC273" s="151"/>
      <c r="AD273" s="151"/>
      <c r="AE273" s="151"/>
      <c r="AF273" s="151"/>
      <c r="AG273" s="151" t="s">
        <v>148</v>
      </c>
      <c r="AH273" s="151">
        <v>0</v>
      </c>
      <c r="AI273" s="151"/>
      <c r="AJ273" s="151"/>
      <c r="AK273" s="151"/>
      <c r="AL273" s="151"/>
      <c r="AM273" s="151"/>
      <c r="AN273" s="151"/>
      <c r="AO273" s="151"/>
      <c r="AP273" s="151"/>
      <c r="AQ273" s="151"/>
      <c r="AR273" s="151"/>
      <c r="AS273" s="151"/>
      <c r="AT273" s="151"/>
      <c r="AU273" s="151"/>
      <c r="AV273" s="151"/>
      <c r="AW273" s="151"/>
      <c r="AX273" s="151"/>
      <c r="AY273" s="151"/>
      <c r="AZ273" s="151"/>
      <c r="BA273" s="151"/>
      <c r="BB273" s="151"/>
      <c r="BC273" s="151"/>
      <c r="BD273" s="151"/>
      <c r="BE273" s="151"/>
      <c r="BF273" s="151"/>
      <c r="BG273" s="151"/>
      <c r="BH273" s="151"/>
    </row>
    <row r="274" spans="1:60" x14ac:dyDescent="0.2">
      <c r="A274" s="171" t="s">
        <v>135</v>
      </c>
      <c r="B274" s="172" t="s">
        <v>99</v>
      </c>
      <c r="C274" s="193" t="s">
        <v>100</v>
      </c>
      <c r="D274" s="173"/>
      <c r="E274" s="174"/>
      <c r="F274" s="175"/>
      <c r="G274" s="175">
        <f>SUMIF(AG275:AG278,"&lt;&gt;NOR",G275:G278)</f>
        <v>0</v>
      </c>
      <c r="H274" s="175"/>
      <c r="I274" s="175">
        <f>SUM(I275:I278)</f>
        <v>0</v>
      </c>
      <c r="J274" s="175"/>
      <c r="K274" s="175">
        <f>SUM(K275:K278)</f>
        <v>0</v>
      </c>
      <c r="L274" s="175"/>
      <c r="M274" s="175">
        <f>SUM(M275:M278)</f>
        <v>0</v>
      </c>
      <c r="N274" s="174"/>
      <c r="O274" s="174">
        <f>SUM(O275:O278)</f>
        <v>0.02</v>
      </c>
      <c r="P274" s="174"/>
      <c r="Q274" s="174">
        <f>SUM(Q275:Q278)</f>
        <v>0</v>
      </c>
      <c r="R274" s="175"/>
      <c r="S274" s="175"/>
      <c r="T274" s="176"/>
      <c r="U274" s="170"/>
      <c r="V274" s="170">
        <f>SUM(V275:V278)</f>
        <v>22.5</v>
      </c>
      <c r="W274" s="170"/>
      <c r="X274" s="170"/>
      <c r="Y274" s="170"/>
      <c r="AG274" t="s">
        <v>136</v>
      </c>
    </row>
    <row r="275" spans="1:60" ht="22.5" outlineLevel="1" x14ac:dyDescent="0.2">
      <c r="A275" s="178">
        <v>69</v>
      </c>
      <c r="B275" s="179" t="s">
        <v>445</v>
      </c>
      <c r="C275" s="194" t="s">
        <v>446</v>
      </c>
      <c r="D275" s="180" t="s">
        <v>152</v>
      </c>
      <c r="E275" s="181">
        <v>150</v>
      </c>
      <c r="F275" s="182"/>
      <c r="G275" s="183">
        <f>ROUND(E275*F275,2)</f>
        <v>0</v>
      </c>
      <c r="H275" s="182"/>
      <c r="I275" s="183">
        <f>ROUND(E275*H275,2)</f>
        <v>0</v>
      </c>
      <c r="J275" s="182"/>
      <c r="K275" s="183">
        <f>ROUND(E275*J275,2)</f>
        <v>0</v>
      </c>
      <c r="L275" s="183">
        <v>12</v>
      </c>
      <c r="M275" s="183">
        <f>G275*(1+L275/100)</f>
        <v>0</v>
      </c>
      <c r="N275" s="181">
        <v>1.6000000000000001E-4</v>
      </c>
      <c r="O275" s="181">
        <f>ROUND(E275*N275,2)</f>
        <v>0.02</v>
      </c>
      <c r="P275" s="181">
        <v>0</v>
      </c>
      <c r="Q275" s="181">
        <f>ROUND(E275*P275,2)</f>
        <v>0</v>
      </c>
      <c r="R275" s="183" t="s">
        <v>447</v>
      </c>
      <c r="S275" s="183" t="s">
        <v>141</v>
      </c>
      <c r="T275" s="184" t="s">
        <v>141</v>
      </c>
      <c r="U275" s="163">
        <v>0.15</v>
      </c>
      <c r="V275" s="163">
        <f>ROUND(E275*U275,2)</f>
        <v>22.5</v>
      </c>
      <c r="W275" s="163"/>
      <c r="X275" s="163" t="s">
        <v>142</v>
      </c>
      <c r="Y275" s="163" t="s">
        <v>143</v>
      </c>
      <c r="Z275" s="151"/>
      <c r="AA275" s="151"/>
      <c r="AB275" s="151"/>
      <c r="AC275" s="151"/>
      <c r="AD275" s="151"/>
      <c r="AE275" s="151"/>
      <c r="AF275" s="151"/>
      <c r="AG275" s="151" t="s">
        <v>144</v>
      </c>
      <c r="AH275" s="151"/>
      <c r="AI275" s="151"/>
      <c r="AJ275" s="151"/>
      <c r="AK275" s="151"/>
      <c r="AL275" s="151"/>
      <c r="AM275" s="151"/>
      <c r="AN275" s="151"/>
      <c r="AO275" s="151"/>
      <c r="AP275" s="151"/>
      <c r="AQ275" s="151"/>
      <c r="AR275" s="151"/>
      <c r="AS275" s="151"/>
      <c r="AT275" s="151"/>
      <c r="AU275" s="151"/>
      <c r="AV275" s="151"/>
      <c r="AW275" s="151"/>
      <c r="AX275" s="151"/>
      <c r="AY275" s="151"/>
      <c r="AZ275" s="151"/>
      <c r="BA275" s="151"/>
      <c r="BB275" s="151"/>
      <c r="BC275" s="151"/>
      <c r="BD275" s="151"/>
      <c r="BE275" s="151"/>
      <c r="BF275" s="151"/>
      <c r="BG275" s="151"/>
      <c r="BH275" s="151"/>
    </row>
    <row r="276" spans="1:60" outlineLevel="2" x14ac:dyDescent="0.2">
      <c r="A276" s="160"/>
      <c r="B276" s="161"/>
      <c r="C276" s="261" t="s">
        <v>448</v>
      </c>
      <c r="D276" s="262"/>
      <c r="E276" s="262"/>
      <c r="F276" s="262"/>
      <c r="G276" s="262"/>
      <c r="H276" s="163"/>
      <c r="I276" s="163"/>
      <c r="J276" s="163"/>
      <c r="K276" s="163"/>
      <c r="L276" s="163"/>
      <c r="M276" s="163"/>
      <c r="N276" s="162"/>
      <c r="O276" s="162"/>
      <c r="P276" s="162"/>
      <c r="Q276" s="162"/>
      <c r="R276" s="163"/>
      <c r="S276" s="163"/>
      <c r="T276" s="163"/>
      <c r="U276" s="163"/>
      <c r="V276" s="163"/>
      <c r="W276" s="163"/>
      <c r="X276" s="163"/>
      <c r="Y276" s="163"/>
      <c r="Z276" s="151"/>
      <c r="AA276" s="151"/>
      <c r="AB276" s="151"/>
      <c r="AC276" s="151"/>
      <c r="AD276" s="151"/>
      <c r="AE276" s="151"/>
      <c r="AF276" s="151"/>
      <c r="AG276" s="151" t="s">
        <v>180</v>
      </c>
      <c r="AH276" s="151"/>
      <c r="AI276" s="151"/>
      <c r="AJ276" s="151"/>
      <c r="AK276" s="151"/>
      <c r="AL276" s="151"/>
      <c r="AM276" s="151"/>
      <c r="AN276" s="151"/>
      <c r="AO276" s="151"/>
      <c r="AP276" s="151"/>
      <c r="AQ276" s="151"/>
      <c r="AR276" s="151"/>
      <c r="AS276" s="151"/>
      <c r="AT276" s="151"/>
      <c r="AU276" s="151"/>
      <c r="AV276" s="151"/>
      <c r="AW276" s="151"/>
      <c r="AX276" s="151"/>
      <c r="AY276" s="151"/>
      <c r="AZ276" s="151"/>
      <c r="BA276" s="151"/>
      <c r="BB276" s="151"/>
      <c r="BC276" s="151"/>
      <c r="BD276" s="151"/>
      <c r="BE276" s="151"/>
      <c r="BF276" s="151"/>
      <c r="BG276" s="151"/>
      <c r="BH276" s="151"/>
    </row>
    <row r="277" spans="1:60" outlineLevel="2" x14ac:dyDescent="0.2">
      <c r="A277" s="160"/>
      <c r="B277" s="161"/>
      <c r="C277" s="195" t="s">
        <v>449</v>
      </c>
      <c r="D277" s="164"/>
      <c r="E277" s="165"/>
      <c r="F277" s="163"/>
      <c r="G277" s="163"/>
      <c r="H277" s="163"/>
      <c r="I277" s="163"/>
      <c r="J277" s="163"/>
      <c r="K277" s="163"/>
      <c r="L277" s="163"/>
      <c r="M277" s="163"/>
      <c r="N277" s="162"/>
      <c r="O277" s="162"/>
      <c r="P277" s="162"/>
      <c r="Q277" s="162"/>
      <c r="R277" s="163"/>
      <c r="S277" s="163"/>
      <c r="T277" s="163"/>
      <c r="U277" s="163"/>
      <c r="V277" s="163"/>
      <c r="W277" s="163"/>
      <c r="X277" s="163"/>
      <c r="Y277" s="163"/>
      <c r="Z277" s="151"/>
      <c r="AA277" s="151"/>
      <c r="AB277" s="151"/>
      <c r="AC277" s="151"/>
      <c r="AD277" s="151"/>
      <c r="AE277" s="151"/>
      <c r="AF277" s="151"/>
      <c r="AG277" s="151" t="s">
        <v>148</v>
      </c>
      <c r="AH277" s="151">
        <v>0</v>
      </c>
      <c r="AI277" s="151"/>
      <c r="AJ277" s="151"/>
      <c r="AK277" s="151"/>
      <c r="AL277" s="151"/>
      <c r="AM277" s="151"/>
      <c r="AN277" s="151"/>
      <c r="AO277" s="151"/>
      <c r="AP277" s="151"/>
      <c r="AQ277" s="151"/>
      <c r="AR277" s="151"/>
      <c r="AS277" s="151"/>
      <c r="AT277" s="151"/>
      <c r="AU277" s="151"/>
      <c r="AV277" s="151"/>
      <c r="AW277" s="151"/>
      <c r="AX277" s="151"/>
      <c r="AY277" s="151"/>
      <c r="AZ277" s="151"/>
      <c r="BA277" s="151"/>
      <c r="BB277" s="151"/>
      <c r="BC277" s="151"/>
      <c r="BD277" s="151"/>
      <c r="BE277" s="151"/>
      <c r="BF277" s="151"/>
      <c r="BG277" s="151"/>
      <c r="BH277" s="151"/>
    </row>
    <row r="278" spans="1:60" outlineLevel="3" x14ac:dyDescent="0.2">
      <c r="A278" s="160"/>
      <c r="B278" s="161"/>
      <c r="C278" s="195" t="s">
        <v>450</v>
      </c>
      <c r="D278" s="164"/>
      <c r="E278" s="165">
        <v>150</v>
      </c>
      <c r="F278" s="163"/>
      <c r="G278" s="163"/>
      <c r="H278" s="163"/>
      <c r="I278" s="163"/>
      <c r="J278" s="163"/>
      <c r="K278" s="163"/>
      <c r="L278" s="163"/>
      <c r="M278" s="163"/>
      <c r="N278" s="162"/>
      <c r="O278" s="162"/>
      <c r="P278" s="162"/>
      <c r="Q278" s="162"/>
      <c r="R278" s="163"/>
      <c r="S278" s="163"/>
      <c r="T278" s="163"/>
      <c r="U278" s="163"/>
      <c r="V278" s="163"/>
      <c r="W278" s="163"/>
      <c r="X278" s="163"/>
      <c r="Y278" s="163"/>
      <c r="Z278" s="151"/>
      <c r="AA278" s="151"/>
      <c r="AB278" s="151"/>
      <c r="AC278" s="151"/>
      <c r="AD278" s="151"/>
      <c r="AE278" s="151"/>
      <c r="AF278" s="151"/>
      <c r="AG278" s="151" t="s">
        <v>148</v>
      </c>
      <c r="AH278" s="151">
        <v>0</v>
      </c>
      <c r="AI278" s="151"/>
      <c r="AJ278" s="151"/>
      <c r="AK278" s="151"/>
      <c r="AL278" s="151"/>
      <c r="AM278" s="151"/>
      <c r="AN278" s="151"/>
      <c r="AO278" s="151"/>
      <c r="AP278" s="151"/>
      <c r="AQ278" s="151"/>
      <c r="AR278" s="151"/>
      <c r="AS278" s="151"/>
      <c r="AT278" s="151"/>
      <c r="AU278" s="151"/>
      <c r="AV278" s="151"/>
      <c r="AW278" s="151"/>
      <c r="AX278" s="151"/>
      <c r="AY278" s="151"/>
      <c r="AZ278" s="151"/>
      <c r="BA278" s="151"/>
      <c r="BB278" s="151"/>
      <c r="BC278" s="151"/>
      <c r="BD278" s="151"/>
      <c r="BE278" s="151"/>
      <c r="BF278" s="151"/>
      <c r="BG278" s="151"/>
      <c r="BH278" s="151"/>
    </row>
    <row r="279" spans="1:60" x14ac:dyDescent="0.2">
      <c r="A279" s="171" t="s">
        <v>135</v>
      </c>
      <c r="B279" s="172" t="s">
        <v>101</v>
      </c>
      <c r="C279" s="193" t="s">
        <v>102</v>
      </c>
      <c r="D279" s="173"/>
      <c r="E279" s="174"/>
      <c r="F279" s="175"/>
      <c r="G279" s="175">
        <f>SUMIF(AG280:AG280,"&lt;&gt;NOR",G280:G280)</f>
        <v>0</v>
      </c>
      <c r="H279" s="175"/>
      <c r="I279" s="175">
        <f>SUM(I280:I280)</f>
        <v>0</v>
      </c>
      <c r="J279" s="175"/>
      <c r="K279" s="175">
        <f>SUM(K280:K280)</f>
        <v>0</v>
      </c>
      <c r="L279" s="175"/>
      <c r="M279" s="175">
        <f>SUM(M280:M280)</f>
        <v>0</v>
      </c>
      <c r="N279" s="174"/>
      <c r="O279" s="174">
        <f>SUM(O280:O280)</f>
        <v>0</v>
      </c>
      <c r="P279" s="174"/>
      <c r="Q279" s="174">
        <f>SUM(Q280:Q280)</f>
        <v>0</v>
      </c>
      <c r="R279" s="175"/>
      <c r="S279" s="175"/>
      <c r="T279" s="176"/>
      <c r="U279" s="170"/>
      <c r="V279" s="170">
        <f>SUM(V280:V280)</f>
        <v>0</v>
      </c>
      <c r="W279" s="170"/>
      <c r="X279" s="170"/>
      <c r="Y279" s="170"/>
      <c r="AG279" t="s">
        <v>136</v>
      </c>
    </row>
    <row r="280" spans="1:60" outlineLevel="1" x14ac:dyDescent="0.2">
      <c r="A280" s="185">
        <v>70</v>
      </c>
      <c r="B280" s="186" t="s">
        <v>451</v>
      </c>
      <c r="C280" s="197" t="s">
        <v>452</v>
      </c>
      <c r="D280" s="187" t="s">
        <v>220</v>
      </c>
      <c r="E280" s="188">
        <v>1</v>
      </c>
      <c r="F280" s="189"/>
      <c r="G280" s="190">
        <f>ROUND(E280*F280,2)</f>
        <v>0</v>
      </c>
      <c r="H280" s="189"/>
      <c r="I280" s="190">
        <f>ROUND(E280*H280,2)</f>
        <v>0</v>
      </c>
      <c r="J280" s="189"/>
      <c r="K280" s="190">
        <f>ROUND(E280*J280,2)</f>
        <v>0</v>
      </c>
      <c r="L280" s="190">
        <v>12</v>
      </c>
      <c r="M280" s="190">
        <f>G280*(1+L280/100)</f>
        <v>0</v>
      </c>
      <c r="N280" s="188">
        <v>0</v>
      </c>
      <c r="O280" s="188">
        <f>ROUND(E280*N280,2)</f>
        <v>0</v>
      </c>
      <c r="P280" s="188">
        <v>0</v>
      </c>
      <c r="Q280" s="188">
        <f>ROUND(E280*P280,2)</f>
        <v>0</v>
      </c>
      <c r="R280" s="190"/>
      <c r="S280" s="190" t="s">
        <v>221</v>
      </c>
      <c r="T280" s="191" t="s">
        <v>222</v>
      </c>
      <c r="U280" s="163">
        <v>0</v>
      </c>
      <c r="V280" s="163">
        <f>ROUND(E280*U280,2)</f>
        <v>0</v>
      </c>
      <c r="W280" s="163"/>
      <c r="X280" s="163" t="s">
        <v>142</v>
      </c>
      <c r="Y280" s="163" t="s">
        <v>143</v>
      </c>
      <c r="Z280" s="151"/>
      <c r="AA280" s="151"/>
      <c r="AB280" s="151"/>
      <c r="AC280" s="151"/>
      <c r="AD280" s="151"/>
      <c r="AE280" s="151"/>
      <c r="AF280" s="151"/>
      <c r="AG280" s="151" t="s">
        <v>144</v>
      </c>
      <c r="AH280" s="151"/>
      <c r="AI280" s="151"/>
      <c r="AJ280" s="151"/>
      <c r="AK280" s="151"/>
      <c r="AL280" s="151"/>
      <c r="AM280" s="151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151"/>
      <c r="BB280" s="151"/>
      <c r="BC280" s="151"/>
      <c r="BD280" s="151"/>
      <c r="BE280" s="151"/>
      <c r="BF280" s="151"/>
      <c r="BG280" s="151"/>
      <c r="BH280" s="151"/>
    </row>
    <row r="281" spans="1:60" x14ac:dyDescent="0.2">
      <c r="A281" s="171" t="s">
        <v>135</v>
      </c>
      <c r="B281" s="172" t="s">
        <v>103</v>
      </c>
      <c r="C281" s="193" t="s">
        <v>104</v>
      </c>
      <c r="D281" s="173"/>
      <c r="E281" s="174"/>
      <c r="F281" s="175"/>
      <c r="G281" s="175">
        <f>SUMIF(AG282:AG317,"&lt;&gt;NOR",G282:G317)</f>
        <v>0</v>
      </c>
      <c r="H281" s="175"/>
      <c r="I281" s="175">
        <f>SUM(I282:I317)</f>
        <v>0</v>
      </c>
      <c r="J281" s="175"/>
      <c r="K281" s="175">
        <f>SUM(K282:K317)</f>
        <v>0</v>
      </c>
      <c r="L281" s="175"/>
      <c r="M281" s="175">
        <f>SUM(M282:M317)</f>
        <v>0</v>
      </c>
      <c r="N281" s="174"/>
      <c r="O281" s="174">
        <f>SUM(O282:O317)</f>
        <v>0</v>
      </c>
      <c r="P281" s="174"/>
      <c r="Q281" s="174">
        <f>SUM(Q282:Q317)</f>
        <v>0</v>
      </c>
      <c r="R281" s="175"/>
      <c r="S281" s="175"/>
      <c r="T281" s="176"/>
      <c r="U281" s="170"/>
      <c r="V281" s="170">
        <f>SUM(V282:V317)</f>
        <v>35.760000000000005</v>
      </c>
      <c r="W281" s="170"/>
      <c r="X281" s="170"/>
      <c r="Y281" s="170"/>
      <c r="AG281" t="s">
        <v>136</v>
      </c>
    </row>
    <row r="282" spans="1:60" outlineLevel="1" x14ac:dyDescent="0.2">
      <c r="A282" s="178">
        <v>71</v>
      </c>
      <c r="B282" s="179" t="s">
        <v>453</v>
      </c>
      <c r="C282" s="194" t="s">
        <v>454</v>
      </c>
      <c r="D282" s="180" t="s">
        <v>233</v>
      </c>
      <c r="E282" s="181">
        <v>19.6617</v>
      </c>
      <c r="F282" s="182"/>
      <c r="G282" s="183">
        <f>ROUND(E282*F282,2)</f>
        <v>0</v>
      </c>
      <c r="H282" s="182"/>
      <c r="I282" s="183">
        <f>ROUND(E282*H282,2)</f>
        <v>0</v>
      </c>
      <c r="J282" s="182"/>
      <c r="K282" s="183">
        <f>ROUND(E282*J282,2)</f>
        <v>0</v>
      </c>
      <c r="L282" s="183">
        <v>12</v>
      </c>
      <c r="M282" s="183">
        <f>G282*(1+L282/100)</f>
        <v>0</v>
      </c>
      <c r="N282" s="181">
        <v>0</v>
      </c>
      <c r="O282" s="181">
        <f>ROUND(E282*N282,2)</f>
        <v>0</v>
      </c>
      <c r="P282" s="181">
        <v>0</v>
      </c>
      <c r="Q282" s="181">
        <f>ROUND(E282*P282,2)</f>
        <v>0</v>
      </c>
      <c r="R282" s="183" t="s">
        <v>455</v>
      </c>
      <c r="S282" s="183" t="s">
        <v>141</v>
      </c>
      <c r="T282" s="184" t="s">
        <v>141</v>
      </c>
      <c r="U282" s="163">
        <v>0.749</v>
      </c>
      <c r="V282" s="163">
        <f>ROUND(E282*U282,2)</f>
        <v>14.73</v>
      </c>
      <c r="W282" s="163"/>
      <c r="X282" s="163" t="s">
        <v>456</v>
      </c>
      <c r="Y282" s="163" t="s">
        <v>143</v>
      </c>
      <c r="Z282" s="151"/>
      <c r="AA282" s="151"/>
      <c r="AB282" s="151"/>
      <c r="AC282" s="151"/>
      <c r="AD282" s="151"/>
      <c r="AE282" s="151"/>
      <c r="AF282" s="151"/>
      <c r="AG282" s="151" t="s">
        <v>457</v>
      </c>
      <c r="AH282" s="151"/>
      <c r="AI282" s="151"/>
      <c r="AJ282" s="151"/>
      <c r="AK282" s="151"/>
      <c r="AL282" s="151"/>
      <c r="AM282" s="151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151"/>
      <c r="BB282" s="151"/>
      <c r="BC282" s="151"/>
      <c r="BD282" s="151"/>
      <c r="BE282" s="151"/>
      <c r="BF282" s="151"/>
      <c r="BG282" s="151"/>
      <c r="BH282" s="151"/>
    </row>
    <row r="283" spans="1:60" ht="22.5" outlineLevel="2" x14ac:dyDescent="0.2">
      <c r="A283" s="160"/>
      <c r="B283" s="161"/>
      <c r="C283" s="263" t="s">
        <v>458</v>
      </c>
      <c r="D283" s="264"/>
      <c r="E283" s="264"/>
      <c r="F283" s="264"/>
      <c r="G283" s="264"/>
      <c r="H283" s="163"/>
      <c r="I283" s="163"/>
      <c r="J283" s="163"/>
      <c r="K283" s="163"/>
      <c r="L283" s="163"/>
      <c r="M283" s="163"/>
      <c r="N283" s="162"/>
      <c r="O283" s="162"/>
      <c r="P283" s="162"/>
      <c r="Q283" s="162"/>
      <c r="R283" s="163"/>
      <c r="S283" s="163"/>
      <c r="T283" s="163"/>
      <c r="U283" s="163"/>
      <c r="V283" s="163"/>
      <c r="W283" s="163"/>
      <c r="X283" s="163"/>
      <c r="Y283" s="163"/>
      <c r="Z283" s="151"/>
      <c r="AA283" s="151"/>
      <c r="AB283" s="151"/>
      <c r="AC283" s="151"/>
      <c r="AD283" s="151"/>
      <c r="AE283" s="151"/>
      <c r="AF283" s="151"/>
      <c r="AG283" s="151" t="s">
        <v>146</v>
      </c>
      <c r="AH283" s="151"/>
      <c r="AI283" s="151"/>
      <c r="AJ283" s="151"/>
      <c r="AK283" s="151"/>
      <c r="AL283" s="151"/>
      <c r="AM283" s="151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192" t="str">
        <f>C283</f>
        <v>s popřípadným nutným naložením do dopravního zařízení, s vyprázdněním dopravního zařízení na hromadu nebo do dopravního prostředku, vč. příplatku za každých dalších i započatých 3,5 m výšky nad 3,5 m,</v>
      </c>
      <c r="BB283" s="151"/>
      <c r="BC283" s="151"/>
      <c r="BD283" s="151"/>
      <c r="BE283" s="151"/>
      <c r="BF283" s="151"/>
      <c r="BG283" s="151"/>
      <c r="BH283" s="151"/>
    </row>
    <row r="284" spans="1:60" outlineLevel="2" x14ac:dyDescent="0.2">
      <c r="A284" s="160"/>
      <c r="B284" s="161"/>
      <c r="C284" s="195" t="s">
        <v>459</v>
      </c>
      <c r="D284" s="164"/>
      <c r="E284" s="165"/>
      <c r="F284" s="163"/>
      <c r="G284" s="163"/>
      <c r="H284" s="163"/>
      <c r="I284" s="163"/>
      <c r="J284" s="163"/>
      <c r="K284" s="163"/>
      <c r="L284" s="163"/>
      <c r="M284" s="163"/>
      <c r="N284" s="162"/>
      <c r="O284" s="162"/>
      <c r="P284" s="162"/>
      <c r="Q284" s="162"/>
      <c r="R284" s="163"/>
      <c r="S284" s="163"/>
      <c r="T284" s="163"/>
      <c r="U284" s="163"/>
      <c r="V284" s="163"/>
      <c r="W284" s="163"/>
      <c r="X284" s="163"/>
      <c r="Y284" s="163"/>
      <c r="Z284" s="151"/>
      <c r="AA284" s="151"/>
      <c r="AB284" s="151"/>
      <c r="AC284" s="151"/>
      <c r="AD284" s="151"/>
      <c r="AE284" s="151"/>
      <c r="AF284" s="151"/>
      <c r="AG284" s="151" t="s">
        <v>148</v>
      </c>
      <c r="AH284" s="151">
        <v>0</v>
      </c>
      <c r="AI284" s="151"/>
      <c r="AJ284" s="151"/>
      <c r="AK284" s="151"/>
      <c r="AL284" s="151"/>
      <c r="AM284" s="151"/>
      <c r="AN284" s="151"/>
      <c r="AO284" s="151"/>
      <c r="AP284" s="151"/>
      <c r="AQ284" s="151"/>
      <c r="AR284" s="151"/>
      <c r="AS284" s="151"/>
      <c r="AT284" s="151"/>
      <c r="AU284" s="151"/>
      <c r="AV284" s="151"/>
      <c r="AW284" s="151"/>
      <c r="AX284" s="151"/>
      <c r="AY284" s="151"/>
      <c r="AZ284" s="151"/>
      <c r="BA284" s="151"/>
      <c r="BB284" s="151"/>
      <c r="BC284" s="151"/>
      <c r="BD284" s="151"/>
      <c r="BE284" s="151"/>
      <c r="BF284" s="151"/>
      <c r="BG284" s="151"/>
      <c r="BH284" s="151"/>
    </row>
    <row r="285" spans="1:60" outlineLevel="3" x14ac:dyDescent="0.2">
      <c r="A285" s="160"/>
      <c r="B285" s="161"/>
      <c r="C285" s="195" t="s">
        <v>460</v>
      </c>
      <c r="D285" s="164"/>
      <c r="E285" s="165"/>
      <c r="F285" s="163"/>
      <c r="G285" s="163"/>
      <c r="H285" s="163"/>
      <c r="I285" s="163"/>
      <c r="J285" s="163"/>
      <c r="K285" s="163"/>
      <c r="L285" s="163"/>
      <c r="M285" s="163"/>
      <c r="N285" s="162"/>
      <c r="O285" s="162"/>
      <c r="P285" s="162"/>
      <c r="Q285" s="162"/>
      <c r="R285" s="163"/>
      <c r="S285" s="163"/>
      <c r="T285" s="163"/>
      <c r="U285" s="163"/>
      <c r="V285" s="163"/>
      <c r="W285" s="163"/>
      <c r="X285" s="163"/>
      <c r="Y285" s="163"/>
      <c r="Z285" s="151"/>
      <c r="AA285" s="151"/>
      <c r="AB285" s="151"/>
      <c r="AC285" s="151"/>
      <c r="AD285" s="151"/>
      <c r="AE285" s="151"/>
      <c r="AF285" s="151"/>
      <c r="AG285" s="151" t="s">
        <v>148</v>
      </c>
      <c r="AH285" s="151">
        <v>0</v>
      </c>
      <c r="AI285" s="151"/>
      <c r="AJ285" s="151"/>
      <c r="AK285" s="151"/>
      <c r="AL285" s="151"/>
      <c r="AM285" s="151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151"/>
      <c r="BB285" s="151"/>
      <c r="BC285" s="151"/>
      <c r="BD285" s="151"/>
      <c r="BE285" s="151"/>
      <c r="BF285" s="151"/>
      <c r="BG285" s="151"/>
      <c r="BH285" s="151"/>
    </row>
    <row r="286" spans="1:60" outlineLevel="3" x14ac:dyDescent="0.2">
      <c r="A286" s="160"/>
      <c r="B286" s="161"/>
      <c r="C286" s="195" t="s">
        <v>461</v>
      </c>
      <c r="D286" s="164"/>
      <c r="E286" s="165">
        <v>19.6617</v>
      </c>
      <c r="F286" s="163"/>
      <c r="G286" s="163"/>
      <c r="H286" s="163"/>
      <c r="I286" s="163"/>
      <c r="J286" s="163"/>
      <c r="K286" s="163"/>
      <c r="L286" s="163"/>
      <c r="M286" s="163"/>
      <c r="N286" s="162"/>
      <c r="O286" s="162"/>
      <c r="P286" s="162"/>
      <c r="Q286" s="162"/>
      <c r="R286" s="163"/>
      <c r="S286" s="163"/>
      <c r="T286" s="163"/>
      <c r="U286" s="163"/>
      <c r="V286" s="163"/>
      <c r="W286" s="163"/>
      <c r="X286" s="163"/>
      <c r="Y286" s="163"/>
      <c r="Z286" s="151"/>
      <c r="AA286" s="151"/>
      <c r="AB286" s="151"/>
      <c r="AC286" s="151"/>
      <c r="AD286" s="151"/>
      <c r="AE286" s="151"/>
      <c r="AF286" s="151"/>
      <c r="AG286" s="151" t="s">
        <v>148</v>
      </c>
      <c r="AH286" s="151">
        <v>0</v>
      </c>
      <c r="AI286" s="151"/>
      <c r="AJ286" s="151"/>
      <c r="AK286" s="151"/>
      <c r="AL286" s="151"/>
      <c r="AM286" s="151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151"/>
      <c r="BB286" s="151"/>
      <c r="BC286" s="151"/>
      <c r="BD286" s="151"/>
      <c r="BE286" s="151"/>
      <c r="BF286" s="151"/>
      <c r="BG286" s="151"/>
      <c r="BH286" s="151"/>
    </row>
    <row r="287" spans="1:60" ht="22.5" outlineLevel="1" x14ac:dyDescent="0.2">
      <c r="A287" s="178">
        <v>72</v>
      </c>
      <c r="B287" s="179" t="s">
        <v>462</v>
      </c>
      <c r="C287" s="194" t="s">
        <v>463</v>
      </c>
      <c r="D287" s="180" t="s">
        <v>233</v>
      </c>
      <c r="E287" s="181">
        <v>19.6617</v>
      </c>
      <c r="F287" s="182"/>
      <c r="G287" s="183">
        <f>ROUND(E287*F287,2)</f>
        <v>0</v>
      </c>
      <c r="H287" s="182"/>
      <c r="I287" s="183">
        <f>ROUND(E287*H287,2)</f>
        <v>0</v>
      </c>
      <c r="J287" s="182"/>
      <c r="K287" s="183">
        <f>ROUND(E287*J287,2)</f>
        <v>0</v>
      </c>
      <c r="L287" s="183">
        <v>12</v>
      </c>
      <c r="M287" s="183">
        <f>G287*(1+L287/100)</f>
        <v>0</v>
      </c>
      <c r="N287" s="181">
        <v>0</v>
      </c>
      <c r="O287" s="181">
        <f>ROUND(E287*N287,2)</f>
        <v>0</v>
      </c>
      <c r="P287" s="181">
        <v>0</v>
      </c>
      <c r="Q287" s="181">
        <f>ROUND(E287*P287,2)</f>
        <v>0</v>
      </c>
      <c r="R287" s="183" t="s">
        <v>455</v>
      </c>
      <c r="S287" s="183" t="s">
        <v>141</v>
      </c>
      <c r="T287" s="184" t="s">
        <v>141</v>
      </c>
      <c r="U287" s="163">
        <v>0.03</v>
      </c>
      <c r="V287" s="163">
        <f>ROUND(E287*U287,2)</f>
        <v>0.59</v>
      </c>
      <c r="W287" s="163"/>
      <c r="X287" s="163" t="s">
        <v>456</v>
      </c>
      <c r="Y287" s="163" t="s">
        <v>143</v>
      </c>
      <c r="Z287" s="151"/>
      <c r="AA287" s="151"/>
      <c r="AB287" s="151"/>
      <c r="AC287" s="151"/>
      <c r="AD287" s="151"/>
      <c r="AE287" s="151"/>
      <c r="AF287" s="151"/>
      <c r="AG287" s="151" t="s">
        <v>457</v>
      </c>
      <c r="AH287" s="151"/>
      <c r="AI287" s="151"/>
      <c r="AJ287" s="151"/>
      <c r="AK287" s="151"/>
      <c r="AL287" s="151"/>
      <c r="AM287" s="151"/>
      <c r="AN287" s="151"/>
      <c r="AO287" s="151"/>
      <c r="AP287" s="151"/>
      <c r="AQ287" s="151"/>
      <c r="AR287" s="151"/>
      <c r="AS287" s="151"/>
      <c r="AT287" s="151"/>
      <c r="AU287" s="151"/>
      <c r="AV287" s="151"/>
      <c r="AW287" s="151"/>
      <c r="AX287" s="151"/>
      <c r="AY287" s="151"/>
      <c r="AZ287" s="151"/>
      <c r="BA287" s="151"/>
      <c r="BB287" s="151"/>
      <c r="BC287" s="151"/>
      <c r="BD287" s="151"/>
      <c r="BE287" s="151"/>
      <c r="BF287" s="151"/>
      <c r="BG287" s="151"/>
      <c r="BH287" s="151"/>
    </row>
    <row r="288" spans="1:60" ht="22.5" outlineLevel="2" x14ac:dyDescent="0.2">
      <c r="A288" s="160"/>
      <c r="B288" s="161"/>
      <c r="C288" s="263" t="s">
        <v>458</v>
      </c>
      <c r="D288" s="264"/>
      <c r="E288" s="264"/>
      <c r="F288" s="264"/>
      <c r="G288" s="264"/>
      <c r="H288" s="163"/>
      <c r="I288" s="163"/>
      <c r="J288" s="163"/>
      <c r="K288" s="163"/>
      <c r="L288" s="163"/>
      <c r="M288" s="163"/>
      <c r="N288" s="162"/>
      <c r="O288" s="162"/>
      <c r="P288" s="162"/>
      <c r="Q288" s="162"/>
      <c r="R288" s="163"/>
      <c r="S288" s="163"/>
      <c r="T288" s="163"/>
      <c r="U288" s="163"/>
      <c r="V288" s="163"/>
      <c r="W288" s="163"/>
      <c r="X288" s="163"/>
      <c r="Y288" s="163"/>
      <c r="Z288" s="151"/>
      <c r="AA288" s="151"/>
      <c r="AB288" s="151"/>
      <c r="AC288" s="151"/>
      <c r="AD288" s="151"/>
      <c r="AE288" s="151"/>
      <c r="AF288" s="151"/>
      <c r="AG288" s="151" t="s">
        <v>146</v>
      </c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92" t="str">
        <f>C288</f>
        <v>s popřípadným nutným naložením do dopravního zařízení, s vyprázdněním dopravního zařízení na hromadu nebo do dopravního prostředku, vč. příplatku za každých dalších i započatých 3,5 m výšky nad 3,5 m,</v>
      </c>
      <c r="BB288" s="151"/>
      <c r="BC288" s="151"/>
      <c r="BD288" s="151"/>
      <c r="BE288" s="151"/>
      <c r="BF288" s="151"/>
      <c r="BG288" s="151"/>
      <c r="BH288" s="151"/>
    </row>
    <row r="289" spans="1:60" outlineLevel="2" x14ac:dyDescent="0.2">
      <c r="A289" s="160"/>
      <c r="B289" s="161"/>
      <c r="C289" s="195" t="s">
        <v>459</v>
      </c>
      <c r="D289" s="164"/>
      <c r="E289" s="165"/>
      <c r="F289" s="163"/>
      <c r="G289" s="163"/>
      <c r="H289" s="163"/>
      <c r="I289" s="163"/>
      <c r="J289" s="163"/>
      <c r="K289" s="163"/>
      <c r="L289" s="163"/>
      <c r="M289" s="163"/>
      <c r="N289" s="162"/>
      <c r="O289" s="162"/>
      <c r="P289" s="162"/>
      <c r="Q289" s="162"/>
      <c r="R289" s="163"/>
      <c r="S289" s="163"/>
      <c r="T289" s="163"/>
      <c r="U289" s="163"/>
      <c r="V289" s="163"/>
      <c r="W289" s="163"/>
      <c r="X289" s="163"/>
      <c r="Y289" s="163"/>
      <c r="Z289" s="151"/>
      <c r="AA289" s="151"/>
      <c r="AB289" s="151"/>
      <c r="AC289" s="151"/>
      <c r="AD289" s="151"/>
      <c r="AE289" s="151"/>
      <c r="AF289" s="151"/>
      <c r="AG289" s="151" t="s">
        <v>148</v>
      </c>
      <c r="AH289" s="151">
        <v>0</v>
      </c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51"/>
      <c r="BB289" s="151"/>
      <c r="BC289" s="151"/>
      <c r="BD289" s="151"/>
      <c r="BE289" s="151"/>
      <c r="BF289" s="151"/>
      <c r="BG289" s="151"/>
      <c r="BH289" s="151"/>
    </row>
    <row r="290" spans="1:60" outlineLevel="3" x14ac:dyDescent="0.2">
      <c r="A290" s="160"/>
      <c r="B290" s="161"/>
      <c r="C290" s="195" t="s">
        <v>460</v>
      </c>
      <c r="D290" s="164"/>
      <c r="E290" s="165"/>
      <c r="F290" s="163"/>
      <c r="G290" s="163"/>
      <c r="H290" s="163"/>
      <c r="I290" s="163"/>
      <c r="J290" s="163"/>
      <c r="K290" s="163"/>
      <c r="L290" s="163"/>
      <c r="M290" s="163"/>
      <c r="N290" s="162"/>
      <c r="O290" s="162"/>
      <c r="P290" s="162"/>
      <c r="Q290" s="162"/>
      <c r="R290" s="163"/>
      <c r="S290" s="163"/>
      <c r="T290" s="163"/>
      <c r="U290" s="163"/>
      <c r="V290" s="163"/>
      <c r="W290" s="163"/>
      <c r="X290" s="163"/>
      <c r="Y290" s="163"/>
      <c r="Z290" s="151"/>
      <c r="AA290" s="151"/>
      <c r="AB290" s="151"/>
      <c r="AC290" s="151"/>
      <c r="AD290" s="151"/>
      <c r="AE290" s="151"/>
      <c r="AF290" s="151"/>
      <c r="AG290" s="151" t="s">
        <v>148</v>
      </c>
      <c r="AH290" s="151">
        <v>0</v>
      </c>
      <c r="AI290" s="151"/>
      <c r="AJ290" s="151"/>
      <c r="AK290" s="151"/>
      <c r="AL290" s="151"/>
      <c r="AM290" s="151"/>
      <c r="AN290" s="151"/>
      <c r="AO290" s="151"/>
      <c r="AP290" s="151"/>
      <c r="AQ290" s="151"/>
      <c r="AR290" s="151"/>
      <c r="AS290" s="151"/>
      <c r="AT290" s="151"/>
      <c r="AU290" s="151"/>
      <c r="AV290" s="151"/>
      <c r="AW290" s="151"/>
      <c r="AX290" s="151"/>
      <c r="AY290" s="151"/>
      <c r="AZ290" s="151"/>
      <c r="BA290" s="151"/>
      <c r="BB290" s="151"/>
      <c r="BC290" s="151"/>
      <c r="BD290" s="151"/>
      <c r="BE290" s="151"/>
      <c r="BF290" s="151"/>
      <c r="BG290" s="151"/>
      <c r="BH290" s="151"/>
    </row>
    <row r="291" spans="1:60" outlineLevel="3" x14ac:dyDescent="0.2">
      <c r="A291" s="160"/>
      <c r="B291" s="161"/>
      <c r="C291" s="195" t="s">
        <v>461</v>
      </c>
      <c r="D291" s="164"/>
      <c r="E291" s="165">
        <v>19.6617</v>
      </c>
      <c r="F291" s="163"/>
      <c r="G291" s="163"/>
      <c r="H291" s="163"/>
      <c r="I291" s="163"/>
      <c r="J291" s="163"/>
      <c r="K291" s="163"/>
      <c r="L291" s="163"/>
      <c r="M291" s="163"/>
      <c r="N291" s="162"/>
      <c r="O291" s="162"/>
      <c r="P291" s="162"/>
      <c r="Q291" s="162"/>
      <c r="R291" s="163"/>
      <c r="S291" s="163"/>
      <c r="T291" s="163"/>
      <c r="U291" s="163"/>
      <c r="V291" s="163"/>
      <c r="W291" s="163"/>
      <c r="X291" s="163"/>
      <c r="Y291" s="163"/>
      <c r="Z291" s="151"/>
      <c r="AA291" s="151"/>
      <c r="AB291" s="151"/>
      <c r="AC291" s="151"/>
      <c r="AD291" s="151"/>
      <c r="AE291" s="151"/>
      <c r="AF291" s="151"/>
      <c r="AG291" s="151" t="s">
        <v>148</v>
      </c>
      <c r="AH291" s="151">
        <v>0</v>
      </c>
      <c r="AI291" s="151"/>
      <c r="AJ291" s="151"/>
      <c r="AK291" s="151"/>
      <c r="AL291" s="151"/>
      <c r="AM291" s="151"/>
      <c r="AN291" s="151"/>
      <c r="AO291" s="151"/>
      <c r="AP291" s="151"/>
      <c r="AQ291" s="151"/>
      <c r="AR291" s="151"/>
      <c r="AS291" s="151"/>
      <c r="AT291" s="151"/>
      <c r="AU291" s="151"/>
      <c r="AV291" s="151"/>
      <c r="AW291" s="151"/>
      <c r="AX291" s="151"/>
      <c r="AY291" s="151"/>
      <c r="AZ291" s="151"/>
      <c r="BA291" s="151"/>
      <c r="BB291" s="151"/>
      <c r="BC291" s="151"/>
      <c r="BD291" s="151"/>
      <c r="BE291" s="151"/>
      <c r="BF291" s="151"/>
      <c r="BG291" s="151"/>
      <c r="BH291" s="151"/>
    </row>
    <row r="292" spans="1:60" outlineLevel="1" x14ac:dyDescent="0.2">
      <c r="A292" s="178">
        <v>73</v>
      </c>
      <c r="B292" s="179" t="s">
        <v>464</v>
      </c>
      <c r="C292" s="194" t="s">
        <v>465</v>
      </c>
      <c r="D292" s="180" t="s">
        <v>233</v>
      </c>
      <c r="E292" s="181">
        <v>19.6617</v>
      </c>
      <c r="F292" s="182"/>
      <c r="G292" s="183">
        <f>ROUND(E292*F292,2)</f>
        <v>0</v>
      </c>
      <c r="H292" s="182"/>
      <c r="I292" s="183">
        <f>ROUND(E292*H292,2)</f>
        <v>0</v>
      </c>
      <c r="J292" s="182"/>
      <c r="K292" s="183">
        <f>ROUND(E292*J292,2)</f>
        <v>0</v>
      </c>
      <c r="L292" s="183">
        <v>12</v>
      </c>
      <c r="M292" s="183">
        <f>G292*(1+L292/100)</f>
        <v>0</v>
      </c>
      <c r="N292" s="181">
        <v>0</v>
      </c>
      <c r="O292" s="181">
        <f>ROUND(E292*N292,2)</f>
        <v>0</v>
      </c>
      <c r="P292" s="181">
        <v>0</v>
      </c>
      <c r="Q292" s="181">
        <f>ROUND(E292*P292,2)</f>
        <v>0</v>
      </c>
      <c r="R292" s="183" t="s">
        <v>466</v>
      </c>
      <c r="S292" s="183" t="s">
        <v>141</v>
      </c>
      <c r="T292" s="184" t="s">
        <v>141</v>
      </c>
      <c r="U292" s="163">
        <v>0.55000000000000004</v>
      </c>
      <c r="V292" s="163">
        <f>ROUND(E292*U292,2)</f>
        <v>10.81</v>
      </c>
      <c r="W292" s="163"/>
      <c r="X292" s="163" t="s">
        <v>456</v>
      </c>
      <c r="Y292" s="163" t="s">
        <v>143</v>
      </c>
      <c r="Z292" s="151"/>
      <c r="AA292" s="151"/>
      <c r="AB292" s="151"/>
      <c r="AC292" s="151"/>
      <c r="AD292" s="151"/>
      <c r="AE292" s="151"/>
      <c r="AF292" s="151"/>
      <c r="AG292" s="151" t="s">
        <v>457</v>
      </c>
      <c r="AH292" s="151"/>
      <c r="AI292" s="151"/>
      <c r="AJ292" s="151"/>
      <c r="AK292" s="151"/>
      <c r="AL292" s="151"/>
      <c r="AM292" s="151"/>
      <c r="AN292" s="151"/>
      <c r="AO292" s="151"/>
      <c r="AP292" s="151"/>
      <c r="AQ292" s="151"/>
      <c r="AR292" s="151"/>
      <c r="AS292" s="151"/>
      <c r="AT292" s="151"/>
      <c r="AU292" s="151"/>
      <c r="AV292" s="151"/>
      <c r="AW292" s="151"/>
      <c r="AX292" s="151"/>
      <c r="AY292" s="151"/>
      <c r="AZ292" s="151"/>
      <c r="BA292" s="151"/>
      <c r="BB292" s="151"/>
      <c r="BC292" s="151"/>
      <c r="BD292" s="151"/>
      <c r="BE292" s="151"/>
      <c r="BF292" s="151"/>
      <c r="BG292" s="151"/>
      <c r="BH292" s="151"/>
    </row>
    <row r="293" spans="1:60" outlineLevel="2" x14ac:dyDescent="0.2">
      <c r="A293" s="160"/>
      <c r="B293" s="161"/>
      <c r="C293" s="195" t="s">
        <v>459</v>
      </c>
      <c r="D293" s="164"/>
      <c r="E293" s="165"/>
      <c r="F293" s="163"/>
      <c r="G293" s="163"/>
      <c r="H293" s="163"/>
      <c r="I293" s="163"/>
      <c r="J293" s="163"/>
      <c r="K293" s="163"/>
      <c r="L293" s="163"/>
      <c r="M293" s="163"/>
      <c r="N293" s="162"/>
      <c r="O293" s="162"/>
      <c r="P293" s="162"/>
      <c r="Q293" s="162"/>
      <c r="R293" s="163"/>
      <c r="S293" s="163"/>
      <c r="T293" s="163"/>
      <c r="U293" s="163"/>
      <c r="V293" s="163"/>
      <c r="W293" s="163"/>
      <c r="X293" s="163"/>
      <c r="Y293" s="163"/>
      <c r="Z293" s="151"/>
      <c r="AA293" s="151"/>
      <c r="AB293" s="151"/>
      <c r="AC293" s="151"/>
      <c r="AD293" s="151"/>
      <c r="AE293" s="151"/>
      <c r="AF293" s="151"/>
      <c r="AG293" s="151" t="s">
        <v>148</v>
      </c>
      <c r="AH293" s="151">
        <v>0</v>
      </c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151"/>
      <c r="AT293" s="151"/>
      <c r="AU293" s="151"/>
      <c r="AV293" s="151"/>
      <c r="AW293" s="151"/>
      <c r="AX293" s="151"/>
      <c r="AY293" s="151"/>
      <c r="AZ293" s="151"/>
      <c r="BA293" s="151"/>
      <c r="BB293" s="151"/>
      <c r="BC293" s="151"/>
      <c r="BD293" s="151"/>
      <c r="BE293" s="151"/>
      <c r="BF293" s="151"/>
      <c r="BG293" s="151"/>
      <c r="BH293" s="151"/>
    </row>
    <row r="294" spans="1:60" outlineLevel="3" x14ac:dyDescent="0.2">
      <c r="A294" s="160"/>
      <c r="B294" s="161"/>
      <c r="C294" s="195" t="s">
        <v>460</v>
      </c>
      <c r="D294" s="164"/>
      <c r="E294" s="165"/>
      <c r="F294" s="163"/>
      <c r="G294" s="163"/>
      <c r="H294" s="163"/>
      <c r="I294" s="163"/>
      <c r="J294" s="163"/>
      <c r="K294" s="163"/>
      <c r="L294" s="163"/>
      <c r="M294" s="163"/>
      <c r="N294" s="162"/>
      <c r="O294" s="162"/>
      <c r="P294" s="162"/>
      <c r="Q294" s="162"/>
      <c r="R294" s="163"/>
      <c r="S294" s="163"/>
      <c r="T294" s="163"/>
      <c r="U294" s="163"/>
      <c r="V294" s="163"/>
      <c r="W294" s="163"/>
      <c r="X294" s="163"/>
      <c r="Y294" s="163"/>
      <c r="Z294" s="151"/>
      <c r="AA294" s="151"/>
      <c r="AB294" s="151"/>
      <c r="AC294" s="151"/>
      <c r="AD294" s="151"/>
      <c r="AE294" s="151"/>
      <c r="AF294" s="151"/>
      <c r="AG294" s="151" t="s">
        <v>148</v>
      </c>
      <c r="AH294" s="151">
        <v>0</v>
      </c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151"/>
      <c r="AT294" s="151"/>
      <c r="AU294" s="151"/>
      <c r="AV294" s="151"/>
      <c r="AW294" s="151"/>
      <c r="AX294" s="151"/>
      <c r="AY294" s="151"/>
      <c r="AZ294" s="151"/>
      <c r="BA294" s="151"/>
      <c r="BB294" s="151"/>
      <c r="BC294" s="151"/>
      <c r="BD294" s="151"/>
      <c r="BE294" s="151"/>
      <c r="BF294" s="151"/>
      <c r="BG294" s="151"/>
      <c r="BH294" s="151"/>
    </row>
    <row r="295" spans="1:60" outlineLevel="3" x14ac:dyDescent="0.2">
      <c r="A295" s="160"/>
      <c r="B295" s="161"/>
      <c r="C295" s="195" t="s">
        <v>461</v>
      </c>
      <c r="D295" s="164"/>
      <c r="E295" s="165">
        <v>19.6617</v>
      </c>
      <c r="F295" s="163"/>
      <c r="G295" s="163"/>
      <c r="H295" s="163"/>
      <c r="I295" s="163"/>
      <c r="J295" s="163"/>
      <c r="K295" s="163"/>
      <c r="L295" s="163"/>
      <c r="M295" s="163"/>
      <c r="N295" s="162"/>
      <c r="O295" s="162"/>
      <c r="P295" s="162"/>
      <c r="Q295" s="162"/>
      <c r="R295" s="163"/>
      <c r="S295" s="163"/>
      <c r="T295" s="163"/>
      <c r="U295" s="163"/>
      <c r="V295" s="163"/>
      <c r="W295" s="163"/>
      <c r="X295" s="163"/>
      <c r="Y295" s="163"/>
      <c r="Z295" s="151"/>
      <c r="AA295" s="151"/>
      <c r="AB295" s="151"/>
      <c r="AC295" s="151"/>
      <c r="AD295" s="151"/>
      <c r="AE295" s="151"/>
      <c r="AF295" s="151"/>
      <c r="AG295" s="151" t="s">
        <v>148</v>
      </c>
      <c r="AH295" s="151">
        <v>0</v>
      </c>
      <c r="AI295" s="151"/>
      <c r="AJ295" s="151"/>
      <c r="AK295" s="151"/>
      <c r="AL295" s="151"/>
      <c r="AM295" s="151"/>
      <c r="AN295" s="151"/>
      <c r="AO295" s="151"/>
      <c r="AP295" s="151"/>
      <c r="AQ295" s="151"/>
      <c r="AR295" s="151"/>
      <c r="AS295" s="151"/>
      <c r="AT295" s="151"/>
      <c r="AU295" s="151"/>
      <c r="AV295" s="151"/>
      <c r="AW295" s="151"/>
      <c r="AX295" s="151"/>
      <c r="AY295" s="151"/>
      <c r="AZ295" s="151"/>
      <c r="BA295" s="151"/>
      <c r="BB295" s="151"/>
      <c r="BC295" s="151"/>
      <c r="BD295" s="151"/>
      <c r="BE295" s="151"/>
      <c r="BF295" s="151"/>
      <c r="BG295" s="151"/>
      <c r="BH295" s="151"/>
    </row>
    <row r="296" spans="1:60" outlineLevel="1" x14ac:dyDescent="0.2">
      <c r="A296" s="178">
        <v>74</v>
      </c>
      <c r="B296" s="179" t="s">
        <v>467</v>
      </c>
      <c r="C296" s="194" t="s">
        <v>468</v>
      </c>
      <c r="D296" s="180" t="s">
        <v>233</v>
      </c>
      <c r="E296" s="181">
        <v>19.6617</v>
      </c>
      <c r="F296" s="182"/>
      <c r="G296" s="183">
        <f>ROUND(E296*F296,2)</f>
        <v>0</v>
      </c>
      <c r="H296" s="182"/>
      <c r="I296" s="183">
        <f>ROUND(E296*H296,2)</f>
        <v>0</v>
      </c>
      <c r="J296" s="182"/>
      <c r="K296" s="183">
        <f>ROUND(E296*J296,2)</f>
        <v>0</v>
      </c>
      <c r="L296" s="183">
        <v>12</v>
      </c>
      <c r="M296" s="183">
        <f>G296*(1+L296/100)</f>
        <v>0</v>
      </c>
      <c r="N296" s="181">
        <v>0</v>
      </c>
      <c r="O296" s="181">
        <f>ROUND(E296*N296,2)</f>
        <v>0</v>
      </c>
      <c r="P296" s="181">
        <v>0</v>
      </c>
      <c r="Q296" s="181">
        <f>ROUND(E296*P296,2)</f>
        <v>0</v>
      </c>
      <c r="R296" s="183" t="s">
        <v>466</v>
      </c>
      <c r="S296" s="183" t="s">
        <v>141</v>
      </c>
      <c r="T296" s="184" t="s">
        <v>141</v>
      </c>
      <c r="U296" s="163">
        <v>0.49</v>
      </c>
      <c r="V296" s="163">
        <f>ROUND(E296*U296,2)</f>
        <v>9.6300000000000008</v>
      </c>
      <c r="W296" s="163"/>
      <c r="X296" s="163" t="s">
        <v>456</v>
      </c>
      <c r="Y296" s="163" t="s">
        <v>143</v>
      </c>
      <c r="Z296" s="151"/>
      <c r="AA296" s="151"/>
      <c r="AB296" s="151"/>
      <c r="AC296" s="151"/>
      <c r="AD296" s="151"/>
      <c r="AE296" s="151"/>
      <c r="AF296" s="151"/>
      <c r="AG296" s="151" t="s">
        <v>457</v>
      </c>
      <c r="AH296" s="151"/>
      <c r="AI296" s="151"/>
      <c r="AJ296" s="151"/>
      <c r="AK296" s="151"/>
      <c r="AL296" s="151"/>
      <c r="AM296" s="151"/>
      <c r="AN296" s="151"/>
      <c r="AO296" s="151"/>
      <c r="AP296" s="151"/>
      <c r="AQ296" s="151"/>
      <c r="AR296" s="151"/>
      <c r="AS296" s="151"/>
      <c r="AT296" s="151"/>
      <c r="AU296" s="151"/>
      <c r="AV296" s="151"/>
      <c r="AW296" s="151"/>
      <c r="AX296" s="151"/>
      <c r="AY296" s="151"/>
      <c r="AZ296" s="151"/>
      <c r="BA296" s="151"/>
      <c r="BB296" s="151"/>
      <c r="BC296" s="151"/>
      <c r="BD296" s="151"/>
      <c r="BE296" s="151"/>
      <c r="BF296" s="151"/>
      <c r="BG296" s="151"/>
      <c r="BH296" s="151"/>
    </row>
    <row r="297" spans="1:60" outlineLevel="2" x14ac:dyDescent="0.2">
      <c r="A297" s="160"/>
      <c r="B297" s="161"/>
      <c r="C297" s="261" t="s">
        <v>469</v>
      </c>
      <c r="D297" s="262"/>
      <c r="E297" s="262"/>
      <c r="F297" s="262"/>
      <c r="G297" s="262"/>
      <c r="H297" s="163"/>
      <c r="I297" s="163"/>
      <c r="J297" s="163"/>
      <c r="K297" s="163"/>
      <c r="L297" s="163"/>
      <c r="M297" s="163"/>
      <c r="N297" s="162"/>
      <c r="O297" s="162"/>
      <c r="P297" s="162"/>
      <c r="Q297" s="162"/>
      <c r="R297" s="163"/>
      <c r="S297" s="163"/>
      <c r="T297" s="163"/>
      <c r="U297" s="163"/>
      <c r="V297" s="163"/>
      <c r="W297" s="163"/>
      <c r="X297" s="163"/>
      <c r="Y297" s="163"/>
      <c r="Z297" s="151"/>
      <c r="AA297" s="151"/>
      <c r="AB297" s="151"/>
      <c r="AC297" s="151"/>
      <c r="AD297" s="151"/>
      <c r="AE297" s="151"/>
      <c r="AF297" s="151"/>
      <c r="AG297" s="151" t="s">
        <v>180</v>
      </c>
      <c r="AH297" s="151"/>
      <c r="AI297" s="151"/>
      <c r="AJ297" s="151"/>
      <c r="AK297" s="151"/>
      <c r="AL297" s="151"/>
      <c r="AM297" s="151"/>
      <c r="AN297" s="151"/>
      <c r="AO297" s="151"/>
      <c r="AP297" s="151"/>
      <c r="AQ297" s="151"/>
      <c r="AR297" s="151"/>
      <c r="AS297" s="151"/>
      <c r="AT297" s="151"/>
      <c r="AU297" s="151"/>
      <c r="AV297" s="151"/>
      <c r="AW297" s="151"/>
      <c r="AX297" s="151"/>
      <c r="AY297" s="151"/>
      <c r="AZ297" s="151"/>
      <c r="BA297" s="151"/>
      <c r="BB297" s="151"/>
      <c r="BC297" s="151"/>
      <c r="BD297" s="151"/>
      <c r="BE297" s="151"/>
      <c r="BF297" s="151"/>
      <c r="BG297" s="151"/>
      <c r="BH297" s="151"/>
    </row>
    <row r="298" spans="1:60" outlineLevel="2" x14ac:dyDescent="0.2">
      <c r="A298" s="160"/>
      <c r="B298" s="161"/>
      <c r="C298" s="195" t="s">
        <v>459</v>
      </c>
      <c r="D298" s="164"/>
      <c r="E298" s="165"/>
      <c r="F298" s="163"/>
      <c r="G298" s="163"/>
      <c r="H298" s="163"/>
      <c r="I298" s="163"/>
      <c r="J298" s="163"/>
      <c r="K298" s="163"/>
      <c r="L298" s="163"/>
      <c r="M298" s="163"/>
      <c r="N298" s="162"/>
      <c r="O298" s="162"/>
      <c r="P298" s="162"/>
      <c r="Q298" s="162"/>
      <c r="R298" s="163"/>
      <c r="S298" s="163"/>
      <c r="T298" s="163"/>
      <c r="U298" s="163"/>
      <c r="V298" s="163"/>
      <c r="W298" s="163"/>
      <c r="X298" s="163"/>
      <c r="Y298" s="163"/>
      <c r="Z298" s="151"/>
      <c r="AA298" s="151"/>
      <c r="AB298" s="151"/>
      <c r="AC298" s="151"/>
      <c r="AD298" s="151"/>
      <c r="AE298" s="151"/>
      <c r="AF298" s="151"/>
      <c r="AG298" s="151" t="s">
        <v>148</v>
      </c>
      <c r="AH298" s="151">
        <v>0</v>
      </c>
      <c r="AI298" s="151"/>
      <c r="AJ298" s="151"/>
      <c r="AK298" s="151"/>
      <c r="AL298" s="151"/>
      <c r="AM298" s="151"/>
      <c r="AN298" s="151"/>
      <c r="AO298" s="151"/>
      <c r="AP298" s="151"/>
      <c r="AQ298" s="151"/>
      <c r="AR298" s="151"/>
      <c r="AS298" s="151"/>
      <c r="AT298" s="151"/>
      <c r="AU298" s="151"/>
      <c r="AV298" s="151"/>
      <c r="AW298" s="151"/>
      <c r="AX298" s="151"/>
      <c r="AY298" s="151"/>
      <c r="AZ298" s="151"/>
      <c r="BA298" s="151"/>
      <c r="BB298" s="151"/>
      <c r="BC298" s="151"/>
      <c r="BD298" s="151"/>
      <c r="BE298" s="151"/>
      <c r="BF298" s="151"/>
      <c r="BG298" s="151"/>
      <c r="BH298" s="151"/>
    </row>
    <row r="299" spans="1:60" outlineLevel="3" x14ac:dyDescent="0.2">
      <c r="A299" s="160"/>
      <c r="B299" s="161"/>
      <c r="C299" s="195" t="s">
        <v>460</v>
      </c>
      <c r="D299" s="164"/>
      <c r="E299" s="165"/>
      <c r="F299" s="163"/>
      <c r="G299" s="163"/>
      <c r="H299" s="163"/>
      <c r="I299" s="163"/>
      <c r="J299" s="163"/>
      <c r="K299" s="163"/>
      <c r="L299" s="163"/>
      <c r="M299" s="163"/>
      <c r="N299" s="162"/>
      <c r="O299" s="162"/>
      <c r="P299" s="162"/>
      <c r="Q299" s="162"/>
      <c r="R299" s="163"/>
      <c r="S299" s="163"/>
      <c r="T299" s="163"/>
      <c r="U299" s="163"/>
      <c r="V299" s="163"/>
      <c r="W299" s="163"/>
      <c r="X299" s="163"/>
      <c r="Y299" s="163"/>
      <c r="Z299" s="151"/>
      <c r="AA299" s="151"/>
      <c r="AB299" s="151"/>
      <c r="AC299" s="151"/>
      <c r="AD299" s="151"/>
      <c r="AE299" s="151"/>
      <c r="AF299" s="151"/>
      <c r="AG299" s="151" t="s">
        <v>148</v>
      </c>
      <c r="AH299" s="151">
        <v>0</v>
      </c>
      <c r="AI299" s="151"/>
      <c r="AJ299" s="151"/>
      <c r="AK299" s="151"/>
      <c r="AL299" s="151"/>
      <c r="AM299" s="151"/>
      <c r="AN299" s="151"/>
      <c r="AO299" s="151"/>
      <c r="AP299" s="151"/>
      <c r="AQ299" s="151"/>
      <c r="AR299" s="151"/>
      <c r="AS299" s="151"/>
      <c r="AT299" s="151"/>
      <c r="AU299" s="151"/>
      <c r="AV299" s="151"/>
      <c r="AW299" s="151"/>
      <c r="AX299" s="151"/>
      <c r="AY299" s="151"/>
      <c r="AZ299" s="151"/>
      <c r="BA299" s="151"/>
      <c r="BB299" s="151"/>
      <c r="BC299" s="151"/>
      <c r="BD299" s="151"/>
      <c r="BE299" s="151"/>
      <c r="BF299" s="151"/>
      <c r="BG299" s="151"/>
      <c r="BH299" s="151"/>
    </row>
    <row r="300" spans="1:60" outlineLevel="3" x14ac:dyDescent="0.2">
      <c r="A300" s="160"/>
      <c r="B300" s="161"/>
      <c r="C300" s="195" t="s">
        <v>461</v>
      </c>
      <c r="D300" s="164"/>
      <c r="E300" s="165">
        <v>19.6617</v>
      </c>
      <c r="F300" s="163"/>
      <c r="G300" s="163"/>
      <c r="H300" s="163"/>
      <c r="I300" s="163"/>
      <c r="J300" s="163"/>
      <c r="K300" s="163"/>
      <c r="L300" s="163"/>
      <c r="M300" s="163"/>
      <c r="N300" s="162"/>
      <c r="O300" s="162"/>
      <c r="P300" s="162"/>
      <c r="Q300" s="162"/>
      <c r="R300" s="163"/>
      <c r="S300" s="163"/>
      <c r="T300" s="163"/>
      <c r="U300" s="163"/>
      <c r="V300" s="163"/>
      <c r="W300" s="163"/>
      <c r="X300" s="163"/>
      <c r="Y300" s="163"/>
      <c r="Z300" s="151"/>
      <c r="AA300" s="151"/>
      <c r="AB300" s="151"/>
      <c r="AC300" s="151"/>
      <c r="AD300" s="151"/>
      <c r="AE300" s="151"/>
      <c r="AF300" s="151"/>
      <c r="AG300" s="151" t="s">
        <v>148</v>
      </c>
      <c r="AH300" s="151">
        <v>0</v>
      </c>
      <c r="AI300" s="151"/>
      <c r="AJ300" s="151"/>
      <c r="AK300" s="151"/>
      <c r="AL300" s="151"/>
      <c r="AM300" s="151"/>
      <c r="AN300" s="151"/>
      <c r="AO300" s="151"/>
      <c r="AP300" s="151"/>
      <c r="AQ300" s="151"/>
      <c r="AR300" s="151"/>
      <c r="AS300" s="151"/>
      <c r="AT300" s="151"/>
      <c r="AU300" s="151"/>
      <c r="AV300" s="151"/>
      <c r="AW300" s="151"/>
      <c r="AX300" s="151"/>
      <c r="AY300" s="151"/>
      <c r="AZ300" s="151"/>
      <c r="BA300" s="151"/>
      <c r="BB300" s="151"/>
      <c r="BC300" s="151"/>
      <c r="BD300" s="151"/>
      <c r="BE300" s="151"/>
      <c r="BF300" s="151"/>
      <c r="BG300" s="151"/>
      <c r="BH300" s="151"/>
    </row>
    <row r="301" spans="1:60" outlineLevel="1" x14ac:dyDescent="0.2">
      <c r="A301" s="178">
        <v>75</v>
      </c>
      <c r="B301" s="179" t="s">
        <v>470</v>
      </c>
      <c r="C301" s="194" t="s">
        <v>471</v>
      </c>
      <c r="D301" s="180" t="s">
        <v>233</v>
      </c>
      <c r="E301" s="181">
        <v>275.2638</v>
      </c>
      <c r="F301" s="182"/>
      <c r="G301" s="183">
        <f>ROUND(E301*F301,2)</f>
        <v>0</v>
      </c>
      <c r="H301" s="182"/>
      <c r="I301" s="183">
        <f>ROUND(E301*H301,2)</f>
        <v>0</v>
      </c>
      <c r="J301" s="182"/>
      <c r="K301" s="183">
        <f>ROUND(E301*J301,2)</f>
        <v>0</v>
      </c>
      <c r="L301" s="183">
        <v>12</v>
      </c>
      <c r="M301" s="183">
        <f>G301*(1+L301/100)</f>
        <v>0</v>
      </c>
      <c r="N301" s="181">
        <v>0</v>
      </c>
      <c r="O301" s="181">
        <f>ROUND(E301*N301,2)</f>
        <v>0</v>
      </c>
      <c r="P301" s="181">
        <v>0</v>
      </c>
      <c r="Q301" s="181">
        <f>ROUND(E301*P301,2)</f>
        <v>0</v>
      </c>
      <c r="R301" s="183" t="s">
        <v>466</v>
      </c>
      <c r="S301" s="183" t="s">
        <v>141</v>
      </c>
      <c r="T301" s="184" t="s">
        <v>141</v>
      </c>
      <c r="U301" s="163">
        <v>0</v>
      </c>
      <c r="V301" s="163">
        <f>ROUND(E301*U301,2)</f>
        <v>0</v>
      </c>
      <c r="W301" s="163"/>
      <c r="X301" s="163" t="s">
        <v>456</v>
      </c>
      <c r="Y301" s="163" t="s">
        <v>143</v>
      </c>
      <c r="Z301" s="151"/>
      <c r="AA301" s="151"/>
      <c r="AB301" s="151"/>
      <c r="AC301" s="151"/>
      <c r="AD301" s="151"/>
      <c r="AE301" s="151"/>
      <c r="AF301" s="151"/>
      <c r="AG301" s="151" t="s">
        <v>457</v>
      </c>
      <c r="AH301" s="151"/>
      <c r="AI301" s="151"/>
      <c r="AJ301" s="151"/>
      <c r="AK301" s="151"/>
      <c r="AL301" s="151"/>
      <c r="AM301" s="151"/>
      <c r="AN301" s="151"/>
      <c r="AO301" s="151"/>
      <c r="AP301" s="151"/>
      <c r="AQ301" s="151"/>
      <c r="AR301" s="151"/>
      <c r="AS301" s="151"/>
      <c r="AT301" s="151"/>
      <c r="AU301" s="151"/>
      <c r="AV301" s="151"/>
      <c r="AW301" s="151"/>
      <c r="AX301" s="151"/>
      <c r="AY301" s="151"/>
      <c r="AZ301" s="151"/>
      <c r="BA301" s="151"/>
      <c r="BB301" s="151"/>
      <c r="BC301" s="151"/>
      <c r="BD301" s="151"/>
      <c r="BE301" s="151"/>
      <c r="BF301" s="151"/>
      <c r="BG301" s="151"/>
      <c r="BH301" s="151"/>
    </row>
    <row r="302" spans="1:60" outlineLevel="2" x14ac:dyDescent="0.2">
      <c r="A302" s="160"/>
      <c r="B302" s="161"/>
      <c r="C302" s="195" t="s">
        <v>459</v>
      </c>
      <c r="D302" s="164"/>
      <c r="E302" s="165"/>
      <c r="F302" s="163"/>
      <c r="G302" s="163"/>
      <c r="H302" s="163"/>
      <c r="I302" s="163"/>
      <c r="J302" s="163"/>
      <c r="K302" s="163"/>
      <c r="L302" s="163"/>
      <c r="M302" s="163"/>
      <c r="N302" s="162"/>
      <c r="O302" s="162"/>
      <c r="P302" s="162"/>
      <c r="Q302" s="162"/>
      <c r="R302" s="163"/>
      <c r="S302" s="163"/>
      <c r="T302" s="163"/>
      <c r="U302" s="163"/>
      <c r="V302" s="163"/>
      <c r="W302" s="163"/>
      <c r="X302" s="163"/>
      <c r="Y302" s="163"/>
      <c r="Z302" s="151"/>
      <c r="AA302" s="151"/>
      <c r="AB302" s="151"/>
      <c r="AC302" s="151"/>
      <c r="AD302" s="151"/>
      <c r="AE302" s="151"/>
      <c r="AF302" s="151"/>
      <c r="AG302" s="151" t="s">
        <v>148</v>
      </c>
      <c r="AH302" s="151">
        <v>0</v>
      </c>
      <c r="AI302" s="151"/>
      <c r="AJ302" s="151"/>
      <c r="AK302" s="151"/>
      <c r="AL302" s="151"/>
      <c r="AM302" s="151"/>
      <c r="AN302" s="151"/>
      <c r="AO302" s="151"/>
      <c r="AP302" s="151"/>
      <c r="AQ302" s="151"/>
      <c r="AR302" s="151"/>
      <c r="AS302" s="151"/>
      <c r="AT302" s="151"/>
      <c r="AU302" s="151"/>
      <c r="AV302" s="151"/>
      <c r="AW302" s="151"/>
      <c r="AX302" s="151"/>
      <c r="AY302" s="151"/>
      <c r="AZ302" s="151"/>
      <c r="BA302" s="151"/>
      <c r="BB302" s="151"/>
      <c r="BC302" s="151"/>
      <c r="BD302" s="151"/>
      <c r="BE302" s="151"/>
      <c r="BF302" s="151"/>
      <c r="BG302" s="151"/>
      <c r="BH302" s="151"/>
    </row>
    <row r="303" spans="1:60" outlineLevel="3" x14ac:dyDescent="0.2">
      <c r="A303" s="160"/>
      <c r="B303" s="161"/>
      <c r="C303" s="195" t="s">
        <v>460</v>
      </c>
      <c r="D303" s="164"/>
      <c r="E303" s="165"/>
      <c r="F303" s="163"/>
      <c r="G303" s="163"/>
      <c r="H303" s="163"/>
      <c r="I303" s="163"/>
      <c r="J303" s="163"/>
      <c r="K303" s="163"/>
      <c r="L303" s="163"/>
      <c r="M303" s="163"/>
      <c r="N303" s="162"/>
      <c r="O303" s="162"/>
      <c r="P303" s="162"/>
      <c r="Q303" s="162"/>
      <c r="R303" s="163"/>
      <c r="S303" s="163"/>
      <c r="T303" s="163"/>
      <c r="U303" s="163"/>
      <c r="V303" s="163"/>
      <c r="W303" s="163"/>
      <c r="X303" s="163"/>
      <c r="Y303" s="163"/>
      <c r="Z303" s="151"/>
      <c r="AA303" s="151"/>
      <c r="AB303" s="151"/>
      <c r="AC303" s="151"/>
      <c r="AD303" s="151"/>
      <c r="AE303" s="151"/>
      <c r="AF303" s="151"/>
      <c r="AG303" s="151" t="s">
        <v>148</v>
      </c>
      <c r="AH303" s="151">
        <v>0</v>
      </c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</row>
    <row r="304" spans="1:60" outlineLevel="3" x14ac:dyDescent="0.2">
      <c r="A304" s="160"/>
      <c r="B304" s="161"/>
      <c r="C304" s="195" t="s">
        <v>472</v>
      </c>
      <c r="D304" s="164"/>
      <c r="E304" s="165">
        <v>275.2638</v>
      </c>
      <c r="F304" s="163"/>
      <c r="G304" s="163"/>
      <c r="H304" s="163"/>
      <c r="I304" s="163"/>
      <c r="J304" s="163"/>
      <c r="K304" s="163"/>
      <c r="L304" s="163"/>
      <c r="M304" s="163"/>
      <c r="N304" s="162"/>
      <c r="O304" s="162"/>
      <c r="P304" s="162"/>
      <c r="Q304" s="162"/>
      <c r="R304" s="163"/>
      <c r="S304" s="163"/>
      <c r="T304" s="163"/>
      <c r="U304" s="163"/>
      <c r="V304" s="163"/>
      <c r="W304" s="163"/>
      <c r="X304" s="163"/>
      <c r="Y304" s="163"/>
      <c r="Z304" s="151"/>
      <c r="AA304" s="151"/>
      <c r="AB304" s="151"/>
      <c r="AC304" s="151"/>
      <c r="AD304" s="151"/>
      <c r="AE304" s="151"/>
      <c r="AF304" s="151"/>
      <c r="AG304" s="151" t="s">
        <v>148</v>
      </c>
      <c r="AH304" s="151">
        <v>0</v>
      </c>
      <c r="AI304" s="151"/>
      <c r="AJ304" s="151"/>
      <c r="AK304" s="151"/>
      <c r="AL304" s="151"/>
      <c r="AM304" s="151"/>
      <c r="AN304" s="151"/>
      <c r="AO304" s="151"/>
      <c r="AP304" s="151"/>
      <c r="AQ304" s="151"/>
      <c r="AR304" s="151"/>
      <c r="AS304" s="151"/>
      <c r="AT304" s="151"/>
      <c r="AU304" s="151"/>
      <c r="AV304" s="151"/>
      <c r="AW304" s="151"/>
      <c r="AX304" s="151"/>
      <c r="AY304" s="151"/>
      <c r="AZ304" s="151"/>
      <c r="BA304" s="151"/>
      <c r="BB304" s="151"/>
      <c r="BC304" s="151"/>
      <c r="BD304" s="151"/>
      <c r="BE304" s="151"/>
      <c r="BF304" s="151"/>
      <c r="BG304" s="151"/>
      <c r="BH304" s="151"/>
    </row>
    <row r="305" spans="1:60" outlineLevel="1" x14ac:dyDescent="0.2">
      <c r="A305" s="178">
        <v>76</v>
      </c>
      <c r="B305" s="179" t="s">
        <v>473</v>
      </c>
      <c r="C305" s="194" t="s">
        <v>474</v>
      </c>
      <c r="D305" s="180" t="s">
        <v>233</v>
      </c>
      <c r="E305" s="181">
        <v>7.6680599999999997</v>
      </c>
      <c r="F305" s="182"/>
      <c r="G305" s="183">
        <f>ROUND(E305*F305,2)</f>
        <v>0</v>
      </c>
      <c r="H305" s="182"/>
      <c r="I305" s="183">
        <f>ROUND(E305*H305,2)</f>
        <v>0</v>
      </c>
      <c r="J305" s="182"/>
      <c r="K305" s="183">
        <f>ROUND(E305*J305,2)</f>
        <v>0</v>
      </c>
      <c r="L305" s="183">
        <v>12</v>
      </c>
      <c r="M305" s="183">
        <f>G305*(1+L305/100)</f>
        <v>0</v>
      </c>
      <c r="N305" s="181">
        <v>0</v>
      </c>
      <c r="O305" s="181">
        <f>ROUND(E305*N305,2)</f>
        <v>0</v>
      </c>
      <c r="P305" s="181">
        <v>0</v>
      </c>
      <c r="Q305" s="181">
        <f>ROUND(E305*P305,2)</f>
        <v>0</v>
      </c>
      <c r="R305" s="183" t="s">
        <v>466</v>
      </c>
      <c r="S305" s="183" t="s">
        <v>141</v>
      </c>
      <c r="T305" s="184" t="s">
        <v>141</v>
      </c>
      <c r="U305" s="163">
        <v>0</v>
      </c>
      <c r="V305" s="163">
        <f>ROUND(E305*U305,2)</f>
        <v>0</v>
      </c>
      <c r="W305" s="163"/>
      <c r="X305" s="163" t="s">
        <v>456</v>
      </c>
      <c r="Y305" s="163" t="s">
        <v>143</v>
      </c>
      <c r="Z305" s="151"/>
      <c r="AA305" s="151"/>
      <c r="AB305" s="151"/>
      <c r="AC305" s="151"/>
      <c r="AD305" s="151"/>
      <c r="AE305" s="151"/>
      <c r="AF305" s="151"/>
      <c r="AG305" s="151" t="s">
        <v>457</v>
      </c>
      <c r="AH305" s="151"/>
      <c r="AI305" s="151"/>
      <c r="AJ305" s="151"/>
      <c r="AK305" s="151"/>
      <c r="AL305" s="151"/>
      <c r="AM305" s="151"/>
      <c r="AN305" s="151"/>
      <c r="AO305" s="151"/>
      <c r="AP305" s="151"/>
      <c r="AQ305" s="151"/>
      <c r="AR305" s="151"/>
      <c r="AS305" s="151"/>
      <c r="AT305" s="151"/>
      <c r="AU305" s="151"/>
      <c r="AV305" s="151"/>
      <c r="AW305" s="151"/>
      <c r="AX305" s="151"/>
      <c r="AY305" s="151"/>
      <c r="AZ305" s="151"/>
      <c r="BA305" s="151"/>
      <c r="BB305" s="151"/>
      <c r="BC305" s="151"/>
      <c r="BD305" s="151"/>
      <c r="BE305" s="151"/>
      <c r="BF305" s="151"/>
      <c r="BG305" s="151"/>
      <c r="BH305" s="151"/>
    </row>
    <row r="306" spans="1:60" outlineLevel="2" x14ac:dyDescent="0.2">
      <c r="A306" s="160"/>
      <c r="B306" s="161"/>
      <c r="C306" s="261" t="s">
        <v>475</v>
      </c>
      <c r="D306" s="262"/>
      <c r="E306" s="262"/>
      <c r="F306" s="262"/>
      <c r="G306" s="262"/>
      <c r="H306" s="163"/>
      <c r="I306" s="163"/>
      <c r="J306" s="163"/>
      <c r="K306" s="163"/>
      <c r="L306" s="163"/>
      <c r="M306" s="163"/>
      <c r="N306" s="162"/>
      <c r="O306" s="162"/>
      <c r="P306" s="162"/>
      <c r="Q306" s="162"/>
      <c r="R306" s="163"/>
      <c r="S306" s="163"/>
      <c r="T306" s="163"/>
      <c r="U306" s="163"/>
      <c r="V306" s="163"/>
      <c r="W306" s="163"/>
      <c r="X306" s="163"/>
      <c r="Y306" s="163"/>
      <c r="Z306" s="151"/>
      <c r="AA306" s="151"/>
      <c r="AB306" s="151"/>
      <c r="AC306" s="151"/>
      <c r="AD306" s="151"/>
      <c r="AE306" s="151"/>
      <c r="AF306" s="151"/>
      <c r="AG306" s="151" t="s">
        <v>180</v>
      </c>
      <c r="AH306" s="151"/>
      <c r="AI306" s="151"/>
      <c r="AJ306" s="151"/>
      <c r="AK306" s="151"/>
      <c r="AL306" s="151"/>
      <c r="AM306" s="151"/>
      <c r="AN306" s="151"/>
      <c r="AO306" s="151"/>
      <c r="AP306" s="151"/>
      <c r="AQ306" s="151"/>
      <c r="AR306" s="151"/>
      <c r="AS306" s="151"/>
      <c r="AT306" s="151"/>
      <c r="AU306" s="151"/>
      <c r="AV306" s="151"/>
      <c r="AW306" s="151"/>
      <c r="AX306" s="151"/>
      <c r="AY306" s="151"/>
      <c r="AZ306" s="151"/>
      <c r="BA306" s="151"/>
      <c r="BB306" s="151"/>
      <c r="BC306" s="151"/>
      <c r="BD306" s="151"/>
      <c r="BE306" s="151"/>
      <c r="BF306" s="151"/>
      <c r="BG306" s="151"/>
      <c r="BH306" s="151"/>
    </row>
    <row r="307" spans="1:60" outlineLevel="2" x14ac:dyDescent="0.2">
      <c r="A307" s="160"/>
      <c r="B307" s="161"/>
      <c r="C307" s="195" t="s">
        <v>459</v>
      </c>
      <c r="D307" s="164"/>
      <c r="E307" s="165"/>
      <c r="F307" s="163"/>
      <c r="G307" s="163"/>
      <c r="H307" s="163"/>
      <c r="I307" s="163"/>
      <c r="J307" s="163"/>
      <c r="K307" s="163"/>
      <c r="L307" s="163"/>
      <c r="M307" s="163"/>
      <c r="N307" s="162"/>
      <c r="O307" s="162"/>
      <c r="P307" s="162"/>
      <c r="Q307" s="162"/>
      <c r="R307" s="163"/>
      <c r="S307" s="163"/>
      <c r="T307" s="163"/>
      <c r="U307" s="163"/>
      <c r="V307" s="163"/>
      <c r="W307" s="163"/>
      <c r="X307" s="163"/>
      <c r="Y307" s="163"/>
      <c r="Z307" s="151"/>
      <c r="AA307" s="151"/>
      <c r="AB307" s="151"/>
      <c r="AC307" s="151"/>
      <c r="AD307" s="151"/>
      <c r="AE307" s="151"/>
      <c r="AF307" s="151"/>
      <c r="AG307" s="151" t="s">
        <v>148</v>
      </c>
      <c r="AH307" s="151">
        <v>0</v>
      </c>
      <c r="AI307" s="151"/>
      <c r="AJ307" s="151"/>
      <c r="AK307" s="151"/>
      <c r="AL307" s="151"/>
      <c r="AM307" s="151"/>
      <c r="AN307" s="151"/>
      <c r="AO307" s="151"/>
      <c r="AP307" s="151"/>
      <c r="AQ307" s="151"/>
      <c r="AR307" s="151"/>
      <c r="AS307" s="151"/>
      <c r="AT307" s="151"/>
      <c r="AU307" s="151"/>
      <c r="AV307" s="151"/>
      <c r="AW307" s="151"/>
      <c r="AX307" s="151"/>
      <c r="AY307" s="151"/>
      <c r="AZ307" s="151"/>
      <c r="BA307" s="151"/>
      <c r="BB307" s="151"/>
      <c r="BC307" s="151"/>
      <c r="BD307" s="151"/>
      <c r="BE307" s="151"/>
      <c r="BF307" s="151"/>
      <c r="BG307" s="151"/>
      <c r="BH307" s="151"/>
    </row>
    <row r="308" spans="1:60" outlineLevel="3" x14ac:dyDescent="0.2">
      <c r="A308" s="160"/>
      <c r="B308" s="161"/>
      <c r="C308" s="195" t="s">
        <v>460</v>
      </c>
      <c r="D308" s="164"/>
      <c r="E308" s="165"/>
      <c r="F308" s="163"/>
      <c r="G308" s="163"/>
      <c r="H308" s="163"/>
      <c r="I308" s="163"/>
      <c r="J308" s="163"/>
      <c r="K308" s="163"/>
      <c r="L308" s="163"/>
      <c r="M308" s="163"/>
      <c r="N308" s="162"/>
      <c r="O308" s="162"/>
      <c r="P308" s="162"/>
      <c r="Q308" s="162"/>
      <c r="R308" s="163"/>
      <c r="S308" s="163"/>
      <c r="T308" s="163"/>
      <c r="U308" s="163"/>
      <c r="V308" s="163"/>
      <c r="W308" s="163"/>
      <c r="X308" s="163"/>
      <c r="Y308" s="163"/>
      <c r="Z308" s="151"/>
      <c r="AA308" s="151"/>
      <c r="AB308" s="151"/>
      <c r="AC308" s="151"/>
      <c r="AD308" s="151"/>
      <c r="AE308" s="151"/>
      <c r="AF308" s="151"/>
      <c r="AG308" s="151" t="s">
        <v>148</v>
      </c>
      <c r="AH308" s="151">
        <v>0</v>
      </c>
      <c r="AI308" s="151"/>
      <c r="AJ308" s="151"/>
      <c r="AK308" s="151"/>
      <c r="AL308" s="151"/>
      <c r="AM308" s="151"/>
      <c r="AN308" s="151"/>
      <c r="AO308" s="151"/>
      <c r="AP308" s="151"/>
      <c r="AQ308" s="151"/>
      <c r="AR308" s="151"/>
      <c r="AS308" s="151"/>
      <c r="AT308" s="151"/>
      <c r="AU308" s="151"/>
      <c r="AV308" s="151"/>
      <c r="AW308" s="151"/>
      <c r="AX308" s="151"/>
      <c r="AY308" s="151"/>
      <c r="AZ308" s="151"/>
      <c r="BA308" s="151"/>
      <c r="BB308" s="151"/>
      <c r="BC308" s="151"/>
      <c r="BD308" s="151"/>
      <c r="BE308" s="151"/>
      <c r="BF308" s="151"/>
      <c r="BG308" s="151"/>
      <c r="BH308" s="151"/>
    </row>
    <row r="309" spans="1:60" outlineLevel="3" x14ac:dyDescent="0.2">
      <c r="A309" s="160"/>
      <c r="B309" s="161"/>
      <c r="C309" s="195" t="s">
        <v>476</v>
      </c>
      <c r="D309" s="164"/>
      <c r="E309" s="165">
        <v>7.6680599999999997</v>
      </c>
      <c r="F309" s="163"/>
      <c r="G309" s="163"/>
      <c r="H309" s="163"/>
      <c r="I309" s="163"/>
      <c r="J309" s="163"/>
      <c r="K309" s="163"/>
      <c r="L309" s="163"/>
      <c r="M309" s="163"/>
      <c r="N309" s="162"/>
      <c r="O309" s="162"/>
      <c r="P309" s="162"/>
      <c r="Q309" s="162"/>
      <c r="R309" s="163"/>
      <c r="S309" s="163"/>
      <c r="T309" s="163"/>
      <c r="U309" s="163"/>
      <c r="V309" s="163"/>
      <c r="W309" s="163"/>
      <c r="X309" s="163"/>
      <c r="Y309" s="163"/>
      <c r="Z309" s="151"/>
      <c r="AA309" s="151"/>
      <c r="AB309" s="151"/>
      <c r="AC309" s="151"/>
      <c r="AD309" s="151"/>
      <c r="AE309" s="151"/>
      <c r="AF309" s="151"/>
      <c r="AG309" s="151" t="s">
        <v>148</v>
      </c>
      <c r="AH309" s="151">
        <v>0</v>
      </c>
      <c r="AI309" s="151"/>
      <c r="AJ309" s="151"/>
      <c r="AK309" s="151"/>
      <c r="AL309" s="151"/>
      <c r="AM309" s="151"/>
      <c r="AN309" s="151"/>
      <c r="AO309" s="151"/>
      <c r="AP309" s="151"/>
      <c r="AQ309" s="151"/>
      <c r="AR309" s="151"/>
      <c r="AS309" s="151"/>
      <c r="AT309" s="151"/>
      <c r="AU309" s="151"/>
      <c r="AV309" s="151"/>
      <c r="AW309" s="151"/>
      <c r="AX309" s="151"/>
      <c r="AY309" s="151"/>
      <c r="AZ309" s="151"/>
      <c r="BA309" s="151"/>
      <c r="BB309" s="151"/>
      <c r="BC309" s="151"/>
      <c r="BD309" s="151"/>
      <c r="BE309" s="151"/>
      <c r="BF309" s="151"/>
      <c r="BG309" s="151"/>
      <c r="BH309" s="151"/>
    </row>
    <row r="310" spans="1:60" ht="22.5" outlineLevel="1" x14ac:dyDescent="0.2">
      <c r="A310" s="178">
        <v>77</v>
      </c>
      <c r="B310" s="179" t="s">
        <v>477</v>
      </c>
      <c r="C310" s="194" t="s">
        <v>478</v>
      </c>
      <c r="D310" s="180" t="s">
        <v>233</v>
      </c>
      <c r="E310" s="181">
        <v>11.403790000000001</v>
      </c>
      <c r="F310" s="182"/>
      <c r="G310" s="183">
        <f>ROUND(E310*F310,2)</f>
        <v>0</v>
      </c>
      <c r="H310" s="182"/>
      <c r="I310" s="183">
        <f>ROUND(E310*H310,2)</f>
        <v>0</v>
      </c>
      <c r="J310" s="182"/>
      <c r="K310" s="183">
        <f>ROUND(E310*J310,2)</f>
        <v>0</v>
      </c>
      <c r="L310" s="183">
        <v>12</v>
      </c>
      <c r="M310" s="183">
        <f>G310*(1+L310/100)</f>
        <v>0</v>
      </c>
      <c r="N310" s="181">
        <v>0</v>
      </c>
      <c r="O310" s="181">
        <f>ROUND(E310*N310,2)</f>
        <v>0</v>
      </c>
      <c r="P310" s="181">
        <v>0</v>
      </c>
      <c r="Q310" s="181">
        <f>ROUND(E310*P310,2)</f>
        <v>0</v>
      </c>
      <c r="R310" s="183" t="s">
        <v>466</v>
      </c>
      <c r="S310" s="183" t="s">
        <v>141</v>
      </c>
      <c r="T310" s="184" t="s">
        <v>141</v>
      </c>
      <c r="U310" s="163">
        <v>0</v>
      </c>
      <c r="V310" s="163">
        <f>ROUND(E310*U310,2)</f>
        <v>0</v>
      </c>
      <c r="W310" s="163"/>
      <c r="X310" s="163" t="s">
        <v>456</v>
      </c>
      <c r="Y310" s="163" t="s">
        <v>143</v>
      </c>
      <c r="Z310" s="151"/>
      <c r="AA310" s="151"/>
      <c r="AB310" s="151"/>
      <c r="AC310" s="151"/>
      <c r="AD310" s="151"/>
      <c r="AE310" s="151"/>
      <c r="AF310" s="151"/>
      <c r="AG310" s="151" t="s">
        <v>457</v>
      </c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51"/>
      <c r="BB310" s="151"/>
      <c r="BC310" s="151"/>
      <c r="BD310" s="151"/>
      <c r="BE310" s="151"/>
      <c r="BF310" s="151"/>
      <c r="BG310" s="151"/>
      <c r="BH310" s="151"/>
    </row>
    <row r="311" spans="1:60" outlineLevel="2" x14ac:dyDescent="0.2">
      <c r="A311" s="160"/>
      <c r="B311" s="161"/>
      <c r="C311" s="195" t="s">
        <v>459</v>
      </c>
      <c r="D311" s="164"/>
      <c r="E311" s="165"/>
      <c r="F311" s="163"/>
      <c r="G311" s="163"/>
      <c r="H311" s="163"/>
      <c r="I311" s="163"/>
      <c r="J311" s="163"/>
      <c r="K311" s="163"/>
      <c r="L311" s="163"/>
      <c r="M311" s="163"/>
      <c r="N311" s="162"/>
      <c r="O311" s="162"/>
      <c r="P311" s="162"/>
      <c r="Q311" s="162"/>
      <c r="R311" s="163"/>
      <c r="S311" s="163"/>
      <c r="T311" s="163"/>
      <c r="U311" s="163"/>
      <c r="V311" s="163"/>
      <c r="W311" s="163"/>
      <c r="X311" s="163"/>
      <c r="Y311" s="163"/>
      <c r="Z311" s="151"/>
      <c r="AA311" s="151"/>
      <c r="AB311" s="151"/>
      <c r="AC311" s="151"/>
      <c r="AD311" s="151"/>
      <c r="AE311" s="151"/>
      <c r="AF311" s="151"/>
      <c r="AG311" s="151" t="s">
        <v>148</v>
      </c>
      <c r="AH311" s="151">
        <v>0</v>
      </c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51"/>
      <c r="BB311" s="151"/>
      <c r="BC311" s="151"/>
      <c r="BD311" s="151"/>
      <c r="BE311" s="151"/>
      <c r="BF311" s="151"/>
      <c r="BG311" s="151"/>
      <c r="BH311" s="151"/>
    </row>
    <row r="312" spans="1:60" outlineLevel="3" x14ac:dyDescent="0.2">
      <c r="A312" s="160"/>
      <c r="B312" s="161"/>
      <c r="C312" s="195" t="s">
        <v>460</v>
      </c>
      <c r="D312" s="164"/>
      <c r="E312" s="165"/>
      <c r="F312" s="163"/>
      <c r="G312" s="163"/>
      <c r="H312" s="163"/>
      <c r="I312" s="163"/>
      <c r="J312" s="163"/>
      <c r="K312" s="163"/>
      <c r="L312" s="163"/>
      <c r="M312" s="163"/>
      <c r="N312" s="162"/>
      <c r="O312" s="162"/>
      <c r="P312" s="162"/>
      <c r="Q312" s="162"/>
      <c r="R312" s="163"/>
      <c r="S312" s="163"/>
      <c r="T312" s="163"/>
      <c r="U312" s="163"/>
      <c r="V312" s="163"/>
      <c r="W312" s="163"/>
      <c r="X312" s="163"/>
      <c r="Y312" s="163"/>
      <c r="Z312" s="151"/>
      <c r="AA312" s="151"/>
      <c r="AB312" s="151"/>
      <c r="AC312" s="151"/>
      <c r="AD312" s="151"/>
      <c r="AE312" s="151"/>
      <c r="AF312" s="151"/>
      <c r="AG312" s="151" t="s">
        <v>148</v>
      </c>
      <c r="AH312" s="151">
        <v>0</v>
      </c>
      <c r="AI312" s="151"/>
      <c r="AJ312" s="151"/>
      <c r="AK312" s="151"/>
      <c r="AL312" s="151"/>
      <c r="AM312" s="151"/>
      <c r="AN312" s="151"/>
      <c r="AO312" s="151"/>
      <c r="AP312" s="151"/>
      <c r="AQ312" s="151"/>
      <c r="AR312" s="151"/>
      <c r="AS312" s="151"/>
      <c r="AT312" s="151"/>
      <c r="AU312" s="151"/>
      <c r="AV312" s="151"/>
      <c r="AW312" s="151"/>
      <c r="AX312" s="151"/>
      <c r="AY312" s="151"/>
      <c r="AZ312" s="151"/>
      <c r="BA312" s="151"/>
      <c r="BB312" s="151"/>
      <c r="BC312" s="151"/>
      <c r="BD312" s="151"/>
      <c r="BE312" s="151"/>
      <c r="BF312" s="151"/>
      <c r="BG312" s="151"/>
      <c r="BH312" s="151"/>
    </row>
    <row r="313" spans="1:60" outlineLevel="3" x14ac:dyDescent="0.2">
      <c r="A313" s="160"/>
      <c r="B313" s="161"/>
      <c r="C313" s="195" t="s">
        <v>479</v>
      </c>
      <c r="D313" s="164"/>
      <c r="E313" s="165">
        <v>11.403790000000001</v>
      </c>
      <c r="F313" s="163"/>
      <c r="G313" s="163"/>
      <c r="H313" s="163"/>
      <c r="I313" s="163"/>
      <c r="J313" s="163"/>
      <c r="K313" s="163"/>
      <c r="L313" s="163"/>
      <c r="M313" s="163"/>
      <c r="N313" s="162"/>
      <c r="O313" s="162"/>
      <c r="P313" s="162"/>
      <c r="Q313" s="162"/>
      <c r="R313" s="163"/>
      <c r="S313" s="163"/>
      <c r="T313" s="163"/>
      <c r="U313" s="163"/>
      <c r="V313" s="163"/>
      <c r="W313" s="163"/>
      <c r="X313" s="163"/>
      <c r="Y313" s="163"/>
      <c r="Z313" s="151"/>
      <c r="AA313" s="151"/>
      <c r="AB313" s="151"/>
      <c r="AC313" s="151"/>
      <c r="AD313" s="151"/>
      <c r="AE313" s="151"/>
      <c r="AF313" s="151"/>
      <c r="AG313" s="151" t="s">
        <v>148</v>
      </c>
      <c r="AH313" s="151">
        <v>0</v>
      </c>
      <c r="AI313" s="151"/>
      <c r="AJ313" s="151"/>
      <c r="AK313" s="151"/>
      <c r="AL313" s="151"/>
      <c r="AM313" s="151"/>
      <c r="AN313" s="151"/>
      <c r="AO313" s="151"/>
      <c r="AP313" s="151"/>
      <c r="AQ313" s="151"/>
      <c r="AR313" s="151"/>
      <c r="AS313" s="151"/>
      <c r="AT313" s="151"/>
      <c r="AU313" s="151"/>
      <c r="AV313" s="151"/>
      <c r="AW313" s="151"/>
      <c r="AX313" s="151"/>
      <c r="AY313" s="151"/>
      <c r="AZ313" s="151"/>
      <c r="BA313" s="151"/>
      <c r="BB313" s="151"/>
      <c r="BC313" s="151"/>
      <c r="BD313" s="151"/>
      <c r="BE313" s="151"/>
      <c r="BF313" s="151"/>
      <c r="BG313" s="151"/>
      <c r="BH313" s="151"/>
    </row>
    <row r="314" spans="1:60" ht="22.5" outlineLevel="1" x14ac:dyDescent="0.2">
      <c r="A314" s="178">
        <v>78</v>
      </c>
      <c r="B314" s="179" t="s">
        <v>480</v>
      </c>
      <c r="C314" s="194" t="s">
        <v>481</v>
      </c>
      <c r="D314" s="180" t="s">
        <v>233</v>
      </c>
      <c r="E314" s="181">
        <v>0.58984999999999999</v>
      </c>
      <c r="F314" s="182"/>
      <c r="G314" s="183">
        <f>ROUND(E314*F314,2)</f>
        <v>0</v>
      </c>
      <c r="H314" s="182"/>
      <c r="I314" s="183">
        <f>ROUND(E314*H314,2)</f>
        <v>0</v>
      </c>
      <c r="J314" s="182"/>
      <c r="K314" s="183">
        <f>ROUND(E314*J314,2)</f>
        <v>0</v>
      </c>
      <c r="L314" s="183">
        <v>12</v>
      </c>
      <c r="M314" s="183">
        <f>G314*(1+L314/100)</f>
        <v>0</v>
      </c>
      <c r="N314" s="181">
        <v>0</v>
      </c>
      <c r="O314" s="181">
        <f>ROUND(E314*N314,2)</f>
        <v>0</v>
      </c>
      <c r="P314" s="181">
        <v>0</v>
      </c>
      <c r="Q314" s="181">
        <f>ROUND(E314*P314,2)</f>
        <v>0</v>
      </c>
      <c r="R314" s="183" t="s">
        <v>466</v>
      </c>
      <c r="S314" s="183" t="s">
        <v>141</v>
      </c>
      <c r="T314" s="184" t="s">
        <v>141</v>
      </c>
      <c r="U314" s="163">
        <v>0</v>
      </c>
      <c r="V314" s="163">
        <f>ROUND(E314*U314,2)</f>
        <v>0</v>
      </c>
      <c r="W314" s="163"/>
      <c r="X314" s="163" t="s">
        <v>456</v>
      </c>
      <c r="Y314" s="163" t="s">
        <v>143</v>
      </c>
      <c r="Z314" s="151"/>
      <c r="AA314" s="151"/>
      <c r="AB314" s="151"/>
      <c r="AC314" s="151"/>
      <c r="AD314" s="151"/>
      <c r="AE314" s="151"/>
      <c r="AF314" s="151"/>
      <c r="AG314" s="151" t="s">
        <v>457</v>
      </c>
      <c r="AH314" s="151"/>
      <c r="AI314" s="151"/>
      <c r="AJ314" s="151"/>
      <c r="AK314" s="151"/>
      <c r="AL314" s="151"/>
      <c r="AM314" s="151"/>
      <c r="AN314" s="151"/>
      <c r="AO314" s="151"/>
      <c r="AP314" s="151"/>
      <c r="AQ314" s="151"/>
      <c r="AR314" s="151"/>
      <c r="AS314" s="151"/>
      <c r="AT314" s="151"/>
      <c r="AU314" s="151"/>
      <c r="AV314" s="151"/>
      <c r="AW314" s="151"/>
      <c r="AX314" s="151"/>
      <c r="AY314" s="151"/>
      <c r="AZ314" s="151"/>
      <c r="BA314" s="151"/>
      <c r="BB314" s="151"/>
      <c r="BC314" s="151"/>
      <c r="BD314" s="151"/>
      <c r="BE314" s="151"/>
      <c r="BF314" s="151"/>
      <c r="BG314" s="151"/>
      <c r="BH314" s="151"/>
    </row>
    <row r="315" spans="1:60" outlineLevel="2" x14ac:dyDescent="0.2">
      <c r="A315" s="160"/>
      <c r="B315" s="161"/>
      <c r="C315" s="195" t="s">
        <v>459</v>
      </c>
      <c r="D315" s="164"/>
      <c r="E315" s="165"/>
      <c r="F315" s="163"/>
      <c r="G315" s="163"/>
      <c r="H315" s="163"/>
      <c r="I315" s="163"/>
      <c r="J315" s="163"/>
      <c r="K315" s="163"/>
      <c r="L315" s="163"/>
      <c r="M315" s="163"/>
      <c r="N315" s="162"/>
      <c r="O315" s="162"/>
      <c r="P315" s="162"/>
      <c r="Q315" s="162"/>
      <c r="R315" s="163"/>
      <c r="S315" s="163"/>
      <c r="T315" s="163"/>
      <c r="U315" s="163"/>
      <c r="V315" s="163"/>
      <c r="W315" s="163"/>
      <c r="X315" s="163"/>
      <c r="Y315" s="163"/>
      <c r="Z315" s="151"/>
      <c r="AA315" s="151"/>
      <c r="AB315" s="151"/>
      <c r="AC315" s="151"/>
      <c r="AD315" s="151"/>
      <c r="AE315" s="151"/>
      <c r="AF315" s="151"/>
      <c r="AG315" s="151" t="s">
        <v>148</v>
      </c>
      <c r="AH315" s="151">
        <v>0</v>
      </c>
      <c r="AI315" s="151"/>
      <c r="AJ315" s="151"/>
      <c r="AK315" s="151"/>
      <c r="AL315" s="151"/>
      <c r="AM315" s="151"/>
      <c r="AN315" s="151"/>
      <c r="AO315" s="151"/>
      <c r="AP315" s="151"/>
      <c r="AQ315" s="151"/>
      <c r="AR315" s="151"/>
      <c r="AS315" s="151"/>
      <c r="AT315" s="151"/>
      <c r="AU315" s="151"/>
      <c r="AV315" s="151"/>
      <c r="AW315" s="151"/>
      <c r="AX315" s="151"/>
      <c r="AY315" s="151"/>
      <c r="AZ315" s="151"/>
      <c r="BA315" s="151"/>
      <c r="BB315" s="151"/>
      <c r="BC315" s="151"/>
      <c r="BD315" s="151"/>
      <c r="BE315" s="151"/>
      <c r="BF315" s="151"/>
      <c r="BG315" s="151"/>
      <c r="BH315" s="151"/>
    </row>
    <row r="316" spans="1:60" outlineLevel="3" x14ac:dyDescent="0.2">
      <c r="A316" s="160"/>
      <c r="B316" s="161"/>
      <c r="C316" s="195" t="s">
        <v>460</v>
      </c>
      <c r="D316" s="164"/>
      <c r="E316" s="165"/>
      <c r="F316" s="163"/>
      <c r="G316" s="163"/>
      <c r="H316" s="163"/>
      <c r="I316" s="163"/>
      <c r="J316" s="163"/>
      <c r="K316" s="163"/>
      <c r="L316" s="163"/>
      <c r="M316" s="163"/>
      <c r="N316" s="162"/>
      <c r="O316" s="162"/>
      <c r="P316" s="162"/>
      <c r="Q316" s="162"/>
      <c r="R316" s="163"/>
      <c r="S316" s="163"/>
      <c r="T316" s="163"/>
      <c r="U316" s="163"/>
      <c r="V316" s="163"/>
      <c r="W316" s="163"/>
      <c r="X316" s="163"/>
      <c r="Y316" s="163"/>
      <c r="Z316" s="151"/>
      <c r="AA316" s="151"/>
      <c r="AB316" s="151"/>
      <c r="AC316" s="151"/>
      <c r="AD316" s="151"/>
      <c r="AE316" s="151"/>
      <c r="AF316" s="151"/>
      <c r="AG316" s="151" t="s">
        <v>148</v>
      </c>
      <c r="AH316" s="151">
        <v>0</v>
      </c>
      <c r="AI316" s="151"/>
      <c r="AJ316" s="151"/>
      <c r="AK316" s="151"/>
      <c r="AL316" s="151"/>
      <c r="AM316" s="151"/>
      <c r="AN316" s="151"/>
      <c r="AO316" s="151"/>
      <c r="AP316" s="151"/>
      <c r="AQ316" s="151"/>
      <c r="AR316" s="151"/>
      <c r="AS316" s="151"/>
      <c r="AT316" s="151"/>
      <c r="AU316" s="151"/>
      <c r="AV316" s="151"/>
      <c r="AW316" s="151"/>
      <c r="AX316" s="151"/>
      <c r="AY316" s="151"/>
      <c r="AZ316" s="151"/>
      <c r="BA316" s="151"/>
      <c r="BB316" s="151"/>
      <c r="BC316" s="151"/>
      <c r="BD316" s="151"/>
      <c r="BE316" s="151"/>
      <c r="BF316" s="151"/>
      <c r="BG316" s="151"/>
      <c r="BH316" s="151"/>
    </row>
    <row r="317" spans="1:60" outlineLevel="3" x14ac:dyDescent="0.2">
      <c r="A317" s="160"/>
      <c r="B317" s="161"/>
      <c r="C317" s="195" t="s">
        <v>482</v>
      </c>
      <c r="D317" s="164"/>
      <c r="E317" s="165">
        <v>0.58984999999999999</v>
      </c>
      <c r="F317" s="163"/>
      <c r="G317" s="163"/>
      <c r="H317" s="163"/>
      <c r="I317" s="163"/>
      <c r="J317" s="163"/>
      <c r="K317" s="163"/>
      <c r="L317" s="163"/>
      <c r="M317" s="163"/>
      <c r="N317" s="162"/>
      <c r="O317" s="162"/>
      <c r="P317" s="162"/>
      <c r="Q317" s="162"/>
      <c r="R317" s="163"/>
      <c r="S317" s="163"/>
      <c r="T317" s="163"/>
      <c r="U317" s="163"/>
      <c r="V317" s="163"/>
      <c r="W317" s="163"/>
      <c r="X317" s="163"/>
      <c r="Y317" s="163"/>
      <c r="Z317" s="151"/>
      <c r="AA317" s="151"/>
      <c r="AB317" s="151"/>
      <c r="AC317" s="151"/>
      <c r="AD317" s="151"/>
      <c r="AE317" s="151"/>
      <c r="AF317" s="151"/>
      <c r="AG317" s="151" t="s">
        <v>148</v>
      </c>
      <c r="AH317" s="151">
        <v>0</v>
      </c>
      <c r="AI317" s="151"/>
      <c r="AJ317" s="151"/>
      <c r="AK317" s="151"/>
      <c r="AL317" s="151"/>
      <c r="AM317" s="151"/>
      <c r="AN317" s="151"/>
      <c r="AO317" s="151"/>
      <c r="AP317" s="151"/>
      <c r="AQ317" s="151"/>
      <c r="AR317" s="151"/>
      <c r="AS317" s="151"/>
      <c r="AT317" s="151"/>
      <c r="AU317" s="151"/>
      <c r="AV317" s="151"/>
      <c r="AW317" s="151"/>
      <c r="AX317" s="151"/>
      <c r="AY317" s="151"/>
      <c r="AZ317" s="151"/>
      <c r="BA317" s="151"/>
      <c r="BB317" s="151"/>
      <c r="BC317" s="151"/>
      <c r="BD317" s="151"/>
      <c r="BE317" s="151"/>
      <c r="BF317" s="151"/>
      <c r="BG317" s="151"/>
      <c r="BH317" s="151"/>
    </row>
    <row r="318" spans="1:60" x14ac:dyDescent="0.2">
      <c r="A318" s="171" t="s">
        <v>135</v>
      </c>
      <c r="B318" s="172" t="s">
        <v>106</v>
      </c>
      <c r="C318" s="193" t="s">
        <v>27</v>
      </c>
      <c r="D318" s="173"/>
      <c r="E318" s="174"/>
      <c r="F318" s="175"/>
      <c r="G318" s="175">
        <f>SUMIF(AG319:AG324,"&lt;&gt;NOR",G319:G324)</f>
        <v>0</v>
      </c>
      <c r="H318" s="175"/>
      <c r="I318" s="175">
        <f>SUM(I319:I324)</f>
        <v>0</v>
      </c>
      <c r="J318" s="175"/>
      <c r="K318" s="175">
        <f>SUM(K319:K324)</f>
        <v>0</v>
      </c>
      <c r="L318" s="175"/>
      <c r="M318" s="175">
        <f>SUM(M319:M324)</f>
        <v>0</v>
      </c>
      <c r="N318" s="174"/>
      <c r="O318" s="174">
        <f>SUM(O319:O324)</f>
        <v>0</v>
      </c>
      <c r="P318" s="174"/>
      <c r="Q318" s="174">
        <f>SUM(Q319:Q324)</f>
        <v>0</v>
      </c>
      <c r="R318" s="175"/>
      <c r="S318" s="175"/>
      <c r="T318" s="176"/>
      <c r="U318" s="170"/>
      <c r="V318" s="170">
        <f>SUM(V319:V324)</f>
        <v>0</v>
      </c>
      <c r="W318" s="170"/>
      <c r="X318" s="170"/>
      <c r="Y318" s="170"/>
      <c r="AG318" t="s">
        <v>136</v>
      </c>
    </row>
    <row r="319" spans="1:60" outlineLevel="1" x14ac:dyDescent="0.2">
      <c r="A319" s="178">
        <v>79</v>
      </c>
      <c r="B319" s="179" t="s">
        <v>483</v>
      </c>
      <c r="C319" s="194" t="s">
        <v>484</v>
      </c>
      <c r="D319" s="180" t="s">
        <v>485</v>
      </c>
      <c r="E319" s="181">
        <v>1</v>
      </c>
      <c r="F319" s="182"/>
      <c r="G319" s="183">
        <f>ROUND(E319*F319,2)</f>
        <v>0</v>
      </c>
      <c r="H319" s="182"/>
      <c r="I319" s="183">
        <f>ROUND(E319*H319,2)</f>
        <v>0</v>
      </c>
      <c r="J319" s="182"/>
      <c r="K319" s="183">
        <f>ROUND(E319*J319,2)</f>
        <v>0</v>
      </c>
      <c r="L319" s="183">
        <v>12</v>
      </c>
      <c r="M319" s="183">
        <f>G319*(1+L319/100)</f>
        <v>0</v>
      </c>
      <c r="N319" s="181">
        <v>0</v>
      </c>
      <c r="O319" s="181">
        <f>ROUND(E319*N319,2)</f>
        <v>0</v>
      </c>
      <c r="P319" s="181">
        <v>0</v>
      </c>
      <c r="Q319" s="181">
        <f>ROUND(E319*P319,2)</f>
        <v>0</v>
      </c>
      <c r="R319" s="183"/>
      <c r="S319" s="183" t="s">
        <v>141</v>
      </c>
      <c r="T319" s="184" t="s">
        <v>222</v>
      </c>
      <c r="U319" s="163">
        <v>0</v>
      </c>
      <c r="V319" s="163">
        <f>ROUND(E319*U319,2)</f>
        <v>0</v>
      </c>
      <c r="W319" s="163"/>
      <c r="X319" s="163" t="s">
        <v>486</v>
      </c>
      <c r="Y319" s="163" t="s">
        <v>143</v>
      </c>
      <c r="Z319" s="151"/>
      <c r="AA319" s="151"/>
      <c r="AB319" s="151"/>
      <c r="AC319" s="151"/>
      <c r="AD319" s="151"/>
      <c r="AE319" s="151"/>
      <c r="AF319" s="151"/>
      <c r="AG319" s="151" t="s">
        <v>487</v>
      </c>
      <c r="AH319" s="151"/>
      <c r="AI319" s="151"/>
      <c r="AJ319" s="151"/>
      <c r="AK319" s="151"/>
      <c r="AL319" s="151"/>
      <c r="AM319" s="151"/>
      <c r="AN319" s="151"/>
      <c r="AO319" s="151"/>
      <c r="AP319" s="151"/>
      <c r="AQ319" s="151"/>
      <c r="AR319" s="151"/>
      <c r="AS319" s="151"/>
      <c r="AT319" s="151"/>
      <c r="AU319" s="151"/>
      <c r="AV319" s="151"/>
      <c r="AW319" s="151"/>
      <c r="AX319" s="151"/>
      <c r="AY319" s="151"/>
      <c r="AZ319" s="151"/>
      <c r="BA319" s="151"/>
      <c r="BB319" s="151"/>
      <c r="BC319" s="151"/>
      <c r="BD319" s="151"/>
      <c r="BE319" s="151"/>
      <c r="BF319" s="151"/>
      <c r="BG319" s="151"/>
      <c r="BH319" s="151"/>
    </row>
    <row r="320" spans="1:60" outlineLevel="2" x14ac:dyDescent="0.2">
      <c r="A320" s="160"/>
      <c r="B320" s="161"/>
      <c r="C320" s="261" t="s">
        <v>488</v>
      </c>
      <c r="D320" s="262"/>
      <c r="E320" s="262"/>
      <c r="F320" s="262"/>
      <c r="G320" s="262"/>
      <c r="H320" s="163"/>
      <c r="I320" s="163"/>
      <c r="J320" s="163"/>
      <c r="K320" s="163"/>
      <c r="L320" s="163"/>
      <c r="M320" s="163"/>
      <c r="N320" s="162"/>
      <c r="O320" s="162"/>
      <c r="P320" s="162"/>
      <c r="Q320" s="162"/>
      <c r="R320" s="163"/>
      <c r="S320" s="163"/>
      <c r="T320" s="163"/>
      <c r="U320" s="163"/>
      <c r="V320" s="163"/>
      <c r="W320" s="163"/>
      <c r="X320" s="163"/>
      <c r="Y320" s="163"/>
      <c r="Z320" s="151"/>
      <c r="AA320" s="151"/>
      <c r="AB320" s="151"/>
      <c r="AC320" s="151"/>
      <c r="AD320" s="151"/>
      <c r="AE320" s="151"/>
      <c r="AF320" s="151"/>
      <c r="AG320" s="151" t="s">
        <v>180</v>
      </c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</row>
    <row r="321" spans="1:60" outlineLevel="1" x14ac:dyDescent="0.2">
      <c r="A321" s="178">
        <v>80</v>
      </c>
      <c r="B321" s="179" t="s">
        <v>489</v>
      </c>
      <c r="C321" s="194" t="s">
        <v>490</v>
      </c>
      <c r="D321" s="180" t="s">
        <v>485</v>
      </c>
      <c r="E321" s="181">
        <v>1</v>
      </c>
      <c r="F321" s="182"/>
      <c r="G321" s="183">
        <f>ROUND(E321*F321,2)</f>
        <v>0</v>
      </c>
      <c r="H321" s="182"/>
      <c r="I321" s="183">
        <f>ROUND(E321*H321,2)</f>
        <v>0</v>
      </c>
      <c r="J321" s="182"/>
      <c r="K321" s="183">
        <f>ROUND(E321*J321,2)</f>
        <v>0</v>
      </c>
      <c r="L321" s="183">
        <v>12</v>
      </c>
      <c r="M321" s="183">
        <f>G321*(1+L321/100)</f>
        <v>0</v>
      </c>
      <c r="N321" s="181">
        <v>0</v>
      </c>
      <c r="O321" s="181">
        <f>ROUND(E321*N321,2)</f>
        <v>0</v>
      </c>
      <c r="P321" s="181">
        <v>0</v>
      </c>
      <c r="Q321" s="181">
        <f>ROUND(E321*P321,2)</f>
        <v>0</v>
      </c>
      <c r="R321" s="183"/>
      <c r="S321" s="183" t="s">
        <v>141</v>
      </c>
      <c r="T321" s="184" t="s">
        <v>222</v>
      </c>
      <c r="U321" s="163">
        <v>0</v>
      </c>
      <c r="V321" s="163">
        <f>ROUND(E321*U321,2)</f>
        <v>0</v>
      </c>
      <c r="W321" s="163"/>
      <c r="X321" s="163" t="s">
        <v>486</v>
      </c>
      <c r="Y321" s="163" t="s">
        <v>143</v>
      </c>
      <c r="Z321" s="151"/>
      <c r="AA321" s="151"/>
      <c r="AB321" s="151"/>
      <c r="AC321" s="151"/>
      <c r="AD321" s="151"/>
      <c r="AE321" s="151"/>
      <c r="AF321" s="151"/>
      <c r="AG321" s="151" t="s">
        <v>491</v>
      </c>
      <c r="AH321" s="151"/>
      <c r="AI321" s="151"/>
      <c r="AJ321" s="151"/>
      <c r="AK321" s="151"/>
      <c r="AL321" s="151"/>
      <c r="AM321" s="151"/>
      <c r="AN321" s="151"/>
      <c r="AO321" s="151"/>
      <c r="AP321" s="151"/>
      <c r="AQ321" s="151"/>
      <c r="AR321" s="151"/>
      <c r="AS321" s="151"/>
      <c r="AT321" s="151"/>
      <c r="AU321" s="151"/>
      <c r="AV321" s="151"/>
      <c r="AW321" s="151"/>
      <c r="AX321" s="151"/>
      <c r="AY321" s="151"/>
      <c r="AZ321" s="151"/>
      <c r="BA321" s="151"/>
      <c r="BB321" s="151"/>
      <c r="BC321" s="151"/>
      <c r="BD321" s="151"/>
      <c r="BE321" s="151"/>
      <c r="BF321" s="151"/>
      <c r="BG321" s="151"/>
      <c r="BH321" s="151"/>
    </row>
    <row r="322" spans="1:60" ht="22.5" outlineLevel="2" x14ac:dyDescent="0.2">
      <c r="A322" s="160"/>
      <c r="B322" s="161"/>
      <c r="C322" s="261" t="s">
        <v>492</v>
      </c>
      <c r="D322" s="262"/>
      <c r="E322" s="262"/>
      <c r="F322" s="262"/>
      <c r="G322" s="262"/>
      <c r="H322" s="163"/>
      <c r="I322" s="163"/>
      <c r="J322" s="163"/>
      <c r="K322" s="163"/>
      <c r="L322" s="163"/>
      <c r="M322" s="163"/>
      <c r="N322" s="162"/>
      <c r="O322" s="162"/>
      <c r="P322" s="162"/>
      <c r="Q322" s="162"/>
      <c r="R322" s="163"/>
      <c r="S322" s="163"/>
      <c r="T322" s="163"/>
      <c r="U322" s="163"/>
      <c r="V322" s="163"/>
      <c r="W322" s="163"/>
      <c r="X322" s="163"/>
      <c r="Y322" s="163"/>
      <c r="Z322" s="151"/>
      <c r="AA322" s="151"/>
      <c r="AB322" s="151"/>
      <c r="AC322" s="151"/>
      <c r="AD322" s="151"/>
      <c r="AE322" s="151"/>
      <c r="AF322" s="151"/>
      <c r="AG322" s="151" t="s">
        <v>180</v>
      </c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92" t="str">
        <f>C322</f>
        <v>Náklady na ztížené provádění stavebních prací v důsledku nepřerušeného provozu na staveništi nebo v případech nepřerušeného provozu v objektech v nichž se stavební práce provádí.</v>
      </c>
      <c r="BB322" s="151"/>
      <c r="BC322" s="151"/>
      <c r="BD322" s="151"/>
      <c r="BE322" s="151"/>
      <c r="BF322" s="151"/>
      <c r="BG322" s="151"/>
      <c r="BH322" s="151"/>
    </row>
    <row r="323" spans="1:60" outlineLevel="1" x14ac:dyDescent="0.2">
      <c r="A323" s="178">
        <v>81</v>
      </c>
      <c r="B323" s="179" t="s">
        <v>493</v>
      </c>
      <c r="C323" s="194" t="s">
        <v>494</v>
      </c>
      <c r="D323" s="180" t="s">
        <v>485</v>
      </c>
      <c r="E323" s="181">
        <v>1</v>
      </c>
      <c r="F323" s="182"/>
      <c r="G323" s="183">
        <f>ROUND(E323*F323,2)</f>
        <v>0</v>
      </c>
      <c r="H323" s="182"/>
      <c r="I323" s="183">
        <f>ROUND(E323*H323,2)</f>
        <v>0</v>
      </c>
      <c r="J323" s="182"/>
      <c r="K323" s="183">
        <f>ROUND(E323*J323,2)</f>
        <v>0</v>
      </c>
      <c r="L323" s="183">
        <v>12</v>
      </c>
      <c r="M323" s="183">
        <f>G323*(1+L323/100)</f>
        <v>0</v>
      </c>
      <c r="N323" s="181">
        <v>0</v>
      </c>
      <c r="O323" s="181">
        <f>ROUND(E323*N323,2)</f>
        <v>0</v>
      </c>
      <c r="P323" s="181">
        <v>0</v>
      </c>
      <c r="Q323" s="181">
        <f>ROUND(E323*P323,2)</f>
        <v>0</v>
      </c>
      <c r="R323" s="183"/>
      <c r="S323" s="183" t="s">
        <v>141</v>
      </c>
      <c r="T323" s="184" t="s">
        <v>222</v>
      </c>
      <c r="U323" s="163">
        <v>0</v>
      </c>
      <c r="V323" s="163">
        <f>ROUND(E323*U323,2)</f>
        <v>0</v>
      </c>
      <c r="W323" s="163"/>
      <c r="X323" s="163" t="s">
        <v>486</v>
      </c>
      <c r="Y323" s="163" t="s">
        <v>143</v>
      </c>
      <c r="Z323" s="151"/>
      <c r="AA323" s="151"/>
      <c r="AB323" s="151"/>
      <c r="AC323" s="151"/>
      <c r="AD323" s="151"/>
      <c r="AE323" s="151"/>
      <c r="AF323" s="151"/>
      <c r="AG323" s="151" t="s">
        <v>487</v>
      </c>
      <c r="AH323" s="151"/>
      <c r="AI323" s="151"/>
      <c r="AJ323" s="151"/>
      <c r="AK323" s="151"/>
      <c r="AL323" s="151"/>
      <c r="AM323" s="151"/>
      <c r="AN323" s="151"/>
      <c r="AO323" s="151"/>
      <c r="AP323" s="151"/>
      <c r="AQ323" s="151"/>
      <c r="AR323" s="151"/>
      <c r="AS323" s="151"/>
      <c r="AT323" s="151"/>
      <c r="AU323" s="151"/>
      <c r="AV323" s="151"/>
      <c r="AW323" s="151"/>
      <c r="AX323" s="151"/>
      <c r="AY323" s="151"/>
      <c r="AZ323" s="151"/>
      <c r="BA323" s="151"/>
      <c r="BB323" s="151"/>
      <c r="BC323" s="151"/>
      <c r="BD323" s="151"/>
      <c r="BE323" s="151"/>
      <c r="BF323" s="151"/>
      <c r="BG323" s="151"/>
      <c r="BH323" s="151"/>
    </row>
    <row r="324" spans="1:60" outlineLevel="2" x14ac:dyDescent="0.2">
      <c r="A324" s="160"/>
      <c r="B324" s="161"/>
      <c r="C324" s="261" t="s">
        <v>495</v>
      </c>
      <c r="D324" s="262"/>
      <c r="E324" s="262"/>
      <c r="F324" s="262"/>
      <c r="G324" s="262"/>
      <c r="H324" s="163"/>
      <c r="I324" s="163"/>
      <c r="J324" s="163"/>
      <c r="K324" s="163"/>
      <c r="L324" s="163"/>
      <c r="M324" s="163"/>
      <c r="N324" s="162"/>
      <c r="O324" s="162"/>
      <c r="P324" s="162"/>
      <c r="Q324" s="162"/>
      <c r="R324" s="163"/>
      <c r="S324" s="163"/>
      <c r="T324" s="163"/>
      <c r="U324" s="163"/>
      <c r="V324" s="163"/>
      <c r="W324" s="163"/>
      <c r="X324" s="163"/>
      <c r="Y324" s="163"/>
      <c r="Z324" s="151"/>
      <c r="AA324" s="151"/>
      <c r="AB324" s="151"/>
      <c r="AC324" s="151"/>
      <c r="AD324" s="151"/>
      <c r="AE324" s="151"/>
      <c r="AF324" s="151"/>
      <c r="AG324" s="151" t="s">
        <v>180</v>
      </c>
      <c r="AH324" s="151"/>
      <c r="AI324" s="151"/>
      <c r="AJ324" s="151"/>
      <c r="AK324" s="151"/>
      <c r="AL324" s="151"/>
      <c r="AM324" s="151"/>
      <c r="AN324" s="151"/>
      <c r="AO324" s="151"/>
      <c r="AP324" s="151"/>
      <c r="AQ324" s="151"/>
      <c r="AR324" s="151"/>
      <c r="AS324" s="151"/>
      <c r="AT324" s="151"/>
      <c r="AU324" s="151"/>
      <c r="AV324" s="151"/>
      <c r="AW324" s="151"/>
      <c r="AX324" s="151"/>
      <c r="AY324" s="151"/>
      <c r="AZ324" s="151"/>
      <c r="BA324" s="151"/>
      <c r="BB324" s="151"/>
      <c r="BC324" s="151"/>
      <c r="BD324" s="151"/>
      <c r="BE324" s="151"/>
      <c r="BF324" s="151"/>
      <c r="BG324" s="151"/>
      <c r="BH324" s="151"/>
    </row>
    <row r="325" spans="1:60" x14ac:dyDescent="0.2">
      <c r="A325" s="171" t="s">
        <v>135</v>
      </c>
      <c r="B325" s="172" t="s">
        <v>107</v>
      </c>
      <c r="C325" s="193" t="s">
        <v>28</v>
      </c>
      <c r="D325" s="173"/>
      <c r="E325" s="174"/>
      <c r="F325" s="175"/>
      <c r="G325" s="175">
        <f>SUMIF(AG326:AG329,"&lt;&gt;NOR",G326:G329)</f>
        <v>0</v>
      </c>
      <c r="H325" s="175"/>
      <c r="I325" s="175">
        <f>SUM(I326:I329)</f>
        <v>0</v>
      </c>
      <c r="J325" s="175"/>
      <c r="K325" s="175">
        <f>SUM(K326:K329)</f>
        <v>0</v>
      </c>
      <c r="L325" s="175"/>
      <c r="M325" s="175">
        <f>SUM(M326:M329)</f>
        <v>0</v>
      </c>
      <c r="N325" s="174"/>
      <c r="O325" s="174">
        <f>SUM(O326:O329)</f>
        <v>0</v>
      </c>
      <c r="P325" s="174"/>
      <c r="Q325" s="174">
        <f>SUM(Q326:Q329)</f>
        <v>0</v>
      </c>
      <c r="R325" s="175"/>
      <c r="S325" s="175"/>
      <c r="T325" s="176"/>
      <c r="U325" s="170"/>
      <c r="V325" s="170">
        <f>SUM(V326:V329)</f>
        <v>0</v>
      </c>
      <c r="W325" s="170"/>
      <c r="X325" s="170"/>
      <c r="Y325" s="170"/>
      <c r="AG325" t="s">
        <v>136</v>
      </c>
    </row>
    <row r="326" spans="1:60" outlineLevel="1" x14ac:dyDescent="0.2">
      <c r="A326" s="178">
        <v>82</v>
      </c>
      <c r="B326" s="179" t="s">
        <v>496</v>
      </c>
      <c r="C326" s="194" t="s">
        <v>497</v>
      </c>
      <c r="D326" s="180" t="s">
        <v>485</v>
      </c>
      <c r="E326" s="181">
        <v>1</v>
      </c>
      <c r="F326" s="182"/>
      <c r="G326" s="183">
        <f>ROUND(E326*F326,2)</f>
        <v>0</v>
      </c>
      <c r="H326" s="182"/>
      <c r="I326" s="183">
        <f>ROUND(E326*H326,2)</f>
        <v>0</v>
      </c>
      <c r="J326" s="182"/>
      <c r="K326" s="183">
        <f>ROUND(E326*J326,2)</f>
        <v>0</v>
      </c>
      <c r="L326" s="183">
        <v>12</v>
      </c>
      <c r="M326" s="183">
        <f>G326*(1+L326/100)</f>
        <v>0</v>
      </c>
      <c r="N326" s="181">
        <v>0</v>
      </c>
      <c r="O326" s="181">
        <f>ROUND(E326*N326,2)</f>
        <v>0</v>
      </c>
      <c r="P326" s="181">
        <v>0</v>
      </c>
      <c r="Q326" s="181">
        <f>ROUND(E326*P326,2)</f>
        <v>0</v>
      </c>
      <c r="R326" s="183"/>
      <c r="S326" s="183" t="s">
        <v>141</v>
      </c>
      <c r="T326" s="184" t="s">
        <v>222</v>
      </c>
      <c r="U326" s="163">
        <v>0</v>
      </c>
      <c r="V326" s="163">
        <f>ROUND(E326*U326,2)</f>
        <v>0</v>
      </c>
      <c r="W326" s="163"/>
      <c r="X326" s="163" t="s">
        <v>486</v>
      </c>
      <c r="Y326" s="163" t="s">
        <v>143</v>
      </c>
      <c r="Z326" s="151"/>
      <c r="AA326" s="151"/>
      <c r="AB326" s="151"/>
      <c r="AC326" s="151"/>
      <c r="AD326" s="151"/>
      <c r="AE326" s="151"/>
      <c r="AF326" s="151"/>
      <c r="AG326" s="151" t="s">
        <v>498</v>
      </c>
      <c r="AH326" s="151"/>
      <c r="AI326" s="151"/>
      <c r="AJ326" s="151"/>
      <c r="AK326" s="151"/>
      <c r="AL326" s="151"/>
      <c r="AM326" s="151"/>
      <c r="AN326" s="151"/>
      <c r="AO326" s="151"/>
      <c r="AP326" s="151"/>
      <c r="AQ326" s="151"/>
      <c r="AR326" s="151"/>
      <c r="AS326" s="151"/>
      <c r="AT326" s="151"/>
      <c r="AU326" s="151"/>
      <c r="AV326" s="151"/>
      <c r="AW326" s="151"/>
      <c r="AX326" s="151"/>
      <c r="AY326" s="151"/>
      <c r="AZ326" s="151"/>
      <c r="BA326" s="151"/>
      <c r="BB326" s="151"/>
      <c r="BC326" s="151"/>
      <c r="BD326" s="151"/>
      <c r="BE326" s="151"/>
      <c r="BF326" s="151"/>
      <c r="BG326" s="151"/>
      <c r="BH326" s="151"/>
    </row>
    <row r="327" spans="1:60" ht="22.5" outlineLevel="2" x14ac:dyDescent="0.2">
      <c r="A327" s="160"/>
      <c r="B327" s="161"/>
      <c r="C327" s="261" t="s">
        <v>499</v>
      </c>
      <c r="D327" s="262"/>
      <c r="E327" s="262"/>
      <c r="F327" s="262"/>
      <c r="G327" s="262"/>
      <c r="H327" s="163"/>
      <c r="I327" s="163"/>
      <c r="J327" s="163"/>
      <c r="K327" s="163"/>
      <c r="L327" s="163"/>
      <c r="M327" s="163"/>
      <c r="N327" s="162"/>
      <c r="O327" s="162"/>
      <c r="P327" s="162"/>
      <c r="Q327" s="162"/>
      <c r="R327" s="163"/>
      <c r="S327" s="163"/>
      <c r="T327" s="163"/>
      <c r="U327" s="163"/>
      <c r="V327" s="163"/>
      <c r="W327" s="163"/>
      <c r="X327" s="163"/>
      <c r="Y327" s="163"/>
      <c r="Z327" s="151"/>
      <c r="AA327" s="151"/>
      <c r="AB327" s="151"/>
      <c r="AC327" s="151"/>
      <c r="AD327" s="151"/>
      <c r="AE327" s="151"/>
      <c r="AF327" s="151"/>
      <c r="AG327" s="151" t="s">
        <v>180</v>
      </c>
      <c r="AH327" s="151"/>
      <c r="AI327" s="151"/>
      <c r="AJ327" s="151"/>
      <c r="AK327" s="151"/>
      <c r="AL327" s="151"/>
      <c r="AM327" s="151"/>
      <c r="AN327" s="151"/>
      <c r="AO327" s="151"/>
      <c r="AP327" s="151"/>
      <c r="AQ327" s="151"/>
      <c r="AR327" s="151"/>
      <c r="AS327" s="151"/>
      <c r="AT327" s="151"/>
      <c r="AU327" s="151"/>
      <c r="AV327" s="151"/>
      <c r="AW327" s="151"/>
      <c r="AX327" s="151"/>
      <c r="AY327" s="151"/>
      <c r="AZ327" s="151"/>
      <c r="BA327" s="192" t="str">
        <f>C327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327" s="151"/>
      <c r="BC327" s="151"/>
      <c r="BD327" s="151"/>
      <c r="BE327" s="151"/>
      <c r="BF327" s="151"/>
      <c r="BG327" s="151"/>
      <c r="BH327" s="151"/>
    </row>
    <row r="328" spans="1:60" outlineLevel="1" x14ac:dyDescent="0.2">
      <c r="A328" s="178">
        <v>83</v>
      </c>
      <c r="B328" s="179" t="s">
        <v>500</v>
      </c>
      <c r="C328" s="194" t="s">
        <v>501</v>
      </c>
      <c r="D328" s="180" t="s">
        <v>485</v>
      </c>
      <c r="E328" s="181">
        <v>1</v>
      </c>
      <c r="F328" s="182"/>
      <c r="G328" s="183">
        <f>ROUND(E328*F328,2)</f>
        <v>0</v>
      </c>
      <c r="H328" s="182"/>
      <c r="I328" s="183">
        <f>ROUND(E328*H328,2)</f>
        <v>0</v>
      </c>
      <c r="J328" s="182"/>
      <c r="K328" s="183">
        <f>ROUND(E328*J328,2)</f>
        <v>0</v>
      </c>
      <c r="L328" s="183">
        <v>12</v>
      </c>
      <c r="M328" s="183">
        <f>G328*(1+L328/100)</f>
        <v>0</v>
      </c>
      <c r="N328" s="181">
        <v>0</v>
      </c>
      <c r="O328" s="181">
        <f>ROUND(E328*N328,2)</f>
        <v>0</v>
      </c>
      <c r="P328" s="181">
        <v>0</v>
      </c>
      <c r="Q328" s="181">
        <f>ROUND(E328*P328,2)</f>
        <v>0</v>
      </c>
      <c r="R328" s="183"/>
      <c r="S328" s="183" t="s">
        <v>141</v>
      </c>
      <c r="T328" s="184" t="s">
        <v>222</v>
      </c>
      <c r="U328" s="163">
        <v>0</v>
      </c>
      <c r="V328" s="163">
        <f>ROUND(E328*U328,2)</f>
        <v>0</v>
      </c>
      <c r="W328" s="163"/>
      <c r="X328" s="163" t="s">
        <v>486</v>
      </c>
      <c r="Y328" s="163" t="s">
        <v>143</v>
      </c>
      <c r="Z328" s="151"/>
      <c r="AA328" s="151"/>
      <c r="AB328" s="151"/>
      <c r="AC328" s="151"/>
      <c r="AD328" s="151"/>
      <c r="AE328" s="151"/>
      <c r="AF328" s="151"/>
      <c r="AG328" s="151" t="s">
        <v>498</v>
      </c>
      <c r="AH328" s="151"/>
      <c r="AI328" s="151"/>
      <c r="AJ328" s="151"/>
      <c r="AK328" s="151"/>
      <c r="AL328" s="151"/>
      <c r="AM328" s="151"/>
      <c r="AN328" s="151"/>
      <c r="AO328" s="151"/>
      <c r="AP328" s="151"/>
      <c r="AQ328" s="151"/>
      <c r="AR328" s="151"/>
      <c r="AS328" s="151"/>
      <c r="AT328" s="151"/>
      <c r="AU328" s="151"/>
      <c r="AV328" s="151"/>
      <c r="AW328" s="151"/>
      <c r="AX328" s="151"/>
      <c r="AY328" s="151"/>
      <c r="AZ328" s="151"/>
      <c r="BA328" s="151"/>
      <c r="BB328" s="151"/>
      <c r="BC328" s="151"/>
      <c r="BD328" s="151"/>
      <c r="BE328" s="151"/>
      <c r="BF328" s="151"/>
      <c r="BG328" s="151"/>
      <c r="BH328" s="151"/>
    </row>
    <row r="329" spans="1:60" ht="33.75" outlineLevel="2" x14ac:dyDescent="0.2">
      <c r="A329" s="160"/>
      <c r="B329" s="161"/>
      <c r="C329" s="261" t="s">
        <v>502</v>
      </c>
      <c r="D329" s="262"/>
      <c r="E329" s="262"/>
      <c r="F329" s="262"/>
      <c r="G329" s="262"/>
      <c r="H329" s="163"/>
      <c r="I329" s="163"/>
      <c r="J329" s="163"/>
      <c r="K329" s="163"/>
      <c r="L329" s="163"/>
      <c r="M329" s="163"/>
      <c r="N329" s="162"/>
      <c r="O329" s="162"/>
      <c r="P329" s="162"/>
      <c r="Q329" s="162"/>
      <c r="R329" s="163"/>
      <c r="S329" s="163"/>
      <c r="T329" s="163"/>
      <c r="U329" s="163"/>
      <c r="V329" s="163"/>
      <c r="W329" s="163"/>
      <c r="X329" s="163"/>
      <c r="Y329" s="163"/>
      <c r="Z329" s="151"/>
      <c r="AA329" s="151"/>
      <c r="AB329" s="151"/>
      <c r="AC329" s="151"/>
      <c r="AD329" s="151"/>
      <c r="AE329" s="151"/>
      <c r="AF329" s="151"/>
      <c r="AG329" s="151" t="s">
        <v>180</v>
      </c>
      <c r="AH329" s="151"/>
      <c r="AI329" s="151"/>
      <c r="AJ329" s="151"/>
      <c r="AK329" s="151"/>
      <c r="AL329" s="151"/>
      <c r="AM329" s="151"/>
      <c r="AN329" s="151"/>
      <c r="AO329" s="151"/>
      <c r="AP329" s="151"/>
      <c r="AQ329" s="151"/>
      <c r="AR329" s="151"/>
      <c r="AS329" s="151"/>
      <c r="AT329" s="151"/>
      <c r="AU329" s="151"/>
      <c r="AV329" s="151"/>
      <c r="AW329" s="151"/>
      <c r="AX329" s="151"/>
      <c r="AY329" s="151"/>
      <c r="AZ329" s="151"/>
      <c r="BA329" s="192" t="str">
        <f>C329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329" s="151"/>
      <c r="BC329" s="151"/>
      <c r="BD329" s="151"/>
      <c r="BE329" s="151"/>
      <c r="BF329" s="151"/>
      <c r="BG329" s="151"/>
      <c r="BH329" s="151"/>
    </row>
    <row r="330" spans="1:60" x14ac:dyDescent="0.2">
      <c r="A330" s="3"/>
      <c r="B330" s="4"/>
      <c r="C330" s="198"/>
      <c r="D330" s="6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AE330">
        <v>12</v>
      </c>
      <c r="AF330">
        <v>21</v>
      </c>
      <c r="AG330" t="s">
        <v>121</v>
      </c>
    </row>
    <row r="331" spans="1:60" x14ac:dyDescent="0.2">
      <c r="A331" s="154"/>
      <c r="B331" s="155" t="s">
        <v>29</v>
      </c>
      <c r="C331" s="199"/>
      <c r="D331" s="156"/>
      <c r="E331" s="157"/>
      <c r="F331" s="157"/>
      <c r="G331" s="177">
        <f>G8+G29+G47+G74+G78+G82+G88+G174+G240+G266+G274+G279+G281+G318+G325</f>
        <v>0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AE331">
        <f>SUMIF(L7:L329,AE330,G7:G329)</f>
        <v>0</v>
      </c>
      <c r="AF331">
        <f>SUMIF(L7:L329,AF330,G7:G329)</f>
        <v>0</v>
      </c>
      <c r="AG331" t="s">
        <v>503</v>
      </c>
    </row>
    <row r="332" spans="1:60" x14ac:dyDescent="0.2">
      <c r="A332" s="3"/>
      <c r="B332" s="4"/>
      <c r="C332" s="198"/>
      <c r="D332" s="6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60" x14ac:dyDescent="0.2">
      <c r="A333" s="272" t="s">
        <v>504</v>
      </c>
      <c r="B333" s="272"/>
      <c r="C333" s="198"/>
      <c r="D333" s="6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60" x14ac:dyDescent="0.2">
      <c r="A334" s="3"/>
      <c r="B334" s="4" t="s">
        <v>291</v>
      </c>
      <c r="C334" s="198" t="s">
        <v>505</v>
      </c>
      <c r="D334" s="6"/>
      <c r="E334" s="3">
        <v>276.5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AG334" t="s">
        <v>506</v>
      </c>
    </row>
    <row r="335" spans="1:60" x14ac:dyDescent="0.2">
      <c r="A335" s="158"/>
      <c r="B335" s="159"/>
      <c r="C335" s="200" t="s">
        <v>507</v>
      </c>
      <c r="D335" s="168"/>
      <c r="E335" s="169"/>
      <c r="F335" s="158"/>
      <c r="G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AG335" t="s">
        <v>148</v>
      </c>
      <c r="AH335">
        <v>0</v>
      </c>
    </row>
    <row r="336" spans="1:60" outlineLevel="1" x14ac:dyDescent="0.2">
      <c r="A336" s="158"/>
      <c r="B336" s="159"/>
      <c r="C336" s="200" t="s">
        <v>508</v>
      </c>
      <c r="D336" s="168"/>
      <c r="E336" s="169">
        <v>276.5</v>
      </c>
      <c r="F336" s="158"/>
      <c r="G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AG336" t="s">
        <v>148</v>
      </c>
      <c r="AH336">
        <v>0</v>
      </c>
    </row>
    <row r="337" spans="1:34" x14ac:dyDescent="0.2">
      <c r="A337" s="158"/>
      <c r="B337" s="159" t="s">
        <v>288</v>
      </c>
      <c r="C337" s="201" t="s">
        <v>509</v>
      </c>
      <c r="D337" s="168"/>
      <c r="E337" s="169">
        <v>2.6</v>
      </c>
      <c r="F337" s="158"/>
      <c r="G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AG337" t="s">
        <v>506</v>
      </c>
    </row>
    <row r="338" spans="1:34" x14ac:dyDescent="0.2">
      <c r="A338" s="158"/>
      <c r="B338" s="159"/>
      <c r="C338" s="200" t="s">
        <v>510</v>
      </c>
      <c r="D338" s="168"/>
      <c r="E338" s="169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AG338" t="s">
        <v>148</v>
      </c>
      <c r="AH338">
        <v>0</v>
      </c>
    </row>
    <row r="339" spans="1:34" outlineLevel="1" x14ac:dyDescent="0.2">
      <c r="A339" s="158"/>
      <c r="B339" s="159"/>
      <c r="C339" s="200" t="s">
        <v>511</v>
      </c>
      <c r="D339" s="168"/>
      <c r="E339" s="169">
        <v>2.6</v>
      </c>
      <c r="F339" s="158"/>
      <c r="G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AG339" t="s">
        <v>148</v>
      </c>
      <c r="AH339">
        <v>0</v>
      </c>
    </row>
    <row r="340" spans="1:34" x14ac:dyDescent="0.2">
      <c r="A340" s="3"/>
      <c r="B340" s="4"/>
      <c r="C340" s="198"/>
      <c r="D340" s="6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34" x14ac:dyDescent="0.2">
      <c r="C341" s="202"/>
      <c r="D341" s="10"/>
      <c r="AG341" t="s">
        <v>512</v>
      </c>
    </row>
    <row r="342" spans="1:34" x14ac:dyDescent="0.2">
      <c r="D342" s="10"/>
    </row>
    <row r="343" spans="1:34" x14ac:dyDescent="0.2">
      <c r="D343" s="10"/>
    </row>
    <row r="344" spans="1:34" x14ac:dyDescent="0.2">
      <c r="D344" s="10"/>
    </row>
    <row r="345" spans="1:34" x14ac:dyDescent="0.2">
      <c r="D345" s="10"/>
    </row>
    <row r="346" spans="1:34" x14ac:dyDescent="0.2">
      <c r="D346" s="10"/>
    </row>
    <row r="347" spans="1:34" x14ac:dyDescent="0.2">
      <c r="D347" s="10"/>
    </row>
    <row r="348" spans="1:34" x14ac:dyDescent="0.2">
      <c r="D348" s="10"/>
    </row>
    <row r="349" spans="1:34" x14ac:dyDescent="0.2">
      <c r="D349" s="10"/>
    </row>
    <row r="350" spans="1:34" x14ac:dyDescent="0.2">
      <c r="D350" s="10"/>
    </row>
    <row r="351" spans="1:34" x14ac:dyDescent="0.2">
      <c r="D351" s="10"/>
    </row>
    <row r="352" spans="1:3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sheetProtection formatRows="0"/>
  <mergeCells count="42">
    <mergeCell ref="A1:G1"/>
    <mergeCell ref="C2:G2"/>
    <mergeCell ref="C3:G3"/>
    <mergeCell ref="C4:G4"/>
    <mergeCell ref="A333:B333"/>
    <mergeCell ref="C10:G10"/>
    <mergeCell ref="C14:G14"/>
    <mergeCell ref="C26:G26"/>
    <mergeCell ref="C31:G31"/>
    <mergeCell ref="C37:G37"/>
    <mergeCell ref="C192:G192"/>
    <mergeCell ref="C38:G38"/>
    <mergeCell ref="C49:G49"/>
    <mergeCell ref="C50:G50"/>
    <mergeCell ref="C56:G56"/>
    <mergeCell ref="C71:G71"/>
    <mergeCell ref="C84:G84"/>
    <mergeCell ref="C90:G90"/>
    <mergeCell ref="C170:G170"/>
    <mergeCell ref="C176:G176"/>
    <mergeCell ref="C185:G185"/>
    <mergeCell ref="C189:G189"/>
    <mergeCell ref="C283:G283"/>
    <mergeCell ref="C212:G212"/>
    <mergeCell ref="C222:G222"/>
    <mergeCell ref="C232:G232"/>
    <mergeCell ref="C236:G236"/>
    <mergeCell ref="C244:G244"/>
    <mergeCell ref="C249:G249"/>
    <mergeCell ref="C254:G254"/>
    <mergeCell ref="C258:G258"/>
    <mergeCell ref="C262:G262"/>
    <mergeCell ref="C270:G270"/>
    <mergeCell ref="C276:G276"/>
    <mergeCell ref="C327:G327"/>
    <mergeCell ref="C329:G329"/>
    <mergeCell ref="C288:G288"/>
    <mergeCell ref="C297:G297"/>
    <mergeCell ref="C306:G306"/>
    <mergeCell ref="C320:G320"/>
    <mergeCell ref="C322:G322"/>
    <mergeCell ref="C324:G324"/>
  </mergeCells>
  <pageMargins left="0.59055118110236204" right="0.196850393700787" top="0.78740157499999996" bottom="0.78740157499999996" header="0.3" footer="0.3"/>
  <pageSetup paperSize="9" orientation="landscape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SO.01 D.1.1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'SO.01 D.1.1 Pol'!Názvy_tisku</vt:lpstr>
      <vt:lpstr>oadresa</vt:lpstr>
      <vt:lpstr>Stavba!Objednatel</vt:lpstr>
      <vt:lpstr>Stavba!Objekt</vt:lpstr>
      <vt:lpstr>'SO.01 D.1.1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sebela@rozpoctysebela.cz</dc:creator>
  <cp:lastModifiedBy>Miluše Záleská</cp:lastModifiedBy>
  <cp:lastPrinted>2019-03-19T12:27:02Z</cp:lastPrinted>
  <dcterms:created xsi:type="dcterms:W3CDTF">2009-04-08T07:15:50Z</dcterms:created>
  <dcterms:modified xsi:type="dcterms:W3CDTF">2026-04-22T07:46:56Z</dcterms:modified>
</cp:coreProperties>
</file>