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C:\Users\kubisal\Desktop\UPRAVIT PD M9ROVA A MICHALKOVICE\Rozpočty\e-mail 2026_05_04\"/>
    </mc:Choice>
  </mc:AlternateContent>
  <xr:revisionPtr revIDLastSave="0" documentId="8_{FCCE7E83-3B2A-4D26-9ACE-5EF39BE9EF89}" xr6:coauthVersionLast="47" xr6:coauthVersionMax="47" xr10:uidLastSave="{00000000-0000-0000-0000-000000000000}"/>
  <bookViews>
    <workbookView xWindow="14295" yWindow="0" windowWidth="14610" windowHeight="15585" tabRatio="978" firstSheet="15" activeTab="15" xr2:uid="{00000000-000D-0000-FFFF-FFFF00000000}"/>
  </bookViews>
  <sheets>
    <sheet name="Rekapitulace stavby" sheetId="1" r:id="rId1"/>
    <sheet name="PS01.1 - Střídavá část 22 kV" sheetId="5" r:id="rId2"/>
    <sheet name="PS01.2 - Trakční technol..." sheetId="6" r:id="rId3"/>
    <sheet name="PS01.3 - Vlastní spotřeba" sheetId="7" r:id="rId4"/>
    <sheet name="PS01.4 - ZDP" sheetId="8" r:id="rId5"/>
    <sheet name="PS01.5 - Uzemnění a hromosvod" sheetId="16" r:id="rId6"/>
    <sheet name="PS01.6 - Staveb. elektroinstal." sheetId="15" r:id="rId7"/>
    <sheet name="PS01.7 - Dalkove ovl. + vizual." sheetId="21" r:id="rId8"/>
    <sheet name="PS01.8 - Datové okruhy" sheetId="22" r:id="rId9"/>
    <sheet name="PS01.9 - Kamerový systém" sheetId="3" r:id="rId10"/>
    <sheet name="SO01 - Dobíjecí stopa" sheetId="23" r:id="rId11"/>
    <sheet name="SO02 - Trakční kabely" sheetId="24" r:id="rId12"/>
    <sheet name="SO03.1 - Stavební řešení" sheetId="30" r:id="rId13"/>
    <sheet name="SO03.2 - ZTI" sheetId="31" r:id="rId14"/>
    <sheet name="SO04 - Přípojka VN" sheetId="25" r:id="rId15"/>
    <sheet name="SO05 - Přípojka NN - cizí zdroj" sheetId="26" r:id="rId16"/>
    <sheet name="SO06 - Zpev. plochy a oplocení" sheetId="28" r:id="rId17"/>
    <sheet name="VON" sheetId="32" r:id="rId18"/>
    <sheet name="Model kuchyně" sheetId="33" r:id="rId19"/>
  </sheets>
  <externalReferences>
    <externalReference r:id="rId20"/>
  </externalReferences>
  <definedNames>
    <definedName name="_xlnm._FilterDatabase" localSheetId="1" hidden="1">'PS01.1 - Střídavá část 22 kV'!$C$79:$K$108</definedName>
    <definedName name="_xlnm._FilterDatabase" localSheetId="2" hidden="1">'PS01.2 - Trakční technol...'!$C$79:$K$137</definedName>
    <definedName name="_xlnm._FilterDatabase" localSheetId="3" hidden="1">'PS01.3 - Vlastní spotřeba'!$C$79:$K$115</definedName>
    <definedName name="_xlnm._FilterDatabase" localSheetId="4" hidden="1">'PS01.4 - ZDP'!$C$79:$K$99</definedName>
    <definedName name="_xlnm._FilterDatabase" localSheetId="5" hidden="1">'PS01.5 - Uzemnění a hromosvod'!$C$79:$K$165</definedName>
    <definedName name="_xlnm._FilterDatabase" localSheetId="6" hidden="1">'PS01.6 - Staveb. elektroinstal.'!$C$79:$K$155</definedName>
    <definedName name="_xlnm._FilterDatabase" localSheetId="7" hidden="1">'PS01.7 - Dalkove ovl. + vizual.'!$C$79:$K$93</definedName>
    <definedName name="_xlnm._FilterDatabase" localSheetId="8" hidden="1">'PS01.8 - Datové okruhy'!$C$79:$K$99</definedName>
    <definedName name="_xlnm._FilterDatabase" localSheetId="9" hidden="1">'PS01.9 - Kamerový systém'!$C$79:$K$105</definedName>
    <definedName name="_xlnm._FilterDatabase" localSheetId="10" hidden="1">'SO01 - Dobíjecí stopa'!$C$79:$K$211</definedName>
    <definedName name="_xlnm._FilterDatabase" localSheetId="11" hidden="1">'SO02 - Trakční kabely'!$C$79:$K$131</definedName>
    <definedName name="_xlnm._FilterDatabase" localSheetId="12" hidden="1">'SO03.1 - Stavební řešení'!$C$79:$K$111</definedName>
    <definedName name="_xlnm._FilterDatabase" localSheetId="13" hidden="1">'SO03.2 - ZTI'!$C$79:$K$111</definedName>
    <definedName name="_xlnm._FilterDatabase" localSheetId="14" hidden="1">'SO04 - Přípojka VN'!$C$79:$K$93</definedName>
    <definedName name="_xlnm._FilterDatabase" localSheetId="15" hidden="1">'SO05 - Přípojka NN - cizí zdroj'!$C$79:$K$111</definedName>
    <definedName name="_xlnm._FilterDatabase" localSheetId="16" hidden="1">'SO06 - Zpev. plochy a oplocení'!$C$79:$K$111</definedName>
    <definedName name="_xlnm._FilterDatabase" localSheetId="17" hidden="1">VON!$C$79:$K$102</definedName>
    <definedName name="_xlnm.Print_Titles" localSheetId="1">'PS01.1 - Střídavá část 22 kV'!$79:$79</definedName>
    <definedName name="_xlnm.Print_Titles" localSheetId="2">'PS01.2 - Trakční technol...'!$79:$79</definedName>
    <definedName name="_xlnm.Print_Titles" localSheetId="3">'PS01.3 - Vlastní spotřeba'!$79:$79</definedName>
    <definedName name="_xlnm.Print_Titles" localSheetId="4">'PS01.4 - ZDP'!$79:$79</definedName>
    <definedName name="_xlnm.Print_Titles" localSheetId="5">'PS01.5 - Uzemnění a hromosvod'!$79:$79</definedName>
    <definedName name="_xlnm.Print_Titles" localSheetId="6">'PS01.6 - Staveb. elektroinstal.'!$79:$79</definedName>
    <definedName name="_xlnm.Print_Titles" localSheetId="7">'PS01.7 - Dalkove ovl. + vizual.'!$79:$79</definedName>
    <definedName name="_xlnm.Print_Titles" localSheetId="8">'PS01.8 - Datové okruhy'!$79:$79</definedName>
    <definedName name="_xlnm.Print_Titles" localSheetId="9">'PS01.9 - Kamerový systém'!$79:$79</definedName>
    <definedName name="_xlnm.Print_Titles" localSheetId="0">'Rekapitulace stavby'!$52:$52</definedName>
    <definedName name="_xlnm.Print_Titles" localSheetId="10">'SO01 - Dobíjecí stopa'!$79:$79</definedName>
    <definedName name="_xlnm.Print_Titles" localSheetId="11">'SO02 - Trakční kabely'!$79:$79</definedName>
    <definedName name="_xlnm.Print_Titles" localSheetId="12">'SO03.1 - Stavební řešení'!$79:$79</definedName>
    <definedName name="_xlnm.Print_Titles" localSheetId="13">'SO03.2 - ZTI'!$79:$79</definedName>
    <definedName name="_xlnm.Print_Titles" localSheetId="14">'SO04 - Přípojka VN'!$79:$79</definedName>
    <definedName name="_xlnm.Print_Titles" localSheetId="15">'SO05 - Přípojka NN - cizí zdroj'!$79:$79</definedName>
    <definedName name="_xlnm.Print_Titles" localSheetId="16">'SO06 - Zpev. plochy a oplocení'!$79:$79</definedName>
    <definedName name="_xlnm.Print_Titles" localSheetId="17">VON!$79:$79</definedName>
    <definedName name="_xlnm.Print_Area" localSheetId="1">'PS01.1 - Střídavá část 22 kV'!$C$4:$J$39,'PS01.1 - Střídavá část 22 kV'!$C$45:$J$61,'PS01.1 - Střídavá část 22 kV'!$C$67:$K$108</definedName>
    <definedName name="_xlnm.Print_Area" localSheetId="2">'PS01.2 - Trakční technol...'!$C$4:$J$39,'PS01.2 - Trakční technol...'!$C$45:$J$61,'PS01.2 - Trakční technol...'!$C$67:$K$137</definedName>
    <definedName name="_xlnm.Print_Area" localSheetId="3">'PS01.3 - Vlastní spotřeba'!$C$4:$J$39,'PS01.3 - Vlastní spotřeba'!$C$45:$J$61,'PS01.3 - Vlastní spotřeba'!$C$67:$K$115</definedName>
    <definedName name="_xlnm.Print_Area" localSheetId="4">'PS01.4 - ZDP'!$C$4:$J$39,'PS01.4 - ZDP'!$C$45:$J$61,'PS01.4 - ZDP'!$C$67:$K$99</definedName>
    <definedName name="_xlnm.Print_Area" localSheetId="5">'PS01.5 - Uzemnění a hromosvod'!$C$4:$J$39,'PS01.5 - Uzemnění a hromosvod'!$C$45:$J$61,'PS01.5 - Uzemnění a hromosvod'!$C$67:$K$165</definedName>
    <definedName name="_xlnm.Print_Area" localSheetId="6">'PS01.6 - Staveb. elektroinstal.'!$C$4:$J$39,'PS01.6 - Staveb. elektroinstal.'!$C$45:$J$61,'PS01.6 - Staveb. elektroinstal.'!$C$67:$K$155</definedName>
    <definedName name="_xlnm.Print_Area" localSheetId="7">'PS01.7 - Dalkove ovl. + vizual.'!$C$4:$J$39,'PS01.7 - Dalkove ovl. + vizual.'!$C$45:$J$61,'PS01.7 - Dalkove ovl. + vizual.'!$C$67:$K$93</definedName>
    <definedName name="_xlnm.Print_Area" localSheetId="8">'PS01.8 - Datové okruhy'!$C$4:$J$39,'PS01.8 - Datové okruhy'!$C$45:$J$61,'PS01.8 - Datové okruhy'!$C$67:$K$99</definedName>
    <definedName name="_xlnm.Print_Area" localSheetId="9">'PS01.9 - Kamerový systém'!$C$4:$J$39,'PS01.9 - Kamerový systém'!$C$45:$J$61,'PS01.9 - Kamerový systém'!$C$67:$K$105</definedName>
    <definedName name="_xlnm.Print_Area" localSheetId="0">'Rekapitulace stavby'!$D$4:$AO$36,'Rekapitulace stavby'!$C$42:$AQ$71</definedName>
    <definedName name="_xlnm.Print_Area" localSheetId="10">'SO01 - Dobíjecí stopa'!$C$4:$J$39,'SO01 - Dobíjecí stopa'!$C$45:$J$61,'SO01 - Dobíjecí stopa'!$C$67:$K$133</definedName>
    <definedName name="_xlnm.Print_Area" localSheetId="11">'SO02 - Trakční kabely'!$C$4:$J$39,'SO02 - Trakční kabely'!$C$45:$J$61,'SO02 - Trakční kabely'!$C$67:$K$131</definedName>
    <definedName name="_xlnm.Print_Area" localSheetId="12">'SO03.1 - Stavební řešení'!$C$4:$J$39,'SO03.1 - Stavební řešení'!$C$45:$J$61,'SO03.1 - Stavební řešení'!$C$67:$K$111</definedName>
    <definedName name="_xlnm.Print_Area" localSheetId="13">'SO03.2 - ZTI'!$C$4:$J$39,'SO03.2 - ZTI'!$C$45:$J$61,'SO03.2 - ZTI'!$C$67:$K$111</definedName>
    <definedName name="_xlnm.Print_Area" localSheetId="14">'SO04 - Přípojka VN'!$C$4:$J$39,'SO04 - Přípojka VN'!$C$45:$J$61,'SO04 - Přípojka VN'!$C$67:$K$93</definedName>
    <definedName name="_xlnm.Print_Area" localSheetId="15">'SO05 - Přípojka NN - cizí zdroj'!$C$4:$J$39,'SO05 - Přípojka NN - cizí zdroj'!$C$45:$J$61,'SO05 - Přípojka NN - cizí zdroj'!$C$67:$K$111</definedName>
    <definedName name="_xlnm.Print_Area" localSheetId="16">'SO06 - Zpev. plochy a oplocení'!$C$4:$J$39,'SO06 - Zpev. plochy a oplocení'!$C$45:$J$61,'SO06 - Zpev. plochy a oplocení'!$C$67:$K$111</definedName>
    <definedName name="_xlnm.Print_Area" localSheetId="17">VON!$C$4:$J$39,VON!$C$45:$J$61,VON!$C$67:$K$102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32" l="1"/>
  <c r="J102" i="32"/>
  <c r="J100" i="32"/>
  <c r="J98" i="32"/>
  <c r="J96" i="32"/>
  <c r="BK94" i="32"/>
  <c r="BK81" i="32" s="1"/>
  <c r="BK80" i="32" s="1"/>
  <c r="BI94" i="32"/>
  <c r="F37" i="32" s="1"/>
  <c r="BH94" i="32"/>
  <c r="F36" i="32" s="1"/>
  <c r="BG94" i="32"/>
  <c r="BF94" i="32"/>
  <c r="J34" i="32" s="1"/>
  <c r="BE94" i="32"/>
  <c r="J94" i="32"/>
  <c r="J92" i="32"/>
  <c r="J90" i="32"/>
  <c r="J88" i="32"/>
  <c r="J86" i="32"/>
  <c r="J84" i="32"/>
  <c r="J82" i="32"/>
  <c r="T81" i="32"/>
  <c r="R81" i="32"/>
  <c r="P81" i="32"/>
  <c r="T80" i="32"/>
  <c r="R80" i="32"/>
  <c r="P80" i="32"/>
  <c r="E72" i="32"/>
  <c r="E50" i="32"/>
  <c r="J37" i="32"/>
  <c r="J36" i="32"/>
  <c r="J35" i="32"/>
  <c r="F35" i="32"/>
  <c r="J24" i="32"/>
  <c r="E24" i="32"/>
  <c r="J77" i="32" s="1"/>
  <c r="J23" i="32"/>
  <c r="J21" i="32"/>
  <c r="E21" i="32"/>
  <c r="J76" i="32" s="1"/>
  <c r="J20" i="32"/>
  <c r="J18" i="32"/>
  <c r="E18" i="32"/>
  <c r="F77" i="32" s="1"/>
  <c r="J17" i="32"/>
  <c r="J15" i="32"/>
  <c r="E15" i="32"/>
  <c r="F76" i="32" s="1"/>
  <c r="J14" i="32"/>
  <c r="J74" i="32"/>
  <c r="F74" i="32"/>
  <c r="J59" i="32" l="1"/>
  <c r="F52" i="32"/>
  <c r="J52" i="32"/>
  <c r="F54" i="32"/>
  <c r="J54" i="32"/>
  <c r="F55" i="32"/>
  <c r="F34" i="32"/>
  <c r="J55" i="32"/>
  <c r="E48" i="32"/>
  <c r="J30" i="32" l="1"/>
  <c r="AG71" i="1" s="1"/>
  <c r="F33" i="32" l="1"/>
  <c r="J33" i="32" s="1"/>
  <c r="J39" i="32" s="1"/>
  <c r="AN71" i="1" s="1"/>
  <c r="J1391" i="30"/>
  <c r="J1390" i="30"/>
  <c r="J1389" i="30"/>
  <c r="J1388" i="30"/>
  <c r="J1387" i="30"/>
  <c r="J1386" i="30"/>
  <c r="J1385" i="30"/>
  <c r="J1384" i="30"/>
  <c r="J1383" i="30"/>
  <c r="J213" i="31"/>
  <c r="J212" i="31"/>
  <c r="J209" i="31"/>
  <c r="J208" i="31"/>
  <c r="J207" i="31"/>
  <c r="J206" i="31"/>
  <c r="J205" i="31"/>
  <c r="J204" i="31"/>
  <c r="J203" i="31"/>
  <c r="J202" i="31"/>
  <c r="J200" i="31"/>
  <c r="J199" i="31"/>
  <c r="J198" i="31"/>
  <c r="J197" i="31"/>
  <c r="J196" i="31"/>
  <c r="J195" i="31"/>
  <c r="J194" i="31"/>
  <c r="J193" i="31"/>
  <c r="J192" i="31"/>
  <c r="J191" i="31"/>
  <c r="J190" i="31"/>
  <c r="J189" i="31"/>
  <c r="J188" i="31"/>
  <c r="J187" i="31"/>
  <c r="J186" i="31"/>
  <c r="J185" i="31"/>
  <c r="J184" i="31"/>
  <c r="J181" i="31"/>
  <c r="J180" i="31"/>
  <c r="J177" i="31"/>
  <c r="J176" i="31"/>
  <c r="J175" i="31"/>
  <c r="J174" i="31"/>
  <c r="J173" i="31"/>
  <c r="J172" i="31"/>
  <c r="J171" i="31"/>
  <c r="J170" i="31"/>
  <c r="J169" i="31"/>
  <c r="J168" i="31"/>
  <c r="J167" i="31"/>
  <c r="J164" i="31"/>
  <c r="J163" i="31"/>
  <c r="J162" i="31"/>
  <c r="J161" i="31"/>
  <c r="J160" i="31"/>
  <c r="J159" i="31"/>
  <c r="J158" i="31"/>
  <c r="J157" i="31"/>
  <c r="J156" i="31"/>
  <c r="J155" i="31"/>
  <c r="J152" i="31"/>
  <c r="J149" i="31"/>
  <c r="J146" i="31"/>
  <c r="J143" i="31"/>
  <c r="J142" i="31"/>
  <c r="J141" i="31"/>
  <c r="J138" i="31"/>
  <c r="J137" i="31"/>
  <c r="J134" i="31"/>
  <c r="J129" i="31"/>
  <c r="J128" i="31"/>
  <c r="J127" i="31"/>
  <c r="J126" i="31"/>
  <c r="J125" i="31"/>
  <c r="J122" i="31"/>
  <c r="J121" i="31"/>
  <c r="J118" i="31"/>
  <c r="J115" i="31"/>
  <c r="J112" i="31"/>
  <c r="J109" i="31"/>
  <c r="J106" i="31"/>
  <c r="J103" i="31"/>
  <c r="J100" i="31"/>
  <c r="J97" i="31"/>
  <c r="J94" i="31"/>
  <c r="J91" i="31"/>
  <c r="J88" i="31"/>
  <c r="J85" i="31"/>
  <c r="J84" i="31"/>
  <c r="J83" i="31"/>
  <c r="J82" i="31"/>
  <c r="BK110" i="31"/>
  <c r="BK81" i="31" s="1"/>
  <c r="BK80" i="31" s="1"/>
  <c r="BI110" i="31"/>
  <c r="F37" i="31" s="1"/>
  <c r="BH110" i="31"/>
  <c r="F36" i="31" s="1"/>
  <c r="BG110" i="31"/>
  <c r="F35" i="31" s="1"/>
  <c r="BF110" i="31"/>
  <c r="J34" i="31" s="1"/>
  <c r="BE110" i="31"/>
  <c r="T81" i="31"/>
  <c r="T80" i="31" s="1"/>
  <c r="R81" i="31"/>
  <c r="R80" i="31" s="1"/>
  <c r="P81" i="31"/>
  <c r="P80" i="31"/>
  <c r="F74" i="31"/>
  <c r="E72" i="31"/>
  <c r="F55" i="31"/>
  <c r="F52" i="31"/>
  <c r="E50" i="31"/>
  <c r="J37" i="31"/>
  <c r="J36" i="31"/>
  <c r="J35" i="31"/>
  <c r="J24" i="31"/>
  <c r="E24" i="31"/>
  <c r="J55" i="31" s="1"/>
  <c r="J23" i="31"/>
  <c r="J21" i="31"/>
  <c r="E21" i="31"/>
  <c r="J76" i="31" s="1"/>
  <c r="J20" i="31"/>
  <c r="J18" i="31"/>
  <c r="E18" i="31"/>
  <c r="F77" i="31" s="1"/>
  <c r="J17" i="31"/>
  <c r="J15" i="31"/>
  <c r="E15" i="31"/>
  <c r="F76" i="31" s="1"/>
  <c r="J14" i="31"/>
  <c r="E7" i="31"/>
  <c r="E70" i="31" s="1"/>
  <c r="J1400" i="30"/>
  <c r="J1399" i="30"/>
  <c r="J1398" i="30"/>
  <c r="J1397" i="30"/>
  <c r="J1396" i="30"/>
  <c r="J1395" i="30"/>
  <c r="J1394" i="30"/>
  <c r="J1393" i="30"/>
  <c r="J1392" i="30"/>
  <c r="J1380" i="30"/>
  <c r="J1378" i="30"/>
  <c r="J1376" i="30"/>
  <c r="J1375" i="30"/>
  <c r="J1372" i="30"/>
  <c r="J1369" i="30"/>
  <c r="J1366" i="30"/>
  <c r="J1351" i="30"/>
  <c r="J1350" i="30"/>
  <c r="J1348" i="30"/>
  <c r="J1347" i="30"/>
  <c r="J1345" i="30"/>
  <c r="J1342" i="30"/>
  <c r="J1340" i="30"/>
  <c r="J1328" i="30"/>
  <c r="J1327" i="30"/>
  <c r="J1326" i="30"/>
  <c r="J1325" i="30"/>
  <c r="J1324" i="30"/>
  <c r="J1323" i="30"/>
  <c r="J1319" i="30"/>
  <c r="J1318" i="30"/>
  <c r="J1317" i="30"/>
  <c r="J1316" i="30"/>
  <c r="J1314" i="30"/>
  <c r="J1309" i="30"/>
  <c r="J1308" i="30"/>
  <c r="J1307" i="30"/>
  <c r="J1306" i="30"/>
  <c r="J1304" i="30"/>
  <c r="J1303" i="30"/>
  <c r="J1301" i="30"/>
  <c r="J1289" i="30"/>
  <c r="J1288" i="30"/>
  <c r="J1286" i="30"/>
  <c r="J1266" i="30"/>
  <c r="J1262" i="30"/>
  <c r="J1244" i="30"/>
  <c r="J1229" i="30"/>
  <c r="J1228" i="30"/>
  <c r="J1227" i="30"/>
  <c r="J1226" i="30"/>
  <c r="J1224" i="30"/>
  <c r="J1220" i="30"/>
  <c r="J1219" i="30"/>
  <c r="J1218" i="30"/>
  <c r="J1217" i="30"/>
  <c r="J1216" i="30"/>
  <c r="J1215" i="30"/>
  <c r="J1195" i="30"/>
  <c r="J1183" i="30"/>
  <c r="J1181" i="30"/>
  <c r="J1166" i="30"/>
  <c r="J1164" i="30"/>
  <c r="J1160" i="30"/>
  <c r="J1159" i="30"/>
  <c r="J1156" i="30"/>
  <c r="J1155" i="30"/>
  <c r="J1154" i="30"/>
  <c r="J1153" i="30"/>
  <c r="J1150" i="30"/>
  <c r="J1147" i="30"/>
  <c r="J1143" i="30"/>
  <c r="J1140" i="30"/>
  <c r="J1136" i="30"/>
  <c r="J1132" i="30"/>
  <c r="J1128" i="30"/>
  <c r="J1124" i="30"/>
  <c r="J1120" i="30"/>
  <c r="J1116" i="30"/>
  <c r="J1112" i="30"/>
  <c r="J1109" i="30"/>
  <c r="J1106" i="30"/>
  <c r="J1102" i="30"/>
  <c r="J1101" i="30"/>
  <c r="J1099" i="30"/>
  <c r="J1091" i="30"/>
  <c r="J1083" i="30"/>
  <c r="J1082" i="30"/>
  <c r="J1081" i="30"/>
  <c r="J1077" i="30"/>
  <c r="J1073" i="30"/>
  <c r="J1069" i="30"/>
  <c r="J1065" i="30"/>
  <c r="J1064" i="30"/>
  <c r="J1063" i="30"/>
  <c r="J1061" i="30"/>
  <c r="J1060" i="30"/>
  <c r="J1058" i="30"/>
  <c r="J1052" i="30"/>
  <c r="J1050" i="30"/>
  <c r="J1045" i="30"/>
  <c r="J1044" i="30"/>
  <c r="J1043" i="30"/>
  <c r="J1040" i="30"/>
  <c r="J1037" i="30"/>
  <c r="J1036" i="30"/>
  <c r="J1033" i="30"/>
  <c r="J1030" i="30"/>
  <c r="J1029" i="30"/>
  <c r="J1026" i="30"/>
  <c r="J1021" i="30"/>
  <c r="J1018" i="30"/>
  <c r="J1015" i="30"/>
  <c r="J1014" i="30"/>
  <c r="J1013" i="30"/>
  <c r="J1011" i="30"/>
  <c r="J1006" i="30"/>
  <c r="J1003" i="30"/>
  <c r="J1002" i="30"/>
  <c r="J1001" i="30"/>
  <c r="J996" i="30"/>
  <c r="J995" i="30"/>
  <c r="J994" i="30"/>
  <c r="J991" i="30"/>
  <c r="J988" i="30"/>
  <c r="J985" i="30"/>
  <c r="J973" i="30"/>
  <c r="J971" i="30"/>
  <c r="J967" i="30"/>
  <c r="J961" i="30"/>
  <c r="J947" i="30"/>
  <c r="J931" i="30"/>
  <c r="J927" i="30"/>
  <c r="J924" i="30"/>
  <c r="J921" i="30"/>
  <c r="J918" i="30"/>
  <c r="J913" i="30"/>
  <c r="J908" i="30"/>
  <c r="J904" i="30"/>
  <c r="J903" i="30"/>
  <c r="J902" i="30"/>
  <c r="J898" i="30"/>
  <c r="J897" i="30"/>
  <c r="J893" i="30"/>
  <c r="J887" i="30"/>
  <c r="J884" i="30"/>
  <c r="J878" i="30"/>
  <c r="J877" i="30"/>
  <c r="J872" i="30"/>
  <c r="J868" i="30"/>
  <c r="J862" i="30"/>
  <c r="J853" i="30"/>
  <c r="J846" i="30"/>
  <c r="J841" i="30"/>
  <c r="J840" i="30"/>
  <c r="J828" i="30"/>
  <c r="J827" i="30"/>
  <c r="J826" i="30"/>
  <c r="J825" i="30"/>
  <c r="J824" i="30"/>
  <c r="J823" i="30"/>
  <c r="J822" i="30"/>
  <c r="J821" i="30"/>
  <c r="J819" i="30"/>
  <c r="J813" i="30"/>
  <c r="J811" i="30"/>
  <c r="J806" i="30"/>
  <c r="J804" i="30"/>
  <c r="J801" i="30"/>
  <c r="J800" i="30"/>
  <c r="J794" i="30"/>
  <c r="J786" i="30"/>
  <c r="J785" i="30"/>
  <c r="J784" i="30"/>
  <c r="J782" i="30"/>
  <c r="J776" i="30"/>
  <c r="J773" i="30"/>
  <c r="J772" i="30"/>
  <c r="J771" i="30"/>
  <c r="J767" i="30"/>
  <c r="J762" i="30"/>
  <c r="J757" i="30"/>
  <c r="J753" i="30"/>
  <c r="J749" i="30"/>
  <c r="J744" i="30"/>
  <c r="J739" i="30"/>
  <c r="J735" i="30"/>
  <c r="J733" i="30"/>
  <c r="J729" i="30"/>
  <c r="J727" i="30"/>
  <c r="J723" i="30"/>
  <c r="J722" i="30"/>
  <c r="J719" i="30"/>
  <c r="J716" i="30"/>
  <c r="J713" i="30"/>
  <c r="J710" i="30"/>
  <c r="J707" i="30"/>
  <c r="J705" i="30"/>
  <c r="J704" i="30"/>
  <c r="J702" i="30"/>
  <c r="J701" i="30"/>
  <c r="J700" i="30"/>
  <c r="J699" i="30"/>
  <c r="J698" i="30"/>
  <c r="J695" i="30"/>
  <c r="J692" i="30"/>
  <c r="J685" i="30"/>
  <c r="J678" i="30"/>
  <c r="J675" i="30"/>
  <c r="J674" i="30"/>
  <c r="J671" i="30"/>
  <c r="J670" i="30"/>
  <c r="J667" i="30"/>
  <c r="J666" i="30"/>
  <c r="J663" i="30"/>
  <c r="J660" i="30"/>
  <c r="J653" i="30"/>
  <c r="J648" i="30"/>
  <c r="J639" i="30"/>
  <c r="J634" i="30"/>
  <c r="J627" i="30"/>
  <c r="J624" i="30"/>
  <c r="J619" i="30"/>
  <c r="J615" i="30"/>
  <c r="J611" i="30"/>
  <c r="J608" i="30"/>
  <c r="J605" i="30"/>
  <c r="J604" i="30"/>
  <c r="J601" i="30"/>
  <c r="J586" i="30"/>
  <c r="J582" i="30"/>
  <c r="J579" i="30"/>
  <c r="J576" i="30"/>
  <c r="J572" i="30"/>
  <c r="J567" i="30"/>
  <c r="J560" i="30"/>
  <c r="J555" i="30"/>
  <c r="J543" i="30"/>
  <c r="J541" i="30"/>
  <c r="J537" i="30"/>
  <c r="J536" i="30"/>
  <c r="J533" i="30"/>
  <c r="J530" i="30"/>
  <c r="J527" i="30"/>
  <c r="J526" i="30"/>
  <c r="J523" i="30"/>
  <c r="J522" i="30"/>
  <c r="J521" i="30"/>
  <c r="J520" i="30"/>
  <c r="J519" i="30"/>
  <c r="J518" i="30"/>
  <c r="J515" i="30"/>
  <c r="J512" i="30"/>
  <c r="J509" i="30"/>
  <c r="J508" i="30"/>
  <c r="J505" i="30"/>
  <c r="J502" i="30"/>
  <c r="J498" i="30"/>
  <c r="J491" i="30"/>
  <c r="J490" i="30"/>
  <c r="J489" i="30"/>
  <c r="J486" i="30"/>
  <c r="J483" i="30"/>
  <c r="J482" i="30"/>
  <c r="J478" i="30"/>
  <c r="J472" i="30"/>
  <c r="J468" i="30"/>
  <c r="J464" i="30"/>
  <c r="J461" i="30"/>
  <c r="J449" i="30"/>
  <c r="J446" i="30"/>
  <c r="J440" i="30"/>
  <c r="J437" i="30"/>
  <c r="J434" i="30"/>
  <c r="J432" i="30"/>
  <c r="J421" i="30"/>
  <c r="J419" i="30"/>
  <c r="J416" i="30"/>
  <c r="J413" i="30"/>
  <c r="J412" i="30"/>
  <c r="J410" i="30"/>
  <c r="J406" i="30"/>
  <c r="J404" i="30"/>
  <c r="J393" i="30"/>
  <c r="J383" i="30"/>
  <c r="J375" i="30"/>
  <c r="J361" i="30"/>
  <c r="J358" i="30"/>
  <c r="J348" i="30"/>
  <c r="J347" i="30"/>
  <c r="J346" i="30"/>
  <c r="J334" i="30"/>
  <c r="J331" i="30"/>
  <c r="J320" i="30"/>
  <c r="J310" i="30"/>
  <c r="J305" i="30"/>
  <c r="J299" i="30"/>
  <c r="J298" i="30"/>
  <c r="J285" i="30"/>
  <c r="J283" i="30"/>
  <c r="J280" i="30"/>
  <c r="J277" i="30"/>
  <c r="J276" i="30"/>
  <c r="J270" i="30"/>
  <c r="J269" i="30"/>
  <c r="J259" i="30"/>
  <c r="J254" i="30"/>
  <c r="J253" i="30"/>
  <c r="J248" i="30"/>
  <c r="J240" i="30"/>
  <c r="J237" i="30"/>
  <c r="J228" i="30"/>
  <c r="J225" i="30"/>
  <c r="J222" i="30"/>
  <c r="J219" i="30"/>
  <c r="J210" i="30"/>
  <c r="J205" i="30"/>
  <c r="J196" i="30"/>
  <c r="J184" i="30"/>
  <c r="J176" i="30"/>
  <c r="J173" i="30"/>
  <c r="J170" i="30"/>
  <c r="J167" i="30"/>
  <c r="J166" i="30"/>
  <c r="J163" i="30"/>
  <c r="J160" i="30"/>
  <c r="J153" i="30"/>
  <c r="J152" i="30"/>
  <c r="J148" i="30"/>
  <c r="J144" i="30"/>
  <c r="J140" i="30"/>
  <c r="J122" i="30"/>
  <c r="J114" i="30"/>
  <c r="J112" i="30"/>
  <c r="J108" i="30"/>
  <c r="J105" i="30"/>
  <c r="J104" i="30"/>
  <c r="J102" i="30"/>
  <c r="J101" i="30"/>
  <c r="J100" i="30"/>
  <c r="J99" i="30"/>
  <c r="J98" i="30"/>
  <c r="J97" i="30"/>
  <c r="J96" i="30"/>
  <c r="J93" i="30"/>
  <c r="J90" i="30"/>
  <c r="J87" i="30"/>
  <c r="J86" i="30"/>
  <c r="J83" i="30"/>
  <c r="J82" i="30"/>
  <c r="BK110" i="30"/>
  <c r="BK81" i="30" s="1"/>
  <c r="BK80" i="30" s="1"/>
  <c r="BI110" i="30"/>
  <c r="F37" i="30" s="1"/>
  <c r="BH110" i="30"/>
  <c r="F36" i="30" s="1"/>
  <c r="BG110" i="30"/>
  <c r="F35" i="30" s="1"/>
  <c r="BF110" i="30"/>
  <c r="F34" i="30" s="1"/>
  <c r="BE110" i="30"/>
  <c r="T81" i="30"/>
  <c r="T80" i="30" s="1"/>
  <c r="R81" i="30"/>
  <c r="R80" i="30" s="1"/>
  <c r="P81" i="30"/>
  <c r="P80" i="30" s="1"/>
  <c r="F74" i="30"/>
  <c r="E72" i="30"/>
  <c r="F52" i="30"/>
  <c r="E50" i="30"/>
  <c r="J37" i="30"/>
  <c r="J36" i="30"/>
  <c r="J35" i="30"/>
  <c r="J24" i="30"/>
  <c r="E24" i="30"/>
  <c r="J55" i="30" s="1"/>
  <c r="J23" i="30"/>
  <c r="J21" i="30"/>
  <c r="E21" i="30"/>
  <c r="J76" i="30" s="1"/>
  <c r="J20" i="30"/>
  <c r="J18" i="30"/>
  <c r="E18" i="30"/>
  <c r="F77" i="30" s="1"/>
  <c r="J17" i="30"/>
  <c r="J15" i="30"/>
  <c r="E15" i="30"/>
  <c r="F76" i="30" s="1"/>
  <c r="J14" i="30"/>
  <c r="J12" i="30"/>
  <c r="E7" i="30"/>
  <c r="E70" i="30" s="1"/>
  <c r="J239" i="28"/>
  <c r="J236" i="28"/>
  <c r="J235" i="28"/>
  <c r="J232" i="28"/>
  <c r="J231" i="28"/>
  <c r="J230" i="28"/>
  <c r="J227" i="28"/>
  <c r="J226" i="28"/>
  <c r="J223" i="28"/>
  <c r="J220" i="28"/>
  <c r="J219" i="28"/>
  <c r="J217" i="28"/>
  <c r="J216" i="28"/>
  <c r="J215" i="28"/>
  <c r="J214" i="28"/>
  <c r="J211" i="28"/>
  <c r="J210" i="28"/>
  <c r="J209" i="28"/>
  <c r="J208" i="28"/>
  <c r="J207" i="28"/>
  <c r="J204" i="28"/>
  <c r="J202" i="28"/>
  <c r="J199" i="28"/>
  <c r="J197" i="28"/>
  <c r="J194" i="28"/>
  <c r="J192" i="28"/>
  <c r="J189" i="28"/>
  <c r="J187" i="28"/>
  <c r="J184" i="28"/>
  <c r="J181" i="28"/>
  <c r="J178" i="28"/>
  <c r="J176" i="28"/>
  <c r="J173" i="28"/>
  <c r="J170" i="28"/>
  <c r="J167" i="28"/>
  <c r="J164" i="28"/>
  <c r="J163" i="28"/>
  <c r="J160" i="28"/>
  <c r="J157" i="28"/>
  <c r="J156" i="28"/>
  <c r="J153" i="28"/>
  <c r="J152" i="28"/>
  <c r="J149" i="28"/>
  <c r="J146" i="28"/>
  <c r="J142" i="28"/>
  <c r="J136" i="28"/>
  <c r="J135" i="28"/>
  <c r="J134" i="28"/>
  <c r="J132" i="28"/>
  <c r="J131" i="28"/>
  <c r="J130" i="28"/>
  <c r="J129" i="28"/>
  <c r="J128" i="28"/>
  <c r="J126" i="28"/>
  <c r="J125" i="28"/>
  <c r="J124" i="28"/>
  <c r="J123" i="28"/>
  <c r="J120" i="28"/>
  <c r="J119" i="28"/>
  <c r="J116" i="28"/>
  <c r="J115" i="28"/>
  <c r="J112" i="28"/>
  <c r="J107" i="28"/>
  <c r="J106" i="28"/>
  <c r="J105" i="28"/>
  <c r="J102" i="28"/>
  <c r="J99" i="28"/>
  <c r="J98" i="28"/>
  <c r="J97" i="28"/>
  <c r="J96" i="28"/>
  <c r="J93" i="28"/>
  <c r="J90" i="28"/>
  <c r="J87" i="28"/>
  <c r="J86" i="28"/>
  <c r="J85" i="28"/>
  <c r="J84" i="28"/>
  <c r="J83" i="28"/>
  <c r="J82" i="28"/>
  <c r="BK110" i="28"/>
  <c r="BK81" i="28" s="1"/>
  <c r="BK80" i="28" s="1"/>
  <c r="BI110" i="28"/>
  <c r="F37" i="28" s="1"/>
  <c r="BH110" i="28"/>
  <c r="F36" i="28" s="1"/>
  <c r="BG110" i="28"/>
  <c r="F35" i="28" s="1"/>
  <c r="BF110" i="28"/>
  <c r="F34" i="28" s="1"/>
  <c r="BE110" i="28"/>
  <c r="T81" i="28"/>
  <c r="T80" i="28" s="1"/>
  <c r="R81" i="28"/>
  <c r="R80" i="28" s="1"/>
  <c r="P81" i="28"/>
  <c r="P80" i="28" s="1"/>
  <c r="F74" i="28"/>
  <c r="E72" i="28"/>
  <c r="F52" i="28"/>
  <c r="E50" i="28"/>
  <c r="J37" i="28"/>
  <c r="J36" i="28"/>
  <c r="J35" i="28"/>
  <c r="J24" i="28"/>
  <c r="E24" i="28"/>
  <c r="J55" i="28" s="1"/>
  <c r="J23" i="28"/>
  <c r="J21" i="28"/>
  <c r="E21" i="28"/>
  <c r="J76" i="28" s="1"/>
  <c r="J20" i="28"/>
  <c r="J18" i="28"/>
  <c r="E18" i="28"/>
  <c r="F55" i="28" s="1"/>
  <c r="J17" i="28"/>
  <c r="J15" i="28"/>
  <c r="E15" i="28"/>
  <c r="F76" i="28" s="1"/>
  <c r="J14" i="28"/>
  <c r="J12" i="28"/>
  <c r="E7" i="28"/>
  <c r="E70" i="28" s="1"/>
  <c r="J210" i="23"/>
  <c r="J208" i="23"/>
  <c r="J206" i="23"/>
  <c r="J204" i="23"/>
  <c r="J202" i="23"/>
  <c r="J200" i="23"/>
  <c r="J198" i="23"/>
  <c r="J196" i="23"/>
  <c r="J194" i="23"/>
  <c r="J192" i="23"/>
  <c r="J190" i="23"/>
  <c r="J188" i="23"/>
  <c r="J186" i="23"/>
  <c r="J184" i="23"/>
  <c r="J182" i="23"/>
  <c r="J180" i="23"/>
  <c r="J178" i="23"/>
  <c r="J176" i="23"/>
  <c r="J174" i="23"/>
  <c r="J172" i="23"/>
  <c r="J170" i="23"/>
  <c r="J168" i="23"/>
  <c r="J164" i="23"/>
  <c r="J162" i="23"/>
  <c r="J160" i="23"/>
  <c r="J158" i="23"/>
  <c r="J156" i="23"/>
  <c r="J154" i="23"/>
  <c r="J152" i="23"/>
  <c r="J150" i="23"/>
  <c r="J148" i="23"/>
  <c r="J146" i="23"/>
  <c r="J142" i="23"/>
  <c r="J140" i="23"/>
  <c r="J138" i="23"/>
  <c r="J136" i="23"/>
  <c r="J134" i="23"/>
  <c r="J80" i="31" l="1"/>
  <c r="J30" i="31" s="1"/>
  <c r="AG67" i="1" s="1"/>
  <c r="J80" i="30"/>
  <c r="J77" i="30"/>
  <c r="F55" i="30"/>
  <c r="J77" i="31"/>
  <c r="J54" i="31"/>
  <c r="F34" i="31"/>
  <c r="E48" i="31"/>
  <c r="F54" i="31"/>
  <c r="J30" i="30"/>
  <c r="AG66" i="1" s="1"/>
  <c r="J34" i="30"/>
  <c r="J54" i="30"/>
  <c r="E48" i="30"/>
  <c r="F54" i="30"/>
  <c r="F54" i="28"/>
  <c r="J77" i="28"/>
  <c r="J54" i="28"/>
  <c r="J80" i="28"/>
  <c r="J59" i="28" s="1"/>
  <c r="E48" i="28"/>
  <c r="J34" i="28"/>
  <c r="F77" i="28"/>
  <c r="J59" i="31" l="1"/>
  <c r="F33" i="31"/>
  <c r="J33" i="31" s="1"/>
  <c r="J39" i="31" s="1"/>
  <c r="AN67" i="1" s="1"/>
  <c r="J59" i="30"/>
  <c r="F33" i="30"/>
  <c r="J33" i="30" s="1"/>
  <c r="J39" i="30" s="1"/>
  <c r="AN66" i="1" s="1"/>
  <c r="J30" i="28"/>
  <c r="F33" i="28" l="1"/>
  <c r="J33" i="28" s="1"/>
  <c r="J39" i="28" s="1"/>
  <c r="AN70" i="1" s="1"/>
  <c r="AG70" i="1"/>
  <c r="J126" i="23" l="1"/>
  <c r="J82" i="21" l="1"/>
  <c r="J94" i="22"/>
  <c r="J160" i="16"/>
  <c r="J94" i="8"/>
  <c r="J92" i="8"/>
  <c r="J130" i="24"/>
  <c r="J128" i="24"/>
  <c r="J126" i="24"/>
  <c r="J124" i="24"/>
  <c r="J122" i="24"/>
  <c r="J100" i="24"/>
  <c r="J118" i="24"/>
  <c r="J114" i="24"/>
  <c r="J120" i="24"/>
  <c r="J96" i="24"/>
  <c r="J116" i="24"/>
  <c r="J112" i="24"/>
  <c r="J110" i="24"/>
  <c r="J108" i="24"/>
  <c r="J106" i="24"/>
  <c r="J104" i="24"/>
  <c r="J102" i="24"/>
  <c r="J98" i="24"/>
  <c r="J86" i="24"/>
  <c r="J94" i="24"/>
  <c r="J92" i="24"/>
  <c r="J84" i="24"/>
  <c r="J90" i="24"/>
  <c r="J88" i="24"/>
  <c r="J124" i="23"/>
  <c r="J122" i="23"/>
  <c r="J130" i="23"/>
  <c r="J120" i="23"/>
  <c r="J118" i="23"/>
  <c r="J128" i="23"/>
  <c r="J116" i="23"/>
  <c r="J114" i="23"/>
  <c r="J112" i="23"/>
  <c r="J110" i="23"/>
  <c r="J108" i="23"/>
  <c r="J106" i="23"/>
  <c r="J104" i="23"/>
  <c r="J102" i="23"/>
  <c r="J100" i="23"/>
  <c r="J98" i="23"/>
  <c r="J96" i="23"/>
  <c r="J94" i="23"/>
  <c r="J92" i="23"/>
  <c r="J90" i="23"/>
  <c r="J88" i="23"/>
  <c r="J86" i="23"/>
  <c r="J108" i="26"/>
  <c r="J106" i="26"/>
  <c r="J104" i="26"/>
  <c r="J102" i="26"/>
  <c r="J100" i="26"/>
  <c r="J98" i="26"/>
  <c r="J96" i="26"/>
  <c r="J94" i="26"/>
  <c r="J92" i="26"/>
  <c r="J90" i="26"/>
  <c r="J88" i="26"/>
  <c r="J86" i="26"/>
  <c r="J84" i="26"/>
  <c r="J82" i="26"/>
  <c r="J90" i="25"/>
  <c r="J88" i="25"/>
  <c r="J86" i="25"/>
  <c r="J84" i="25"/>
  <c r="J82" i="25"/>
  <c r="J84" i="23"/>
  <c r="BK110" i="26"/>
  <c r="BI110" i="26"/>
  <c r="BH110" i="26"/>
  <c r="BG110" i="26"/>
  <c r="BF110" i="26"/>
  <c r="J110" i="26"/>
  <c r="BE110" i="26" s="1"/>
  <c r="F74" i="26"/>
  <c r="E72" i="26"/>
  <c r="F52" i="26"/>
  <c r="E50" i="26"/>
  <c r="J37" i="26"/>
  <c r="J36" i="26"/>
  <c r="J35" i="26"/>
  <c r="J24" i="26"/>
  <c r="E24" i="26"/>
  <c r="J55" i="26" s="1"/>
  <c r="J23" i="26"/>
  <c r="J21" i="26"/>
  <c r="E21" i="26"/>
  <c r="J76" i="26" s="1"/>
  <c r="J20" i="26"/>
  <c r="J18" i="26"/>
  <c r="E18" i="26"/>
  <c r="F55" i="26" s="1"/>
  <c r="J17" i="26"/>
  <c r="J15" i="26"/>
  <c r="E15" i="26"/>
  <c r="F76" i="26" s="1"/>
  <c r="J14" i="26"/>
  <c r="J12" i="26"/>
  <c r="J74" i="26" s="1"/>
  <c r="E7" i="26"/>
  <c r="E48" i="26" s="1"/>
  <c r="BK92" i="25"/>
  <c r="BI92" i="25"/>
  <c r="BH92" i="25"/>
  <c r="BG92" i="25"/>
  <c r="BF92" i="25"/>
  <c r="J92" i="25"/>
  <c r="BE92" i="25" s="1"/>
  <c r="BK82" i="25"/>
  <c r="BI82" i="25"/>
  <c r="BH82" i="25"/>
  <c r="BG82" i="25"/>
  <c r="BF82" i="25"/>
  <c r="R80" i="25"/>
  <c r="F74" i="25"/>
  <c r="E72" i="25"/>
  <c r="F52" i="25"/>
  <c r="E50" i="25"/>
  <c r="J37" i="25"/>
  <c r="J36" i="25"/>
  <c r="J35" i="25"/>
  <c r="J24" i="25"/>
  <c r="E24" i="25"/>
  <c r="J55" i="25" s="1"/>
  <c r="J23" i="25"/>
  <c r="J21" i="25"/>
  <c r="E21" i="25"/>
  <c r="J76" i="25" s="1"/>
  <c r="J20" i="25"/>
  <c r="J18" i="25"/>
  <c r="E18" i="25"/>
  <c r="F55" i="25" s="1"/>
  <c r="J17" i="25"/>
  <c r="J15" i="25"/>
  <c r="E15" i="25"/>
  <c r="F76" i="25" s="1"/>
  <c r="J14" i="25"/>
  <c r="J12" i="25"/>
  <c r="J74" i="25" s="1"/>
  <c r="E7" i="25"/>
  <c r="E48" i="25" s="1"/>
  <c r="BK130" i="24"/>
  <c r="BI130" i="24"/>
  <c r="BH130" i="24"/>
  <c r="BG130" i="24"/>
  <c r="BF130" i="24"/>
  <c r="BE130" i="24"/>
  <c r="BK82" i="24"/>
  <c r="BI82" i="24"/>
  <c r="BH82" i="24"/>
  <c r="BG82" i="24"/>
  <c r="BF82" i="24"/>
  <c r="T82" i="24"/>
  <c r="R82" i="24"/>
  <c r="P82" i="24"/>
  <c r="J82" i="24"/>
  <c r="F74" i="24"/>
  <c r="E72" i="24"/>
  <c r="F52" i="24"/>
  <c r="E50" i="24"/>
  <c r="J37" i="24"/>
  <c r="J36" i="24"/>
  <c r="J35" i="24"/>
  <c r="J24" i="24"/>
  <c r="E24" i="24"/>
  <c r="J55" i="24" s="1"/>
  <c r="J23" i="24"/>
  <c r="J21" i="24"/>
  <c r="E21" i="24"/>
  <c r="J76" i="24" s="1"/>
  <c r="J20" i="24"/>
  <c r="J18" i="24"/>
  <c r="E18" i="24"/>
  <c r="F55" i="24" s="1"/>
  <c r="J17" i="24"/>
  <c r="J15" i="24"/>
  <c r="E15" i="24"/>
  <c r="F76" i="24" s="1"/>
  <c r="J14" i="24"/>
  <c r="J12" i="24"/>
  <c r="J52" i="24" s="1"/>
  <c r="E7" i="24"/>
  <c r="E48" i="24" s="1"/>
  <c r="BK132" i="23"/>
  <c r="BI132" i="23"/>
  <c r="BH132" i="23"/>
  <c r="BG132" i="23"/>
  <c r="BF132" i="23"/>
  <c r="T132" i="23"/>
  <c r="R132" i="23"/>
  <c r="P132" i="23"/>
  <c r="J132" i="23"/>
  <c r="BE132" i="23" s="1"/>
  <c r="BK82" i="23"/>
  <c r="BI82" i="23"/>
  <c r="BH82" i="23"/>
  <c r="BG82" i="23"/>
  <c r="BF82" i="23"/>
  <c r="T82" i="23"/>
  <c r="R82" i="23"/>
  <c r="P82" i="23"/>
  <c r="J82" i="23"/>
  <c r="BE82" i="23" s="1"/>
  <c r="F74" i="23"/>
  <c r="E72" i="23"/>
  <c r="F52" i="23"/>
  <c r="E50" i="23"/>
  <c r="J37" i="23"/>
  <c r="J36" i="23"/>
  <c r="J35" i="23"/>
  <c r="J24" i="23"/>
  <c r="E24" i="23"/>
  <c r="J77" i="23" s="1"/>
  <c r="J23" i="23"/>
  <c r="J21" i="23"/>
  <c r="E21" i="23"/>
  <c r="J76" i="23" s="1"/>
  <c r="J20" i="23"/>
  <c r="J18" i="23"/>
  <c r="E18" i="23"/>
  <c r="F77" i="23" s="1"/>
  <c r="J17" i="23"/>
  <c r="J15" i="23"/>
  <c r="E15" i="23"/>
  <c r="F76" i="23" s="1"/>
  <c r="J14" i="23"/>
  <c r="J12" i="23"/>
  <c r="J52" i="23" s="1"/>
  <c r="E7" i="23"/>
  <c r="E48" i="23" s="1"/>
  <c r="J105" i="5"/>
  <c r="J103" i="5"/>
  <c r="J101" i="5"/>
  <c r="J99" i="5"/>
  <c r="J97" i="5"/>
  <c r="J95" i="5"/>
  <c r="J93" i="5"/>
  <c r="J91" i="5"/>
  <c r="J89" i="5"/>
  <c r="J87" i="5"/>
  <c r="J85" i="5"/>
  <c r="J83" i="5"/>
  <c r="J80" i="5" s="1"/>
  <c r="J134" i="6"/>
  <c r="J132" i="6"/>
  <c r="J130" i="6"/>
  <c r="J128" i="6"/>
  <c r="J126" i="6"/>
  <c r="J124" i="6"/>
  <c r="J122" i="6"/>
  <c r="J120" i="6"/>
  <c r="J118" i="6"/>
  <c r="J116" i="6"/>
  <c r="J114" i="6"/>
  <c r="J112" i="6"/>
  <c r="J110" i="6"/>
  <c r="J108" i="6"/>
  <c r="J106" i="6"/>
  <c r="J104" i="6"/>
  <c r="J102" i="6"/>
  <c r="J100" i="6"/>
  <c r="J98" i="6"/>
  <c r="J96" i="6"/>
  <c r="J94" i="6"/>
  <c r="J92" i="6"/>
  <c r="J90" i="6"/>
  <c r="J88" i="6"/>
  <c r="J86" i="6"/>
  <c r="J84" i="6"/>
  <c r="J112" i="7"/>
  <c r="J110" i="7"/>
  <c r="J108" i="7"/>
  <c r="J106" i="7"/>
  <c r="J104" i="7"/>
  <c r="J102" i="7"/>
  <c r="J100" i="7"/>
  <c r="J98" i="7"/>
  <c r="J96" i="7"/>
  <c r="J94" i="7"/>
  <c r="J92" i="7"/>
  <c r="J90" i="7"/>
  <c r="J88" i="7"/>
  <c r="J86" i="7"/>
  <c r="J84" i="7"/>
  <c r="J162" i="16"/>
  <c r="J158" i="16"/>
  <c r="J156" i="16"/>
  <c r="J154" i="16"/>
  <c r="J152" i="16"/>
  <c r="J150" i="16"/>
  <c r="J148" i="16"/>
  <c r="J146" i="16"/>
  <c r="J144" i="16"/>
  <c r="J142" i="16"/>
  <c r="J140" i="16"/>
  <c r="J138" i="16"/>
  <c r="J136" i="16"/>
  <c r="J134" i="16"/>
  <c r="J132" i="16"/>
  <c r="J130" i="16"/>
  <c r="J128" i="16"/>
  <c r="J126" i="16"/>
  <c r="J124" i="16"/>
  <c r="J122" i="16"/>
  <c r="J120" i="16"/>
  <c r="J118" i="16"/>
  <c r="J116" i="16"/>
  <c r="J114" i="16"/>
  <c r="J112" i="16"/>
  <c r="J110" i="16"/>
  <c r="J108" i="16"/>
  <c r="J106" i="16"/>
  <c r="J104" i="16"/>
  <c r="J102" i="16"/>
  <c r="J100" i="16"/>
  <c r="J98" i="16"/>
  <c r="J96" i="16"/>
  <c r="J94" i="16"/>
  <c r="J92" i="16"/>
  <c r="J90" i="16"/>
  <c r="J88" i="16"/>
  <c r="J86" i="16"/>
  <c r="J84" i="16"/>
  <c r="J152" i="15"/>
  <c r="J150" i="15"/>
  <c r="J148" i="15"/>
  <c r="J146" i="15"/>
  <c r="J144" i="15"/>
  <c r="J142" i="15"/>
  <c r="J140" i="15"/>
  <c r="J138" i="15"/>
  <c r="J136" i="15"/>
  <c r="J134" i="15"/>
  <c r="J132" i="15"/>
  <c r="J130" i="15"/>
  <c r="J128" i="15"/>
  <c r="J126" i="15"/>
  <c r="J124" i="15"/>
  <c r="J122" i="15"/>
  <c r="J120" i="15"/>
  <c r="J118" i="15"/>
  <c r="J116" i="15"/>
  <c r="J114" i="15"/>
  <c r="J112" i="15"/>
  <c r="J110" i="15"/>
  <c r="J108" i="15"/>
  <c r="J106" i="15"/>
  <c r="J104" i="15"/>
  <c r="J102" i="15"/>
  <c r="J100" i="15"/>
  <c r="J98" i="15"/>
  <c r="J96" i="15"/>
  <c r="J94" i="15"/>
  <c r="J92" i="15"/>
  <c r="J90" i="15"/>
  <c r="J88" i="15"/>
  <c r="J86" i="15"/>
  <c r="J84" i="15"/>
  <c r="J90" i="21"/>
  <c r="J88" i="21"/>
  <c r="J86" i="21"/>
  <c r="J84" i="21"/>
  <c r="J96" i="22"/>
  <c r="J92" i="22"/>
  <c r="J90" i="22"/>
  <c r="J88" i="22"/>
  <c r="J86" i="22"/>
  <c r="J84" i="22"/>
  <c r="J102" i="3"/>
  <c r="J100" i="3"/>
  <c r="J98" i="3"/>
  <c r="J96" i="3"/>
  <c r="J94" i="3"/>
  <c r="J92" i="3"/>
  <c r="J90" i="3"/>
  <c r="J88" i="3"/>
  <c r="J86" i="3"/>
  <c r="J84" i="3"/>
  <c r="J90" i="8"/>
  <c r="J88" i="8"/>
  <c r="BK98" i="22"/>
  <c r="BI98" i="22"/>
  <c r="BH98" i="22"/>
  <c r="BG98" i="22"/>
  <c r="BF98" i="22"/>
  <c r="T98" i="22"/>
  <c r="R98" i="22"/>
  <c r="P98" i="22"/>
  <c r="J98" i="22"/>
  <c r="BE98" i="22" s="1"/>
  <c r="BK82" i="22"/>
  <c r="BI82" i="22"/>
  <c r="BH82" i="22"/>
  <c r="BG82" i="22"/>
  <c r="BF82" i="22"/>
  <c r="T82" i="22"/>
  <c r="R82" i="22"/>
  <c r="P82" i="22"/>
  <c r="J82" i="22"/>
  <c r="BE82" i="22" s="1"/>
  <c r="F74" i="22"/>
  <c r="E72" i="22"/>
  <c r="F52" i="22"/>
  <c r="E50" i="22"/>
  <c r="J37" i="22"/>
  <c r="J36" i="22"/>
  <c r="J35" i="22"/>
  <c r="J24" i="22"/>
  <c r="E24" i="22"/>
  <c r="J77" i="22" s="1"/>
  <c r="J23" i="22"/>
  <c r="J21" i="22"/>
  <c r="E21" i="22"/>
  <c r="J54" i="22" s="1"/>
  <c r="J20" i="22"/>
  <c r="J18" i="22"/>
  <c r="E18" i="22"/>
  <c r="F55" i="22" s="1"/>
  <c r="J17" i="22"/>
  <c r="J15" i="22"/>
  <c r="E15" i="22"/>
  <c r="F54" i="22" s="1"/>
  <c r="J14" i="22"/>
  <c r="J12" i="22"/>
  <c r="J74" i="22" s="1"/>
  <c r="E7" i="22"/>
  <c r="E70" i="22" s="1"/>
  <c r="BK92" i="21"/>
  <c r="BI92" i="21"/>
  <c r="BH92" i="21"/>
  <c r="BG92" i="21"/>
  <c r="BF92" i="21"/>
  <c r="T92" i="21"/>
  <c r="R92" i="21"/>
  <c r="P92" i="21"/>
  <c r="J92" i="21"/>
  <c r="BE92" i="21" s="1"/>
  <c r="BK82" i="21"/>
  <c r="BI82" i="21"/>
  <c r="BH82" i="21"/>
  <c r="BG82" i="21"/>
  <c r="BF82" i="21"/>
  <c r="T82" i="21"/>
  <c r="R82" i="21"/>
  <c r="P82" i="21"/>
  <c r="BE82" i="21"/>
  <c r="F74" i="21"/>
  <c r="E72" i="21"/>
  <c r="F52" i="21"/>
  <c r="E50" i="21"/>
  <c r="J37" i="21"/>
  <c r="J36" i="21"/>
  <c r="J35" i="21"/>
  <c r="J24" i="21"/>
  <c r="E24" i="21"/>
  <c r="J77" i="21" s="1"/>
  <c r="J23" i="21"/>
  <c r="J21" i="21"/>
  <c r="E21" i="21"/>
  <c r="J54" i="21" s="1"/>
  <c r="J20" i="21"/>
  <c r="J18" i="21"/>
  <c r="E18" i="21"/>
  <c r="F77" i="21" s="1"/>
  <c r="J17" i="21"/>
  <c r="J15" i="21"/>
  <c r="E15" i="21"/>
  <c r="F54" i="21" s="1"/>
  <c r="J14" i="21"/>
  <c r="J12" i="21"/>
  <c r="J74" i="21" s="1"/>
  <c r="E7" i="21"/>
  <c r="E48" i="21" s="1"/>
  <c r="AY69" i="1"/>
  <c r="AX69" i="1"/>
  <c r="J37" i="16"/>
  <c r="J36" i="16"/>
  <c r="AY68" i="1" s="1"/>
  <c r="J35" i="16"/>
  <c r="AX68" i="1" s="1"/>
  <c r="BI164" i="16"/>
  <c r="BH164" i="16"/>
  <c r="BG164" i="16"/>
  <c r="BF164" i="16"/>
  <c r="T164" i="16"/>
  <c r="R164" i="16"/>
  <c r="P164" i="16"/>
  <c r="BI82" i="16"/>
  <c r="BH82" i="16"/>
  <c r="BG82" i="16"/>
  <c r="BF82" i="16"/>
  <c r="T82" i="16"/>
  <c r="R82" i="16"/>
  <c r="P82" i="16"/>
  <c r="F74" i="16"/>
  <c r="E72" i="16"/>
  <c r="F52" i="16"/>
  <c r="E50" i="16"/>
  <c r="J24" i="16"/>
  <c r="E24" i="16"/>
  <c r="J77" i="16" s="1"/>
  <c r="J23" i="16"/>
  <c r="J21" i="16"/>
  <c r="E21" i="16"/>
  <c r="J54" i="16" s="1"/>
  <c r="J20" i="16"/>
  <c r="J18" i="16"/>
  <c r="E18" i="16"/>
  <c r="F77" i="16" s="1"/>
  <c r="J17" i="16"/>
  <c r="J15" i="16"/>
  <c r="E15" i="16"/>
  <c r="F76" i="16" s="1"/>
  <c r="J14" i="16"/>
  <c r="J12" i="16"/>
  <c r="J74" i="16" s="1"/>
  <c r="E7" i="16"/>
  <c r="E70" i="16" s="1"/>
  <c r="J37" i="15"/>
  <c r="J36" i="15"/>
  <c r="AY65" i="1" s="1"/>
  <c r="J35" i="15"/>
  <c r="AX65" i="1" s="1"/>
  <c r="BI154" i="15"/>
  <c r="BH154" i="15"/>
  <c r="BG154" i="15"/>
  <c r="BF154" i="15"/>
  <c r="T154" i="15"/>
  <c r="R154" i="15"/>
  <c r="P154" i="15"/>
  <c r="BI82" i="15"/>
  <c r="BH82" i="15"/>
  <c r="BG82" i="15"/>
  <c r="BF82" i="15"/>
  <c r="T82" i="15"/>
  <c r="R82" i="15"/>
  <c r="P82" i="15"/>
  <c r="F74" i="15"/>
  <c r="E72" i="15"/>
  <c r="F52" i="15"/>
  <c r="E50" i="15"/>
  <c r="J24" i="15"/>
  <c r="E24" i="15"/>
  <c r="J77" i="15" s="1"/>
  <c r="J23" i="15"/>
  <c r="J21" i="15"/>
  <c r="E21" i="15"/>
  <c r="J76" i="15" s="1"/>
  <c r="J20" i="15"/>
  <c r="J18" i="15"/>
  <c r="E18" i="15"/>
  <c r="F77" i="15" s="1"/>
  <c r="J17" i="15"/>
  <c r="J15" i="15"/>
  <c r="E15" i="15"/>
  <c r="F54" i="15" s="1"/>
  <c r="J14" i="15"/>
  <c r="J12" i="15"/>
  <c r="J74" i="15" s="1"/>
  <c r="E7" i="15"/>
  <c r="E48" i="15" s="1"/>
  <c r="AY63" i="1"/>
  <c r="AX63" i="1"/>
  <c r="AY62" i="1"/>
  <c r="AX62" i="1"/>
  <c r="J37" i="8"/>
  <c r="J36" i="8"/>
  <c r="AY61" i="1" s="1"/>
  <c r="J35" i="8"/>
  <c r="AX61" i="1" s="1"/>
  <c r="BI98" i="8"/>
  <c r="BH98" i="8"/>
  <c r="BG98" i="8"/>
  <c r="BF98" i="8"/>
  <c r="T98" i="8"/>
  <c r="R98" i="8"/>
  <c r="P98" i="8"/>
  <c r="BI96" i="8"/>
  <c r="BH96" i="8"/>
  <c r="BG96" i="8"/>
  <c r="BF96" i="8"/>
  <c r="T96" i="8"/>
  <c r="R96" i="8"/>
  <c r="P96" i="8"/>
  <c r="BI86" i="8"/>
  <c r="BH86" i="8"/>
  <c r="BG86" i="8"/>
  <c r="BF86" i="8"/>
  <c r="T86" i="8"/>
  <c r="R86" i="8"/>
  <c r="P86" i="8"/>
  <c r="BI84" i="8"/>
  <c r="BH84" i="8"/>
  <c r="BG84" i="8"/>
  <c r="BF84" i="8"/>
  <c r="T84" i="8"/>
  <c r="R84" i="8"/>
  <c r="P84" i="8"/>
  <c r="BI82" i="8"/>
  <c r="BH82" i="8"/>
  <c r="BG82" i="8"/>
  <c r="BF82" i="8"/>
  <c r="T82" i="8"/>
  <c r="R82" i="8"/>
  <c r="P82" i="8"/>
  <c r="F74" i="8"/>
  <c r="E72" i="8"/>
  <c r="F52" i="8"/>
  <c r="E50" i="8"/>
  <c r="J24" i="8"/>
  <c r="E24" i="8"/>
  <c r="J77" i="8" s="1"/>
  <c r="J23" i="8"/>
  <c r="J21" i="8"/>
  <c r="E21" i="8"/>
  <c r="J76" i="8" s="1"/>
  <c r="J20" i="8"/>
  <c r="J18" i="8"/>
  <c r="E18" i="8"/>
  <c r="F55" i="8" s="1"/>
  <c r="J17" i="8"/>
  <c r="J15" i="8"/>
  <c r="E15" i="8"/>
  <c r="F54" i="8" s="1"/>
  <c r="J14" i="8"/>
  <c r="J12" i="8"/>
  <c r="J74" i="8" s="1"/>
  <c r="E7" i="8"/>
  <c r="E70" i="8" s="1"/>
  <c r="J37" i="7"/>
  <c r="J36" i="7"/>
  <c r="AY60" i="1" s="1"/>
  <c r="J35" i="7"/>
  <c r="AX60" i="1" s="1"/>
  <c r="BI114" i="7"/>
  <c r="BH114" i="7"/>
  <c r="BG114" i="7"/>
  <c r="BF114" i="7"/>
  <c r="T114" i="7"/>
  <c r="R114" i="7"/>
  <c r="P114" i="7"/>
  <c r="BI82" i="7"/>
  <c r="BH82" i="7"/>
  <c r="BG82" i="7"/>
  <c r="BF82" i="7"/>
  <c r="T82" i="7"/>
  <c r="R82" i="7"/>
  <c r="P82" i="7"/>
  <c r="F74" i="7"/>
  <c r="E72" i="7"/>
  <c r="F52" i="7"/>
  <c r="E50" i="7"/>
  <c r="J24" i="7"/>
  <c r="E24" i="7"/>
  <c r="J77" i="7" s="1"/>
  <c r="J23" i="7"/>
  <c r="J21" i="7"/>
  <c r="E21" i="7"/>
  <c r="J76" i="7" s="1"/>
  <c r="J20" i="7"/>
  <c r="J18" i="7"/>
  <c r="E18" i="7"/>
  <c r="F77" i="7" s="1"/>
  <c r="J17" i="7"/>
  <c r="J15" i="7"/>
  <c r="E15" i="7"/>
  <c r="F54" i="7" s="1"/>
  <c r="J14" i="7"/>
  <c r="J12" i="7"/>
  <c r="J52" i="7" s="1"/>
  <c r="E7" i="7"/>
  <c r="E70" i="7" s="1"/>
  <c r="J37" i="6"/>
  <c r="J36" i="6"/>
  <c r="AY59" i="1" s="1"/>
  <c r="J35" i="6"/>
  <c r="AX59" i="1" s="1"/>
  <c r="BI136" i="6"/>
  <c r="BH136" i="6"/>
  <c r="BG136" i="6"/>
  <c r="BF136" i="6"/>
  <c r="T136" i="6"/>
  <c r="R136" i="6"/>
  <c r="P136" i="6"/>
  <c r="BI82" i="6"/>
  <c r="BH82" i="6"/>
  <c r="BG82" i="6"/>
  <c r="BF82" i="6"/>
  <c r="T82" i="6"/>
  <c r="R82" i="6"/>
  <c r="P82" i="6"/>
  <c r="F74" i="6"/>
  <c r="E72" i="6"/>
  <c r="F52" i="6"/>
  <c r="E50" i="6"/>
  <c r="J24" i="6"/>
  <c r="E24" i="6"/>
  <c r="J55" i="6" s="1"/>
  <c r="J23" i="6"/>
  <c r="J21" i="6"/>
  <c r="E21" i="6"/>
  <c r="J54" i="6" s="1"/>
  <c r="J20" i="6"/>
  <c r="J18" i="6"/>
  <c r="E18" i="6"/>
  <c r="F55" i="6" s="1"/>
  <c r="J17" i="6"/>
  <c r="J15" i="6"/>
  <c r="E15" i="6"/>
  <c r="F76" i="6" s="1"/>
  <c r="J14" i="6"/>
  <c r="J12" i="6"/>
  <c r="J74" i="6" s="1"/>
  <c r="E7" i="6"/>
  <c r="E70" i="6" s="1"/>
  <c r="J37" i="5"/>
  <c r="J36" i="5"/>
  <c r="AY58" i="1" s="1"/>
  <c r="J35" i="5"/>
  <c r="AX58" i="1" s="1"/>
  <c r="BI107" i="5"/>
  <c r="BH107" i="5"/>
  <c r="BG107" i="5"/>
  <c r="BF107" i="5"/>
  <c r="T107" i="5"/>
  <c r="R107" i="5"/>
  <c r="P107" i="5"/>
  <c r="BI82" i="5"/>
  <c r="BH82" i="5"/>
  <c r="BG82" i="5"/>
  <c r="BF82" i="5"/>
  <c r="T82" i="5"/>
  <c r="R82" i="5"/>
  <c r="P82" i="5"/>
  <c r="F74" i="5"/>
  <c r="E72" i="5"/>
  <c r="F52" i="5"/>
  <c r="E50" i="5"/>
  <c r="J24" i="5"/>
  <c r="E24" i="5"/>
  <c r="J77" i="5" s="1"/>
  <c r="J23" i="5"/>
  <c r="J21" i="5"/>
  <c r="E21" i="5"/>
  <c r="J76" i="5" s="1"/>
  <c r="J20" i="5"/>
  <c r="J18" i="5"/>
  <c r="E18" i="5"/>
  <c r="F55" i="5" s="1"/>
  <c r="J17" i="5"/>
  <c r="J15" i="5"/>
  <c r="E15" i="5"/>
  <c r="F76" i="5" s="1"/>
  <c r="J14" i="5"/>
  <c r="J12" i="5"/>
  <c r="J52" i="5" s="1"/>
  <c r="E7" i="5"/>
  <c r="E48" i="5" s="1"/>
  <c r="AY57" i="1"/>
  <c r="AX57" i="1"/>
  <c r="J37" i="3"/>
  <c r="J36" i="3"/>
  <c r="AY56" i="1" s="1"/>
  <c r="J35" i="3"/>
  <c r="AX56" i="1" s="1"/>
  <c r="BI104" i="3"/>
  <c r="BH104" i="3"/>
  <c r="BG104" i="3"/>
  <c r="BF104" i="3"/>
  <c r="T104" i="3"/>
  <c r="R104" i="3"/>
  <c r="P104" i="3"/>
  <c r="BI82" i="3"/>
  <c r="BH82" i="3"/>
  <c r="BG82" i="3"/>
  <c r="BF82" i="3"/>
  <c r="T82" i="3"/>
  <c r="R82" i="3"/>
  <c r="P82" i="3"/>
  <c r="F74" i="3"/>
  <c r="E72" i="3"/>
  <c r="F52" i="3"/>
  <c r="E50" i="3"/>
  <c r="J24" i="3"/>
  <c r="E24" i="3"/>
  <c r="J77" i="3" s="1"/>
  <c r="J23" i="3"/>
  <c r="J21" i="3"/>
  <c r="E21" i="3"/>
  <c r="J76" i="3" s="1"/>
  <c r="J20" i="3"/>
  <c r="J18" i="3"/>
  <c r="E18" i="3"/>
  <c r="F77" i="3" s="1"/>
  <c r="J17" i="3"/>
  <c r="J15" i="3"/>
  <c r="E15" i="3"/>
  <c r="F54" i="3" s="1"/>
  <c r="J14" i="3"/>
  <c r="J12" i="3"/>
  <c r="J52" i="3" s="1"/>
  <c r="E7" i="3"/>
  <c r="E48" i="3" s="1"/>
  <c r="AY55" i="1"/>
  <c r="AX55" i="1"/>
  <c r="L50" i="1"/>
  <c r="AM50" i="1"/>
  <c r="AM49" i="1"/>
  <c r="L49" i="1"/>
  <c r="AM47" i="1"/>
  <c r="L47" i="1"/>
  <c r="L45" i="1"/>
  <c r="L44" i="1"/>
  <c r="J136" i="6"/>
  <c r="BK82" i="7"/>
  <c r="BD69" i="1"/>
  <c r="BK82" i="3"/>
  <c r="J82" i="6"/>
  <c r="J154" i="15"/>
  <c r="BK82" i="15"/>
  <c r="BC69" i="1"/>
  <c r="J84" i="8"/>
  <c r="BK164" i="16"/>
  <c r="AS64" i="1"/>
  <c r="J114" i="7"/>
  <c r="J82" i="16"/>
  <c r="BK98" i="8"/>
  <c r="J98" i="8"/>
  <c r="J82" i="8"/>
  <c r="J82" i="15"/>
  <c r="BK82" i="16"/>
  <c r="BB69" i="1"/>
  <c r="BK86" i="8"/>
  <c r="BA57" i="1"/>
  <c r="BK96" i="8"/>
  <c r="BK107" i="5"/>
  <c r="BK114" i="7"/>
  <c r="BK82" i="6"/>
  <c r="J164" i="16"/>
  <c r="BK154" i="15"/>
  <c r="AW69" i="1"/>
  <c r="BK84" i="8"/>
  <c r="J86" i="8"/>
  <c r="J104" i="3"/>
  <c r="J82" i="3"/>
  <c r="J107" i="5"/>
  <c r="BK82" i="5"/>
  <c r="BK136" i="6"/>
  <c r="BK82" i="8"/>
  <c r="BK104" i="3"/>
  <c r="J96" i="8"/>
  <c r="J82" i="7"/>
  <c r="BE82" i="25" l="1"/>
  <c r="J80" i="25"/>
  <c r="F36" i="25"/>
  <c r="F37" i="25"/>
  <c r="J80" i="24"/>
  <c r="J80" i="3"/>
  <c r="J80" i="22"/>
  <c r="J80" i="21"/>
  <c r="J80" i="15"/>
  <c r="J80" i="8"/>
  <c r="J80" i="16"/>
  <c r="J80" i="23"/>
  <c r="J77" i="25"/>
  <c r="J80" i="26"/>
  <c r="BE82" i="24"/>
  <c r="J80" i="7"/>
  <c r="J80" i="6"/>
  <c r="BK81" i="24"/>
  <c r="P81" i="24"/>
  <c r="P80" i="24" s="1"/>
  <c r="F37" i="24"/>
  <c r="R81" i="24"/>
  <c r="R80" i="24" s="1"/>
  <c r="F35" i="24"/>
  <c r="F34" i="24"/>
  <c r="T81" i="24"/>
  <c r="T80" i="24" s="1"/>
  <c r="J74" i="24"/>
  <c r="J77" i="24"/>
  <c r="F36" i="24"/>
  <c r="J54" i="24"/>
  <c r="E70" i="24"/>
  <c r="BK81" i="25"/>
  <c r="P80" i="25"/>
  <c r="J52" i="25"/>
  <c r="E70" i="25"/>
  <c r="F34" i="25"/>
  <c r="F35" i="25"/>
  <c r="T81" i="26"/>
  <c r="T80" i="26" s="1"/>
  <c r="F37" i="26"/>
  <c r="P81" i="26"/>
  <c r="P80" i="26" s="1"/>
  <c r="F34" i="26"/>
  <c r="BK81" i="26"/>
  <c r="BK80" i="26" s="1"/>
  <c r="R81" i="26"/>
  <c r="R80" i="26" s="1"/>
  <c r="J52" i="26"/>
  <c r="J54" i="26"/>
  <c r="E70" i="26"/>
  <c r="J77" i="26"/>
  <c r="F35" i="26"/>
  <c r="F36" i="26"/>
  <c r="T80" i="25"/>
  <c r="J34" i="26"/>
  <c r="F77" i="26"/>
  <c r="F54" i="26"/>
  <c r="J34" i="25"/>
  <c r="F77" i="25"/>
  <c r="F54" i="25"/>
  <c r="J54" i="25"/>
  <c r="J34" i="24"/>
  <c r="F77" i="24"/>
  <c r="F54" i="24"/>
  <c r="BK81" i="23"/>
  <c r="F36" i="23"/>
  <c r="P81" i="23"/>
  <c r="P80" i="23" s="1"/>
  <c r="T81" i="23"/>
  <c r="T80" i="23" s="1"/>
  <c r="F35" i="23"/>
  <c r="J54" i="23"/>
  <c r="J74" i="23"/>
  <c r="F37" i="23"/>
  <c r="R81" i="23"/>
  <c r="R80" i="23" s="1"/>
  <c r="J34" i="23"/>
  <c r="F54" i="23"/>
  <c r="E70" i="23"/>
  <c r="F55" i="23"/>
  <c r="F34" i="23"/>
  <c r="J55" i="23"/>
  <c r="F35" i="21"/>
  <c r="BK81" i="21"/>
  <c r="T81" i="21"/>
  <c r="T80" i="21" s="1"/>
  <c r="F36" i="21"/>
  <c r="F34" i="21"/>
  <c r="F37" i="21"/>
  <c r="P81" i="21"/>
  <c r="P80" i="21" s="1"/>
  <c r="R81" i="21"/>
  <c r="R80" i="21" s="1"/>
  <c r="E70" i="21"/>
  <c r="J34" i="21"/>
  <c r="R81" i="22"/>
  <c r="R80" i="22" s="1"/>
  <c r="E48" i="22"/>
  <c r="P81" i="22"/>
  <c r="P80" i="22" s="1"/>
  <c r="F77" i="22"/>
  <c r="F37" i="22"/>
  <c r="J55" i="22"/>
  <c r="T81" i="22"/>
  <c r="T80" i="22" s="1"/>
  <c r="F34" i="22"/>
  <c r="F36" i="22"/>
  <c r="F35" i="22"/>
  <c r="BK81" i="22"/>
  <c r="J34" i="22"/>
  <c r="F76" i="22"/>
  <c r="J76" i="22"/>
  <c r="J52" i="22"/>
  <c r="F55" i="21"/>
  <c r="F76" i="21"/>
  <c r="J55" i="21"/>
  <c r="J76" i="21"/>
  <c r="J52" i="21"/>
  <c r="R81" i="3"/>
  <c r="R80" i="3" s="1"/>
  <c r="T81" i="7"/>
  <c r="T80" i="7" s="1"/>
  <c r="P81" i="8"/>
  <c r="P80" i="8" s="1"/>
  <c r="AU61" i="1" s="1"/>
  <c r="T81" i="5"/>
  <c r="T80" i="5" s="1"/>
  <c r="T81" i="6"/>
  <c r="T80" i="6" s="1"/>
  <c r="R81" i="7"/>
  <c r="R80" i="7" s="1"/>
  <c r="P81" i="15"/>
  <c r="P80" i="15" s="1"/>
  <c r="AU65" i="1" s="1"/>
  <c r="T81" i="3"/>
  <c r="T80" i="3" s="1"/>
  <c r="P81" i="5"/>
  <c r="P80" i="5" s="1"/>
  <c r="AU58" i="1" s="1"/>
  <c r="P81" i="6"/>
  <c r="P80" i="6" s="1"/>
  <c r="AU59" i="1" s="1"/>
  <c r="R81" i="16"/>
  <c r="R80" i="16" s="1"/>
  <c r="AU69" i="1"/>
  <c r="BK81" i="15"/>
  <c r="BK81" i="16"/>
  <c r="BK80" i="16" s="1"/>
  <c r="BK81" i="3"/>
  <c r="BK80" i="3" s="1"/>
  <c r="T81" i="8"/>
  <c r="T80" i="8" s="1"/>
  <c r="R81" i="15"/>
  <c r="R80" i="15" s="1"/>
  <c r="AU57" i="1"/>
  <c r="BK81" i="6"/>
  <c r="BK80" i="6" s="1"/>
  <c r="BK81" i="7"/>
  <c r="BK80" i="7" s="1"/>
  <c r="P81" i="7"/>
  <c r="P80" i="7" s="1"/>
  <c r="AU60" i="1" s="1"/>
  <c r="R81" i="8"/>
  <c r="R80" i="8" s="1"/>
  <c r="T81" i="15"/>
  <c r="T80" i="15" s="1"/>
  <c r="P81" i="3"/>
  <c r="P80" i="3" s="1"/>
  <c r="AU56" i="1" s="1"/>
  <c r="P81" i="16"/>
  <c r="P80" i="16" s="1"/>
  <c r="AU68" i="1" s="1"/>
  <c r="BK81" i="5"/>
  <c r="BK81" i="8"/>
  <c r="BK80" i="8" s="1"/>
  <c r="J30" i="8" s="1"/>
  <c r="T81" i="16"/>
  <c r="T80" i="16" s="1"/>
  <c r="AU55" i="1"/>
  <c r="R81" i="5"/>
  <c r="R80" i="5" s="1"/>
  <c r="R81" i="6"/>
  <c r="R80" i="6" s="1"/>
  <c r="J55" i="15"/>
  <c r="J76" i="16"/>
  <c r="BE82" i="16"/>
  <c r="F55" i="16"/>
  <c r="BE164" i="16"/>
  <c r="J55" i="16"/>
  <c r="E48" i="16"/>
  <c r="F54" i="16"/>
  <c r="J52" i="16"/>
  <c r="J52" i="15"/>
  <c r="F76" i="15"/>
  <c r="J54" i="15"/>
  <c r="BE82" i="15"/>
  <c r="E70" i="15"/>
  <c r="BE154" i="15"/>
  <c r="F55" i="15"/>
  <c r="E48" i="8"/>
  <c r="F76" i="8"/>
  <c r="J55" i="8"/>
  <c r="BE84" i="8"/>
  <c r="BE98" i="8"/>
  <c r="J54" i="8"/>
  <c r="BE82" i="8"/>
  <c r="F77" i="8"/>
  <c r="BE96" i="8"/>
  <c r="J52" i="8"/>
  <c r="BE86" i="8"/>
  <c r="E48" i="7"/>
  <c r="J74" i="7"/>
  <c r="BE114" i="7"/>
  <c r="J54" i="7"/>
  <c r="F76" i="7"/>
  <c r="BE82" i="7"/>
  <c r="F55" i="7"/>
  <c r="J55" i="7"/>
  <c r="E48" i="6"/>
  <c r="J76" i="6"/>
  <c r="BE136" i="6"/>
  <c r="F54" i="6"/>
  <c r="J77" i="6"/>
  <c r="J52" i="6"/>
  <c r="BE82" i="6"/>
  <c r="F77" i="6"/>
  <c r="E70" i="5"/>
  <c r="J74" i="5"/>
  <c r="BE82" i="5"/>
  <c r="BE107" i="5"/>
  <c r="J55" i="5"/>
  <c r="J54" i="5"/>
  <c r="F77" i="5"/>
  <c r="F54" i="5"/>
  <c r="BC57" i="1"/>
  <c r="F76" i="3"/>
  <c r="J55" i="3"/>
  <c r="J74" i="3"/>
  <c r="BE82" i="3"/>
  <c r="F55" i="3"/>
  <c r="J54" i="3"/>
  <c r="E70" i="3"/>
  <c r="BE104" i="3"/>
  <c r="F34" i="5"/>
  <c r="BA58" i="1" s="1"/>
  <c r="F37" i="3"/>
  <c r="BD56" i="1" s="1"/>
  <c r="BD57" i="1"/>
  <c r="BD62" i="1"/>
  <c r="F35" i="15"/>
  <c r="BB65" i="1" s="1"/>
  <c r="F34" i="15"/>
  <c r="BA65" i="1" s="1"/>
  <c r="BC55" i="1"/>
  <c r="BA62" i="1"/>
  <c r="BD63" i="1"/>
  <c r="F35" i="7"/>
  <c r="BB60" i="1" s="1"/>
  <c r="BB57" i="1"/>
  <c r="F35" i="16"/>
  <c r="BB68" i="1" s="1"/>
  <c r="AW57" i="1"/>
  <c r="BA63" i="1"/>
  <c r="J34" i="8"/>
  <c r="AW61" i="1" s="1"/>
  <c r="F37" i="6"/>
  <c r="BD59" i="1" s="1"/>
  <c r="J34" i="5"/>
  <c r="AW58" i="1" s="1"/>
  <c r="F37" i="8"/>
  <c r="BD61" i="1" s="1"/>
  <c r="F35" i="5"/>
  <c r="BB58" i="1" s="1"/>
  <c r="BC62" i="1"/>
  <c r="BC63" i="1"/>
  <c r="F35" i="6"/>
  <c r="BB59" i="1" s="1"/>
  <c r="F37" i="16"/>
  <c r="BD68" i="1" s="1"/>
  <c r="AS54" i="1"/>
  <c r="F34" i="3"/>
  <c r="BA56" i="1" s="1"/>
  <c r="J34" i="3"/>
  <c r="AW56" i="1" s="1"/>
  <c r="BB55" i="1"/>
  <c r="F36" i="8"/>
  <c r="BC61" i="1" s="1"/>
  <c r="F36" i="16"/>
  <c r="BC68" i="1" s="1"/>
  <c r="BA69" i="1"/>
  <c r="F35" i="8"/>
  <c r="BB61" i="1" s="1"/>
  <c r="BD55" i="1"/>
  <c r="AW62" i="1"/>
  <c r="F35" i="3"/>
  <c r="BB56" i="1" s="1"/>
  <c r="F36" i="5"/>
  <c r="BC58" i="1" s="1"/>
  <c r="J34" i="15"/>
  <c r="AW65" i="1" s="1"/>
  <c r="F36" i="7"/>
  <c r="BC60" i="1" s="1"/>
  <c r="BB62" i="1"/>
  <c r="F34" i="8"/>
  <c r="BA61" i="1" s="1"/>
  <c r="F34" i="6"/>
  <c r="BA59" i="1" s="1"/>
  <c r="F37" i="5"/>
  <c r="BD58" i="1" s="1"/>
  <c r="F36" i="6"/>
  <c r="BC59" i="1" s="1"/>
  <c r="J34" i="6"/>
  <c r="AW59" i="1" s="1"/>
  <c r="F34" i="16"/>
  <c r="BA68" i="1" s="1"/>
  <c r="BA55" i="1"/>
  <c r="F36" i="15"/>
  <c r="BC65" i="1" s="1"/>
  <c r="F34" i="7"/>
  <c r="BA60" i="1" s="1"/>
  <c r="BB63" i="1"/>
  <c r="J34" i="16"/>
  <c r="AW68" i="1" s="1"/>
  <c r="F36" i="3"/>
  <c r="BC56" i="1" s="1"/>
  <c r="J34" i="7"/>
  <c r="AW60" i="1" s="1"/>
  <c r="F37" i="7"/>
  <c r="BD60" i="1" s="1"/>
  <c r="AW55" i="1"/>
  <c r="AW63" i="1"/>
  <c r="F37" i="15"/>
  <c r="BD65" i="1" s="1"/>
  <c r="F33" i="8" l="1"/>
  <c r="J33" i="8" s="1"/>
  <c r="AV61" i="1" s="1"/>
  <c r="AT61" i="1" s="1"/>
  <c r="AG58" i="1"/>
  <c r="J30" i="6"/>
  <c r="BK80" i="24"/>
  <c r="J59" i="24" s="1"/>
  <c r="BK80" i="25"/>
  <c r="J30" i="25" s="1"/>
  <c r="J30" i="26"/>
  <c r="J59" i="26"/>
  <c r="J30" i="24"/>
  <c r="BK80" i="23"/>
  <c r="J59" i="23" s="1"/>
  <c r="BK80" i="5"/>
  <c r="J30" i="5" s="1"/>
  <c r="BK80" i="15"/>
  <c r="J59" i="15" s="1"/>
  <c r="BK80" i="21"/>
  <c r="J30" i="21" s="1"/>
  <c r="BK80" i="22"/>
  <c r="J30" i="22" s="1"/>
  <c r="J30" i="16"/>
  <c r="J59" i="16"/>
  <c r="J59" i="7"/>
  <c r="J30" i="7"/>
  <c r="J59" i="3"/>
  <c r="J30" i="3"/>
  <c r="AU64" i="1"/>
  <c r="AU63" i="1"/>
  <c r="AU62" i="1"/>
  <c r="J59" i="8"/>
  <c r="J59" i="6"/>
  <c r="AV55" i="1"/>
  <c r="AT55" i="1" s="1"/>
  <c r="BB64" i="1"/>
  <c r="AX64" i="1" s="1"/>
  <c r="AV57" i="1"/>
  <c r="AT57" i="1" s="1"/>
  <c r="BA64" i="1"/>
  <c r="AW64" i="1" s="1"/>
  <c r="AV62" i="1"/>
  <c r="AT62" i="1" s="1"/>
  <c r="BC64" i="1"/>
  <c r="AY64" i="1" s="1"/>
  <c r="AV69" i="1"/>
  <c r="AT69" i="1" s="1"/>
  <c r="AZ63" i="1"/>
  <c r="AV63" i="1"/>
  <c r="AT63" i="1" s="1"/>
  <c r="AZ69" i="1"/>
  <c r="AZ57" i="1"/>
  <c r="BD64" i="1"/>
  <c r="AZ62" i="1"/>
  <c r="AZ55" i="1"/>
  <c r="J39" i="26" l="1"/>
  <c r="AN69" i="1" s="1"/>
  <c r="AG69" i="1"/>
  <c r="F33" i="26"/>
  <c r="J33" i="26" s="1"/>
  <c r="F33" i="25"/>
  <c r="J33" i="25" s="1"/>
  <c r="J39" i="25" s="1"/>
  <c r="AN68" i="1" s="1"/>
  <c r="AG68" i="1"/>
  <c r="F33" i="22"/>
  <c r="J33" i="22" s="1"/>
  <c r="J39" i="22" s="1"/>
  <c r="AN62" i="1" s="1"/>
  <c r="AG62" i="1"/>
  <c r="AZ61" i="1"/>
  <c r="AG57" i="1"/>
  <c r="F33" i="7"/>
  <c r="F33" i="16"/>
  <c r="AG59" i="1"/>
  <c r="F33" i="21"/>
  <c r="J33" i="21" s="1"/>
  <c r="J39" i="21" s="1"/>
  <c r="AN61" i="1" s="1"/>
  <c r="AG61" i="1"/>
  <c r="AG63" i="1"/>
  <c r="F33" i="3"/>
  <c r="F33" i="24"/>
  <c r="J33" i="24" s="1"/>
  <c r="J39" i="24" s="1"/>
  <c r="AN65" i="1" s="1"/>
  <c r="AG65" i="1"/>
  <c r="AG56" i="1"/>
  <c r="F33" i="6"/>
  <c r="AG55" i="1"/>
  <c r="F33" i="5"/>
  <c r="J59" i="25"/>
  <c r="J30" i="23"/>
  <c r="J59" i="5"/>
  <c r="J30" i="15"/>
  <c r="J59" i="21"/>
  <c r="J59" i="22"/>
  <c r="J39" i="8"/>
  <c r="AN58" i="1" s="1"/>
  <c r="BD54" i="1"/>
  <c r="W33" i="1" s="1"/>
  <c r="AZ64" i="1"/>
  <c r="AV64" i="1" s="1"/>
  <c r="AT64" i="1" s="1"/>
  <c r="BC54" i="1"/>
  <c r="W32" i="1" s="1"/>
  <c r="AU54" i="1"/>
  <c r="BA54" i="1"/>
  <c r="BB54" i="1"/>
  <c r="W31" i="1" s="1"/>
  <c r="J33" i="7" l="1"/>
  <c r="AZ60" i="1"/>
  <c r="J33" i="16"/>
  <c r="AZ68" i="1"/>
  <c r="F33" i="15"/>
  <c r="AG60" i="1"/>
  <c r="J33" i="3"/>
  <c r="AZ56" i="1"/>
  <c r="F33" i="23"/>
  <c r="J33" i="23" s="1"/>
  <c r="J39" i="23" s="1"/>
  <c r="AN64" i="1" s="1"/>
  <c r="AG64" i="1"/>
  <c r="J33" i="6"/>
  <c r="AZ59" i="1"/>
  <c r="J33" i="5"/>
  <c r="AZ58" i="1"/>
  <c r="AX54" i="1"/>
  <c r="AY54" i="1"/>
  <c r="AW54" i="1"/>
  <c r="AG54" i="1" l="1"/>
  <c r="AK26" i="1" s="1"/>
  <c r="AV60" i="1"/>
  <c r="AT60" i="1" s="1"/>
  <c r="J39" i="7"/>
  <c r="AN57" i="1" s="1"/>
  <c r="AV68" i="1"/>
  <c r="AT68" i="1" s="1"/>
  <c r="J39" i="16"/>
  <c r="AN59" i="1" s="1"/>
  <c r="J33" i="15"/>
  <c r="AZ65" i="1"/>
  <c r="AZ54" i="1" s="1"/>
  <c r="AV54" i="1" s="1"/>
  <c r="AT54" i="1" s="1"/>
  <c r="AV56" i="1"/>
  <c r="AT56" i="1" s="1"/>
  <c r="J39" i="3"/>
  <c r="AN63" i="1" s="1"/>
  <c r="AV59" i="1"/>
  <c r="AT59" i="1" s="1"/>
  <c r="J39" i="6"/>
  <c r="AN56" i="1" s="1"/>
  <c r="AV58" i="1"/>
  <c r="AT58" i="1" s="1"/>
  <c r="J39" i="5"/>
  <c r="AN55" i="1" s="1"/>
  <c r="AV65" i="1" l="1"/>
  <c r="AT65" i="1" s="1"/>
  <c r="J39" i="15"/>
  <c r="AN60" i="1" s="1"/>
  <c r="AN54" i="1" s="1"/>
  <c r="W29" i="1"/>
  <c r="AK29" i="1" s="1"/>
  <c r="AK35" i="1" s="1"/>
</calcChain>
</file>

<file path=xl/sharedStrings.xml><?xml version="1.0" encoding="utf-8"?>
<sst xmlns="http://schemas.openxmlformats.org/spreadsheetml/2006/main" count="10051" uniqueCount="2392">
  <si>
    <t>Export Komplet</t>
  </si>
  <si>
    <t>VZ</t>
  </si>
  <si>
    <t>2.0</t>
  </si>
  <si>
    <t/>
  </si>
  <si>
    <t>False</t>
  </si>
  <si>
    <t>{f834c2b8-48df-4442-904c-680590bd6566}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</si>
  <si>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</si>
  <si>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</si>
  <si>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</si>
  <si>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</si>
  <si>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</si>
  <si>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</si>
  <si>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</si>
  <si>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</si>
  <si>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</si>
  <si>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</si>
  <si>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</si>
  <si>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INFRASTRUKTURA PRO ELEKTROMOBILITU - lokalita Mírová</t>
  </si>
  <si>
    <t>KSO:</t>
  </si>
  <si>
    <t>CC-CZ:</t>
  </si>
  <si>
    <t>Místo:</t>
  </si>
  <si>
    <t xml:space="preserve">k.ú. Vítkovice, p. č. 822 </t>
  </si>
  <si>
    <t>Datum: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</si>
  <si>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</si>
  <si>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</si>
  <si>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</si>
  <si>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</si>
  <si>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</si>
  <si>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</si>
  <si>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</si>
  <si>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</si>
  <si>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</si>
  <si>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</si>
  <si>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</si>
  <si>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</si>
  <si>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</si>
  <si>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</si>
  <si>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</si>
  <si>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</si>
  <si>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</si>
  <si>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</si>
  <si>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</si>
  <si>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</si>
  <si>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</si>
  <si>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</si>
  <si>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</si>
  <si>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</si>
  <si>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</si>
  <si>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</si>
  <si>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</si>
  <si>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</si>
  <si>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</si>
  <si>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</si>
  <si>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</si>
  <si>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</si>
  <si>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</si>
  <si>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</si>
  <si>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</si>
  <si>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</si>
  <si>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</si>
  <si>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</si>
  <si>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</si>
  <si>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</si>
  <si>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</si>
  <si>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</si>
  <si>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</si>
  <si>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</si>
  <si>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</si>
  <si>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</si>
  <si>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</si>
  <si>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</si>
  <si>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</si>
  <si>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PS 01.1</t>
  </si>
  <si>
    <t>Střídavá část - rozvodna 22 kV</t>
  </si>
  <si>
    <t>STA</t>
  </si>
  <si>
    <t>1</t>
  </si>
  <si>
    <t>{8bfa51ff-9f28-466f-b5da-2c58ab2c3e59}</t>
  </si>
  <si>
    <t>2</t>
  </si>
  <si>
    <t>PS 01.2</t>
  </si>
  <si>
    <t>Trakční technologie</t>
  </si>
  <si>
    <t>{53425f7d-9d27-46f7-b86f-8274c02f82af}</t>
  </si>
  <si>
    <t>PS 01.3</t>
  </si>
  <si>
    <t>Vlastní spotřeba</t>
  </si>
  <si>
    <t>{3700386f-baa1-4c54-8baf-c957151491df}</t>
  </si>
  <si>
    <t>PS 01.4</t>
  </si>
  <si>
    <t>Zařízení pro detekekci požáru</t>
  </si>
  <si>
    <t>{f50f5f26-2c13-42c3-b1c5-1fadad462bf9}</t>
  </si>
  <si>
    <t>PS 01.5</t>
  </si>
  <si>
    <t>Uzemnění a hromosvod</t>
  </si>
  <si>
    <t>{be11232e-dcb0-4751-b110-1349f4988b6b}</t>
  </si>
  <si>
    <t>PS 01.6</t>
  </si>
  <si>
    <t>Stavební elektroinstalace</t>
  </si>
  <si>
    <t>{adeec8b7-5cf7-49bc-8782-148b5b432f6a}</t>
  </si>
  <si>
    <t>PS 01.7</t>
  </si>
  <si>
    <t>Dálkové ovládání + vizualizace</t>
  </si>
  <si>
    <t>{bffc76ce-a231-49bd-9602-ad78d884927b}</t>
  </si>
  <si>
    <t>PS 01.8</t>
  </si>
  <si>
    <t>Datové rozvody a okruhy</t>
  </si>
  <si>
    <t>{89c3fee5-5e96-4bed-92b9-3e2ead7632de}</t>
  </si>
  <si>
    <t>PS 01.9</t>
  </si>
  <si>
    <t>Kamerový systém</t>
  </si>
  <si>
    <t>{0fa944a1-8bee-4ac1-bdd0-547ae651701a}</t>
  </si>
  <si>
    <t>SO 01</t>
  </si>
  <si>
    <t>Dobíjecí stopa</t>
  </si>
  <si>
    <t>{cf6a0305-0875-46fe-a9b0-90bf5d4f7028}</t>
  </si>
  <si>
    <t>SO 02</t>
  </si>
  <si>
    <t>Trakční kabely</t>
  </si>
  <si>
    <t>{5d7e9e43-e61c-4795-9cac-9cb457772d1b}</t>
  </si>
  <si>
    <t>SO 03.1</t>
  </si>
  <si>
    <t>Architektonicko-stavební řešeníl</t>
  </si>
  <si>
    <t>SO 03.2</t>
  </si>
  <si>
    <t>ZTI</t>
  </si>
  <si>
    <t>SO 04</t>
  </si>
  <si>
    <t>Přípojka VN</t>
  </si>
  <si>
    <t>{8651d7b3-5b1e-4887-8b25-c8d5da2248bf}</t>
  </si>
  <si>
    <t>SO 05</t>
  </si>
  <si>
    <t>Přípojka NN - cizí zdroj</t>
  </si>
  <si>
    <t>{3095a489-43d3-4d3a-9a05-678dc38c3c8f}</t>
  </si>
  <si>
    <t>SO 06</t>
  </si>
  <si>
    <t>Zpevněné plochy a oplocení</t>
  </si>
  <si>
    <t>VON</t>
  </si>
  <si>
    <t>Vedlejší a ostatní náklady</t>
  </si>
  <si>
    <t>KRYCÍ LIST SOUPISU PRACÍ</t>
  </si>
  <si>
    <t>Objekt:</t>
  </si>
  <si>
    <t>PS01.1 - Střídavá část - rozvodna 22 kV</t>
  </si>
  <si>
    <t>REKAPITULACE ČLENĚNÍ SOUPISU PRACÍ</t>
  </si>
  <si>
    <t>Kód dílu - Popis</t>
  </si>
  <si>
    <t>Cena celkem [CZK]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</si>
  <si>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</si>
  <si>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</si>
  <si>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</si>
  <si>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</si>
  <si>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</si>
  <si>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</si>
  <si>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</si>
  <si>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</si>
  <si>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</si>
  <si>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</si>
  <si>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</si>
  <si>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</si>
  <si>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</si>
  <si>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</si>
  <si>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ROZPOCET</t>
  </si>
  <si>
    <t>R22 - Kovově krytý, bezúdržbový, VN rozvaděč bez SF6, s izolačním mediem „clean air“ s GWP &lt; 1, s neprodyšně uzavřenou tlakovou soustavou, továrně vyrobený dle IEC 62 271-200 s klasifikací PM, LSC 2B, (pole T s vn pojistkami LSC 2 A), IAC A FL, , jmenovitých parametrů: 24 kV, 16 kA/1 s, 630 A.</t>
  </si>
  <si>
    <t>4</t>
  </si>
  <si>
    <t>K</t>
  </si>
  <si>
    <t>74xxxR.1.1</t>
  </si>
  <si>
    <t>R22.1 - Přívodní pole 22 kV. Pole je vybavené dvoupolohovým odpojovačem s uzemňovačem, svodičem přepětí a koncovkou typu C.</t>
  </si>
  <si>
    <t>ks</t>
  </si>
  <si>
    <t>PP</t>
  </si>
  <si>
    <t>74xxxR.1.2</t>
  </si>
  <si>
    <t>R22.2 - Pole spojky s kabelovým přívodem vybavené vypínačem včetně podpěťové cívky, dvoupolohovým odpojovačem s uzemňovačem, nadproudovou a zkratovou ochranou se zemním článkem, 3x MTP 100 / 1 A, 5 VA, 5P10, pro ochranu a dálkovou signalizací přítomnosti napětí na přívodu.</t>
  </si>
  <si>
    <t>74xxxR.1.3</t>
  </si>
  <si>
    <t>R22.3 - Pole obchodního měření vybavené následujícími MTP a MTN ve standardu ČEZ:
-2x měřící transformátor proudu
pro L1 a L3 – 10 / 5 A, 10 VA, 0,5S FS5, úřední ověření
pro L2 – 10 // 5 / 1 A, 10 VA, 0,5S FS5, úřední ověření
10 VA, 1FS10
-3x měřicí transformátory napětí 22000/√3 // 100/√3 / 100/3 V1. sek. vinutí 50 VA, tř. přesnosti 0,5 (úředně cejchovány) 2. sek. vinutí 30 VA, tř. přesnosti 3P (dodat včetně ochrany proti ferorezonanci a umožnit zapojení signalizace přítomnosti napětí 22 kV). Všechny úředně cejchované MTP a MTN je nutné dodat s protokolem o ověření stanoveného měřidla.</t>
  </si>
  <si>
    <t>74xxxR.1.4</t>
  </si>
  <si>
    <t>R22.4 - Pole spojky s kabelovým přívodem vybavené vypínačem včetně podpěťové cívky, dvoupolohovým odpojovačem s uzemňovačem, nadproudovou a zkratovou ochranou se zemním článkem, 3x MTP 100 / 1 A, 5 VA, 5P10, pro ochranu a dálkovou signalizací přítomnosti napětí na přívodu. dodat s protokolem o ověření stanoveného měřidla.</t>
  </si>
  <si>
    <t>74xxxR.1.5</t>
  </si>
  <si>
    <t>R22.5 - Pole vývodu na trakční transformátor vybavené pevně uchyceným vypínačem včetně podpěťové cívky, dvoupolohovým odpojovačem s uzemňovačem, nadproudovou a zkratovou ochranu se zemním článkem, 3x MTP 60 / 1 A, 5 VA, 5P10, pro ochranu a signalizací přítomnosti napětí na přívodu, svodičem přepětí a koncovkou typu C.</t>
  </si>
  <si>
    <t>74xxxR.1.6</t>
  </si>
  <si>
    <t>R22.6 - Pole vývodu na trakční transformátor vybavené pevně uchyceným vypínačem včetně podpěťové cívky, dvoupolohovým odpojovačem s uzemňovačem, nadproudovou a zkratovou ochranu se zemním článkem, 3x MTP 60 / 1 A, 5 VA, 5P10, pro ochranu a signalizací přítomnosti napětí na přívodu, svodičem přepětí a koncovkou typu C.</t>
  </si>
  <si>
    <t>74xxxR.1.7</t>
  </si>
  <si>
    <t>R22.7 - Pole vývodu na transformátor vlastní spotřeby s VN pojistkou a uzemňovačem a koncovkou typu A.</t>
  </si>
  <si>
    <t>74xxxR.2</t>
  </si>
  <si>
    <t>USM - Elektroměrová skříň nepřímého obchodního měření pro jeden dvousystémový čtyřkvadrantový elektroměr schválená pro ČEZ včetně optooddělovače.</t>
  </si>
  <si>
    <t>74xxxR.3</t>
  </si>
  <si>
    <t>Kabel 22-AXEKVCEY 1x70 mm2</t>
  </si>
  <si>
    <t>m</t>
  </si>
  <si>
    <t>74xxxR.4</t>
  </si>
  <si>
    <t>Kabelové soubory pro připojení kabelů 22-AXEKVCEY 1x70 mm2</t>
  </si>
  <si>
    <t>74xxxR.5</t>
  </si>
  <si>
    <t>Drobný montážní materiál a montáž vyspecifikované technologie</t>
  </si>
  <si>
    <t>kpl</t>
  </si>
  <si>
    <t>74xxxR.6</t>
  </si>
  <si>
    <t>Dodavatelská dokumentace vyspecifikované technologie</t>
  </si>
  <si>
    <t>74xxxR.7</t>
  </si>
  <si>
    <t>Zkoušky, měření, revize včetně získání průkazu způsobilosti UTZ</t>
  </si>
  <si>
    <t>30</t>
  </si>
  <si>
    <t>PS01.2 - Trakční technologie</t>
  </si>
  <si>
    <t>74xxxR.1</t>
  </si>
  <si>
    <t>Třífázový suchý trakční transformátor dvouvinuťový pro šestipulsní usměrňovač bez nulové tlumivky, 22/0,514 kV, 1100 kVA, konkrétní parametry transformátoru jsou specifikovány v dokumentu D1.2.2.2.6</t>
  </si>
  <si>
    <t>GU - rozváděč usměrňovací jednotky, konkrétní výstroj rozváděče je specifikována v dokumentu D1.2.2.2.6</t>
  </si>
  <si>
    <t>RU.N1 - rozváděč náhradní stejnosměrný pro napájení trakčních vývodu včetně zkratovacích a uzemňovacích praporců a příslušných propojů, konkrétní výstroj rozváděče je specifikována v dokumentu D1.2.2.2.6</t>
  </si>
  <si>
    <t>RU.N2 - rozváděč stejnosměrný pro napájení trakčních vývodu včetně zkratovacích a uzemňovacích praporců a příslušných propojů, konkrétní výstroj rozváděče je specifikována v dokumentu D1.2.2.2.6</t>
  </si>
  <si>
    <t>RU.P1,2 - přívodní pole rozváděče stejnosměrného pro napájení trakčních vývodů včetně zkratovacích a uzemňovacích praporců a příslušných propojů, konkrétní výstroj rozváděče je specifikována v dokumentu D1.2.2.2.6</t>
  </si>
  <si>
    <t>RUZ.P1,2 a RUZ.V1 - rozváděč stejnosměrný zpětný včetně přívodního pole pro napájení trakčních vývodů, konkrétní výstroj rozváděče je specifikována v dokumentu D1.2.2.2.6</t>
  </si>
  <si>
    <t>Kabel 3-CHBU 1x240 mm2 včetně montáže</t>
  </si>
  <si>
    <t>74xxxR.8</t>
  </si>
  <si>
    <t>Kabel CYKY-O 2x1,5 včetně montáže</t>
  </si>
  <si>
    <t>74xxxR.9</t>
  </si>
  <si>
    <t>Kabel FTP Cat.5e včetně montáže</t>
  </si>
  <si>
    <t>74xxxR.10</t>
  </si>
  <si>
    <t>Kabel JYTY-O 19x1 včetně montáže</t>
  </si>
  <si>
    <t>74xxxR.11</t>
  </si>
  <si>
    <t>Kabel JYTY-O 14x1 včetně montáže</t>
  </si>
  <si>
    <t>74xxxR.12</t>
  </si>
  <si>
    <t>Kabel JYTY-O 7x1 včetně montáže</t>
  </si>
  <si>
    <t>74xxxR.13</t>
  </si>
  <si>
    <t>Lisovací kabelové oko se dvěma otvory pro šroub pro Cu vodiče průřezu 240 mm2 včetně montáže</t>
  </si>
  <si>
    <t>74xxxR.14</t>
  </si>
  <si>
    <t>Standartní výbava rozvodny detailněji specifikována v dokumentu D1.2.2.2.6</t>
  </si>
  <si>
    <t>74xxxR.15</t>
  </si>
  <si>
    <t>Dielektrický koberec</t>
  </si>
  <si>
    <t>74xxxR.16</t>
  </si>
  <si>
    <t>Kabelový žebřík, šířka 400 mm</t>
  </si>
  <si>
    <t>74xxxR.17</t>
  </si>
  <si>
    <t>Kabelový žebřík, šířka 500 mm</t>
  </si>
  <si>
    <t>74xxxR.18</t>
  </si>
  <si>
    <t>Kabelový žebřík, šířka 600 mm</t>
  </si>
  <si>
    <t>74xxxR.19</t>
  </si>
  <si>
    <t>Oceloplechový kabelový žlab 250/85</t>
  </si>
  <si>
    <t>74xxxR.20</t>
  </si>
  <si>
    <t>Koleno 90° pro oceloplechový kabelový žlab 250/85</t>
  </si>
  <si>
    <t>74xxxR.21</t>
  </si>
  <si>
    <t>Spojka pro oceloplechový kabelový žlab 250/85</t>
  </si>
  <si>
    <t>74xxxR.22</t>
  </si>
  <si>
    <t>Přepážka pro oceloplechový kabelový žlab 250/85</t>
  </si>
  <si>
    <t>74xxxR.23</t>
  </si>
  <si>
    <t>Výložník pro oceloplechový kabelový žlab 250/85</t>
  </si>
  <si>
    <t>74xxxR.24</t>
  </si>
  <si>
    <t>Programové vybavení řídícího systému měnírny zahrnující SW pro všechny moduly osazené v rozváděčích včetně potřebných licencí pro SW vlastního ŘS i komunikaci na systém dálkového ovládání i počítač centrálního ovládání</t>
  </si>
  <si>
    <t>74xxxR.25</t>
  </si>
  <si>
    <t>Programové vybaveni vizualizačního systému pro počítač centrálního ovládáni měnírny včetně potřebných licenci pro vlastní SW a komunikaci na řídící systém měnírny</t>
  </si>
  <si>
    <t>74xxxR.26</t>
  </si>
  <si>
    <t>74xxxR.27</t>
  </si>
  <si>
    <t>74xxxR.28</t>
  </si>
  <si>
    <t>44</t>
  </si>
  <si>
    <t>PS01.3 - Vlastní spotřeba</t>
  </si>
  <si>
    <t>Třífázový suchý transformátor vlastní spotřeby 22/0,4 kV, 100 kVA, konkrétní parametry transformátoru jsou specifikovány v dokumentu D1.2.2.3.9</t>
  </si>
  <si>
    <t>R04/1 - Dodávka a montáž rozváděče vlastní spotřeby - přívodní pole, konkrétní výstroj rozváděče je specifikována v dokumentu D1.2.2.3.9</t>
  </si>
  <si>
    <t>R04/2 - Dodávka a montáž rozváděče vlastní spotřeby - střídavá část, konkrétní výstroj rozváděče je specifikována v dokumentu D1.2.2.3.9</t>
  </si>
  <si>
    <t>R04/3 - Dodávka a montáž rozváděče vlastní spotřeby - stejnosměrná část, konkrétní výstroj rozváděče je specifikována v dokumentu D1.2.2.3.9</t>
  </si>
  <si>
    <t>R04/4 - Dodávka a montáž rozváděče vlastní spotřeby - cizí zdroj, konkrétní výstroj rozváděče je specifikována v dokumentu D1.2.2.3.9</t>
  </si>
  <si>
    <t>Kabel CYKY-J 3x2,5 včetně montáže</t>
  </si>
  <si>
    <t>Kabel CYKY-J 3x1,5 včetně montáže</t>
  </si>
  <si>
    <t>Kabel CYKY-O 2x10 včetně montáže</t>
  </si>
  <si>
    <t>Kabel CYKY-O 2x6 včetně montáže</t>
  </si>
  <si>
    <t>Elektroinstalační lišty včetně montáže</t>
  </si>
  <si>
    <t>Elektroinstalační trubky průměr 16 mm včetně montáže</t>
  </si>
  <si>
    <t>Topný kabel do okapů</t>
  </si>
  <si>
    <t>Připojovací sada pro topný kabel</t>
  </si>
  <si>
    <t>Ukončovací sada pro topný kabel</t>
  </si>
  <si>
    <t>24</t>
  </si>
  <si>
    <t>PS01.4 - Zařízení pro detekekci požáru</t>
  </si>
  <si>
    <t>Analogová adresovatelná ústředna, 256 adres, včetně linkového a relé modulu a akumulátoru 7 Ah, 24 V, včetně montáže</t>
  </si>
  <si>
    <t>Hlásič kouře multisenzorový interaktivní, včetně patice, včetně montáže</t>
  </si>
  <si>
    <t>Kabel J-Y(St)Y 1x2x0,8mm, včetně montáže</t>
  </si>
  <si>
    <t>8</t>
  </si>
  <si>
    <t>Elektroinstalační lišty, včetně montáže</t>
  </si>
  <si>
    <t>Oživení stanice</t>
  </si>
  <si>
    <t>h</t>
  </si>
  <si>
    <t>Komplexní zkoušky</t>
  </si>
  <si>
    <t>10</t>
  </si>
  <si>
    <t>PS01.5 - Uzemnění a hromosvod</t>
  </si>
  <si>
    <t>Drát AlMgSi pr. 8 mm</t>
  </si>
  <si>
    <t>Svorka spojovací SS</t>
  </si>
  <si>
    <t>Svorka křížová SK</t>
  </si>
  <si>
    <t>Svorka na okapové žlaby SOb</t>
  </si>
  <si>
    <t>Podpěra vedení do plechové střechy</t>
  </si>
  <si>
    <t>Podpěra vedení PV17</t>
  </si>
  <si>
    <t>Svorka zkušební SZb</t>
  </si>
  <si>
    <t>Ochranná trubka 1,7 m</t>
  </si>
  <si>
    <t>Držák ochranné trubky</t>
  </si>
  <si>
    <t>Drát FeZn pr. 10 mm</t>
  </si>
  <si>
    <t>Štítek označení uzemnění</t>
  </si>
  <si>
    <t>Štítek označení čísla svodu</t>
  </si>
  <si>
    <t>Vysokonapěťový izolovaný vodič pro dodržení dostatečné vzdálenosti, použití do ekvivalentní dostatečné vzdálenosti s &lt;= 75 cm, průměr vodiče 20 mm, materiál vnitřního vodiče: Cu</t>
  </si>
  <si>
    <t>Litinová zemní krabice s nerezovou zkušební svorkou</t>
  </si>
  <si>
    <t>Držák vysokonapěťového vodiče na plechové střechy</t>
  </si>
  <si>
    <t>Připojovací člen pro spojení s uzemněním a LPS – koncovka nerezová</t>
  </si>
  <si>
    <t>Držák jímače pro vysokonapěťový vodič na konstrukci střechy</t>
  </si>
  <si>
    <t>Podpůrná trubka s jímací tyčí – délka 4,2 m</t>
  </si>
  <si>
    <t>Sada pro upevnění vysokonapěťových vodičů</t>
  </si>
  <si>
    <t>Svorka PA pro vysokonapěťový vodič</t>
  </si>
  <si>
    <t>NYY vodič 0,6/1 kV s PVC izolací</t>
  </si>
  <si>
    <t>Korungovaná chránička pr. 40 mm - červená</t>
  </si>
  <si>
    <t>Plastová skruž s hermetickým poklopem pr. 400 mm, hl. 80 cm – pro oddálené uzemnění</t>
  </si>
  <si>
    <t>Výstražná fólie s bleskem – červená, šířka 250 mm</t>
  </si>
  <si>
    <t>Výkopové práce pro oddálené uzemnění v tř. zeminy III.</t>
  </si>
  <si>
    <t>m3</t>
  </si>
  <si>
    <t>Pískové lože pro kabeláž oddáleného uzemnění</t>
  </si>
  <si>
    <t>Pásek FeZn 30x4</t>
  </si>
  <si>
    <t>Zemnící tyč, délka 2 m, včetně uzemňovací svorky</t>
  </si>
  <si>
    <t>74xxxR.29</t>
  </si>
  <si>
    <t>Svorka páska – páska SR2b + 1</t>
  </si>
  <si>
    <t>74xxxR.30</t>
  </si>
  <si>
    <t>Svárové propojení vnějšího uzemnění</t>
  </si>
  <si>
    <t>74xxxR.31</t>
  </si>
  <si>
    <t>Antikorozní ochrana svárových spojů</t>
  </si>
  <si>
    <t>kg</t>
  </si>
  <si>
    <t>74xxxR.32</t>
  </si>
  <si>
    <t>Zemnící průchodka pro průchod základovou konstrukcí s připojením pomocí křížové svorky, závit M12</t>
  </si>
  <si>
    <t>74xxxR.33</t>
  </si>
  <si>
    <t>Zkušební svorka páska – páska</t>
  </si>
  <si>
    <t>74xxxR.34</t>
  </si>
  <si>
    <t>Bod zemnící V4A nerez</t>
  </si>
  <si>
    <t>74xxxR.35</t>
  </si>
  <si>
    <t>Držák zemnící pásky na stěnu kompletní</t>
  </si>
  <si>
    <t>74xxxR.36</t>
  </si>
  <si>
    <t>Vodič CYA 16 mm2 zelenožlutý</t>
  </si>
  <si>
    <t>74xxxR.37</t>
  </si>
  <si>
    <t>Montáž uzemnění</t>
  </si>
  <si>
    <t>74xxxR.38</t>
  </si>
  <si>
    <t>Montáž LPS</t>
  </si>
  <si>
    <t>74xxxR.39</t>
  </si>
  <si>
    <t>Výkopové práce pro uzemnění v tř. zeminy III.</t>
  </si>
  <si>
    <t>74xxxR.40</t>
  </si>
  <si>
    <t>74xxxR.41</t>
  </si>
  <si>
    <t>74xxxR.42</t>
  </si>
  <si>
    <t>32</t>
  </si>
  <si>
    <t>PS01.6 - Stavební elektroinstalace</t>
  </si>
  <si>
    <t>RS1 - Dodávka a montáž rozváděče stavební elektroinstalace pro "provozovnu", konkrétní výstroj rozváděče je specifikována v dokumentu D1.2.2.6.6</t>
  </si>
  <si>
    <t>RS2 - Dodávka a montáž rozváděče stavební elektroinstalace pro "zázemí řidičů DPO", konkrétní výstroj rozváděče je specifikována v dokumentu D1.2.2.6.6</t>
  </si>
  <si>
    <t>RS1 - Dodávka a montáž rozváděče stavební elektroinstalace pro "zázemí řidičů DPO", konkrétní výstroj rozváděče je specifikována v dokumentu D1.2.2.6.6</t>
  </si>
  <si>
    <t>Zásuvka jednonásobná jednofázová, 230 V / 16 A, včetně montáže</t>
  </si>
  <si>
    <t>Zásuvka dvojnásobná jednofázová, 230 V / 16 A, včetně montáže</t>
  </si>
  <si>
    <t>Zásuvková skříň v kombinaci 1x 400 V / 32 A,
1x 400 V / 16 A, 2x 230 V / 16 A, včetně montáže</t>
  </si>
  <si>
    <t>Elektrický přímotopný konvertor, 230 V, 500 W, včetně montáže</t>
  </si>
  <si>
    <t>Elektrický přímotopný konvertor, 230 V, 2500 W, včetně montáže</t>
  </si>
  <si>
    <t>Prostorový termostat vnitřní, včetně montáže</t>
  </si>
  <si>
    <t>Teplotní čidlo 0 až 10V/-30 až 60 °C, včetně montáže</t>
  </si>
  <si>
    <t>Spínač třípólový se signálkou, 400 V / 16 A, včetně montáže</t>
  </si>
  <si>
    <t>Zásobníkový ohřívač TUV, včetně montáže</t>
  </si>
  <si>
    <t>Vypínač řazení č.1, včetně montáže</t>
  </si>
  <si>
    <t>Vypínač řazení č.1 venkovní s krytím IP44, včetně montáže</t>
  </si>
  <si>
    <t>Vypínač řazení č.5, včetně montáže</t>
  </si>
  <si>
    <t>Vypínač řazení č.6, včetně montáže</t>
  </si>
  <si>
    <t>Svítidlo zářivkové lineární zavěšené/přisazené s difuzorem, včetně montáže</t>
  </si>
  <si>
    <t>Svítidlo žárovkové, včetně montáže</t>
  </si>
  <si>
    <t>Svítidlo LED, včetně montáže</t>
  </si>
  <si>
    <t>Svítidlo LED venkovní kruhové přisazené nástěnné s krytím IP65, včetně montáže</t>
  </si>
  <si>
    <t>Svítidlo LED nouzové stropní, včetně montáže</t>
  </si>
  <si>
    <t>Svítidlo LED nouzové nástěnné, včetně montáže</t>
  </si>
  <si>
    <t>Havarijní tlačítka s aretací a krytem</t>
  </si>
  <si>
    <t>Koncové spínače dveří</t>
  </si>
  <si>
    <t>Kabel CYKY-J 3x1,5, včetně montáže</t>
  </si>
  <si>
    <t>Kabel CYKY-O 3x1,5, včetně montáže</t>
  </si>
  <si>
    <t>Kabel CYKY-O 2x1,5, včetně montáže</t>
  </si>
  <si>
    <t>Kabel CYKY-J 5x10, včetně montáže</t>
  </si>
  <si>
    <t>Kabel CYKY-J 3x2,5, včetně montáže</t>
  </si>
  <si>
    <t>Kabel CYKY-J 5x2,5, včetně montáže</t>
  </si>
  <si>
    <t>Kabel CYKY-J 5x4, včetně montáže</t>
  </si>
  <si>
    <t>Kabel CYKY-J 5x1,5, včetně montáže</t>
  </si>
  <si>
    <t>Požární ucpávky</t>
  </si>
  <si>
    <t>Konstrukce pro zavěšení svítidel, elektroinstalační trubky a lišty včetně příchytek a držáků pro uložení kabelů</t>
  </si>
  <si>
    <t>Konstrukce pro zavěšení svítidel, elektroinstalační trubky a lišty včetně příchytek a držáků pro uložení kabelů, viz. výkresy</t>
  </si>
  <si>
    <t>50</t>
  </si>
  <si>
    <t>PS01.7 - Dálkové ovládání, vizualizace</t>
  </si>
  <si>
    <t>DMX - Dodávka a montáž rozváděče ochran s PC centrálního ovládání a signalizace pro dálkové řízení technologie, konkrétní výstroj rozváděče je specifikována v dokumentu D1.2.2.8.4</t>
  </si>
  <si>
    <t>AISYS - Demonáž, subdodávka a montáž rozváděče pro dálkový přenos dat</t>
  </si>
  <si>
    <t>AISYS - Demonáž, subodávka a montáž rozváděče pro dálkový přenos dat</t>
  </si>
  <si>
    <t>Oživení přenosu</t>
  </si>
  <si>
    <t>PS01.8 - Datové okruhy a rozvody</t>
  </si>
  <si>
    <t>RACK - Dodávka a montáž rozváděče pro datové okruhy, konkrétní výstroj rozváděče je specifikována v dokumentu D1.2.2.8.4</t>
  </si>
  <si>
    <t>UTP zásuvka datová, včetně montáže</t>
  </si>
  <si>
    <t>UTP zásuvka datová</t>
  </si>
  <si>
    <t>Kabel UTP Cat. 6, včetně montáže</t>
  </si>
  <si>
    <t>Optický kabel, 12 vláken</t>
  </si>
  <si>
    <t>PS01.9 - Kamerový systém</t>
  </si>
  <si>
    <t>75xxxR.1</t>
  </si>
  <si>
    <t>IP kamera vnitřní
2 MP, rozlišení 1920x1080 při 60 fps
Motorizovaný objektiv 3,4 – 8,9 mm
Citlivost barevného obrazu: 0,08 lx
Citlivost černobílého obrazu: 0,02 lx
WDR 120 dB
Day/night režimy s přepínáním IR cut filtru
IR LED dosvit 40 m
Zodolnění IK10
Objektová video analýza s algoritmy umělé inteligence
Detekce pohybu, detekce zakrytí nebo posprejování kamery
HW platforma pro kybernetickou bezpečnost s 
certifikací FIPS 140-3 úrovně 3</t>
  </si>
  <si>
    <t>75xxxR.2</t>
  </si>
  <si>
    <t>IP kamera vnější
5 MP, rozlišení 2592x1592 při 30 fps
Motorizovaný objektiv 3 – 8,5 mm
Citlivost barevného obrazu: 0,09 lx
Citlivost černobílého obrazu: 0,02 lx
WDR 120 dB
Day/night režimy s přepínáním IR cut filtru
IR LED dosvit 50 m
Krytí IP66/IP67, zodolnění IK10
Objektová video analýza s algoritmy umělé inteligence
Detekce pohybu, detekce zakrytí nebo posprejování kamery
HW platforma pro kybernetickou bezpečnost s 
certifikací FIPS 140-3 úrovně 3</t>
  </si>
  <si>
    <t>75xxxR.3</t>
  </si>
  <si>
    <t>IP kamera vnější s polohovacím vysokorychlostním PTZ mechanismem
8 MP, rozlišení 3840x2160 při 60 fps
Motorizovaný objektiv 7 – 214 mm
Citlivost barevného obrazu: 0,1 lx
Citlivost černobílého obrazu: 0,005 lx
WDR 120 dB
Day/night režimy s přepínáním IR cut filtru
IR LED dosvit 300 m
Krytí IP66/IP67, zodolnění IK10
Pokročilé video analytické detekční AI funkce
HW platforma pro kybernetickou bezpečnost s 
certifikací FIPS 140-3 úrovně 3</t>
  </si>
  <si>
    <t>75xxxR.4</t>
  </si>
  <si>
    <t>CAM - Dodávka a montáž rozváděče pro kamerový systém, konkrétní výstroj rozváděče je specifikována v dokumentu D1.2.2.9.3</t>
  </si>
  <si>
    <t>75xxxR.5</t>
  </si>
  <si>
    <t>Kabel FTP 4x2x0,5, Cat. 5e, 4pár, drát (stíněný), včetně montáže</t>
  </si>
  <si>
    <t>75xxxR.6</t>
  </si>
  <si>
    <t>Kabel FTP 4x2x0,5, Cat. 5e, 4pár, drát (stíněný), venkovní, včetně montáže</t>
  </si>
  <si>
    <t>75xxxR.7</t>
  </si>
  <si>
    <t>Konektor 8p8c FTP drát RJ45, Cat. 5e, včetně montáže</t>
  </si>
  <si>
    <t>75xxxR.8</t>
  </si>
  <si>
    <t>Požární ucpávka EI90, včetně montáže</t>
  </si>
  <si>
    <t>m2</t>
  </si>
  <si>
    <t>75xxxR.9</t>
  </si>
  <si>
    <t>Průraz zdivem do 60 cm</t>
  </si>
  <si>
    <t>75xxxR.10</t>
  </si>
  <si>
    <t>75xxxR.11</t>
  </si>
  <si>
    <t>75xxxR.12</t>
  </si>
  <si>
    <t>SO01 - Dobíjecí stopa - nabíjecí trychtýře</t>
  </si>
  <si>
    <t>Koncovka klínová 10 kN</t>
  </si>
  <si>
    <t>Oko posuvné pro výložník 2x 55</t>
  </si>
  <si>
    <t>Kloub s vidlicí pro dvojitý výložník 55</t>
  </si>
  <si>
    <t xml:space="preserve">Izolátor smyčkový - šedý </t>
  </si>
  <si>
    <t>Výložník ø 55mm – sklolaminát l=6000mm</t>
  </si>
  <si>
    <t xml:space="preserve">Lano nerez 25 mm2 </t>
  </si>
  <si>
    <t xml:space="preserve">Dobíjecí stříška pro stacionární nabíjení parciálních trolejbusů - připojení kabelů je realizováno pomocí proudových svorek přímo na trolej, která na konci přesahuje o cca 10cm obloukovou svorku. </t>
  </si>
  <si>
    <t>Objímka kotevní s kardanem na kruhový stožár ø 205 mm</t>
  </si>
  <si>
    <t>Trakční ocelový stožár, typ C10- 324x13,5</t>
  </si>
  <si>
    <t>2pólový trakční odpojovač venkovní, 2000 A</t>
  </si>
  <si>
    <t>Stolička pod trakční odpojovač</t>
  </si>
  <si>
    <t>Svěrná koncovka k trakčnímu odpojovači</t>
  </si>
  <si>
    <t>Izolační táhlo k trakčnímu odpojovači</t>
  </si>
  <si>
    <t>Meziložisko k trakčnímu odpojovači</t>
  </si>
  <si>
    <t>Táhlo k trakčnímu odpojovači</t>
  </si>
  <si>
    <t>Ruční pohon k trakčnímu odpojovači</t>
  </si>
  <si>
    <t>Visací zámek pro zamknutí polohy trakčního odpojovače</t>
  </si>
  <si>
    <t>Bleskojistka složena ze zhášecích růžků, kabelových svorek, konzole, včetně spojovacího materiálu</t>
  </si>
  <si>
    <t>Bleskojistka složena z zhášecích růžků, kabelových svorek, konzole, včetně spojovacího materiálu</t>
  </si>
  <si>
    <t>Skříňka pro ukolejnění bleskojistek včetně konzole na stožár</t>
  </si>
  <si>
    <t>Vodič Cu 50 mm2, včetně montáže</t>
  </si>
  <si>
    <t>Usazení trakčních ocelových stožárů do připraveného základu</t>
  </si>
  <si>
    <t>Mechanizace pro usazení stožáru</t>
  </si>
  <si>
    <t xml:space="preserve">Montáž vyspecifikované technologie </t>
  </si>
  <si>
    <t>Drobný montážní materiál a montáž vyspecifikované technologie na trakční ocelový stožár</t>
  </si>
  <si>
    <t>75xxxR.24</t>
  </si>
  <si>
    <t>75xxxR.25</t>
  </si>
  <si>
    <t>113106171</t>
  </si>
  <si>
    <t>Rozebrání dlažeb vozovek ze zámkové dlažby s ložem z kameniva ručně</t>
  </si>
  <si>
    <t>VV</t>
  </si>
  <si>
    <t>2*10,5</t>
  </si>
  <si>
    <t>115101201</t>
  </si>
  <si>
    <t>Čerpání vody na dopravní výšku do 10 m průměrný přítok do 500 l/min</t>
  </si>
  <si>
    <t>hod</t>
  </si>
  <si>
    <t>115101301</t>
  </si>
  <si>
    <t>Pohotovost čerpací soupravy pro dopravní výšku do 10 m přítok do 500 l/min</t>
  </si>
  <si>
    <t>den</t>
  </si>
  <si>
    <t>131213702</t>
  </si>
  <si>
    <t>Hloubení nezapažených jam v nesoudržných horninách třídy těžitelnosti I skupiny 3 ručně</t>
  </si>
  <si>
    <t>"ruční dočištění" 2,50</t>
  </si>
  <si>
    <t>131251102</t>
  </si>
  <si>
    <t>Hloubení jam nezapažených v hornině třídy těžitelnosti I skupiny 3 objem do 50 m3 strojně</t>
  </si>
  <si>
    <t>"Základ stožárů (2ks), svahovaný výkop" 2*(3,00*3,50)*2,40</t>
  </si>
  <si>
    <t>"ruční dočištění" -2,50</t>
  </si>
  <si>
    <t>Součet</t>
  </si>
  <si>
    <t>162751117</t>
  </si>
  <si>
    <t>Vodorovné přemístění přes 9 000 do 10000 m výkopku/sypaniny z horniny třídy těžitelnosti I skupiny 1 až 3</t>
  </si>
  <si>
    <t>162751119</t>
  </si>
  <si>
    <t>Příplatek k vodorovnému přemístění výkopku/sypaniny z horniny třídy těžitelnosti I skupiny 1 až 3 ZKD 1000 m přes 10000 m</t>
  </si>
  <si>
    <t>50,4*5</t>
  </si>
  <si>
    <t>167151101</t>
  </si>
  <si>
    <t>Nakládání výkopku z hornin třídy těžitelnosti I skupiny 1 až 3 do 100 m3</t>
  </si>
  <si>
    <t>171201231</t>
  </si>
  <si>
    <t>Poplatek za předání recyklačnímu zařízení zeminy a kamení kód odpadu 17 05 04</t>
  </si>
  <si>
    <t>t</t>
  </si>
  <si>
    <t>50,4*1,8</t>
  </si>
  <si>
    <t>171251201</t>
  </si>
  <si>
    <t>Uložení sypaniny na skládky nebo meziskládky</t>
  </si>
  <si>
    <t>174151101</t>
  </si>
  <si>
    <t>Zásyp jam, šachet rýh nebo kolem objektů sypaninou se zhutněním</t>
  </si>
  <si>
    <t>50,40-0,30-6,60</t>
  </si>
  <si>
    <t>M</t>
  </si>
  <si>
    <t>58344171</t>
  </si>
  <si>
    <t>štěrkodrť frakce 0/32</t>
  </si>
  <si>
    <t>43,5*1,95</t>
  </si>
  <si>
    <t>181951112</t>
  </si>
  <si>
    <t>Úprava pláně v hornině třídy těžitelnosti I skupiny 1 až 3 se zhutněním strojně</t>
  </si>
  <si>
    <t>"Základ stožárů (2ks)" 2*(1,60*2,10)</t>
  </si>
  <si>
    <t>275313511</t>
  </si>
  <si>
    <t>Základové patky z betonu tř. C 12/15</t>
  </si>
  <si>
    <t>"podkl.beton tl.100 mm" 2*(1,00*1,50)*0,10</t>
  </si>
  <si>
    <t>275321511</t>
  </si>
  <si>
    <t>Základové patky ze ŽB bez zvýšených nároků na prostředí tř. C 25/30</t>
  </si>
  <si>
    <t>"Základ stožárů (2ks)" 2*(1,00*1,50)*2,20</t>
  </si>
  <si>
    <t>"kotevní otvor" -2*(3,14*0,30*0,30)*1,50</t>
  </si>
  <si>
    <t>275351121</t>
  </si>
  <si>
    <t>Zřízení bednění základových patek</t>
  </si>
  <si>
    <t>"Základ stožárů (2ks)" 2*(1,00+1,50)*2*2,20</t>
  </si>
  <si>
    <t>275351122</t>
  </si>
  <si>
    <t>Odstranění bednění základových patek</t>
  </si>
  <si>
    <t>275353152</t>
  </si>
  <si>
    <t>Bednění kotevních otvorů v základových patkách průřezu přes 0,17 do 0,25 m2 hl přes 1 do 2 m</t>
  </si>
  <si>
    <t>kus</t>
  </si>
  <si>
    <t>"Základ stožárů (2ks)" 2</t>
  </si>
  <si>
    <t>275362021</t>
  </si>
  <si>
    <t>Výztuž základových patek svařovanými sítěmi Kari</t>
  </si>
  <si>
    <t>"viz výpis sítě" 2*100/1000</t>
  </si>
  <si>
    <t>389381001</t>
  </si>
  <si>
    <t>Dobetonování prefabrikovaných konstrukcí</t>
  </si>
  <si>
    <t>"beton.nadzemní patka" 2*0,2</t>
  </si>
  <si>
    <t>564851011</t>
  </si>
  <si>
    <t>Podklad ze štěrkodrtě ŠD plochy do 100 m2 tl 150 mm</t>
  </si>
  <si>
    <t>596211110</t>
  </si>
  <si>
    <t>Kladení zámkové dlažby komunikací pro pěší ručně tl 60 mm skupiny A pl do 50 m2</t>
  </si>
  <si>
    <t>59245015</t>
  </si>
  <si>
    <t>dlažba zámková betonová tvaru I 200x165mm tl 60mm přírodní</t>
  </si>
  <si>
    <t>21*1,05 'Přepočtené koeficientem množství</t>
  </si>
  <si>
    <t>894411311</t>
  </si>
  <si>
    <t>Osazení betonových nebo železobetonových dílců pro šachty skruží rovných</t>
  </si>
  <si>
    <t>59224405R</t>
  </si>
  <si>
    <t>skruž betonové šachty DN 600 kanalizační 60x25x7,5cm</t>
  </si>
  <si>
    <t>997013111</t>
  </si>
  <si>
    <t>Vnitrostaveništní doprava suti a vybouraných hmot pro budovy v do 6 m</t>
  </si>
  <si>
    <t>997013501</t>
  </si>
  <si>
    <t>Odvoz suti a vybouraných hmot na skládku nebo meziskládku do 1 km se složením</t>
  </si>
  <si>
    <t>997013509</t>
  </si>
  <si>
    <t>Příplatek k odvozu suti a vybouraných hmot na skládku ZKD 1 km přes 1 km</t>
  </si>
  <si>
    <t>6,195*14 'Přepočtené koeficientem množství</t>
  </si>
  <si>
    <t>997013861</t>
  </si>
  <si>
    <t>Poplatek za předání recyklačnímu zařízení stavebního odpadu z prostého betonu kód odpadu 17 01 01</t>
  </si>
  <si>
    <t>998153131</t>
  </si>
  <si>
    <t>Přesun hmot pro samostatné zdi a valy zděné z cihel, kamene, tvárnic nebo monolitické v do 12 m</t>
  </si>
  <si>
    <t>460791213</t>
  </si>
  <si>
    <t>Montáž trubek ochranných plastových uložených volně do rýhy ohebných přes 50 do 90 mm</t>
  </si>
  <si>
    <t>2*1,50</t>
  </si>
  <si>
    <t>34571372</t>
  </si>
  <si>
    <t>trubka elektroinstalační ohebná dvouplášťová korugovaná HDPE UV stab (chránička) D 52/63mm</t>
  </si>
  <si>
    <t>3*1,05 'Přepočtené koeficientem množství</t>
  </si>
  <si>
    <t>HZS4221</t>
  </si>
  <si>
    <t>Zeměměřičské práce</t>
  </si>
  <si>
    <t>013254000</t>
  </si>
  <si>
    <t>Dokumentace skutečného provedení stavby</t>
  </si>
  <si>
    <t>013294000</t>
  </si>
  <si>
    <t>Ostatní dokumentace stavby</t>
  </si>
  <si>
    <t>030001000</t>
  </si>
  <si>
    <t>Zařízení staveniště</t>
  </si>
  <si>
    <t>Soubor</t>
  </si>
  <si>
    <t>070001000</t>
  </si>
  <si>
    <t>Provozní vlivy</t>
  </si>
  <si>
    <t>SO02 - Trakční kabely</t>
  </si>
  <si>
    <t>9-otvorový kabelovod o rozměru 385x385x1118 mm</t>
  </si>
  <si>
    <t>Meziprvek pro 9-otvorový kabelovod</t>
  </si>
  <si>
    <t>Adaptér pro 9-otvorový kabelovod</t>
  </si>
  <si>
    <t>Segmentová kabelová komora o rozměru 1325x1325x150 mm</t>
  </si>
  <si>
    <t>Betonové víko B125 pro kabelovou komoru</t>
  </si>
  <si>
    <t>Kompozitní víko B125 pro kabelovou komoru</t>
  </si>
  <si>
    <t>Kabel NSGAFÖU 1,8/3kV 1x185 mm2</t>
  </si>
  <si>
    <t>Kabelová oka pro NSGAFÖU 1,8/3kV 1x185 mm2</t>
  </si>
  <si>
    <t>Chránička KORUNGOVANÁ 110 KF červená 110mm</t>
  </si>
  <si>
    <t>Pažení výkopu</t>
  </si>
  <si>
    <t>Výkopové práce v zemině tř. III</t>
  </si>
  <si>
    <t>Frézování vozovky - živice</t>
  </si>
  <si>
    <t>75xxxR.13</t>
  </si>
  <si>
    <t>Výkopové práce ve vozovce</t>
  </si>
  <si>
    <t>75xxxR.14</t>
  </si>
  <si>
    <t>Písková lože</t>
  </si>
  <si>
    <t>75xxxR.15</t>
  </si>
  <si>
    <t>Štěrkodrť</t>
  </si>
  <si>
    <t>75xxxR.16</t>
  </si>
  <si>
    <t>Asfaltový ložní beton ACP 16+</t>
  </si>
  <si>
    <t>75xxxR.17</t>
  </si>
  <si>
    <t>Asfaltový ložní beton ACP 22+</t>
  </si>
  <si>
    <t>75xxxR.18</t>
  </si>
  <si>
    <t>Asfaltový obrusný beton ACO11+</t>
  </si>
  <si>
    <t>75xxxR.19</t>
  </si>
  <si>
    <t>Cementobetonový kryt CB I</t>
  </si>
  <si>
    <t>75xxxR.20</t>
  </si>
  <si>
    <t>75xxxR.21</t>
  </si>
  <si>
    <t>Hutnící práce</t>
  </si>
  <si>
    <t>75xxxR.22</t>
  </si>
  <si>
    <t>Hutní zkoušky</t>
  </si>
  <si>
    <t>75xxxR.23</t>
  </si>
  <si>
    <t>SO 03.1.2 - Architektonicko-stavební řešeníl</t>
  </si>
  <si>
    <t>113106121</t>
  </si>
  <si>
    <t>Rozebrání dlažeb z betonových nebo kamenných dlaždic komunikací pro pěší ručně</t>
  </si>
  <si>
    <t>"dle klimatických podmínek, předpoklad" 30,00</t>
  </si>
  <si>
    <t>3</t>
  </si>
  <si>
    <t>"obkopání stáv.objektu do hl.1,25m (50% ruční výkop)" 1,00*(19,00+12,50)*2*1,25/2</t>
  </si>
  <si>
    <t>5</t>
  </si>
  <si>
    <t>6</t>
  </si>
  <si>
    <t>151101401</t>
  </si>
  <si>
    <t>Zřízení vzepření stěn při pažení příložném hl do 4 m</t>
  </si>
  <si>
    <t>"obkopání stáv.objektu do hl.1,25m (bude upřesněno při realizaci)" (19,00+12,50)*2*1,25</t>
  </si>
  <si>
    <t>7</t>
  </si>
  <si>
    <t>151101411</t>
  </si>
  <si>
    <t>Odstranění vzepření stěn při pažení příložném hl do 4 m</t>
  </si>
  <si>
    <t>174111102</t>
  </si>
  <si>
    <t>Zásyp v uzavřených prostorech sypaninou se zhutněním ručně</t>
  </si>
  <si>
    <t>9</t>
  </si>
  <si>
    <t>Zakládání</t>
  </si>
  <si>
    <t>211531111</t>
  </si>
  <si>
    <t>Výplň odvodňovacích žeber nebo trativodů kamenivem hrubým drceným frakce 16 až 63 mm</t>
  </si>
  <si>
    <t>11</t>
  </si>
  <si>
    <t>211971110</t>
  </si>
  <si>
    <t>Zřízení opláštění žeber nebo trativodů geotextilií v rýze nebo zářezu sklonu do 1:2</t>
  </si>
  <si>
    <t>69311068</t>
  </si>
  <si>
    <t>geotextilie netkaná separační, ochranná, filtrační, drenážní PP 300g/m2</t>
  </si>
  <si>
    <t>104*1,1845 'Přepočtené koeficientem množství</t>
  </si>
  <si>
    <t>13</t>
  </si>
  <si>
    <t>212572111</t>
  </si>
  <si>
    <t>Lože pro trativody ze štěrkopísku tříděného</t>
  </si>
  <si>
    <t>14</t>
  </si>
  <si>
    <t>212755214</t>
  </si>
  <si>
    <t>Trativody z drenážních trubek plastových flexibilních DN 100 mm bez lože a obsypu</t>
  </si>
  <si>
    <t>"kolem objektu" (19,50+13,00)*2</t>
  </si>
  <si>
    <t>15</t>
  </si>
  <si>
    <t>213141111</t>
  </si>
  <si>
    <t>Zřízení vrstvy z geotextilie v rovině nebo ve sklonu do 1:5 š do 3 m</t>
  </si>
  <si>
    <t>"skladba P.1 (podlaha)" (10,855*8,445)*1,05</t>
  </si>
  <si>
    <t>"skladba P.2 (spodní vrstva zdvojené podlahy)" (6,405*11,33)*1,05</t>
  </si>
  <si>
    <t>16</t>
  </si>
  <si>
    <t>172,451*1,1845 'Přepočtené koeficientem množství</t>
  </si>
  <si>
    <t>17</t>
  </si>
  <si>
    <t>271532211</t>
  </si>
  <si>
    <t>Podsyp pod základové konstrukce se zhutněním z hrubého kameniva frakce 32 až 63 mm</t>
  </si>
  <si>
    <t xml:space="preserve">"skladba P.2 (spodní vrstva zdvojené podlahy)" </t>
  </si>
  <si>
    <t>"zásyp stáv.prostor pod novou podlahou"</t>
  </si>
  <si>
    <t>"v=2270mm (celý prostor od úrovně -3,500 po úroveň -1,430)" (6,405*11,33)*2,07</t>
  </si>
  <si>
    <t>"výklenek" (0,235*3,925)*(2,07-0,40)+(0,90*0,15)*2,07</t>
  </si>
  <si>
    <t>"nové ŽB sloupy" -4*(0,40*0,50)*(2,07-0,40)</t>
  </si>
  <si>
    <t>"nové zákl.pásy" -2*(0,60*5,96)*0,40</t>
  </si>
  <si>
    <t>18</t>
  </si>
  <si>
    <t>271532212</t>
  </si>
  <si>
    <t>Podsyp pod základové konstrukce se zhutněním z hrubého kameniva frakce 16 až 32 mm</t>
  </si>
  <si>
    <t>"skladba P.1 (podlaha)"</t>
  </si>
  <si>
    <t>"v=705mm (celý prostor)" (10,045*3,31)*0,705</t>
  </si>
  <si>
    <t>"v=705mm (mezi stáv.základy)" (10,22*4,21)*0,705</t>
  </si>
  <si>
    <t>-(0,525*4,21)*0,705</t>
  </si>
  <si>
    <t>-(3,20*1,125)*0,705</t>
  </si>
  <si>
    <t>-(4,40*0,925)*0,705</t>
  </si>
  <si>
    <t>-(0,595*0,925)*0,705</t>
  </si>
  <si>
    <t>-(3,80*1,525)*0,705</t>
  </si>
  <si>
    <t>-(4,795*1,505)*0,705</t>
  </si>
  <si>
    <t>-7*(0,80*0,45)*0,705-1*(0,595*0,45)*0,705</t>
  </si>
  <si>
    <t>"skladba P.2 (spodní vrstva zdvojené podlahy)"</t>
  </si>
  <si>
    <t xml:space="preserve">"zásyp stáv.prostor pod novou podlahou" </t>
  </si>
  <si>
    <t>"v=200mm (celý prostor od úrovně -3,500 po úroveň -1,430)" (6,405*11,33)*0,20</t>
  </si>
  <si>
    <t>"nové ŽB sloupy" -4*(0,40*0,50)*0,20</t>
  </si>
  <si>
    <t>"výklenek" (0,235*3,925)*0,20+(0,90*0,15)*0,20</t>
  </si>
  <si>
    <t>19</t>
  </si>
  <si>
    <t>274313511</t>
  </si>
  <si>
    <t>Základové pasy z betonu tř. C 12/15</t>
  </si>
  <si>
    <t>"Základový pás Z1=2ks" 2*(0,60*5,96)*0,10</t>
  </si>
  <si>
    <t>"dobetonávka" 1*(0,235*3,90)*0,10</t>
  </si>
  <si>
    <t>20</t>
  </si>
  <si>
    <t>274321511</t>
  </si>
  <si>
    <t>Základové pasy ze ŽB bez zvýšených nároků na prostředí tř. C 25/30</t>
  </si>
  <si>
    <t>"Základový pás Z1=2ks" 2*(0,60*5,96)*0,60</t>
  </si>
  <si>
    <t>"dobetonávka" 1*(0,235*3,90)*0,60</t>
  </si>
  <si>
    <t>274351121</t>
  </si>
  <si>
    <t>Zřízení bednění základových pasů rovného</t>
  </si>
  <si>
    <t>"Základový pás Z1=2ks" 2*(0,60+5,96)*2*0,60</t>
  </si>
  <si>
    <t>"dobetonávka" 1*(0,235*2)*0,60</t>
  </si>
  <si>
    <t>22</t>
  </si>
  <si>
    <t>274351122</t>
  </si>
  <si>
    <t>Odstranění bednění základových pasů rovného</t>
  </si>
  <si>
    <t>23</t>
  </si>
  <si>
    <t>274362021</t>
  </si>
  <si>
    <t>Výztuž základových pasů svařovanými sítěmi Kari</t>
  </si>
  <si>
    <t>"Základový pás Z1=2ks"</t>
  </si>
  <si>
    <t>"viz výpis výztuže" 2*250,69/1000</t>
  </si>
  <si>
    <t>"Základ v ose D" 4,21*1,00*0,50*80,00/1000</t>
  </si>
  <si>
    <t>"Sloup S1=4ks"</t>
  </si>
  <si>
    <t>"viz výpis výztuže" 4*77,90/1000</t>
  </si>
  <si>
    <t>279113155</t>
  </si>
  <si>
    <t>Základová zeď tl přes 300 do 400 mm z tvárnic ztraceného bednění včetně výplně z betonu tř. C 25/30</t>
  </si>
  <si>
    <t>"Sloup S1=4ks" 4*0,50*6,70</t>
  </si>
  <si>
    <t>25</t>
  </si>
  <si>
    <t>279113156</t>
  </si>
  <si>
    <t>Základová zeď tl přes 400 do 500 mm z tvárnic ztraceného bednění včetně výplně z betonu tř. C 25/30</t>
  </si>
  <si>
    <t>"Základ v ose D" 4,21*1,00</t>
  </si>
  <si>
    <t>Svislé a kompletní konstrukce</t>
  </si>
  <si>
    <t>26</t>
  </si>
  <si>
    <t>310238411</t>
  </si>
  <si>
    <t>Zazdívka otvorů pl přes 0,25 do 1 m2 ve zdivu nadzákladovém cihlami pálenými na MC</t>
  </si>
  <si>
    <t>"přizdívka ostění u vrat m.č.1.13" 0,265*2,50*0,25</t>
  </si>
  <si>
    <t>27</t>
  </si>
  <si>
    <t>310239411</t>
  </si>
  <si>
    <t>Zazdívka otvorů pl přes 1 do 4 m2 ve zdivu nadzákladovém cihlami pálenými na MC</t>
  </si>
  <si>
    <t>"zazdění vyb.vrat stáv.m.č.1.02" 2,20*2,70*0,25</t>
  </si>
  <si>
    <t>28</t>
  </si>
  <si>
    <t>317142442</t>
  </si>
  <si>
    <t>Překlad nenosný pórobetonový š 150 mm v do 250 mm na tenkovrstvou maltu dl přes 1000 do 1250 mm</t>
  </si>
  <si>
    <t>"překlad P/1 - viz seznam podrobností" 1,00+1,00</t>
  </si>
  <si>
    <t>29</t>
  </si>
  <si>
    <t>317234410</t>
  </si>
  <si>
    <t>Vyzdívka mezi nosníky z cihel pálených na MC</t>
  </si>
  <si>
    <t>"překlad P1 (1ks)=5x I 180 dl.2,26m" 1*0,60*2,26*0,20</t>
  </si>
  <si>
    <t>"překlad P2 (1ks)=2x I 180 dl.1,36m" 1*0,25*1,36*0,20</t>
  </si>
  <si>
    <t>"překlad P3 (1ks)=2x I 180 dl.1,30m" 1*0,25*1,30*0,20</t>
  </si>
  <si>
    <t>"překlad P4 (1ks)=2x I 180 dl.2,56m" 1*0,25*2,56*0,20</t>
  </si>
  <si>
    <t>"překlad P5 (1ks)=5x I 180 dl.2,76m" 1*0,60*2,76*0,20</t>
  </si>
  <si>
    <t>"překlad P6 (2ks)=2x I 200 dl.3,06m" 2*0,25*3,06*0,20</t>
  </si>
  <si>
    <t>317941123</t>
  </si>
  <si>
    <t>Osazování ocelových válcovaných nosníků na zdivu I, IE, U, UE nebo L výšky přes 120 do 220 mm</t>
  </si>
  <si>
    <t>"Hmotnost profilu 21,90 Kg/m"</t>
  </si>
  <si>
    <t>"překlad P1 (1ks)=5x I 180 dl.2,26m" 1*5*2,26*21,90/1000</t>
  </si>
  <si>
    <t>"překlad P2 (1ks)=2x I 180 dl.1,36m" 1*2*1,36*21,90/1000</t>
  </si>
  <si>
    <t>"překlad P3 (1ks)=2x I 180 dl.1,30m" 1*2*1,30*21,90/1000</t>
  </si>
  <si>
    <t>"překlad P4 (1ks)=2x I 180 dl.2,56m" 1*2*2,56*21,90/1000</t>
  </si>
  <si>
    <t>"překlad P5 (1ks)=5x I 180 dl.2,76m" 1*5*2,76*21,90/1000</t>
  </si>
  <si>
    <t>Mezisoučet</t>
  </si>
  <si>
    <t>"Hmotnost profilu 26,30 Kg/m"</t>
  </si>
  <si>
    <t>"překlad P6 (2ks)=2x I 200 dl.3,06m" 2*2*3,06*26,30/1000</t>
  </si>
  <si>
    <t>31</t>
  </si>
  <si>
    <t>13010720</t>
  </si>
  <si>
    <t>ocel profilová jakost S235JR (11 375) průřez I (IPN) 180</t>
  </si>
  <si>
    <t>13010722</t>
  </si>
  <si>
    <t>ocel profilová jakost S235JR (11 375) průřez I (IPN) 200</t>
  </si>
  <si>
    <t>33</t>
  </si>
  <si>
    <t>319201321</t>
  </si>
  <si>
    <t>Vyrovnání nerovného povrchu zdiva tl do 30 mm maltou</t>
  </si>
  <si>
    <t>"překlad P1 (1ks)=5x I 180 dl.2,26m" 1*(0,60+0,20*2)*2,26</t>
  </si>
  <si>
    <t>"překlad P2 (1ks)=2x I 180 dl.1,36m" 1*(0,25+0,20*2)*1,36</t>
  </si>
  <si>
    <t>"překlad P3 (1ks)=2x I 180 dl.1,30m" 1*(0,25+0,20*2)*1,30</t>
  </si>
  <si>
    <t>"překlad P4 (1ks)=2x I 180 dl.2,56m" 1*(0,25+0,20*2)*2,56</t>
  </si>
  <si>
    <t>"překlad P5 (1ks)=5x I 180 dl.2,76m" 1*(0,60+0,20*2)*2,76</t>
  </si>
  <si>
    <t>"překlad P6 (2ks)=2x I 200 dl.3,06m" 2*(0,25+0,20*2)*3,06</t>
  </si>
  <si>
    <t>"stáv.fasáda vč.soklu" 114,21+262,3168</t>
  </si>
  <si>
    <t>34</t>
  </si>
  <si>
    <t>319231212</t>
  </si>
  <si>
    <t>Dodatečná izolace PE fólií zdiva cihelného tl do 300 mm podřezáním řetězovou pilou</t>
  </si>
  <si>
    <t>(17,95+5*3,50+2*10,75+6,70)*0,3</t>
  </si>
  <si>
    <t>35</t>
  </si>
  <si>
    <t>319231213</t>
  </si>
  <si>
    <t>Dodatečná izolace PE fólií zdiva cihelného tl přes 300 do 600 mm podřezáním řetězovou pilou</t>
  </si>
  <si>
    <t>2*5,10*0,6</t>
  </si>
  <si>
    <t>36</t>
  </si>
  <si>
    <t>340271021</t>
  </si>
  <si>
    <t>Zazdívka otvorů v příčkách nebo stěnách pl přes 0,25 do 1 m2 tvárnicemi pórobetonovými tl 100 mm</t>
  </si>
  <si>
    <t>"doplnění zhlaví nosníků u porobetonové stěny" 2*0,25*3,70</t>
  </si>
  <si>
    <t>37</t>
  </si>
  <si>
    <t>342272245</t>
  </si>
  <si>
    <t>Příčka z pórobetonových hladkých tvárnic na tenkovrstvou maltu tl 150 mm</t>
  </si>
  <si>
    <t xml:space="preserve">"1.NP" </t>
  </si>
  <si>
    <t>"mezi m.č.1.12 a 1.13" 5,00*6,70</t>
  </si>
  <si>
    <t>"mezi m.č.1.12 a soc.zařízením" 3,70*4,25</t>
  </si>
  <si>
    <t>"dveře T/4" -0,80*2,00</t>
  </si>
  <si>
    <t xml:space="preserve">"1.NP +4,650" </t>
  </si>
  <si>
    <t>"mezipatro" 2,50*4,50</t>
  </si>
  <si>
    <t>"dveře Z/2" -0,80*1,00</t>
  </si>
  <si>
    <t>38</t>
  </si>
  <si>
    <t>342291131</t>
  </si>
  <si>
    <t>Ukotvení příček k betonovým konstrukcím plochými kotvami</t>
  </si>
  <si>
    <t>2*5,00+2*3,70</t>
  </si>
  <si>
    <t>39</t>
  </si>
  <si>
    <t>346244381</t>
  </si>
  <si>
    <t>Plentování jednostranné v do 200 mm válcovaných nosníků cihlami</t>
  </si>
  <si>
    <t>"překlad P1 (1ks)=5x I 180 dl.2,26m" 1*2*2,26*0,20</t>
  </si>
  <si>
    <t>"překlad P2 (1ks)=2x I 180 dl.1,36m" 1*2*1,36*0,20</t>
  </si>
  <si>
    <t>"překlad P3 (1ks)=2x I 180 dl.1,30m" 1*2*1,30*0,20</t>
  </si>
  <si>
    <t>"překlad P4 (1ks)=2x I 180 dl.2,56m" 1*2*2,56*0,20</t>
  </si>
  <si>
    <t>"překlad P5 (1ks)=5x I 180 dl.2,76m" 1*2*2,76*0,20</t>
  </si>
  <si>
    <t>"překlad P6 (2ks)=2x I 200 dl.3,06m" 2*2*3,06*0,20</t>
  </si>
  <si>
    <t>40</t>
  </si>
  <si>
    <t>413352111</t>
  </si>
  <si>
    <t>Zřízení podpěrné konstrukce nosníků výšky podepření do 4 m pro nosník výšky do 100 cm</t>
  </si>
  <si>
    <t xml:space="preserve">"podepřená čast věnců mimo zdivo" </t>
  </si>
  <si>
    <t>"Věnec V2=2ks" 2*0,25*6,60</t>
  </si>
  <si>
    <t>"Věnec V3=3ks" 3*0,25*4,21</t>
  </si>
  <si>
    <t>41</t>
  </si>
  <si>
    <t>413352112</t>
  </si>
  <si>
    <t>Odstranění podpěrné konstrukce nosníků výšky podepření do 4 m pro nosník výšky do 100 cm</t>
  </si>
  <si>
    <t>42</t>
  </si>
  <si>
    <t>417321515</t>
  </si>
  <si>
    <t>Ztužující pásy a věnce ze ŽB tř. C 25/30</t>
  </si>
  <si>
    <t>"Věnec V1=2ks" 2*(0,25*0,15)*(17,80+3,735*3)</t>
  </si>
  <si>
    <t>"Věnec V2=2ks" 2*(0,25*0,42)*(17,80)</t>
  </si>
  <si>
    <t>"Věnec V3=3ks" 3*(0,25*0,25)*(4,21)</t>
  </si>
  <si>
    <t>43</t>
  </si>
  <si>
    <t>417351115</t>
  </si>
  <si>
    <t>Zřízení bednění ztužujících věnců</t>
  </si>
  <si>
    <t>"Věnec V1=2ks" 2*(0,15*2)*(17,80+3,735*3)</t>
  </si>
  <si>
    <t>"Věnec V2=2ks" 2*(0,42*2)*(17,80)</t>
  </si>
  <si>
    <t>"Věnec V3=3ks" 3*(0,25*2)*(4,21)</t>
  </si>
  <si>
    <t>417351116</t>
  </si>
  <si>
    <t>Odstranění bednění ztužujících věnců</t>
  </si>
  <si>
    <t>45</t>
  </si>
  <si>
    <t>417361821</t>
  </si>
  <si>
    <t>Výztuž ztužujících pásů a věnců betonářskou ocelí 10 505</t>
  </si>
  <si>
    <t>"viz výpis výztuže"</t>
  </si>
  <si>
    <t>"Věnec V1=2ks" 2*316,50/1000</t>
  </si>
  <si>
    <t>"Věnec V2=2ks" 2*335,00/1000</t>
  </si>
  <si>
    <t>"Věnec V3=3ks" 3*41,00/1000</t>
  </si>
  <si>
    <t>Komunikace</t>
  </si>
  <si>
    <t>46</t>
  </si>
  <si>
    <t>564851012</t>
  </si>
  <si>
    <t>Podklad ze štěrkodrtě ŠD plochy do 100 m2 tl 160 mm</t>
  </si>
  <si>
    <t>"viz skladba P.4" 70,00</t>
  </si>
  <si>
    <t>47</t>
  </si>
  <si>
    <t>596811311</t>
  </si>
  <si>
    <t>Kladení velkoformátové betonové dlažby tl do 100 mm velikosti do 0,5 m2 pl do 300 m2</t>
  </si>
  <si>
    <t>48</t>
  </si>
  <si>
    <t>59245601</t>
  </si>
  <si>
    <t>dlažba desková betonová tl 50mm přírodní</t>
  </si>
  <si>
    <t>70*1,03 'Přepočtené koeficientem množství</t>
  </si>
  <si>
    <t>49</t>
  </si>
  <si>
    <t>611321145</t>
  </si>
  <si>
    <t>Vápenocementová omítka štuková dvouvrstvá vnitřních schodišťových konstrukcí nanášená ručně</t>
  </si>
  <si>
    <t>"přizdívka ostění u vrat m.č.1.13" 0,265*2,50</t>
  </si>
  <si>
    <t>"zazdění vyb.vrat stáv.m.č.1.02" 2,20*2,70</t>
  </si>
  <si>
    <t xml:space="preserve">"z nových příček tl.150mm" </t>
  </si>
  <si>
    <t>"1.NP"</t>
  </si>
  <si>
    <t>"mezi m.č.1.12 a 1.13" 5,00*6,70*2</t>
  </si>
  <si>
    <t>"mezi m.č.1.12 a soc.zařízením (z jedné strany)" 3,70*4,25</t>
  </si>
  <si>
    <t>"obklad" -2,00*(1,27+1,25+1,355)</t>
  </si>
  <si>
    <t>"mezipatro (z jedné strany)" 2,50*4,50</t>
  </si>
  <si>
    <t>612131101</t>
  </si>
  <si>
    <t>Cementový postřik vnitřních stěn nanášený celoplošně ručně</t>
  </si>
  <si>
    <t>51</t>
  </si>
  <si>
    <t>612135101</t>
  </si>
  <si>
    <t>Hrubá výplň rýh ve stěnách maltou jakékoli šířky rýhy</t>
  </si>
  <si>
    <t>"po vybourání příček"</t>
  </si>
  <si>
    <t>"stáv.příčka mezi m.č.1.01 a m.č.1.02" 2*3,90</t>
  </si>
  <si>
    <t>"stáv.příčka mezi m.č.1.03 a m.č.1.04" 1*5,50</t>
  </si>
  <si>
    <t>13,3*0,15</t>
  </si>
  <si>
    <t>52</t>
  </si>
  <si>
    <t>612142001</t>
  </si>
  <si>
    <t>Pletivo sklovláknité vnitřních stěn vtlačené do tmelu</t>
  </si>
  <si>
    <t>"ze zazdívek/přizdívek + ostění" 6,6025+12,987</t>
  </si>
  <si>
    <t>"z ocel.překladů" 12,391</t>
  </si>
  <si>
    <t>"z hrubých výpní rýh ve stěnách" 13,30*0,15</t>
  </si>
  <si>
    <t>53</t>
  </si>
  <si>
    <t>612325302</t>
  </si>
  <si>
    <t>Vápenocementová štuková omítka ostění nebo nadpraží</t>
  </si>
  <si>
    <t>"půdorys 1.NP"</t>
  </si>
  <si>
    <t>"nové okno AL/2" 1*(1,00+1,15*2)*0,30</t>
  </si>
  <si>
    <t>"nové dveře AL/3" 1*(0,90+2,00*2)*0,30</t>
  </si>
  <si>
    <t>"nové 2křídl.dveře AL/4" 1*(1,50+2,20*2)*0,30</t>
  </si>
  <si>
    <t>"nové 2křídl.dveře AL/5" 2*(2,40+2,15*2)*0,30</t>
  </si>
  <si>
    <t>"nové dveře AL/1" 2*(2,06+2,50*2)*0,30</t>
  </si>
  <si>
    <t>"půdorys 1.NP +4,650"</t>
  </si>
  <si>
    <t>"nové dveře Z/2" 1*(0,98+1,18*2)*0,15</t>
  </si>
  <si>
    <t>54</t>
  </si>
  <si>
    <t>612325422</t>
  </si>
  <si>
    <t>Oprava vnitřní vápenocementové štukové omítky tl jádrové omítky do 20 mm a tl štuku do 3 mm stěn v rozsahu plochy přes 10 do 30 %</t>
  </si>
  <si>
    <t>"viz skladba F.6 (zateplení stáv.stěny vnitřní)" 85,725</t>
  </si>
  <si>
    <t>"m.č.1.01 (po podhled) vč.soc.zázemí" 2,70*(10,50*2+3,485*2)</t>
  </si>
  <si>
    <t>"dveře AL/1" -2,06*2,50</t>
  </si>
  <si>
    <t>"m.č.1.04 (po podhled) vč.soc.zázemí" 2,70*(10,50*2+4,21)</t>
  </si>
  <si>
    <t>"m.č.1.12 (po podhled)" 3,99*(6,70+8,475)</t>
  </si>
  <si>
    <t>"dveře AL/3" -1,06*2,50</t>
  </si>
  <si>
    <t>"dveře AL/4" -1,66*2,28</t>
  </si>
  <si>
    <t>"m.č.1.13 (po podhled)" 3,715*(6,70+3,055*2)</t>
  </si>
  <si>
    <t>"dveře AL/5" -2*2,56*2,81</t>
  </si>
  <si>
    <t>55</t>
  </si>
  <si>
    <t>612331121</t>
  </si>
  <si>
    <t>Cementová omítka hladká jednovrstvá vnitřních stěn nanášená ručně</t>
  </si>
  <si>
    <t>"pod keramické obklady" 94,28</t>
  </si>
  <si>
    <t>56</t>
  </si>
  <si>
    <t>619991005</t>
  </si>
  <si>
    <t>Zakrytí stěny PE fólií</t>
  </si>
  <si>
    <t>"nové okno AL/2" 1*(1,00*1,15)</t>
  </si>
  <si>
    <t>"stáv.2křídl.vrata/dveře" 3*(1,70*2,20)</t>
  </si>
  <si>
    <t>"nové dveře AL/3" 1*(0,90*2,00)</t>
  </si>
  <si>
    <t>"nové 2křídl.dveře AL/4" 1*(1,50*2,20)</t>
  </si>
  <si>
    <t>"nové 2křídl.dveře AL/5" 2*(2,40*2,15)</t>
  </si>
  <si>
    <t>"nové dveře AL/1" 2*(2,06*2,50)</t>
  </si>
  <si>
    <t>"nové okno AL/6" 4*(1,00*0,35)</t>
  </si>
  <si>
    <t>"nové dveře Z/2" 1*(0,80*1,00)</t>
  </si>
  <si>
    <t>57</t>
  </si>
  <si>
    <t>619995001</t>
  </si>
  <si>
    <t>Začištění omítek kolem oken, dveří, podlah nebo obkladů</t>
  </si>
  <si>
    <t>58</t>
  </si>
  <si>
    <t>622111111</t>
  </si>
  <si>
    <t>Vyspravení celoplošné cementovou maltou vnějších stěn betonových nebo železobetonových</t>
  </si>
  <si>
    <t>59</t>
  </si>
  <si>
    <t>622131121</t>
  </si>
  <si>
    <t>Penetrační nátěr vnějších stěn nanášený ručně</t>
  </si>
  <si>
    <t>"viz skladba F.1 (stěna základ/suterén)" 81,65</t>
  </si>
  <si>
    <t>"viz skladba F.2 (stěna sokl)" 32,56</t>
  </si>
  <si>
    <t>"viz skladba F.3 (stěna obvodová)" 170,41</t>
  </si>
  <si>
    <t>"viz skladba F.4 (stěna obvodová - lizény)" 81,385</t>
  </si>
  <si>
    <t>"viz skladba F.5 (stěna v úrovni +4,140)" (1,00*2)*10,35</t>
  </si>
  <si>
    <t>"viz skladba F.5* (stěna v úrovni +4,140 v prostoru rozvodny)" (1,00*2)*6,70</t>
  </si>
  <si>
    <t>"viz skladba F.7 (zateplení nové stěny vnitřní)" 27,90</t>
  </si>
  <si>
    <t>60</t>
  </si>
  <si>
    <t>622151011</t>
  </si>
  <si>
    <t>Penetrační silikátový nátěr vnějších pastovitých tenkovrstvých omítek stěn</t>
  </si>
  <si>
    <t>"viz skladba F.3 (stěna obvodová ETICS)+ F.4 (stěna obvodová-Lizény, ETICS)" 251,7948+9,002+1,52</t>
  </si>
  <si>
    <t>61</t>
  </si>
  <si>
    <t>622211031</t>
  </si>
  <si>
    <t>Montáž kontaktního zateplení vnějších stěn lepením a mechanickým kotvením polystyrénových desek do betonu a zdiva tl přes 120 do 160 mm</t>
  </si>
  <si>
    <t>"viz skladba F.1 stěna základ/suterén (ETICS)" 1,25*(18,25+12,65)*2+1,25*(0,40*2*2)+12*(0,10*2)</t>
  </si>
  <si>
    <t>"viz skladba F.2 stěna sokl (ETICS)" 0,65*(18,25+12,65)*2+0,65*(0,40*2*2)+12*(0,10*2)</t>
  </si>
  <si>
    <t>"dveře/vrata" -2*0,65*2,06-1*0,65*1,06-1*0,65*1,60-2*0,65*2,56-3*0,65*1,70</t>
  </si>
  <si>
    <t>"viz skladba F.3 (stěna obvodová ETICS)" 2,65*(18,25+12,65)*2+2,65*(0,40*2*2)+12*(0,10*2)</t>
  </si>
  <si>
    <t>"viz skladba F.4 (stěna obvodová-Lizény, ETICS)" 0,85*(18,25+12,65)*2+0,85*(0,40*2*2)+12*(0,10*2)</t>
  </si>
  <si>
    <t>"dveře/vrata" -2*2,06*(2,50-0,65)-1*1,00*1,15-1*1,06*(2,50-0,65)-1*1,60*(2,28-0,65)-2*2,56*(2,81-0,65)-3*1,70*(2,20-0,65)</t>
  </si>
  <si>
    <t>"štítové stěny" 2*(1,80)*2+2*(22,60)</t>
  </si>
  <si>
    <t>"doplnění nad nižší střešní částí (čela)" 2*1,00*1,25*2</t>
  </si>
  <si>
    <t>62</t>
  </si>
  <si>
    <t>28376424</t>
  </si>
  <si>
    <t>deska XPS hrana polodrážková a hladký povrch 300kPA λ=0,035 tl 140mm</t>
  </si>
  <si>
    <t>114,21*1,05 'Přepočtené koeficientem množství</t>
  </si>
  <si>
    <t>63</t>
  </si>
  <si>
    <t>28375951</t>
  </si>
  <si>
    <t>deska EPS 70 fasádní λ=0,039 tl 140mm</t>
  </si>
  <si>
    <t>251,795*1,05 'Přepočtené koeficientem množství</t>
  </si>
  <si>
    <t>64</t>
  </si>
  <si>
    <t>622221111</t>
  </si>
  <si>
    <t>Montáž kontaktního zateplení vnějších stěn lepením a mechanickým kotvením desek z minerální vlny s kolmou orientací do zdiva a betonu tl přes 40 do 80 mm</t>
  </si>
  <si>
    <t xml:space="preserve">"viz skladba F.6 (zateplení stáv.stěny vnitřní)" </t>
  </si>
  <si>
    <t>"m.č.1.08" 2,70*1,80</t>
  </si>
  <si>
    <t>"m.č.1.11" 3,60*(0,50*2+10,50)</t>
  </si>
  <si>
    <t>"m.č.1.12" 3,90*(3,75+0,50)</t>
  </si>
  <si>
    <t>"stěny nad zatepleným podhledem-viz řez A-A od úrovně +3,055 po +3,600" 0,545*10,50*4</t>
  </si>
  <si>
    <t>"viz skladba F.7 (zateplení nové stěny vnitřní)" 5,90*5,00</t>
  </si>
  <si>
    <t>65</t>
  </si>
  <si>
    <t>63151511</t>
  </si>
  <si>
    <t>deska tepelně izolační minerální kontaktních fasád kolmé vlákno λ=0,040-0,041 tl 80mm</t>
  </si>
  <si>
    <t>113,625*1,05 'Přepočtené koeficientem množství</t>
  </si>
  <si>
    <t>66</t>
  </si>
  <si>
    <t>622221121</t>
  </si>
  <si>
    <t>Montáž kontaktního zateplení vnějších stěn lepením a mechanickým kotvením desek z minerální vlny s kolmou orientací do zdiva a betonu tl přes 80 do 120 mm</t>
  </si>
  <si>
    <t>67</t>
  </si>
  <si>
    <t>63151513</t>
  </si>
  <si>
    <t>deska tepelně izolační minerální kontaktních fasád kolmé vlákno λ=0,040-0,041 tl 100mm</t>
  </si>
  <si>
    <t>34,1*1,05 'Přepočtené koeficientem množství</t>
  </si>
  <si>
    <t>68</t>
  </si>
  <si>
    <t>622251101</t>
  </si>
  <si>
    <t>Příplatek k cenám kontaktního zateplení vnějších stěn za zápustnou montáž a použití tepelněizolačních zátek z polystyrenu</t>
  </si>
  <si>
    <t>69</t>
  </si>
  <si>
    <t>622251105</t>
  </si>
  <si>
    <t>Příplatek k cenám kontaktního zateplení vnějších stěn za zápustnou montáž a použití tepelněizolačních zátek z minerální vlny</t>
  </si>
  <si>
    <t>113,625+34,1</t>
  </si>
  <si>
    <t>70</t>
  </si>
  <si>
    <t>622252001</t>
  </si>
  <si>
    <t>Montáž profilů kontaktního zateplení připevněných mechanicky</t>
  </si>
  <si>
    <t>(18,25+12,65)*2+(0,40*2*2)+12*(0,10*2)</t>
  </si>
  <si>
    <t>71</t>
  </si>
  <si>
    <t>59051651</t>
  </si>
  <si>
    <t>profil zakládací Al tl 0,7mm pro ETICS pro izolant tl 140mm</t>
  </si>
  <si>
    <t>65,8*1,05 'Přepočtené koeficientem množství</t>
  </si>
  <si>
    <t>72</t>
  </si>
  <si>
    <t>622252002</t>
  </si>
  <si>
    <t>Montáž profilů kontaktního zateplení lepených</t>
  </si>
  <si>
    <t>"nové okno AL/2" 1*(1,00+1,15*2)</t>
  </si>
  <si>
    <t>"stáv.2křídl.vrata/dveře" 3*(1,70+2,20*2)</t>
  </si>
  <si>
    <t>"nové dveře AL/3" 1*(0,90+2,00*2)</t>
  </si>
  <si>
    <t>"nové 2křídl.dveře AL/4" 1*(1,50+2,20*2)</t>
  </si>
  <si>
    <t>"nové 2křídl.dveře AL/5" 2*(2,40+2,15*2)</t>
  </si>
  <si>
    <t>"nové dveře AL/1" 2*(2,06+2,50*2)</t>
  </si>
  <si>
    <t xml:space="preserve">"půdorys 1.NP +4,650" </t>
  </si>
  <si>
    <t>"nové okno AL/6" 4*(1,00+0,35*2)</t>
  </si>
  <si>
    <t>73</t>
  </si>
  <si>
    <t>28342205</t>
  </si>
  <si>
    <t>profil napojovací okenní PVC s výztužnou tkaninou 6mm</t>
  </si>
  <si>
    <t>66,72*1,05 'Přepočtené koeficientem množství</t>
  </si>
  <si>
    <t>74</t>
  </si>
  <si>
    <t>622321121</t>
  </si>
  <si>
    <t>Vápenocementová omítka hladká jednovrstvá vnějších stěn nanášená ručně</t>
  </si>
  <si>
    <t>75</t>
  </si>
  <si>
    <t>622335202</t>
  </si>
  <si>
    <t>Oprava cementové škrábané omítky vnějších stěn v rozsahu přes 10 do 30 %</t>
  </si>
  <si>
    <t>"viz skladba F.3 (stěna obvodová ETICS)+ F.4 (stěna obvodová-Lizény, ETICS)" 262,3168</t>
  </si>
  <si>
    <t>76</t>
  </si>
  <si>
    <t>622541012</t>
  </si>
  <si>
    <t>Tenkovrstvá silikonsilikátová zatíraná omítka zrnitost 1,5 mm vnějších stěn</t>
  </si>
  <si>
    <t>77</t>
  </si>
  <si>
    <t>622541022</t>
  </si>
  <si>
    <t>Tenkovrstvá silikonsilikátová zatíraná omítka zrnitost 2,0 mm vnějších stěn</t>
  </si>
  <si>
    <t>78</t>
  </si>
  <si>
    <t>629991011</t>
  </si>
  <si>
    <t>Zakrytí výplní otvorů a svislých ploch fólií přilepenou lepící páskou</t>
  </si>
  <si>
    <t>79</t>
  </si>
  <si>
    <t>629995101</t>
  </si>
  <si>
    <t>Očištění vnějších ploch tlakovou vodou</t>
  </si>
  <si>
    <t>114,21+262,3168</t>
  </si>
  <si>
    <t>80</t>
  </si>
  <si>
    <t>631311116</t>
  </si>
  <si>
    <t>Mazanina tl přes 50 do 80 mm z betonu prostého bez zvýšených nároků na prostředí tř. C 25/30</t>
  </si>
  <si>
    <t>"beton.mazanina tl.60 mm" (6,695*11,68)*0,06</t>
  </si>
  <si>
    <t>81</t>
  </si>
  <si>
    <t>631311123</t>
  </si>
  <si>
    <t>Mazanina tl přes 80 do 120 mm z betonu prostého bez zvýšených nároků na prostředí tř. C 12/15</t>
  </si>
  <si>
    <t>"podkladní beton tl.100mm" (6,695*11,68)*0,10</t>
  </si>
  <si>
    <t>82</t>
  </si>
  <si>
    <t>631311136</t>
  </si>
  <si>
    <t>Mazanina tl přes 120 do 240 mm z betonu prostého bez zvýšených nároků na prostředí tř. C 25/30</t>
  </si>
  <si>
    <t xml:space="preserve">"skladba P.1 (podlaha)" </t>
  </si>
  <si>
    <t>"deska tl.150mm" (10,855*8,445)*0,15</t>
  </si>
  <si>
    <t>"deska tl.200mm vyztužená svař.sít" (6,695*11,68)*0,20</t>
  </si>
  <si>
    <t>83</t>
  </si>
  <si>
    <t>631311214</t>
  </si>
  <si>
    <t>Mazanina tl přes 50 do 80 mm z betonu prostého se zvýšenými nároky na prostředí tř. C 25/30</t>
  </si>
  <si>
    <t>"beton.mazanina tl.50mm" (10,855*8,445)*0,05</t>
  </si>
  <si>
    <t>84</t>
  </si>
  <si>
    <t>631319013</t>
  </si>
  <si>
    <t>Příplatek k mazanině tl přes 120 do 240 mm za přehlazení povrchu</t>
  </si>
  <si>
    <t>85</t>
  </si>
  <si>
    <t>631319021</t>
  </si>
  <si>
    <t>Příplatek k mazanině tl přes 50 do 80 mm za přehlazení s poprášením cementem</t>
  </si>
  <si>
    <t>4,584+4,692</t>
  </si>
  <si>
    <t>86</t>
  </si>
  <si>
    <t>631319175</t>
  </si>
  <si>
    <t>Příplatek k mazanině tl přes 120 do 240 mm za stržení povrchu spodní vrstvy před vložením výztuže</t>
  </si>
  <si>
    <t>29,391*2</t>
  </si>
  <si>
    <t>87</t>
  </si>
  <si>
    <t>631351101</t>
  </si>
  <si>
    <t>Zřízení bednění rýh a hran v podlahách</t>
  </si>
  <si>
    <t>88</t>
  </si>
  <si>
    <t>631351102</t>
  </si>
  <si>
    <t>Odstranění bednění rýh a hran v podlahách</t>
  </si>
  <si>
    <t>89</t>
  </si>
  <si>
    <t>631362021</t>
  </si>
  <si>
    <t>Výztuž mazanin svařovanými sítěmi Kari</t>
  </si>
  <si>
    <t>"deska tl.150mm, 2x síť" 2*(10,855*8,445)*3,03/1000*1,2</t>
  </si>
  <si>
    <t>"vyztužený potěr tl.50mm, 1x síť" 1*(10,855*8,445)*3,03/1000*1,2</t>
  </si>
  <si>
    <t>"deska tl.200mm, 2x síť" 2*(6,695*11,68)*3,03/1000*1,2</t>
  </si>
  <si>
    <t>90</t>
  </si>
  <si>
    <t>632450134</t>
  </si>
  <si>
    <t>Vyrovnávací cementový potěr tl přes 40 do 50 mm ze suchých směsí provedený v ploše</t>
  </si>
  <si>
    <t>"vyztužený potěr tl.50mm" (10,855*8,445)</t>
  </si>
  <si>
    <t>91</t>
  </si>
  <si>
    <t>632481213</t>
  </si>
  <si>
    <t>Separační vrstva z PE fólie</t>
  </si>
  <si>
    <t>"skladba P.1 (podlaha)" (10,855*8,445)</t>
  </si>
  <si>
    <t>92</t>
  </si>
  <si>
    <t>634111116R</t>
  </si>
  <si>
    <t>Dilatační pásek podlahy tl.15mm, včetně dodávky materiálu a případného zatmelení teplovodivým  tmelem na bázi silikonu</t>
  </si>
  <si>
    <t>"dle popisu v TZ" 175,00</t>
  </si>
  <si>
    <t>Ostatní konstrukce a práce, bourání</t>
  </si>
  <si>
    <t>93</t>
  </si>
  <si>
    <t>900100002R</t>
  </si>
  <si>
    <t>Oplocení z poplastovaného pletiva výšky 2,0 m, ocelové sloupky, kotvení</t>
  </si>
  <si>
    <t>"m.č.1.13" 3,00</t>
  </si>
  <si>
    <t>94</t>
  </si>
  <si>
    <t>941111121</t>
  </si>
  <si>
    <t>Montáž lešení řadového trubkového lehkého s podlahami zatížení do 200 kg/m2 š od 0,9 do 1,2 m v do 10 m</t>
  </si>
  <si>
    <t>"výška včetně zábradlí z leš.trubek" 2*20,20*5,00+2*3,60*5,00*2+2*5,50*7,00</t>
  </si>
  <si>
    <t>95</t>
  </si>
  <si>
    <t>941111221</t>
  </si>
  <si>
    <t>Příplatek k lešení řadovému trubkovému lehkému s podlahami do 200 kg/m2 š od 0,9 do 1,2 m v 10 m za každý den použití</t>
  </si>
  <si>
    <t>351*4*30</t>
  </si>
  <si>
    <t>96</t>
  </si>
  <si>
    <t>941111312</t>
  </si>
  <si>
    <t>Odborná prohlídka lešení řadového trubkového lehkého s podlahami zatížení do 200 kg/m2 š od 0,6 do 1,5 m v do 25 m pl do 500 m2 zakrytého sítí</t>
  </si>
  <si>
    <t>97</t>
  </si>
  <si>
    <t>941111821</t>
  </si>
  <si>
    <t>Demontáž lešení řadového trubkového lehkého s podlahami zatížení do 200 kg/m2 š od 0,9 do 1,2 m v do 10 m</t>
  </si>
  <si>
    <t>98</t>
  </si>
  <si>
    <t>944511111</t>
  </si>
  <si>
    <t>Montáž ochranné sítě z textilie z umělých vláken</t>
  </si>
  <si>
    <t>99</t>
  </si>
  <si>
    <t>944511211</t>
  </si>
  <si>
    <t>Příplatek k ochranné síti za každý den použití</t>
  </si>
  <si>
    <t>100</t>
  </si>
  <si>
    <t>944511811</t>
  </si>
  <si>
    <t>Demontáž ochranné sítě z textilie z umělých vláken</t>
  </si>
  <si>
    <t>101</t>
  </si>
  <si>
    <t>949101111</t>
  </si>
  <si>
    <t>Lešení pomocné pro objekty pozemních staveb s lešeňovou podlahou v do 1,9 m zatížení do 150 kg/m2</t>
  </si>
  <si>
    <t>180,70-54,00</t>
  </si>
  <si>
    <t>102</t>
  </si>
  <si>
    <t>949101112</t>
  </si>
  <si>
    <t>Lešení pomocné pro objekty pozemních staveb s lešeňovou podlahou v přes 1,9 do 3,5 m zatížení do 150 kg/m2</t>
  </si>
  <si>
    <t>103</t>
  </si>
  <si>
    <t>952901111</t>
  </si>
  <si>
    <t>Vyčištění budov bytové a občanské výstavby při výšce podlaží do 4 m</t>
  </si>
  <si>
    <t>"vnější rozměr budovy" (18,23*12,61)+2*(0,40*5,35)</t>
  </si>
  <si>
    <t>104</t>
  </si>
  <si>
    <t>953312113</t>
  </si>
  <si>
    <t>Vložky do svislých dilatačních spár z fasádních polystyrénových desek tl. přes 20 do 30 mm</t>
  </si>
  <si>
    <t>"dilatace zákl.kcí" 14,90</t>
  </si>
  <si>
    <t>105</t>
  </si>
  <si>
    <t>953943211</t>
  </si>
  <si>
    <t>Osazování hasicího přístroje</t>
  </si>
  <si>
    <t>"viz PBŘ" 6,00</t>
  </si>
  <si>
    <t>106</t>
  </si>
  <si>
    <t>44932001</t>
  </si>
  <si>
    <t>přístroj hasicí ruční práškový hasební schopnost 21A, 113B, C</t>
  </si>
  <si>
    <t>107</t>
  </si>
  <si>
    <t>953961214</t>
  </si>
  <si>
    <t>Kotva chemickou patronou M 16 hl 125 mm do betonu, ŽB nebo kamene s vyvrtáním otvoru</t>
  </si>
  <si>
    <t>"kotvení OK nosné kce střechy" 4*(12,00+4,00)</t>
  </si>
  <si>
    <t>"kotvení revizní lávky na půdě" 4*(8,00)</t>
  </si>
  <si>
    <t>108</t>
  </si>
  <si>
    <t>959999999R</t>
  </si>
  <si>
    <t>Záchytný a zádržný systém proti pádu osob z výšky a do hloubky, certifikovaný, včetně příslušenství, revize a předání do užívání - kompletní řešení</t>
  </si>
  <si>
    <t>soubor</t>
  </si>
  <si>
    <t>P</t>
  </si>
  <si>
    <t>Poznámka k položce:_x000D_
Montáž+dodávka - kompletní provedení.</t>
  </si>
  <si>
    <t>109</t>
  </si>
  <si>
    <t>961055111</t>
  </si>
  <si>
    <t>Bourání základů ze ŽB</t>
  </si>
  <si>
    <t>"viz výkres půdorys stáv.stav+bourání a výkres řezy stáv.+demolice"</t>
  </si>
  <si>
    <t>"pro 1x vrata AL/5" 0,50*2,56*0,60</t>
  </si>
  <si>
    <t>"Ubourání stáv.základů na podlaze v m.č.1.03 na úroveň -0,395"</t>
  </si>
  <si>
    <t>"stáv.základy (800x470mm)" 8*(0,80*0,47)*0,395</t>
  </si>
  <si>
    <t>"stáv.základ (3200x1125mm)" 1*(3,20*1,125)*0,395</t>
  </si>
  <si>
    <t>"stáv.základ (4400x925mm)" 1*(4,40*0,925)*0,395</t>
  </si>
  <si>
    <t>"stáv.základ (3800x1525mm)" 1*(3,80*1,525)*0,395</t>
  </si>
  <si>
    <t>"stáv.základ (6430x1505mm)" 1*(6,43*1,505)*0,395</t>
  </si>
  <si>
    <t>"stáv.základ (800x470mm) H.H -0,500 S.H -1,100" 1*(0,80*0,47)*0,60</t>
  </si>
  <si>
    <t>"stáv.základ (1635x470mm)" 1*(1,635*0,47)*0,60</t>
  </si>
  <si>
    <t>110</t>
  </si>
  <si>
    <t>962031133</t>
  </si>
  <si>
    <t>Bourání příček nebo přizdívek z cihel pálených plných tl přes 100 do 150 mm</t>
  </si>
  <si>
    <t>"viz výkres půdorys stáv.stav+bourání"</t>
  </si>
  <si>
    <t>"stáv.příčka mezi m.č.1.01 a m.č.1.02" 3,485*3,90</t>
  </si>
  <si>
    <t>"stáv.příčka mezi m.č.1.03 a m.č.1.04" (4,33+3,38)*5,50</t>
  </si>
  <si>
    <t>111</t>
  </si>
  <si>
    <t>962032241</t>
  </si>
  <si>
    <t>Bourání zdiva z cihel pálených nebo vápenopískových na MC přes 1 m3</t>
  </si>
  <si>
    <t>"stáv.zdivo tl.250mm, mezi m.č.1.03 a m.č.1.04" 3,38*5,50*0,25</t>
  </si>
  <si>
    <t>"půdorys 1.NP (+4,650)" 2*1,55*17,36*0,30</t>
  </si>
  <si>
    <t>"stáv.výplně otvorů" -5*(3,25*0,60)*2*0,30</t>
  </si>
  <si>
    <t>"ostatní bourání zdiva (pro nové žb věnce, atd.)" 5,00</t>
  </si>
  <si>
    <t>112</t>
  </si>
  <si>
    <t>962052314</t>
  </si>
  <si>
    <t>Bourání pilířů ze ŽB</t>
  </si>
  <si>
    <t>"ubourání v=730mm stáv. ŽB pilířů 600x600 mm H.H-0,500 S.H -1,230" 2*(0,60*0,60)*0,73</t>
  </si>
  <si>
    <t>"mezi m.č.1.03 a m.č.1.04" 2*(0,25*0,25)*5,50</t>
  </si>
  <si>
    <t>"v ose A" 1*(0,40*0,40)*3,90</t>
  </si>
  <si>
    <t>113</t>
  </si>
  <si>
    <t>963031434</t>
  </si>
  <si>
    <t>Bourání cihelných kleneb na MV nebo MVC tl do 300 mm</t>
  </si>
  <si>
    <t>"stáv.klenbový strop" (6,405*11,33)</t>
  </si>
  <si>
    <t>"výklenek" (0,235*3,925)*(2,27-0,40)+(0,90*0,15)*2,27</t>
  </si>
  <si>
    <t>114</t>
  </si>
  <si>
    <t>963051113</t>
  </si>
  <si>
    <t>Bourání ŽB stropů deskových tl přes 80 mm</t>
  </si>
  <si>
    <t>"stáv.klenbový strop" (6,405*11,33)*0,20</t>
  </si>
  <si>
    <t>115</t>
  </si>
  <si>
    <t>964073221</t>
  </si>
  <si>
    <t>Vybourání válcovaných nosníků ze zdiva cihelného dl do 4 m hmotnosti 20 kg/m</t>
  </si>
  <si>
    <t>"stáv.stropní ocel.nosník I100, Hmotnost: 8,34 kg/m" 8*3,12*8,34/1000</t>
  </si>
  <si>
    <t>116</t>
  </si>
  <si>
    <t>964073551</t>
  </si>
  <si>
    <t>Vybourání válcovaných nosníků ze zdiva cihelného dl přes 8 m hmotnosti přes 55 kg/m</t>
  </si>
  <si>
    <t>"stáv.ocel.nosník I300, Hmotnost: 54,20 kg/m" 1*11,51*54,20/1000</t>
  </si>
  <si>
    <t>"stáv.ocel.nosník I300, Hmotnost 54,20 kg/m (klenbový strop)" 11*7,00*54,20/1000</t>
  </si>
  <si>
    <t>117</t>
  </si>
  <si>
    <t>965042221</t>
  </si>
  <si>
    <t>Bourání podkladů pod dlažby nebo mazanin betonových nebo z litého asfaltu tl přes 100 mm pl do 1 m2</t>
  </si>
  <si>
    <t>"pro nový zákl.pás ve stáv.podlaze, od úrovně -3,500 na úroveň -3,700" 2*(0,60*2+5,96)*0,15</t>
  </si>
  <si>
    <t>"stáv.podlaha tl.200mm, m.č.1.01,1.02" (16,63+16,98)*0,20</t>
  </si>
  <si>
    <t>"stáv.m.č.1.03" (58,98)*0,20</t>
  </si>
  <si>
    <t xml:space="preserve">"stáv.základy" </t>
  </si>
  <si>
    <t>"stáv.základy (800x470mm)" -8*(0,80*0,47)*0,20</t>
  </si>
  <si>
    <t>"stáv.základ (3200x1125mm)" -1*(3,20*1,125)*0,20</t>
  </si>
  <si>
    <t>"stáv.základ (4400x925mm)" -1*(4,40*0,925)*0,20</t>
  </si>
  <si>
    <t>"stáv.základ (3800x1525mm)" -1*(3,80*1,525)*0,20</t>
  </si>
  <si>
    <t>"stáv.základ (6430x1505mm)" -1*(6,43*1,505)*0,20</t>
  </si>
  <si>
    <t>"stáv.základ (800x470mm) H.H -0,500 S.H -1,100" -1*(0,80*0,47)*0,20</t>
  </si>
  <si>
    <t>"stáv.základ (1635x470mm)" -1*(1,635*0,47)*0,20</t>
  </si>
  <si>
    <t>118</t>
  </si>
  <si>
    <t>965043321</t>
  </si>
  <si>
    <t>Bourání podkladů pod dlažby betonových s potěrem nebo teracem tl do 100 mm pl do 1 m2</t>
  </si>
  <si>
    <t>"pro nový zákl.pás ve stáv.podlaze, od úrovně -3,500 na úroveň -3,700" 2*(0,60*2+5,96)*0,05</t>
  </si>
  <si>
    <t>119</t>
  </si>
  <si>
    <t>965049111</t>
  </si>
  <si>
    <t>Příplatek k bourání betonových mazanin za bourání mazanin se svařovanou sítí tl do 100 mm</t>
  </si>
  <si>
    <t>120</t>
  </si>
  <si>
    <t>967031142</t>
  </si>
  <si>
    <t>Přisekání rovných ostění v cihelném zdivu na MC</t>
  </si>
  <si>
    <t>2*2,50*0,25*2+2*1,15*0,25+2*2,50*0,25</t>
  </si>
  <si>
    <t>121</t>
  </si>
  <si>
    <t>967031742</t>
  </si>
  <si>
    <t>Přisekání plošné zdiva z cihel pálených na MC tl do 100 mm</t>
  </si>
  <si>
    <t>2*2,50*0,25</t>
  </si>
  <si>
    <t>122</t>
  </si>
  <si>
    <t>968072245</t>
  </si>
  <si>
    <t>Vybourání kovových rámů oken jednoduchých včetně křídel pl do 2 m2</t>
  </si>
  <si>
    <t xml:space="preserve">"půdorys 1.NP (+4,650)" </t>
  </si>
  <si>
    <t>"stáv.výplně otvorů" 5*(3,25*0,60)*2</t>
  </si>
  <si>
    <t>123</t>
  </si>
  <si>
    <t>968072558</t>
  </si>
  <si>
    <t>Vybourání kovových vrat pl do 5 m2</t>
  </si>
  <si>
    <t xml:space="preserve">"viz výkres půdorys stáv.stav+bourání" </t>
  </si>
  <si>
    <t>"stáv.vrata 1,60x2,2m" 1*(1,60*2,20)</t>
  </si>
  <si>
    <t>124</t>
  </si>
  <si>
    <t>968072559</t>
  </si>
  <si>
    <t>Vybourání kovových vrat pl přes 5 m2</t>
  </si>
  <si>
    <t>"stáv.vrata 2,16x2,5m" 1*(2,16*2,50)</t>
  </si>
  <si>
    <t>"stáv.vrata 2,2x2,7m" 3*(2,20*2,70)</t>
  </si>
  <si>
    <t>125</t>
  </si>
  <si>
    <t>970241000R</t>
  </si>
  <si>
    <t>Odřezání odsazení soklu před líc sloupů, zednické vyspravení</t>
  </si>
  <si>
    <t>"viz skladba F.1 stěna základ/suterén (ETICS)+viz skladba F.2 stěna sokl (ETICS)" 1,00</t>
  </si>
  <si>
    <t>126</t>
  </si>
  <si>
    <t>971035541</t>
  </si>
  <si>
    <t>Vybourání otvorů ve zdivu cihelném pl do 1 m2 na MC tl do 300 mm</t>
  </si>
  <si>
    <t>"pro nové okno AL/2" 1*(1,00*1,15)*0,25</t>
  </si>
  <si>
    <t>"pro nové dveře AL/3" 1*(1,06*2,50)*0,25</t>
  </si>
  <si>
    <t>"pro nové vrata/dveře AL/5" 1*(2,56*2,81)*0,25</t>
  </si>
  <si>
    <t>"rozšíření otvoru pro vrata/dveře AL/5" 1*(0,67*2,81)*0,25</t>
  </si>
  <si>
    <t>127</t>
  </si>
  <si>
    <t>973031843</t>
  </si>
  <si>
    <t>Vysekání kapes ve zdivu cihelném na MC pro zavázání příček tl do 150 mm</t>
  </si>
  <si>
    <t>"mezi m.č.1.12 a 1.13" 5,00*2</t>
  </si>
  <si>
    <t>"mezi m.č.1.12 a soc.zařízením" 3,70*2</t>
  </si>
  <si>
    <t>128</t>
  </si>
  <si>
    <t>974031666</t>
  </si>
  <si>
    <t>Vysekání rýh ve zdivu cihelném pro vtahování nosníků hl do 150 mm v do 250 mm</t>
  </si>
  <si>
    <t>"pro překlady z ocel.profilů"</t>
  </si>
  <si>
    <t>"překlad P1 (1ks)=5x I 180 dl.2,26m" 1*5*2,26</t>
  </si>
  <si>
    <t>"překlad P2 (1ks)=2x I 180 dl.1,36m" 1*2*1,36</t>
  </si>
  <si>
    <t>"překlad P3 (1ks)=2x I 180 dl.1,30m" 1*2*1,30</t>
  </si>
  <si>
    <t>"překlad P4 (1ks)=2x I 180 dl.2,56m" 1*2*2,56</t>
  </si>
  <si>
    <t>"překlad P5 (1ks)=5x I 180 dl.2,76m" 1*5*2,76</t>
  </si>
  <si>
    <t>"překlad P6 (2ks)=2x I 200 dl.3,06m" 2*2*3,06</t>
  </si>
  <si>
    <t>129</t>
  </si>
  <si>
    <t>975022341</t>
  </si>
  <si>
    <t>Podchycení nadzákladového zdiva tl přes 450 do 600 mm dřevěnou výztuhou v do 3 m dl podchycení do 3 m</t>
  </si>
  <si>
    <t>"překlad P1 (1ks)=5x I 180 dl.2,26m" 1*2,26</t>
  </si>
  <si>
    <t>"překlad P5 (1ks)=5x I 180 dl.2,76m" 1*2,76</t>
  </si>
  <si>
    <t>130</t>
  </si>
  <si>
    <t>975032341</t>
  </si>
  <si>
    <t>Podchycení příček tl přes 150 do 300 mm dřevěnou výztuhou v do 3 m dl podchycení do 3 m</t>
  </si>
  <si>
    <t>"překlad P2 (1ks)=2x I 180 dl.1,36m" 1*1,36</t>
  </si>
  <si>
    <t>"překlad P3 (1ks)=2x I 180 dl.1,30m" 1*1,30</t>
  </si>
  <si>
    <t>"překlad P4 (1ks)=2x I 180 dl.2,56m" 1*2,56</t>
  </si>
  <si>
    <t>"překlad P6 (2ks)=2x I 200 dl.3,06m" 2*3,06</t>
  </si>
  <si>
    <t>131</t>
  </si>
  <si>
    <t>975043111</t>
  </si>
  <si>
    <t>Jednořadové podchycení stropů pro osazení nosníků v do 3,5 m pro zatížení do 750 kg/m</t>
  </si>
  <si>
    <t>2*3,485</t>
  </si>
  <si>
    <t>132</t>
  </si>
  <si>
    <t>975053131</t>
  </si>
  <si>
    <t>Víceřadové podchycení stropů pro osazení nosníků v do 3,5 m pro zatížení do 800 kg/m2</t>
  </si>
  <si>
    <t>10,305*4+6,70*6</t>
  </si>
  <si>
    <t>133</t>
  </si>
  <si>
    <t>975058131</t>
  </si>
  <si>
    <t>Příplatek k víceřadovém podchycení stropů pro zatížení do 800 kg/m2 ZKD 1 m přes 3,5 m v podchycení</t>
  </si>
  <si>
    <t>134</t>
  </si>
  <si>
    <t>975074111</t>
  </si>
  <si>
    <t>Jednostranné podchycení střešních vazníků v přes 3,5 m pro zatížení do 1000 kg/m</t>
  </si>
  <si>
    <t>4*17,50</t>
  </si>
  <si>
    <t>135</t>
  </si>
  <si>
    <t>975078111</t>
  </si>
  <si>
    <t>Příplatek k jednostrannému podchycení střešních vazníků do 1000 kg/m ZKD 1 m v výztuhy přes 3,5 m</t>
  </si>
  <si>
    <t>136</t>
  </si>
  <si>
    <t>976075211</t>
  </si>
  <si>
    <t>Vybourání ocelových konzol hmotnosti do 20 kg</t>
  </si>
  <si>
    <t>"předpoklad" 0,5</t>
  </si>
  <si>
    <t>137</t>
  </si>
  <si>
    <t>977311112</t>
  </si>
  <si>
    <t>Řezání stávajících betonových mazanin nevyztužených hl do 100 mm</t>
  </si>
  <si>
    <t>138</t>
  </si>
  <si>
    <t>977312114</t>
  </si>
  <si>
    <t>Řezání stávajících betonových mazanin vyztužených hl do 200 mm</t>
  </si>
  <si>
    <t>"pro nový zákl.pás, na úroveň -3,700" 2*(0,60*2+5,96)</t>
  </si>
  <si>
    <t>139</t>
  </si>
  <si>
    <t>978013191</t>
  </si>
  <si>
    <t>Otlučení (osekání) vnitřní vápenné, vápenocementové nebo vápenosádrové omítky stěn tl do 25 mm v rozsahu přes 50 do 100%</t>
  </si>
  <si>
    <t>"pro nové okno AL/2" 1*(1,00*1,15)</t>
  </si>
  <si>
    <t>"pro nové dveře AL/3" 1*(1,06*2,50)</t>
  </si>
  <si>
    <t>"pro nové vrata/dveře AL/5" 1*(2,56*2,81)</t>
  </si>
  <si>
    <t>"rozšíření otvoru pro vrata/dveře AL/5" 1*(0,67*2,81)</t>
  </si>
  <si>
    <t>140</t>
  </si>
  <si>
    <t>978017391</t>
  </si>
  <si>
    <t>Otlučení (osekání) vnější vápenné nebo vápenocementové omítky tl do 20 mm stupně členitosti 4 v rozsahu přes 80 do 100%</t>
  </si>
  <si>
    <t>141</t>
  </si>
  <si>
    <t>978059511</t>
  </si>
  <si>
    <t>Odsekání a odebrání obkladů stěn z vnitřních obkládaček plochy do 1 m2</t>
  </si>
  <si>
    <t>"předpoklad" 10,00</t>
  </si>
  <si>
    <t>142</t>
  </si>
  <si>
    <t>978059611</t>
  </si>
  <si>
    <t>Odsekání a odebrání obkladů stěn z vnějších obkládaček plochy do 1 m2</t>
  </si>
  <si>
    <t>"stáv.cihelný obklad soklu, odstranění z cca 50% (dle popisu v TZ)" 114,20/2</t>
  </si>
  <si>
    <t>143</t>
  </si>
  <si>
    <t>985131311</t>
  </si>
  <si>
    <t>Ruční dočištění ploch stěn, rubu kleneb a podlah ocelových kartáči</t>
  </si>
  <si>
    <t>144</t>
  </si>
  <si>
    <t>993111111</t>
  </si>
  <si>
    <t>Dovoz a odvoz lešení řadového do 10 km včetně naložení a složení</t>
  </si>
  <si>
    <t>997</t>
  </si>
  <si>
    <t>Doprava suti a vybouraných hmot</t>
  </si>
  <si>
    <t>145</t>
  </si>
  <si>
    <t>997013113</t>
  </si>
  <si>
    <t>Vnitrostaveništní doprava suti a vybouraných hmot pro budovy v přes 9 do 12 m</t>
  </si>
  <si>
    <t>146</t>
  </si>
  <si>
    <t>997013219</t>
  </si>
  <si>
    <t>Příplatek k vnitrostaveništní dopravě suti a vybouraných hmot za zvětšenou dopravu suti ZKD 10 m</t>
  </si>
  <si>
    <t>269,508*4 'Přepočtené koeficientem množství</t>
  </si>
  <si>
    <t>147</t>
  </si>
  <si>
    <t>148</t>
  </si>
  <si>
    <t>269,508*14 'Přepočtené koeficientem množství</t>
  </si>
  <si>
    <t>149</t>
  </si>
  <si>
    <t>997013631</t>
  </si>
  <si>
    <t>Poplatek za uložení na skládce (skládkovné) stavebního odpadu směsného kód odpadu 17 09 04</t>
  </si>
  <si>
    <t>269,508-14,291-2,636-14,317-121,076-99,387</t>
  </si>
  <si>
    <t>150</t>
  </si>
  <si>
    <t>997013645</t>
  </si>
  <si>
    <t>Poplatek za uložení na skládce (skládkovné) odpadu asfaltového bez dehtu kód odpadu 17 03 02</t>
  </si>
  <si>
    <t>1,184+1,452</t>
  </si>
  <si>
    <t>151</t>
  </si>
  <si>
    <t>997013811</t>
  </si>
  <si>
    <t>Poplatek za uložení na skládce (skládkovné) stavebního odpadu dřevěného kód odpadu 17 02 01</t>
  </si>
  <si>
    <t>"stáv.dřev.krov" 14,317</t>
  </si>
  <si>
    <t>152</t>
  </si>
  <si>
    <t>17,85+28,282+4,411+34,834+33,455+1,575+0,669</t>
  </si>
  <si>
    <t>153</t>
  </si>
  <si>
    <t>997013863</t>
  </si>
  <si>
    <t>Poplatek za předání recyklačnímu zařízení stavebního odpadu cihelného kód odpadu 17 01 02</t>
  </si>
  <si>
    <t>18,871+38,889+41,627</t>
  </si>
  <si>
    <t>154</t>
  </si>
  <si>
    <t>998011002</t>
  </si>
  <si>
    <t>Přesun hmot pro budovy zděné v přes 6 do 12 m</t>
  </si>
  <si>
    <t>155</t>
  </si>
  <si>
    <t>711111001</t>
  </si>
  <si>
    <t>Provedení izolace proti zemní vlhkosti vodorovné za studena nátěrem penetračním</t>
  </si>
  <si>
    <t>"skladba P.1 (podlaha) s vytažením na zdivo" (10,855*8,445)*1,1</t>
  </si>
  <si>
    <t>"skladba P.2 (spodní vrstva zdvojené podlahy) s vytažením na zdivo" (6,695*11,68)*1,1</t>
  </si>
  <si>
    <t>156</t>
  </si>
  <si>
    <t>11163150</t>
  </si>
  <si>
    <t>lak penetrační asfaltový</t>
  </si>
  <si>
    <t>186,855*0,0003 'Přepočtené koeficientem množství</t>
  </si>
  <si>
    <t>157</t>
  </si>
  <si>
    <t>711112001</t>
  </si>
  <si>
    <t>Provedení izolace proti zemní vlhkosti svislé za studena nátěrem penetračním</t>
  </si>
  <si>
    <t>"viz skladba F.1" 81,65*1,1</t>
  </si>
  <si>
    <t>"vnitř.stěna v ose D" 1,00*4,21*1,1</t>
  </si>
  <si>
    <t>158</t>
  </si>
  <si>
    <t>94,446*0,00034 'Přepočtené koeficientem množství</t>
  </si>
  <si>
    <t>159</t>
  </si>
  <si>
    <t>711141559</t>
  </si>
  <si>
    <t>Provedení izolace proti zemní vlhkosti pásy přitavením vodorovné NAIP</t>
  </si>
  <si>
    <t>"skladba P.1 (podlaha) s vytažením na zdivo" (10,855*8,445)*1,1*2</t>
  </si>
  <si>
    <t>"skladba P.2 (spodní vrstva zdvojené podlahy) s vytažením na zdivo" (6,695*11,68)*1,1*2</t>
  </si>
  <si>
    <t>160</t>
  </si>
  <si>
    <t>62855001</t>
  </si>
  <si>
    <t>pás asfaltový natavitelný modifikovaný SBS s vložkou z polyesterové rohože a spalitelnou PE fólií nebo jemnozrnným minerálním posypem na horním povrchu tl 4,0mm</t>
  </si>
  <si>
    <t>186,855*1,1655 'Přepočtené koeficientem množství</t>
  </si>
  <si>
    <t>161</t>
  </si>
  <si>
    <t>62853004</t>
  </si>
  <si>
    <t>pás asfaltový natavitelný modifikovaný SBS s vložkou ze skleněné tkaniny a spalitelnou PE fólií nebo jemnozrnným minerálním posypem na horním povrchu tl 4,0mm</t>
  </si>
  <si>
    <t>162</t>
  </si>
  <si>
    <t>711141821</t>
  </si>
  <si>
    <t>Odstranění izolace proti vodě, vlhkosti a plynům z pásů NAIP přitavených dvouvrstvých z plochy vodorovné</t>
  </si>
  <si>
    <t>"stáv.m.č.1.04" 6,70*11,33</t>
  </si>
  <si>
    <t>"stáv.m.č.1.03-základy v podlaze" (31,70)</t>
  </si>
  <si>
    <t>163</t>
  </si>
  <si>
    <t>711142559</t>
  </si>
  <si>
    <t>Provedení izolace proti zemní vlhkosti pásy přitavením svislé NAIP</t>
  </si>
  <si>
    <t>"viz skladba F.1" 81,65*1,1*2</t>
  </si>
  <si>
    <t>"vnitř.stěna v ose D" 1,00*4,21*1,1*2</t>
  </si>
  <si>
    <t>164</t>
  </si>
  <si>
    <t>94,446*1,1655 'Přepočtené koeficientem množství</t>
  </si>
  <si>
    <t>165</t>
  </si>
  <si>
    <t>166</t>
  </si>
  <si>
    <t>711161222</t>
  </si>
  <si>
    <t>Izolace proti zemní vlhkosti nopovou fólií s textilií svislá, výška nopu 8,0 mm, tl do 0,6 mm</t>
  </si>
  <si>
    <t>167</t>
  </si>
  <si>
    <t>998711202</t>
  </si>
  <si>
    <t>Přesun hmot procentní pro izolace proti vodě, vlhkosti a plynům v objektech v přes 6 do 12 m</t>
  </si>
  <si>
    <t>%</t>
  </si>
  <si>
    <t>712</t>
  </si>
  <si>
    <t>Povlakové krytiny</t>
  </si>
  <si>
    <t>168</t>
  </si>
  <si>
    <t>712340831</t>
  </si>
  <si>
    <t>Odstranění povlakové krytiny střech do 10° z pásů NAIP přitavených v plné ploše jednovrstvé</t>
  </si>
  <si>
    <t>"stáv.střešní asf.pás/parozábrana (předpoklad)" 264,00</t>
  </si>
  <si>
    <t>169</t>
  </si>
  <si>
    <t>712341559</t>
  </si>
  <si>
    <t>Provedení povlakové krytiny střech do 10° pásy NAIP přitavením v plné ploše</t>
  </si>
  <si>
    <t xml:space="preserve">"viz skladba S.1 (střecha)" </t>
  </si>
  <si>
    <t xml:space="preserve">"separační vrstva" </t>
  </si>
  <si>
    <t>"vyvýšená část střechy sklon 25°, hřeben +6,290" (114,00)</t>
  </si>
  <si>
    <t>"nižší část (dvě strany) střechy sklon 4,18°, okapní část +4,090" (75,00)+(75,00)</t>
  </si>
  <si>
    <t>170</t>
  </si>
  <si>
    <t>264*1,1655 'Přepočtené koeficientem množství</t>
  </si>
  <si>
    <t>171</t>
  </si>
  <si>
    <t>998712202</t>
  </si>
  <si>
    <t>Přesun hmot procentní pro krytiny povlakové v objektech v přes 6 do 12 m</t>
  </si>
  <si>
    <t>713</t>
  </si>
  <si>
    <t>Izolace tepelné</t>
  </si>
  <si>
    <t>172</t>
  </si>
  <si>
    <t>713111111</t>
  </si>
  <si>
    <t>Montáž izolace tepelné vrchem stropů volně kladenými rohožemi, pásy, dílci, deskami 1 vrstva</t>
  </si>
  <si>
    <t xml:space="preserve">"viz skladba L.1 (podhled)" </t>
  </si>
  <si>
    <t>"vrstva TI v podhledech m.č.1.01 až 1.08,1.14" 3,50*10,35+4,21*10,50</t>
  </si>
  <si>
    <t>173</t>
  </si>
  <si>
    <t>63152102</t>
  </si>
  <si>
    <t>pás tepelně izolační univerzální λ=0,032-0,033 tl 140mm</t>
  </si>
  <si>
    <t>80,43*1,05 'Přepočtené koeficientem množství</t>
  </si>
  <si>
    <t>174</t>
  </si>
  <si>
    <t>63152104</t>
  </si>
  <si>
    <t>pás tepelně izolační univerzální λ=0,032-0,033 tl 160mm</t>
  </si>
  <si>
    <t>175</t>
  </si>
  <si>
    <t>713121111</t>
  </si>
  <si>
    <t>Montáž izolace tepelné podlah volně kladenými rohožemi, pásy, dílci, deskami 1 vrstva</t>
  </si>
  <si>
    <t>176</t>
  </si>
  <si>
    <t>28375915</t>
  </si>
  <si>
    <t>deska EPS 150 pro konstrukce s vysokým zatížením λ=0,035 tl 120mm</t>
  </si>
  <si>
    <t>91,67*1,05 'Přepočtené koeficientem množství</t>
  </si>
  <si>
    <t>177</t>
  </si>
  <si>
    <t>713191132</t>
  </si>
  <si>
    <t>Montáž izolace tepelné podlah, stropů vrchem nebo střech překrytí separační fólií z PE</t>
  </si>
  <si>
    <t>178</t>
  </si>
  <si>
    <t>28329274</t>
  </si>
  <si>
    <t>fólie PE vyztužená pro parotěsnou vrstvu (reakce na oheň - třída E) 110g/m2</t>
  </si>
  <si>
    <t>80,43*1,1655 'Přepočtené koeficientem množství</t>
  </si>
  <si>
    <t>179</t>
  </si>
  <si>
    <t>713191522</t>
  </si>
  <si>
    <t>Montáž podkladového profilu pro zateplení spodní části oken a dveří šířky přes 50 do 100 mm výšky přes 100 do 200 mm</t>
  </si>
  <si>
    <t>"pro dveře AL/1" 2*2,10</t>
  </si>
  <si>
    <t>"pro dveře AL/3" 1*1,10</t>
  </si>
  <si>
    <t>"pro dveře AL/4" 1*1,70</t>
  </si>
  <si>
    <t>"pro dveře AL/5" 2*2,60</t>
  </si>
  <si>
    <t>180</t>
  </si>
  <si>
    <t>28376234</t>
  </si>
  <si>
    <t>profil podkladový sendvičový s vloženou PIR vložkou pro zateplení spodní části oken a dveří (15/30/15) š 60mm v 200mm</t>
  </si>
  <si>
    <t>12,2*1,2 'Přepočtené koeficientem množství</t>
  </si>
  <si>
    <t>181</t>
  </si>
  <si>
    <t>998713202</t>
  </si>
  <si>
    <t>Přesun hmot procentní pro izolace tepelné v objektech v přes 6 do 12 m</t>
  </si>
  <si>
    <t>721</t>
  </si>
  <si>
    <t>Zdravotechnika - vnitřní kanalizace</t>
  </si>
  <si>
    <t>182</t>
  </si>
  <si>
    <t>721241102</t>
  </si>
  <si>
    <t>Lapač střešních splavenin z litiny DN 125</t>
  </si>
  <si>
    <t>183</t>
  </si>
  <si>
    <t>721242804</t>
  </si>
  <si>
    <t>Demontáž lapače střešních splavenin DN 125</t>
  </si>
  <si>
    <t>184</t>
  </si>
  <si>
    <t>998721202</t>
  </si>
  <si>
    <t>Přesun hmot procentní pro vnitřní kanalizaci v objektech v přes 6 do 12 m</t>
  </si>
  <si>
    <t>762</t>
  </si>
  <si>
    <t>Konstrukce tesařské</t>
  </si>
  <si>
    <t>185</t>
  </si>
  <si>
    <t>762081150</t>
  </si>
  <si>
    <t>Hoblování hraněného řeziva ve staveništní dílně</t>
  </si>
  <si>
    <t>186</t>
  </si>
  <si>
    <t>762083122</t>
  </si>
  <si>
    <t>Impregnace řeziva proti dřevokaznému hmyzu, houbám a plísním máčením třída ohrožení 3 a 4</t>
  </si>
  <si>
    <t>"Viz výpis krovu"</t>
  </si>
  <si>
    <t>"a1 krokev 80x180x4500mm(46ks)" 46*4,50*0,08*0,18</t>
  </si>
  <si>
    <t>"a2 krokev 50x120x3350mm(40ks)" 40*3,35*0,05*0,12</t>
  </si>
  <si>
    <t>"a3 krokev 80x180x4200mm(4ks)" 4*4,20*0,08*0,18</t>
  </si>
  <si>
    <t>"p1 pozednice 160x120x18250mm(2ks)" 2*18,25*0,16*0,12</t>
  </si>
  <si>
    <t>"p2 pozednice 160x120x17750mm(2ks)" 2*17,75*0,16*0,12</t>
  </si>
  <si>
    <t>"s1 sloupek 50x120x1400mm(32ks)" 32*1,40*0,05*0,12</t>
  </si>
  <si>
    <t>264,0*0,024+264,0*0,022</t>
  </si>
  <si>
    <t>187</t>
  </si>
  <si>
    <t>762311103R</t>
  </si>
  <si>
    <t>Montáž+dodávka kotevních želez, příložek, patek, táhel, svorníků, apod.(kotvení krovu/příslušenství)</t>
  </si>
  <si>
    <t>188</t>
  </si>
  <si>
    <t>762332121</t>
  </si>
  <si>
    <t>Montáž vázaných kcí krovů pravidelných pomocí ocelových spojek z hraněného řeziva pl přes 50 do 120 cm2</t>
  </si>
  <si>
    <t>"a2 krokev 50x120x3350mm(40ks)" 40*3,35</t>
  </si>
  <si>
    <t>"s1 sloupek 50x120x1400mm(32ks)" 32*1,40</t>
  </si>
  <si>
    <t>189</t>
  </si>
  <si>
    <t>762332122</t>
  </si>
  <si>
    <t>Montáž vázaných kcí krovů pravidelných pomocí ocelových spojek z hraněného řeziva pl přes 120 do 224 cm2</t>
  </si>
  <si>
    <t>"a1 krokev 80x180x4500mm(46ks)" 46*4,50</t>
  </si>
  <si>
    <t>"a3 krokev 80x180x4200mm(4ks)" 4*4,20</t>
  </si>
  <si>
    <t>"p1 pozednice 160x120x18250mm(2ks)" 2*18,25</t>
  </si>
  <si>
    <t>"p2 pozednice 160x120x17750mm(2ks)" 2*17,75</t>
  </si>
  <si>
    <t>190</t>
  </si>
  <si>
    <t>605160104R</t>
  </si>
  <si>
    <t>Řezivo sušené neomítané SM/BO - I jakost</t>
  </si>
  <si>
    <t>191</t>
  </si>
  <si>
    <t>762341210</t>
  </si>
  <si>
    <t>Montáž bednění střech rovných a šikmých sklonu do 60° z hrubých prken na sraz tl do 32 mm</t>
  </si>
  <si>
    <t>264,0*2</t>
  </si>
  <si>
    <t>192</t>
  </si>
  <si>
    <t>60515111</t>
  </si>
  <si>
    <t>řezivo jehličnaté boční prkno 20-30mm</t>
  </si>
  <si>
    <t>264,0*0,024</t>
  </si>
  <si>
    <t>264,0*0,022</t>
  </si>
  <si>
    <t>193</t>
  </si>
  <si>
    <t>762342214</t>
  </si>
  <si>
    <t>Montáž laťování na střechách jednoduchých sklonu do 60° osové vzdálenosti přes 150 do 360 mm</t>
  </si>
  <si>
    <t>194</t>
  </si>
  <si>
    <t>60514114</t>
  </si>
  <si>
    <t>řezivo jehličnaté lať impregnovaná dl 4 m</t>
  </si>
  <si>
    <t>195</t>
  </si>
  <si>
    <t>762342511</t>
  </si>
  <si>
    <t>Montáž kontralatí na podklad bez tepelné izolace</t>
  </si>
  <si>
    <t>196</t>
  </si>
  <si>
    <t>357,8*0,04*0,06</t>
  </si>
  <si>
    <t>197</t>
  </si>
  <si>
    <t>762395000</t>
  </si>
  <si>
    <t>Spojovací prostředky krovů, bednění, laťování, nadstřešních konstrukcí</t>
  </si>
  <si>
    <t>5,679</t>
  </si>
  <si>
    <t>12,144</t>
  </si>
  <si>
    <t>2,64</t>
  </si>
  <si>
    <t>0,859</t>
  </si>
  <si>
    <t>198</t>
  </si>
  <si>
    <t>762431016</t>
  </si>
  <si>
    <t>Obložení stěn z desek OSB tl 22 mm na sraz přibíjených</t>
  </si>
  <si>
    <t>199</t>
  </si>
  <si>
    <t>762495000</t>
  </si>
  <si>
    <t>Spojovací prostředky pro montáž olištování, obložení stropů, střešních podhledů a stěn</t>
  </si>
  <si>
    <t>200</t>
  </si>
  <si>
    <t>762900030R</t>
  </si>
  <si>
    <t>Demontáž krovů s bedněním, s laťováním</t>
  </si>
  <si>
    <t>Poznámka k položce:_x000D_
jakýchkoliv soustav o sklonu do 60 stupňů, z hranolů, hranolků nebo fošen, demontáž laťování včetně všech nadstřešních konstrukcí z latí o průřezové ploše do 25 cm2 při osové vzdálenosti do 50 cm, demontáž bednění včetně všech nadstřešních konstrukcí z prken tloušťky do 32 mm nebo bez bednění podle popisu.</t>
  </si>
  <si>
    <t>"stáv.krov" 264,00</t>
  </si>
  <si>
    <t>201</t>
  </si>
  <si>
    <t>998762202</t>
  </si>
  <si>
    <t>Přesun hmot procentní pro kce tesařské v objektech v přes 6 do 12 m</t>
  </si>
  <si>
    <t>763</t>
  </si>
  <si>
    <t>Konstrukce suché výstavby</t>
  </si>
  <si>
    <t>202</t>
  </si>
  <si>
    <t>763111333</t>
  </si>
  <si>
    <t>SDK příčka tl 100 mm profil CW+UW 75 desky 1xH2 12,5 s izolací EI 30 Rw do 45 dB</t>
  </si>
  <si>
    <t>"m.č.1.14" 3,60*(1,10+0,985)</t>
  </si>
  <si>
    <t>"dveře T/3" -0,70*2,00</t>
  </si>
  <si>
    <t>203</t>
  </si>
  <si>
    <t>763111336</t>
  </si>
  <si>
    <t>SDK příčka tl 125 mm profil CW+UW 100 desky 1xH2 12,5 s izolací EI 30 Rw do 48 dB</t>
  </si>
  <si>
    <t>"soc.zázemí" 3,60*(4,21+1,78*5+3,50)</t>
  </si>
  <si>
    <t>"dveře T/1" -5*0,70*2,00</t>
  </si>
  <si>
    <t>"dveře T/2" -2*0,80*2,00</t>
  </si>
  <si>
    <t>204</t>
  </si>
  <si>
    <t>763111717</t>
  </si>
  <si>
    <t>SDK příčka základní penetrační nátěr (oboustranně)</t>
  </si>
  <si>
    <t>6,106</t>
  </si>
  <si>
    <t>49,596</t>
  </si>
  <si>
    <t>15,156</t>
  </si>
  <si>
    <t>205</t>
  </si>
  <si>
    <t>763016238R</t>
  </si>
  <si>
    <t>Předstěna sádrokartonová tl. 170 mm, 1x ocelová konstr.CW zesílené profily ,bez izolace, opláštěná,RBI tl.12,5mm</t>
  </si>
  <si>
    <t>"m.č.1.02 a 1.03" 2,75*3,50</t>
  </si>
  <si>
    <t>206</t>
  </si>
  <si>
    <t>763113341</t>
  </si>
  <si>
    <t>SDK příčka instalační tl 155 - 650 mm zdvojený profil CW+UW 50 desky 2xH2 12,5 s izolací EI 60 Rw do 54 dB</t>
  </si>
  <si>
    <t>"soc.zázemí" 3,60*(4,21)</t>
  </si>
  <si>
    <t>207</t>
  </si>
  <si>
    <t>763121211</t>
  </si>
  <si>
    <t>SDK stěna předsazená deska 1xA tl 12,5 mm lepené celoplošně bez nosné kce</t>
  </si>
  <si>
    <t>"viz skladba F.5* (stěna v úrovni +4,140 v prostoru rozvodny)" (1,00)*6,70*2</t>
  </si>
  <si>
    <t>208</t>
  </si>
  <si>
    <t>763121714</t>
  </si>
  <si>
    <t>SDK stěna předsazená základní penetrační nátěr</t>
  </si>
  <si>
    <t>9,625</t>
  </si>
  <si>
    <t>13,4</t>
  </si>
  <si>
    <t>209</t>
  </si>
  <si>
    <t>763131411</t>
  </si>
  <si>
    <t>SDK podhled desky 1xA 12,5 bez izolace dvouvrstvá spodní kce profil CD+UD</t>
  </si>
  <si>
    <t>"viz výkres půdorys 1.NP nový stav a tabulka místností"</t>
  </si>
  <si>
    <t>"m.č.1.01" 27,20</t>
  </si>
  <si>
    <t>"m.č.1.02" 2,10</t>
  </si>
  <si>
    <t>"m.č.1.03" 0</t>
  </si>
  <si>
    <t>"m.č.1.04" 25,90</t>
  </si>
  <si>
    <t>"m.č.1.05" 2,40</t>
  </si>
  <si>
    <t>"m.č.1.06" 0</t>
  </si>
  <si>
    <t>"m.č.1.07" 2,40</t>
  </si>
  <si>
    <t>"m.č.1.08" 2,30</t>
  </si>
  <si>
    <t>"m.č.1.09" 0</t>
  </si>
  <si>
    <t>"m.č.1.10" 2,50</t>
  </si>
  <si>
    <t>"m.č.1.12 (plocha viz SDK podkroví)" 0</t>
  </si>
  <si>
    <t>"m.č.1.13 (plocha viz SDK podkroví)" 0</t>
  </si>
  <si>
    <t>"m.č.1.14" 1,00</t>
  </si>
  <si>
    <t>210</t>
  </si>
  <si>
    <t>763131451</t>
  </si>
  <si>
    <t>SDK podhled deska 1xH2 12,5 bez izolace dvouvrstvá spodní kce profil CD+UD</t>
  </si>
  <si>
    <t xml:space="preserve">"viz výkres půdorys 1.NP nový stav a tabulka místností" </t>
  </si>
  <si>
    <t>"m.č.1.01" 0</t>
  </si>
  <si>
    <t>"m.č.1.02" 0</t>
  </si>
  <si>
    <t>"m.č.1.03" 3,60</t>
  </si>
  <si>
    <t>"m.č.1.04" 0</t>
  </si>
  <si>
    <t>"m.č.1.05" 0</t>
  </si>
  <si>
    <t>"m.č.1.06" 2,20</t>
  </si>
  <si>
    <t>"m.č.1.07" 0</t>
  </si>
  <si>
    <t>"m.č.1.08" 0</t>
  </si>
  <si>
    <t>"m.č.1.09" 2,20</t>
  </si>
  <si>
    <t>"m.č.1.10" 0</t>
  </si>
  <si>
    <t>"m.č.1.14" 0</t>
  </si>
  <si>
    <t>211</t>
  </si>
  <si>
    <t>763131714</t>
  </si>
  <si>
    <t>SDK podhled základní penetrační nátěr</t>
  </si>
  <si>
    <t>65,8</t>
  </si>
  <si>
    <t>8,0</t>
  </si>
  <si>
    <t>54,27</t>
  </si>
  <si>
    <t>36,18</t>
  </si>
  <si>
    <t>212</t>
  </si>
  <si>
    <t>763131751</t>
  </si>
  <si>
    <t>Montáž parotěsné zábrany do SDK podhledu</t>
  </si>
  <si>
    <t>"skladba L.2" (2,70*2)*6,70</t>
  </si>
  <si>
    <t>"skladba L.3" 4,05*6,70*2</t>
  </si>
  <si>
    <t>213</t>
  </si>
  <si>
    <t>90,45*1,1235 'Přepočtené koeficientem množství</t>
  </si>
  <si>
    <t>214</t>
  </si>
  <si>
    <t>763131761</t>
  </si>
  <si>
    <t>Příplatek k SDK podhledu za plochu do 3 m2 jednotlivě</t>
  </si>
  <si>
    <t>215</t>
  </si>
  <si>
    <t>763161719</t>
  </si>
  <si>
    <t>SDK podkroví deska 1xDF 12,5 TI 100 mm 15 kg/m3 REI 15 DP3 jednovrstvá spodní kce profil CD na krokvových závěsech</t>
  </si>
  <si>
    <t>216</t>
  </si>
  <si>
    <t>763161719R</t>
  </si>
  <si>
    <t>Úprava podkroví sádrokartonem na plochách šikmých na ocelový rošt 1x deska, tloušťky 12,5 mm, protipožární, tloušťka izolace 160 mm</t>
  </si>
  <si>
    <t>217</t>
  </si>
  <si>
    <t>763161791</t>
  </si>
  <si>
    <t>Příplatek k cenám podkroví za dalších 10 mm tepelné izolace</t>
  </si>
  <si>
    <t>"skladba L.3" 4,05*6,70*2*8</t>
  </si>
  <si>
    <t>218</t>
  </si>
  <si>
    <t>763172455</t>
  </si>
  <si>
    <t>Montáž dvířek revizních protipožárních SDK kcí vel. 600 x 600 mm pro podhledy</t>
  </si>
  <si>
    <t>219</t>
  </si>
  <si>
    <t>59030763</t>
  </si>
  <si>
    <t>dvířka revizní protipožární pro stěny a podhledy EI 60 600x600 mm</t>
  </si>
  <si>
    <t>220</t>
  </si>
  <si>
    <t>763181422</t>
  </si>
  <si>
    <t>Ztužující výplň otvoru pro dveře s UA a UW profilem pro příčky přes 3,25 do 3,75 m</t>
  </si>
  <si>
    <t>"dveře T/1" 5</t>
  </si>
  <si>
    <t>"dveře T/2" 2</t>
  </si>
  <si>
    <t>"dveře T/3" 1</t>
  </si>
  <si>
    <t>221</t>
  </si>
  <si>
    <t>998763402</t>
  </si>
  <si>
    <t>Přesun hmot procentní pro konstrukce montované z desek v objektech v přes 6 do 12 m</t>
  </si>
  <si>
    <t>764</t>
  </si>
  <si>
    <t>Konstrukce klempířské</t>
  </si>
  <si>
    <t>222</t>
  </si>
  <si>
    <t>764001831</t>
  </si>
  <si>
    <t>Demontáž krytiny z taškových tabulí do suti</t>
  </si>
  <si>
    <t>"stáv.krytina" 264,00</t>
  </si>
  <si>
    <t>223</t>
  </si>
  <si>
    <t>764002414</t>
  </si>
  <si>
    <t>Montáž strukturované oddělovací rohože jakékoliv rš</t>
  </si>
  <si>
    <t>224</t>
  </si>
  <si>
    <t>28329043</t>
  </si>
  <si>
    <t>fólie difuzně propustná s nakašírovanou strukturovanou rohoží pod hladkou plechovou krytinu, integrovaná samolepící páska</t>
  </si>
  <si>
    <t>264*1,15 'Přepočtené koeficientem množství</t>
  </si>
  <si>
    <t>225</t>
  </si>
  <si>
    <t>764002812</t>
  </si>
  <si>
    <t>Demontáž okapového plechu do suti v krytině skládané</t>
  </si>
  <si>
    <t>226</t>
  </si>
  <si>
    <t>764002871</t>
  </si>
  <si>
    <t>Demontáž lemování zdí do suti</t>
  </si>
  <si>
    <t>227</t>
  </si>
  <si>
    <t>764004801</t>
  </si>
  <si>
    <t>Demontáž podokapního žlabu do suti</t>
  </si>
  <si>
    <t>2*19,00*2</t>
  </si>
  <si>
    <t>228</t>
  </si>
  <si>
    <t>764004861</t>
  </si>
  <si>
    <t>Demontáž svodu do suti</t>
  </si>
  <si>
    <t>4*1,00+4*4,00</t>
  </si>
  <si>
    <t>229</t>
  </si>
  <si>
    <t>764121431</t>
  </si>
  <si>
    <t>Krytina střechy rovné drážkováním z tabulí z Al plechu sklonu do 30°</t>
  </si>
  <si>
    <t>230</t>
  </si>
  <si>
    <t>764222434</t>
  </si>
  <si>
    <t>Oplechování rovné okapové hrany z Al plechu rš 330 mm</t>
  </si>
  <si>
    <t>"K/2 - viz seznam podrobností" 75,4</t>
  </si>
  <si>
    <t>231</t>
  </si>
  <si>
    <t>764223456</t>
  </si>
  <si>
    <t>Sněhový zachytávač krytiny z Al plechu průběžný dvoutrubkový</t>
  </si>
  <si>
    <t>232</t>
  </si>
  <si>
    <t>764226442</t>
  </si>
  <si>
    <t>Oplechování parapetů rovných celoplošně lepené z Al plechu rš 200 mm</t>
  </si>
  <si>
    <t>"K/1 - viz seznam podrobností" 1,00</t>
  </si>
  <si>
    <t>233</t>
  </si>
  <si>
    <t>764521404</t>
  </si>
  <si>
    <t>Žlab podokapní půlkruhový z Al plechu rš 330 mm</t>
  </si>
  <si>
    <t>"K/4 - viz seznam podrobností" 75,4</t>
  </si>
  <si>
    <t>234</t>
  </si>
  <si>
    <t>764521444</t>
  </si>
  <si>
    <t>Kotlík oválný (trychtýřový) pro podokapní žlaby z Al plechu 330/100 mm</t>
  </si>
  <si>
    <t>235</t>
  </si>
  <si>
    <t>764528422</t>
  </si>
  <si>
    <t>Svody kruhové včetně objímek, kolen, odskoků z Al plechu průměru 100 mm</t>
  </si>
  <si>
    <t>"K/3 - viz seznam podrobností" 19,2</t>
  </si>
  <si>
    <t>236</t>
  </si>
  <si>
    <t>764908303R</t>
  </si>
  <si>
    <t>Oplechování vnitřní větrací žaluzie z Pz plechu tl.0,7mm povrchovou úpravou, rš 330 mm, RAL dle PD</t>
  </si>
  <si>
    <t>"K/5 - viz seznam podrobností" 24,0</t>
  </si>
  <si>
    <t>237</t>
  </si>
  <si>
    <t>998764202</t>
  </si>
  <si>
    <t>Přesun hmot procentní pro konstrukce klempířské v objektech v přes 6 do 12 m</t>
  </si>
  <si>
    <t>765</t>
  </si>
  <si>
    <t>Krytina skládaná</t>
  </si>
  <si>
    <t>238</t>
  </si>
  <si>
    <t>765191023</t>
  </si>
  <si>
    <t>Montáž pojistné hydroizolační nebo parotěsné kladené ve sklonu přes 20° s lepenými spoji na bednění</t>
  </si>
  <si>
    <t>239</t>
  </si>
  <si>
    <t>28329036</t>
  </si>
  <si>
    <t>fólie kontaktní difuzně propustná pro doplňkovou hydroizolační vrstvu, třívrstvá mikroporézní PP 150g/m2 s integrovanou samolepící páskou</t>
  </si>
  <si>
    <t>264*1,1 'Přepočtené koeficientem množství</t>
  </si>
  <si>
    <t>240</t>
  </si>
  <si>
    <t>765191031</t>
  </si>
  <si>
    <t>Lepení těsnících pásků pod kontralatě</t>
  </si>
  <si>
    <t>241</t>
  </si>
  <si>
    <t>28329301</t>
  </si>
  <si>
    <t>páska těsnící jednostranně lepící pěnová pod kontralatě š 50mm</t>
  </si>
  <si>
    <t>357,8*1,1 'Přepočtené koeficientem množství</t>
  </si>
  <si>
    <t>242</t>
  </si>
  <si>
    <t>765192011</t>
  </si>
  <si>
    <t>Provizorní zakrytí střechy ochrannou plachtou</t>
  </si>
  <si>
    <t>243</t>
  </si>
  <si>
    <t>28329205</t>
  </si>
  <si>
    <t>plachta krycí PVC olemovaná s oky 500g/m2</t>
  </si>
  <si>
    <t>244</t>
  </si>
  <si>
    <t>998765202</t>
  </si>
  <si>
    <t>Přesun hmot procentní pro krytiny skládané v objektech v přes 6 do 12 m</t>
  </si>
  <si>
    <t>766</t>
  </si>
  <si>
    <t>Konstrukce truhlářské</t>
  </si>
  <si>
    <t>245</t>
  </si>
  <si>
    <t>766940005R</t>
  </si>
  <si>
    <t>Dveře vnitřní dřevěné, CPL, 1xkřídl. 700x1970 mm L,P, otočné,ocel. zárubeň do SDK příčky tl.125mm, vložkový zámek, rozetové kování nerez klika/klika, RAL upřesní investor</t>
  </si>
  <si>
    <t>Poznámka k položce:_x000D_
Montáž+dodávka+doprava, včetně doplňků (přechodová podlahová lišta, dveřní zarážka) - kompletní provedení</t>
  </si>
  <si>
    <t>"dveře T/1 plné, hladké - viz seznam podrobností " 3,00+2,00</t>
  </si>
  <si>
    <t>246</t>
  </si>
  <si>
    <t>766940006R</t>
  </si>
  <si>
    <t>Dveře vnitřní dřevěné, CPL, 1xkřídl. 700x1970 mm P, otočné,ocel. zárubeň do SDK příčky tl.100mm, vložkový zámek, rozetové kování nerez klika/klika, RAL upřesní investor</t>
  </si>
  <si>
    <t>"dveře T/3 plné, hladké - viz seznam podrobností" 1,00</t>
  </si>
  <si>
    <t>247</t>
  </si>
  <si>
    <t>766940007R</t>
  </si>
  <si>
    <t>Dveře vnitřní dřevěné, CPL, 1xkřídl. 800x1970 mm L,P, otočné,ocel. zárubeň do SDK příčky tl.125mm, vložkový zámek, rozetové kování nerez klika/klika, RAL upřesní investor</t>
  </si>
  <si>
    <t>"dveře T/2 plné, hladké - viz seznam podrobností" 1,00+1,00</t>
  </si>
  <si>
    <t>248</t>
  </si>
  <si>
    <t>766940008R</t>
  </si>
  <si>
    <t>Dveře vnitřní dřevěné, CPL, 1xkřídl. 800x1970 mm L, otočné,ocel. zárubeň do Pórobet.příčky tl.150mm, vložkový zámek, rozetové kování nerez klika/klika, RAL upřesní investor</t>
  </si>
  <si>
    <t>"dveře T/4 plné, hladké - viz seznam podrobností" 1,00</t>
  </si>
  <si>
    <t>249</t>
  </si>
  <si>
    <t>998766202</t>
  </si>
  <si>
    <t>Přesun hmot procentní pro kce truhlářské v objektech v přes 6 do 12 m</t>
  </si>
  <si>
    <t>767</t>
  </si>
  <si>
    <t>Konstrukce zámečnické</t>
  </si>
  <si>
    <t>250</t>
  </si>
  <si>
    <t>767541118</t>
  </si>
  <si>
    <t>Nosná konstrukce pro zdvojené podlahy s lehkým provozem modulu 600x600 mm z kovových rektifikačních stojek výšky přes 400 do 500 mm</t>
  </si>
  <si>
    <t>"viz skladba P.3 (zdvojená podlaha)"</t>
  </si>
  <si>
    <t>"m.č.1.12" 54,40</t>
  </si>
  <si>
    <t>"viz skladba P.5 (zdvojená podlaha)"</t>
  </si>
  <si>
    <t>"m.č.1.13" 19,30</t>
  </si>
  <si>
    <t>251</t>
  </si>
  <si>
    <t>767541411</t>
  </si>
  <si>
    <t>Montáž desek zdvojených podlah rozměru 600 x 600 mm</t>
  </si>
  <si>
    <t>252</t>
  </si>
  <si>
    <t>60795201</t>
  </si>
  <si>
    <t>deska kalciumsulfátová pro zdvojené podlahy bez povrchu tl 30mm 600x600mm</t>
  </si>
  <si>
    <t>54,4*1,05 'Přepočtené koeficientem množství</t>
  </si>
  <si>
    <t>253</t>
  </si>
  <si>
    <t>60795201R</t>
  </si>
  <si>
    <t>deska na minerální bázi</t>
  </si>
  <si>
    <t>254</t>
  </si>
  <si>
    <t>767590122</t>
  </si>
  <si>
    <t>Montáž podlahového roštu svařovaného</t>
  </si>
  <si>
    <t xml:space="preserve">"viz skladba P.3 (zdvojená podlaha)" </t>
  </si>
  <si>
    <t>"m.č.1.13" 54,4</t>
  </si>
  <si>
    <t>255</t>
  </si>
  <si>
    <t>55347016</t>
  </si>
  <si>
    <t>rošt podlahový lisovaný žárově zinkovaný velikost 30/3mm 1000x1000mm</t>
  </si>
  <si>
    <t>"včetně prořezu a ztratného" 22,00</t>
  </si>
  <si>
    <t>256</t>
  </si>
  <si>
    <t>767591200R</t>
  </si>
  <si>
    <t>D+M+D Větrací mřížka 1000x200 mm - ocelová kce s větracími lamelami ochrannou barevnou vrstvou, včetně sítky proti hmyzu a kotevních prvků, barva antracit</t>
  </si>
  <si>
    <t>"Z/1 - viz seznam podrobností" 10,00</t>
  </si>
  <si>
    <t>257</t>
  </si>
  <si>
    <t>767833010R</t>
  </si>
  <si>
    <t>D+M+D Hliníkové dveře vnitřní atyp stav.otvor 980x1180 mm, křídlo 800x1000 mm, otočné, plné, hliníkový rám/profily, vložkový zámek, kování klika/klika, RAL dle PD</t>
  </si>
  <si>
    <t>Poznámka k položce:_x000D_
Ud=max. 0,9 W/m2 K. Výplň: tepelně izolační panel_x000D_
Montáž+dodávka+doprava, včetně doplňků (těsnící systém, přechodová lišta bez prahu) a příslušenství - kompletní provedení</t>
  </si>
  <si>
    <t>"Z/2 - viz seznam podrobností " 1,00</t>
  </si>
  <si>
    <t>258</t>
  </si>
  <si>
    <t>767941114R</t>
  </si>
  <si>
    <t>Okno hliníkové 1000 x 350 mm, jednodílné, sklápěcí, zasklení čiré izol.trojsklo, el.pohon, vnitř.plast.parapet, příslušenství, RAL dle PD</t>
  </si>
  <si>
    <t>Poznámka k položce:_x000D_
Uw=0,9 W/m2 K (celého okna včetně rámu)_x000D_
Montáž+dodávka+doprava, včetně příslušenství - kompletní provedení</t>
  </si>
  <si>
    <t>"okno AL/6 - viz seznam podrobností" 4,00</t>
  </si>
  <si>
    <t>259</t>
  </si>
  <si>
    <t>767941116R</t>
  </si>
  <si>
    <t>Okno hliníkové 1000 x 1150 mm, jednodílné, otvíravé, sklápěcí, zasklení čiré izol.trojsklo, vnitř.plast.parapet, příslušenství, RAL dle PD</t>
  </si>
  <si>
    <t>"okno AL/2 - viz seznam podrobností" 1,00</t>
  </si>
  <si>
    <t>260</t>
  </si>
  <si>
    <t>767940027R</t>
  </si>
  <si>
    <t>Dveře vnější hliníkové s pevným nadsvětlíkem stav.otvor 1060x2500 mm, jednokřídlé 900x1970 mm, otočné, plné, hliníkový rám/profily, vložkový zámek, kování klika/klika, RAL dle PD</t>
  </si>
  <si>
    <t>"dveře AL/3 - viz seznam podrobností" 1,00</t>
  </si>
  <si>
    <t>261</t>
  </si>
  <si>
    <t>767940028R</t>
  </si>
  <si>
    <t>Dveře vnější hliníkové stav.otvor 1660x2280 mm, dvoukřídlé 1500x2200 mm, otočné, plné, vč.větracích mřížek 500x500mm, hliníkový rám/profily, vložkový zámek, kování klika/klika, RAL dle PD</t>
  </si>
  <si>
    <t>Poznámka k položce:_x000D_
Ud=max. 0,9 W/m2 K. Výplň: tepelně izolační panel_x000D_
Větrací žaluzie s vyjímatelnou sítkou proti hmyzu, žaluzie vybavena servopohonem 1x230V s funkcí otevřeno/zavřeno_x000D_
Montáž+dodávka+doprava, včetně doplňků (těsnící systém, přechodová lišta) a příslušenství - kompletní provedení</t>
  </si>
  <si>
    <t>"dveře AL/4 - viz seznam podrobností" 1,00</t>
  </si>
  <si>
    <t>262</t>
  </si>
  <si>
    <t>767940029R</t>
  </si>
  <si>
    <t>Dveře vnější hliníkové s pevným nadsvětlíkem stav.otvor 2560x2810 mm, dvoukřídlé 2400x2150 mm,otočné, vč.větracích mřížek 500x500mm, hliníkový rám/profily, vložkový zámek, kování klika/klika, RAL dle PD</t>
  </si>
  <si>
    <t>"dveře AL/5 - viz seznam podrobností" 1,00+1,00</t>
  </si>
  <si>
    <t>263</t>
  </si>
  <si>
    <t>767940030R</t>
  </si>
  <si>
    <t>Dveře vnější hliníkové celoprosklené s pevným bočním světlíkem stav.otvor 2060x2500 mm, křídlo 1320x2420 mm otočné, hliníkový rám/profily, vložkový zámek, kování klika/klika, RAL dle PD</t>
  </si>
  <si>
    <t>Poznámka k položce:_x000D_
Ud=max. 0,9 W/m2 K. zasklení mléčné izolační trojsklo, bezpečnostní sklo Connex_x000D_
Montáž+dodávka+doprava, včetně doplňků (těsnící systém, přechodová lišta bez prahu) a příslušenství - kompletní provedení</t>
  </si>
  <si>
    <t>"dveře AL/1 - viz seznam podrobností" 1,00+1,00</t>
  </si>
  <si>
    <t>264</t>
  </si>
  <si>
    <t>767833110R</t>
  </si>
  <si>
    <t>D+M+D Žebřík přenosný teleskopický Hliníkový výsuvný s celkovou délkou min. 5,0m</t>
  </si>
  <si>
    <t>"Z/3 - viz seznam podrobnost" 1,00</t>
  </si>
  <si>
    <t>265</t>
  </si>
  <si>
    <t>767995116</t>
  </si>
  <si>
    <t>Montáž atypických zámečnických konstrukcí hmotnosti přes 100 do 250 kg</t>
  </si>
  <si>
    <t>"ocel.podkonstrukce transformátoru (předpoklad)"</t>
  </si>
  <si>
    <t>"ocel.podkonstrukce transformátoru, hm.12,1 kg/m" 4*2,50*12,10</t>
  </si>
  <si>
    <t>266</t>
  </si>
  <si>
    <t>13386430R</t>
  </si>
  <si>
    <t>Tyč ocelová UPE 120, S235JR, kotvení, povrchová úprava</t>
  </si>
  <si>
    <t>"ocel.podkonstrukce transformátoru, hm.12,1 kg/m" 4*2,50*12,10/1000*1,05</t>
  </si>
  <si>
    <t>267</t>
  </si>
  <si>
    <t>767996701</t>
  </si>
  <si>
    <t>Demontáž atypických zámečnických konstrukcí řezáním hm jednotlivých dílů do 50 kg</t>
  </si>
  <si>
    <t>"stáv.ocelové schodiště+stáv.ocel.nosníky/prvky v bouraném zdivu/střeše, apod." 3000,0</t>
  </si>
  <si>
    <t>268</t>
  </si>
  <si>
    <t>998767202</t>
  </si>
  <si>
    <t>Přesun hmot procentní pro zámečnické konstrukce v objektech v přes 6 do 12 m</t>
  </si>
  <si>
    <t>771</t>
  </si>
  <si>
    <t>Podlahy z dlaždic</t>
  </si>
  <si>
    <t>269</t>
  </si>
  <si>
    <t>771111011</t>
  </si>
  <si>
    <t>Vysátí podkladu podlah před pokládkou dlažby</t>
  </si>
  <si>
    <t>270</t>
  </si>
  <si>
    <t>771121011</t>
  </si>
  <si>
    <t>Nátěr penetrační na podlahu</t>
  </si>
  <si>
    <t>73,80+24,00*0,1</t>
  </si>
  <si>
    <t>271</t>
  </si>
  <si>
    <t>771151012</t>
  </si>
  <si>
    <t>Samonivelační stěrka podlah pevnosti 20 MPa tl přes 3 do 5 mm</t>
  </si>
  <si>
    <t>272</t>
  </si>
  <si>
    <t>771474112</t>
  </si>
  <si>
    <t>Montáž soklů z dlaždic keramických rovných lepených cementovým flexibilním lepidlem v přes 65 do 90 mm</t>
  </si>
  <si>
    <t>"m.č.1.01" (8,25+3,485)*2-1,90-0,80</t>
  </si>
  <si>
    <t>"m.č.1.14" (1,00+0,985)*2-0,70</t>
  </si>
  <si>
    <t>273</t>
  </si>
  <si>
    <t>59761184</t>
  </si>
  <si>
    <t>sokl keramický mrazuvzdorný povrch hladký/matný tl do 10mm výšky přes 65 do 90mm</t>
  </si>
  <si>
    <t>24,04*1,1 'Přepočtené koeficientem množství</t>
  </si>
  <si>
    <t>274</t>
  </si>
  <si>
    <t>771574416</t>
  </si>
  <si>
    <t>Montáž podlah keramických hladkých lepených cementovým flexibilním lepidlem přes 9 do 12 ks/m2</t>
  </si>
  <si>
    <t>275</t>
  </si>
  <si>
    <t>59761174</t>
  </si>
  <si>
    <t>dlažba keramická slinutá mrazuvzdorná R11/B povrch reliéfní/matný tl do 10mm přes 9 do 12ks/m2</t>
  </si>
  <si>
    <t>73,8*1,1 'Přepočtené koeficientem množství</t>
  </si>
  <si>
    <t>276</t>
  </si>
  <si>
    <t>771577211</t>
  </si>
  <si>
    <t>Příplatek k montáži podlah keramických lepených cementovým flexibilním lepidlem za plochu do 5 m2</t>
  </si>
  <si>
    <t>"viz tabulka místností"</t>
  </si>
  <si>
    <t>277</t>
  </si>
  <si>
    <t>771591115</t>
  </si>
  <si>
    <t>Podlahy spárování silikonem</t>
  </si>
  <si>
    <t>"m.č.1.02" (1,78+1,33)*2</t>
  </si>
  <si>
    <t>"dveře" -0,70</t>
  </si>
  <si>
    <t>"m.č.1.03" (1,78+2,03)*2</t>
  </si>
  <si>
    <t>"dveře" -0,70-0,80</t>
  </si>
  <si>
    <t>"m.č.1.04" (5,50)</t>
  </si>
  <si>
    <t>"m.č.1.05" (1,78+1,355)*2</t>
  </si>
  <si>
    <t>"m.č.1.06" (1,78+1,25)*2</t>
  </si>
  <si>
    <t>"dveře" -0,70*2-0,80</t>
  </si>
  <si>
    <t>"m.č.1.07" (1,78+1,355)*2</t>
  </si>
  <si>
    <t>"m.č.1.08" (1,78+1,355)*2</t>
  </si>
  <si>
    <t>"m.č.1.09" (1,78+1,25)*2</t>
  </si>
  <si>
    <t>"m.č.1.10" (1,78+1,355)*2</t>
  </si>
  <si>
    <t>278</t>
  </si>
  <si>
    <t>998771202</t>
  </si>
  <si>
    <t>Přesun hmot procentní pro podlahy z dlaždic v objektech v přes 6 do 12 m</t>
  </si>
  <si>
    <t>776</t>
  </si>
  <si>
    <t>Podlahy povlakové</t>
  </si>
  <si>
    <t>279</t>
  </si>
  <si>
    <t>776111311</t>
  </si>
  <si>
    <t>Vysátí podkladu povlakových podlah</t>
  </si>
  <si>
    <t>280</t>
  </si>
  <si>
    <t>776121112</t>
  </si>
  <si>
    <t>Vodou ředitelná penetrace savého podkladu povlakových podlah</t>
  </si>
  <si>
    <t>281</t>
  </si>
  <si>
    <t>776141111</t>
  </si>
  <si>
    <t>Stěrka podlahová nivelační pro vyrovnání podkladu povlakových podlah pevnosti 20 MPa tl do 3 mm</t>
  </si>
  <si>
    <t>282</t>
  </si>
  <si>
    <t>776221221</t>
  </si>
  <si>
    <t>Lepení elektrostaticky vodivých čtverců z PVC</t>
  </si>
  <si>
    <t>283</t>
  </si>
  <si>
    <t>28411042</t>
  </si>
  <si>
    <t>dílec vinylový homogenní elektrostatický třída zátěže 34/43, hořlavost Bfl-s1, odpor krytiny &lt;=10^6 tl 2mm</t>
  </si>
  <si>
    <t>54,4*1,1 'Přepočtené koeficientem množství</t>
  </si>
  <si>
    <t>284</t>
  </si>
  <si>
    <t>998776202</t>
  </si>
  <si>
    <t>Přesun hmot procentní pro podlahy povlakové v objektech v přes 6 do 12 m</t>
  </si>
  <si>
    <t>781</t>
  </si>
  <si>
    <t>Dokončovací práce - obklady</t>
  </si>
  <si>
    <t>285</t>
  </si>
  <si>
    <t>781121011</t>
  </si>
  <si>
    <t>Nátěr penetrační na stěnu</t>
  </si>
  <si>
    <t>286</t>
  </si>
  <si>
    <t>781131112</t>
  </si>
  <si>
    <t>Izolace pod obklad nátěrem nebo stěrkou ve dvou vrstvách</t>
  </si>
  <si>
    <t xml:space="preserve">"pod keram.obklad" </t>
  </si>
  <si>
    <t>"u umyvadel" 4*2,50</t>
  </si>
  <si>
    <t>"m.č.1.10" 2,30*(1,78+1,355)*2</t>
  </si>
  <si>
    <t>"dveře" -0,70*2,00</t>
  </si>
  <si>
    <t>"pod keram.dlažbu"</t>
  </si>
  <si>
    <t>287</t>
  </si>
  <si>
    <t>781131241</t>
  </si>
  <si>
    <t>Izolace pod obklad těsnícími pásy vnitřní kout</t>
  </si>
  <si>
    <t>288</t>
  </si>
  <si>
    <t>781131264</t>
  </si>
  <si>
    <t>Izolace pod obklad těsnícími pásy mezi podlahou a stěnou</t>
  </si>
  <si>
    <t>"u umyvadel" 4*4,50</t>
  </si>
  <si>
    <t>"m.č.1.10" 2,30*4</t>
  </si>
  <si>
    <t>289</t>
  </si>
  <si>
    <t>781472216</t>
  </si>
  <si>
    <t>Montáž obkladů keramických hladkých lepených cementovým flexibilním lepidlem přes 9 do 12 ks/m2</t>
  </si>
  <si>
    <t>"m.č.1.02" 2,00*(1,78+1,33)*2</t>
  </si>
  <si>
    <t>"m.č.1.03" 2,00*(1,78+2,03)*2</t>
  </si>
  <si>
    <t>"dveře" -0,70*2,00-0,80*2,00</t>
  </si>
  <si>
    <t>"m.č.1.04" 2,00*(5,50)</t>
  </si>
  <si>
    <t>"m.č.1.05" 2,00*(1,78+1,355)*2</t>
  </si>
  <si>
    <t>"m.č.1.06" 2,00*(1,78+1,25)*2</t>
  </si>
  <si>
    <t>"dveře" -0,70*2,00*2-0,80*2,00</t>
  </si>
  <si>
    <t>"m.č.1.07" 2,00*(1,78+1,355)*2</t>
  </si>
  <si>
    <t>"m.č.1.08" 2,00*(1,78+1,355)*2</t>
  </si>
  <si>
    <t>"m.č.1.09" 2,00*(1,78+1,25)*2</t>
  </si>
  <si>
    <t>290</t>
  </si>
  <si>
    <t>59761791</t>
  </si>
  <si>
    <t>obklad keramický nemrazuvzdorný povrch hladký/matný tl do 10mm přes 9 do 12ks/m2</t>
  </si>
  <si>
    <t>96,161*1,1 'Přepočtené koeficientem množství</t>
  </si>
  <si>
    <t>291</t>
  </si>
  <si>
    <t>781472291</t>
  </si>
  <si>
    <t>Příplatek k montáži obkladů keramických lepených cementovým flexibilním lepidlem za plochu do 10 m2</t>
  </si>
  <si>
    <t>292</t>
  </si>
  <si>
    <t>781492211</t>
  </si>
  <si>
    <t>Montáž profilů rohových lepených flexibilním cementovým lepidlem</t>
  </si>
  <si>
    <t>293</t>
  </si>
  <si>
    <t>19416007</t>
  </si>
  <si>
    <t>lišta ukončovací z eloxovaného hliníku 8mm</t>
  </si>
  <si>
    <t>114,961*1,05 'Přepočtené koeficientem množství</t>
  </si>
  <si>
    <t>294</t>
  </si>
  <si>
    <t>781492251</t>
  </si>
  <si>
    <t>Montáž profilů ukončovacích lepených flexibilním cementovým lepidlem</t>
  </si>
  <si>
    <t>295</t>
  </si>
  <si>
    <t>19416010</t>
  </si>
  <si>
    <t>lišta ukončovací hliníková 8mm</t>
  </si>
  <si>
    <t>47,14*1,05 'Přepočtené koeficientem množství</t>
  </si>
  <si>
    <t>296</t>
  </si>
  <si>
    <t>781495142</t>
  </si>
  <si>
    <t>Průnik obkladem kruhový přes DN 30 do DN 90</t>
  </si>
  <si>
    <t>297</t>
  </si>
  <si>
    <t>998781202</t>
  </si>
  <si>
    <t>Přesun hmot procentní pro obklady keramické v objektech v přes 6 do 12 m</t>
  </si>
  <si>
    <t>782</t>
  </si>
  <si>
    <t>Dokončovací práce - obklady z kamene</t>
  </si>
  <si>
    <t>298</t>
  </si>
  <si>
    <t>782111111</t>
  </si>
  <si>
    <t>Montáž obkladu stěn z pravoúhlých desek z měkkého kamene do malty tl do 25 mm</t>
  </si>
  <si>
    <t>"ostění dveře/vrata" 2*0,65*0,14*2+1*0,65*0,14*2+1*0,65*0,14*2+2*0,65*0,14*2+3*0,65*0,14*2</t>
  </si>
  <si>
    <t>299</t>
  </si>
  <si>
    <t>58381190</t>
  </si>
  <si>
    <t>deska obkladová břidlice, povrch přírodní hladký tl 9mm do 0,24m2</t>
  </si>
  <si>
    <t>34,198*1,05 'Přepočtené koeficientem množství</t>
  </si>
  <si>
    <t>300</t>
  </si>
  <si>
    <t>998782202</t>
  </si>
  <si>
    <t>Přesun hmot procentní pro obklady kamenné v objektech v přes 6 do 12 m</t>
  </si>
  <si>
    <t>783</t>
  </si>
  <si>
    <t>Nátěry</t>
  </si>
  <si>
    <t>301</t>
  </si>
  <si>
    <t>783009401</t>
  </si>
  <si>
    <t>Bezpečnostní šrafování stěn nebo svislých ploch rovných</t>
  </si>
  <si>
    <t>302</t>
  </si>
  <si>
    <t>783344101</t>
  </si>
  <si>
    <t>Základní jednonásobný polyuretanový nátěr zámečnických konstrukcí</t>
  </si>
  <si>
    <t>"nátěr zárubní vnitř.dveří" 8,90</t>
  </si>
  <si>
    <t>"ostatní" 12,50</t>
  </si>
  <si>
    <t>303</t>
  </si>
  <si>
    <t>783347101</t>
  </si>
  <si>
    <t>Krycí jednonásobný polyuretanový nátěr zámečnických konstrukcí</t>
  </si>
  <si>
    <t>784</t>
  </si>
  <si>
    <t>Malby</t>
  </si>
  <si>
    <t>304</t>
  </si>
  <si>
    <t>784111001</t>
  </si>
  <si>
    <t>Oprášení (ometení ) podkladu v místnostech v do 3,80 m</t>
  </si>
  <si>
    <t>305</t>
  </si>
  <si>
    <t>784111011</t>
  </si>
  <si>
    <t>Obroušení podkladu omítnutého v místnostech v do 3,80 m</t>
  </si>
  <si>
    <t>306</t>
  </si>
  <si>
    <t>784121001</t>
  </si>
  <si>
    <t>Oškrabání malby v místnostech v do 3,80 m</t>
  </si>
  <si>
    <t>307</t>
  </si>
  <si>
    <t>784171001</t>
  </si>
  <si>
    <t>Olepování vnitřních ploch páskou v místnostech v do 3,80 m</t>
  </si>
  <si>
    <t>"nové dveře Z/2" 1*(0,80+1,00*2)</t>
  </si>
  <si>
    <t>308</t>
  </si>
  <si>
    <t>58124833</t>
  </si>
  <si>
    <t>páska pro malířské potřeby maskovací krepová 19mmx50m</t>
  </si>
  <si>
    <t>69,52*1,05 'Přepočtené koeficientem množství</t>
  </si>
  <si>
    <t>309</t>
  </si>
  <si>
    <t>784171101</t>
  </si>
  <si>
    <t>Zakrytí vnitřních podlah včetně pozdějšího odkrytí</t>
  </si>
  <si>
    <t>"plocha viz tabulka místností" 180,70</t>
  </si>
  <si>
    <t>310</t>
  </si>
  <si>
    <t>28323157</t>
  </si>
  <si>
    <t>fólie pro malířské potřeby zakrývací tl 14µ 4x5m</t>
  </si>
  <si>
    <t>180,7*1,05 'Přepočtené koeficientem množství</t>
  </si>
  <si>
    <t>311</t>
  </si>
  <si>
    <t>784171121</t>
  </si>
  <si>
    <t>Zakrytí vnitřních ploch konstrukcí nebo prvků v místnostech v do 3,80 m</t>
  </si>
  <si>
    <t>312</t>
  </si>
  <si>
    <t>50*1,05 'Přepočtené koeficientem množství</t>
  </si>
  <si>
    <t>313</t>
  </si>
  <si>
    <t>784181121</t>
  </si>
  <si>
    <t>Hloubková jednonásobná bezbarvá penetrace podkladu v místnostech v do 3,80 m</t>
  </si>
  <si>
    <t>314</t>
  </si>
  <si>
    <t>784221001</t>
  </si>
  <si>
    <t>Jednonásobné bílé malby ze směsí za sucha dobře otěruvzdorných v místnostech do 3,80 m</t>
  </si>
  <si>
    <t>"plocha viz SDK (předstěna F5*)+podhledy+podkroví " 13,40+65,80+8,00+36,18+54,27</t>
  </si>
  <si>
    <t>"plocha z SDK příček+předstěna" 6,106*2+49,596*2+15,156*2+9,625</t>
  </si>
  <si>
    <t xml:space="preserve">"obklady na SDK stěnách" </t>
  </si>
  <si>
    <t>"m.č.1.02" -2,00*(1,78+1,33*2)</t>
  </si>
  <si>
    <t>"m.č.1.03" -2,00*(1,78+2,03*2)</t>
  </si>
  <si>
    <t>"m.č.1.05" -2,00*(1,78+1,355*2)</t>
  </si>
  <si>
    <t>"m.č.1.06" -2,00*(1,78+1,25)*2</t>
  </si>
  <si>
    <t>"m.č.1.07" -2,00*(1,78+1,355*2)</t>
  </si>
  <si>
    <t>"m.č.1.08" -2,00*(1,78+1,355*2)</t>
  </si>
  <si>
    <t>"m.č.1.09" -2,00*(1,78*2+1,25)</t>
  </si>
  <si>
    <t>"m.č.1.10" -2,00*(1,78+1,355)</t>
  </si>
  <si>
    <t>315</t>
  </si>
  <si>
    <t>784221101</t>
  </si>
  <si>
    <t>Dvojnásobné bílé malby ze směsí za sucha dobře otěruvzdorných v místnostech do 3,80 m</t>
  </si>
  <si>
    <t>"viz vnitř.omítky vč.oprav" 90,4275+311,4764+12,987</t>
  </si>
  <si>
    <t>316</t>
  </si>
  <si>
    <t>430510111R</t>
  </si>
  <si>
    <t>Montáž "OK" - Ocelová konstrukce střechy, kompletní montáž "OK"</t>
  </si>
  <si>
    <t>"viz výpis materiálu" 2241,5</t>
  </si>
  <si>
    <t>317</t>
  </si>
  <si>
    <t>430510112R</t>
  </si>
  <si>
    <t>Montáž "OK" - Revizní lávka na půdě, kompletní montáž "OK"</t>
  </si>
  <si>
    <t>"viz výpis materiálu" 1277,00</t>
  </si>
  <si>
    <t>318</t>
  </si>
  <si>
    <t>430995000R</t>
  </si>
  <si>
    <t>Náklady na lešení a zdvihací mechanismy</t>
  </si>
  <si>
    <t>319</t>
  </si>
  <si>
    <t>DODAVKA OK1</t>
  </si>
  <si>
    <t>Výroba, dodávka, nátěr, doprava nové "OK" - Ocelová konstrukce střechy (profily HEB 120, IPE 120,, U 80,L 50x50x5,PLO 250x200x15) včetně podlití - kompletní dodávka</t>
  </si>
  <si>
    <t>Poznámka k položce:_x000D_
materiál S235JR včetně povrchové úpravy systémovým nátěrem._x000D_
Stupeň korozní agresivity prostředí je C2._x000D_
Barevné řešení ocelových konstrukcí: RAL bude upřesněno investorem.</t>
  </si>
  <si>
    <t>320</t>
  </si>
  <si>
    <t>DODAVKA OK2</t>
  </si>
  <si>
    <t>Výroba, dodávka, nátěr, doprava nové "OK" - Revizní lávka na půdě (profily IPN 180, U 120, TR32, TR44,5,L 50x50x5,PLO 100x6,PLO 250x200x15,Pororošt SP330-34/38-3) včetně podlití - kompletní dodávka</t>
  </si>
  <si>
    <t>321</t>
  </si>
  <si>
    <t>HZS1292</t>
  </si>
  <si>
    <t>Hodinová zúčtovací sazba stavební dělník</t>
  </si>
  <si>
    <t>"nespecifikované práce, vysoušení soklového zdiva, apod. předpoklad" 200,00</t>
  </si>
  <si>
    <t>766811115</t>
  </si>
  <si>
    <t>Montáž korpusu kuchyňských skříněk spodních na nožičky š do 600 mm</t>
  </si>
  <si>
    <t>766811141</t>
  </si>
  <si>
    <t>Příplatek k montáži kuchyňských skříněk za usazení vestavěné trouby</t>
  </si>
  <si>
    <t>766811142</t>
  </si>
  <si>
    <t>Příplatek k montáži kuchyňských skříněk za usazení vestavěné myčky nádobí</t>
  </si>
  <si>
    <t>766811143</t>
  </si>
  <si>
    <t>Příplatek k montáži kuchyňských skříněk za usazení vestavěné lednice</t>
  </si>
  <si>
    <t>766811151</t>
  </si>
  <si>
    <t>Montáž korpusu kuchyňských skříněk horních na stěnu š do 600 mm</t>
  </si>
  <si>
    <t>766811213</t>
  </si>
  <si>
    <t>Montáž kuchyňské pracovní desky bez výřezu dl přes 2000 do 4000 mm</t>
  </si>
  <si>
    <t>RX5001</t>
  </si>
  <si>
    <t>Dodávka kompletní kuchyňské linky včetně zařizovacích předmětů - viz. záložka "model kuchyně"</t>
  </si>
  <si>
    <t>766811221</t>
  </si>
  <si>
    <t>Příplatek k montáži kuchyňské pracovní desky za vyřezání otvoru</t>
  </si>
  <si>
    <t>766811223</t>
  </si>
  <si>
    <t>Příplatek k montáži kuchyňské pracovní desky za usazení dřezu</t>
  </si>
  <si>
    <t>011002000</t>
  </si>
  <si>
    <t>Průzkumné práce</t>
  </si>
  <si>
    <t>012164000</t>
  </si>
  <si>
    <t>Vytyčení a zaměření inženýrských sítí</t>
  </si>
  <si>
    <t>013244000</t>
  </si>
  <si>
    <t>Dokumentace pro provádění stavby</t>
  </si>
  <si>
    <t>043002000</t>
  </si>
  <si>
    <t>Zkoušky a ostatní měření</t>
  </si>
  <si>
    <t>045303000</t>
  </si>
  <si>
    <t>Koordinační činnost</t>
  </si>
  <si>
    <t>005211020R</t>
  </si>
  <si>
    <t>Ochrana stávaj. inženýrských sítí na staveništi</t>
  </si>
  <si>
    <t>SO 03.1.2 _ZTI - Zdravotně technikcé instalace</t>
  </si>
  <si>
    <t>977151123</t>
  </si>
  <si>
    <t>Jádrové vrty diamantovými korunkami do stavebních materiálů D přes 130 do 150 mm</t>
  </si>
  <si>
    <t>977151127</t>
  </si>
  <si>
    <t>Jádrové vrty diamantovými korunkami do stavebních materiálů D přes 225 do 250 mm</t>
  </si>
  <si>
    <t>977151128</t>
  </si>
  <si>
    <t>Jádrové vrty diamantovými korunkami do stavebních materiálů D přes 250 do 300 mm</t>
  </si>
  <si>
    <t>721173401</t>
  </si>
  <si>
    <t>Potrubí kanalizační z PVC SN 4 svodné DN 110</t>
  </si>
  <si>
    <t>2+2+2</t>
  </si>
  <si>
    <t>721173402</t>
  </si>
  <si>
    <t>Potrubí kanalizační z PVC SN 4 svodné DN 125</t>
  </si>
  <si>
    <t>5+2</t>
  </si>
  <si>
    <t>721173403</t>
  </si>
  <si>
    <t>Potrubí kanalizační z PVC SN 4 svodné DN 160</t>
  </si>
  <si>
    <t>12+5</t>
  </si>
  <si>
    <t>721174024</t>
  </si>
  <si>
    <t>Potrubí kanalizační z PP odpadní DN 75</t>
  </si>
  <si>
    <t>2+2</t>
  </si>
  <si>
    <t>721174025</t>
  </si>
  <si>
    <t>Potrubí kanalizační z PP odpadní DN 110</t>
  </si>
  <si>
    <t>2+8</t>
  </si>
  <si>
    <t>721174041</t>
  </si>
  <si>
    <t>Potrubí kanalizační z PP připojovací DN 32</t>
  </si>
  <si>
    <t>1+3</t>
  </si>
  <si>
    <t>721174042</t>
  </si>
  <si>
    <t>Potrubí kanalizační z PP připojovací DN 40</t>
  </si>
  <si>
    <t>1+2+1+3</t>
  </si>
  <si>
    <t>721174043</t>
  </si>
  <si>
    <t>Potrubí kanalizační z PP připojovací DN 50</t>
  </si>
  <si>
    <t>3+1+3+1</t>
  </si>
  <si>
    <t>721174044</t>
  </si>
  <si>
    <t>Potrubí kanalizační z PP připojovací DN 75</t>
  </si>
  <si>
    <t>1+1</t>
  </si>
  <si>
    <t>721174045</t>
  </si>
  <si>
    <t>Potrubí kanalizační z PP připojovací DN 110</t>
  </si>
  <si>
    <t>2+1</t>
  </si>
  <si>
    <t>721194103</t>
  </si>
  <si>
    <t>Vyvedení a upevnění odpadních výpustek DN 32</t>
  </si>
  <si>
    <t>721194104</t>
  </si>
  <si>
    <t>Vyvedení a upevnění odpadních výpustek DN 40</t>
  </si>
  <si>
    <t>721194105</t>
  </si>
  <si>
    <t>Vyvedení a upevnění odpadních výpustek DN 50</t>
  </si>
  <si>
    <t>721194109</t>
  </si>
  <si>
    <t>Vyvedení a upevnění odpadních výpustek DN 110</t>
  </si>
  <si>
    <t>3+4+3</t>
  </si>
  <si>
    <t>721211421</t>
  </si>
  <si>
    <t>Vpusť podlahová se svislým odtokem DN 50/75/110 mřížka nerez 115x115</t>
  </si>
  <si>
    <t>721242115</t>
  </si>
  <si>
    <t>Lapač střešních splavenin z PP s kulovým kloubem na odtoku DN 110</t>
  </si>
  <si>
    <t>721273153</t>
  </si>
  <si>
    <t>Hlavice ventilační polypropylen PP DN 110</t>
  </si>
  <si>
    <t>721274103</t>
  </si>
  <si>
    <t>Přivzdušňovací ventil venkovní odpadních potrubí DN 110</t>
  </si>
  <si>
    <t>721290111</t>
  </si>
  <si>
    <t>Zkouška těsnosti potrubí kanalizace vodou DN do 125</t>
  </si>
  <si>
    <t>"Svodné" 6+7</t>
  </si>
  <si>
    <t>"Odpadní" 4+10</t>
  </si>
  <si>
    <t>"přípojovací" 4+7+8+2+3</t>
  </si>
  <si>
    <t>721290112</t>
  </si>
  <si>
    <t>Zkouška těsnosti potrubí kanalizace vodou DN 150/DN 200</t>
  </si>
  <si>
    <t>"Svodné" 17</t>
  </si>
  <si>
    <t>pc 72zbpk</t>
  </si>
  <si>
    <t>Dod a mtž betonový blok pod patkové koleno</t>
  </si>
  <si>
    <t>pc 72zpvk</t>
  </si>
  <si>
    <t>Dod a mtž zemní práce vnitřní kanalizace (výkop,lože,obsyp,zásyp,přesun)</t>
  </si>
  <si>
    <t>0,6*0,8*(6+7+17)</t>
  </si>
  <si>
    <t>PC-HL138</t>
  </si>
  <si>
    <t>Dod a mtž Podomítková zápachová uzávěrka ke klimatizačním jednotkám DN32 - HL138, 100x100mm, kryt bílý 110x</t>
  </si>
  <si>
    <t>722174002</t>
  </si>
  <si>
    <t>Potrubí vodovodní plastové PPR S3,2 spojované svařováním D 20x2,8 mm</t>
  </si>
  <si>
    <t>5+2+2+4+1+1+2+1</t>
  </si>
  <si>
    <t>722174003</t>
  </si>
  <si>
    <t>Potrubí vodovodní plastové PPR S3,2 spojované svařováním D 25x3,5 mm</t>
  </si>
  <si>
    <t>6+2+6+3+1+6</t>
  </si>
  <si>
    <t>722175003</t>
  </si>
  <si>
    <t>Potrubí vodovodní plastové vícevrstvé PP-RCT S3,2 s hliníkovou fólií spojované svařováním D 25x3,5 mm</t>
  </si>
  <si>
    <t>5+7+7+2+3+3+2+6</t>
  </si>
  <si>
    <t>722175004</t>
  </si>
  <si>
    <t>Potrubí vodovodní plastové vícevrstvé PP-RCT S3,2 s hliníkovou fólií spojované svařováním D 32x4,4 mm</t>
  </si>
  <si>
    <t>722181221</t>
  </si>
  <si>
    <t>Ochrana vodovodního potrubí přilepenými termoizolačními trubicemi z PE tl přes 6 do 9 mm DN do 22 mm</t>
  </si>
  <si>
    <t>722181222</t>
  </si>
  <si>
    <t>Ochrana vodovodního potrubí přilepenými termoizolačními trubicemi z PE tl přes 6 do 9 mm DN přes 22 do 45 mm</t>
  </si>
  <si>
    <t>722181225R</t>
  </si>
  <si>
    <t>Izolace vodovodního potrubí návleková z trubic z pěnového polyetylenu s povrchovou ochrannou hliníkovou fólií zesílenou sklorohoží 5x5 mm, tloušťka stěny 25 mm, d 25 mm</t>
  </si>
  <si>
    <t>722181226R</t>
  </si>
  <si>
    <t>Izolace vodovodního potrubí návleková z trubic z pěnového polyetylenu s povrchovou ochrannou hliníkovou fólií zesílenou sklorohoží 5x5 mm, tloušťka stěny 25 mm, d 32 mm</t>
  </si>
  <si>
    <t>722190401</t>
  </si>
  <si>
    <t>Vyvedení a upevnění výpustku DN do 25</t>
  </si>
  <si>
    <t>722220111</t>
  </si>
  <si>
    <t>Nástěnka pro výtokový ventil G 1/2" s jedním závitem</t>
  </si>
  <si>
    <t>722224115</t>
  </si>
  <si>
    <t>Kohout plnicí nebo vypouštěcí G 1/2" PN 10 s jedním závitem</t>
  </si>
  <si>
    <t>722231162R</t>
  </si>
  <si>
    <t>Ventil vodovodní, pojistný, pružinový PN 16, DN 20, litinový</t>
  </si>
  <si>
    <t>722232043</t>
  </si>
  <si>
    <t>Kohout kulový přímý G 1/2" PN 42 do 185°C vnitřní závit</t>
  </si>
  <si>
    <t>722232044</t>
  </si>
  <si>
    <t>Kohout kulový přímý G 3/4" PN 42 do 185°C vnitřní závit</t>
  </si>
  <si>
    <t>2+2+2+2+2</t>
  </si>
  <si>
    <t>722232045</t>
  </si>
  <si>
    <t>Kohout kulový přímý G 1" PN 42 do 185°C vnitřní závit</t>
  </si>
  <si>
    <t>722232063</t>
  </si>
  <si>
    <t>Kohout kulový přímý G 1" PN 42 do 185°C vnitřní závit s vypouštěním</t>
  </si>
  <si>
    <t>722234265</t>
  </si>
  <si>
    <t>Filtr mosazný G 1" PN 20 do 80°C s 2x vnitřním závitem</t>
  </si>
  <si>
    <t>722239101</t>
  </si>
  <si>
    <t>Montáž armatur vodovodních se dvěma závity G 1/2"</t>
  </si>
  <si>
    <t>55121267R</t>
  </si>
  <si>
    <t>mosazná zpětná klapka 1/2" vodorovná</t>
  </si>
  <si>
    <t>722239102</t>
  </si>
  <si>
    <t>Montáž armatur vodovodních se dvěma závity G 3/4"</t>
  </si>
  <si>
    <t>55121268R</t>
  </si>
  <si>
    <t>mosazná zpětná klapka 3/4" vodorovná</t>
  </si>
  <si>
    <t>722239103</t>
  </si>
  <si>
    <t>Montáž armatur vodovodních se dvěma závity G 1"</t>
  </si>
  <si>
    <t>55121269R</t>
  </si>
  <si>
    <t>mosazná zpětná klapka 1" vodorovná</t>
  </si>
  <si>
    <t>722262213</t>
  </si>
  <si>
    <t>Vodoměr závitový jednovtokový suchoběžný do 40°C G 3/4"x 130 mm Qn 1,5 m3/h horizontální</t>
  </si>
  <si>
    <t>722290234</t>
  </si>
  <si>
    <t>Proplach a dezinfekce vodovodního potrubí DN do 80</t>
  </si>
  <si>
    <t>18+24+35+4</t>
  </si>
  <si>
    <t>722290246</t>
  </si>
  <si>
    <t>Zkouška těsnosti vodovodního potrubí plastového DN do 40</t>
  </si>
  <si>
    <t>"Stavební přípomoce" 8*2*5</t>
  </si>
  <si>
    <t>998722202</t>
  </si>
  <si>
    <t>Přesun hmot procentní pro vnitřní vodovod v objektech v přes 6 do 12 m</t>
  </si>
  <si>
    <t>725112022</t>
  </si>
  <si>
    <t>Klozet keramický závěsný na nosné stěny odpad vodorovný</t>
  </si>
  <si>
    <t>725121521</t>
  </si>
  <si>
    <t>Pisoárový záchodek automatický s infračerveným senzorem</t>
  </si>
  <si>
    <t>PC-ZPIS</t>
  </si>
  <si>
    <t>Dod a mtž zdroj pro 3 pisoáry</t>
  </si>
  <si>
    <t>725813113</t>
  </si>
  <si>
    <t>Ventil rohový kombinovaný G 1/2" x G 3/4"</t>
  </si>
  <si>
    <t>725821329</t>
  </si>
  <si>
    <t>Baterie dřezová stojánková páková s vytahovací sprškou</t>
  </si>
  <si>
    <t>725822633</t>
  </si>
  <si>
    <t>Baterie umyvadlová stojánková klasická s výpusti</t>
  </si>
  <si>
    <t>725849413</t>
  </si>
  <si>
    <t>Montáž baterie sprchové nástěnné termostatické</t>
  </si>
  <si>
    <t>55145600</t>
  </si>
  <si>
    <t>baterie sprchová nástěnná termostatická 150mm chrom</t>
  </si>
  <si>
    <t>pc72510</t>
  </si>
  <si>
    <t>sprchová sada, ruční sprach, tyč, hadice</t>
  </si>
  <si>
    <t>725861102</t>
  </si>
  <si>
    <t>Zápachová uzávěrka pro umyvadla DN 40</t>
  </si>
  <si>
    <t>725862103</t>
  </si>
  <si>
    <t>Zápachová uzávěrka pro dřezy DN 40/50</t>
  </si>
  <si>
    <t>725865501</t>
  </si>
  <si>
    <t>Odpadní souprava DN 40/50 se zápachovou uzávěrkou</t>
  </si>
  <si>
    <t>725211616</t>
  </si>
  <si>
    <t>Umyvadlo keramické bílé šířky 550 mm s krytem na sifon připevněné na stěnu šrouby</t>
  </si>
  <si>
    <t>725319111</t>
  </si>
  <si>
    <t>Montáž dřezu ostatních typů</t>
  </si>
  <si>
    <t>64281212R</t>
  </si>
  <si>
    <t>dřez granitový do linky s odkap plochou</t>
  </si>
  <si>
    <t>725334301R</t>
  </si>
  <si>
    <t>Nálevka se sifonem PP DN 32</t>
  </si>
  <si>
    <t>Poznámka k položce:_x000D_
rozměry: 78x55 mm, výška 100 mm</t>
  </si>
  <si>
    <t>725532111</t>
  </si>
  <si>
    <t>Elektrický ohřívač zásobníkový akumulační závěsný svislý 30 l / 2 kW</t>
  </si>
  <si>
    <t>725532114</t>
  </si>
  <si>
    <t>Elektrický ohřívač zásobníkový akumulační závěsný svislý 80 l / 3 kW</t>
  </si>
  <si>
    <t>725980121</t>
  </si>
  <si>
    <t>Dvířka 15/15</t>
  </si>
  <si>
    <t>PC-SPRCH</t>
  </si>
  <si>
    <t>Dod a mtž sprchová vanička 800x800 mm vč. sprchové zástěny, sifon</t>
  </si>
  <si>
    <t>998725202</t>
  </si>
  <si>
    <t>Přesun hmot procentní pro zařizovací předměty v objektech v přes 6 do 12 m</t>
  </si>
  <si>
    <t>726131041</t>
  </si>
  <si>
    <t>Instalační předstěna pro klozet závěsný v 1120 mm s ovládáním zepředu do lehkých stěn s kovovou kcí</t>
  </si>
  <si>
    <t>998726212</t>
  </si>
  <si>
    <t>Přesun hmot procentní pro instalační prefabrikáty v objektech v přes 6 do 12 m</t>
  </si>
  <si>
    <t>767995101</t>
  </si>
  <si>
    <t>Montáž atypických zámečnických konstrukcí hmotnosti do 1 kg</t>
  </si>
  <si>
    <t>39*0,5*1,5</t>
  </si>
  <si>
    <t>pc 76701</t>
  </si>
  <si>
    <t>Dodávka objímek, tyčí, šroubu atd.</t>
  </si>
  <si>
    <t>SO04 - Přípojka VN</t>
  </si>
  <si>
    <t>Kabel 22-AXEKVCEY 240 mm2</t>
  </si>
  <si>
    <t>Kabelové soubory pro připojení kabelů 22-AXEKVCEY 240 mm2</t>
  </si>
  <si>
    <t>SO05 - Přípojka NN - cizí zdroj</t>
  </si>
  <si>
    <t>ME1 - Dodávka a montáž elektroměrového rozváděče pro "část DPO", konkrétní výstroj rozváděče je specifikována v dokumentu D1.2.2.3.9</t>
  </si>
  <si>
    <t>ME2 - Dodávka a montáž elektroměrového rozváděče pro "provozovu", konkrétní výstroj rozváděče je specifikována v dokumentu D1.2.2.3.9</t>
  </si>
  <si>
    <t>ME2 - Dodávka a montáž elektroměrového rozváděče pro "provozovnu", konkrétní výstroj rozváděče je specifikována v dokumentu D1.2.2.3.9</t>
  </si>
  <si>
    <t>Kabel CYKY-J 4x16, včetně montáže</t>
  </si>
  <si>
    <t>Kabel AYKY-J 4x16, včetně montáže</t>
  </si>
  <si>
    <t>Vysekání drážek ve zdi, 8x4cm</t>
  </si>
  <si>
    <t>Zaomítání drážek 8x4 cm včetně začištění, bez výmalby</t>
  </si>
  <si>
    <t>Vysekání drážek ve zdi, 5x3cm</t>
  </si>
  <si>
    <t>Zaomítání drážek 5x3 cm včetně začištění, bez výmalby</t>
  </si>
  <si>
    <t>Sádra elektrikářská</t>
  </si>
  <si>
    <t>Průraz přes zeď průměr 30 mm</t>
  </si>
  <si>
    <t>SO06 - Zpevněné plochy a oplocení</t>
  </si>
  <si>
    <t>112101102</t>
  </si>
  <si>
    <t>Odstranění stromů listnatých průměru kmene přes 300 do 500 mm</t>
  </si>
  <si>
    <t>112251102</t>
  </si>
  <si>
    <t>Odstranění pařezů průměru přes 300 do 500 mm</t>
  </si>
  <si>
    <t>113201111</t>
  </si>
  <si>
    <t>Vytrhání obrub chodníkových ležatých</t>
  </si>
  <si>
    <t>122251102</t>
  </si>
  <si>
    <t>Odkopávky a prokopávky nezapažené v hornině třídy těžitelnosti I skupiny 3 objem do 50 m3 strojně</t>
  </si>
  <si>
    <t>131151343</t>
  </si>
  <si>
    <t>Vrtání jamek pro plotové sloupky D přes 200 do 300 mm strojně</t>
  </si>
  <si>
    <t>"pro sloupky oplocení" 0,8*10</t>
  </si>
  <si>
    <t>132251101</t>
  </si>
  <si>
    <t>Hloubení rýh nezapažených š do 800 mm v hornině třídy těžitelnosti I skupiny 3 objem do 20 m3 strojně</t>
  </si>
  <si>
    <t>"pro drenáž" 4,50</t>
  </si>
  <si>
    <t>133212811</t>
  </si>
  <si>
    <t>Hloubení nezapažených šachet v hornině třídy těžitelnosti I skupiny 3 plocha výkopu do 4 m2 ručně</t>
  </si>
  <si>
    <t>"pro sloupky bran" (2,00+2,00)*(0,50*0,30)*0,80</t>
  </si>
  <si>
    <t>162201402</t>
  </si>
  <si>
    <t>Vodorovné přemístění větví stromů listnatých do 1 km D kmene přes 300 do 500 mm</t>
  </si>
  <si>
    <t>162201412</t>
  </si>
  <si>
    <t>Vodorovné přemístění kmenů stromů listnatých do 1 km D kmene přes 300 do 500 mm</t>
  </si>
  <si>
    <t>162201422</t>
  </si>
  <si>
    <t>Vodorovné přemístění pařezů do 1 km D přes 300 do 500 mm</t>
  </si>
  <si>
    <t>162251102</t>
  </si>
  <si>
    <t>Vodorovné přemístění přes 20 do 50 m výkopku/sypaniny z horniny třídy těžitelnosti I skupiny 1 až 3</t>
  </si>
  <si>
    <t>1,5+0,6</t>
  </si>
  <si>
    <t>162301932</t>
  </si>
  <si>
    <t>Příplatek k vodorovnému přemístění větví stromů listnatých D kmene přes 300 do 500 mm ZKD 1 km</t>
  </si>
  <si>
    <t>1*14</t>
  </si>
  <si>
    <t>162301952</t>
  </si>
  <si>
    <t>Příplatek k vodorovnému přemístění kmenů stromů listnatých D kmene přes 300 do 500 mm ZKD 1 km</t>
  </si>
  <si>
    <t>162301972</t>
  </si>
  <si>
    <t>Příplatek k vodorovnému přemístění pařezů D přes 300 do 500 mm ZKD 1 km</t>
  </si>
  <si>
    <t>"zemina z odkopů+drenáž+plot.sloupky" 50,00+4,50+0,84</t>
  </si>
  <si>
    <t>"zemina pro zásyp za obrubník" -1,50</t>
  </si>
  <si>
    <t>"zemina pro zatravnění" -0,60</t>
  </si>
  <si>
    <t>53,24*5</t>
  </si>
  <si>
    <t>53,24*1,8</t>
  </si>
  <si>
    <t>"zemina pro zásyp za obrubník, apod." 1,50</t>
  </si>
  <si>
    <t>181111111</t>
  </si>
  <si>
    <t>Plošná úprava terénu do 500 m2 zemina skupiny 1 až 4 nerovnosti přes 50 do 100 mm v rovinně a svahu do 1:5</t>
  </si>
  <si>
    <t>181311103</t>
  </si>
  <si>
    <t>Rozprostření ornice tl vrstvy do 200 mm v rovině nebo ve svahu do 1:5 ručně</t>
  </si>
  <si>
    <t>181411131</t>
  </si>
  <si>
    <t>Založení parkového trávníku výsevem pl do 1000 m2 v rovině a ve svahu do 1:5</t>
  </si>
  <si>
    <t>00572410</t>
  </si>
  <si>
    <t>osivo směs travní parková</t>
  </si>
  <si>
    <t>4*0,02 'Přepočtené koeficientem množství</t>
  </si>
  <si>
    <t>181912112</t>
  </si>
  <si>
    <t>Úprava pláně v hornině třídy těžitelnosti I skupiny 3 se zhutněním ručně</t>
  </si>
  <si>
    <t>181951111</t>
  </si>
  <si>
    <t>Úprava pláně v hornině třídy těžitelnosti I skupiny 1 až 3 bez zhutnění strojně</t>
  </si>
  <si>
    <t>48*1,1845 'Přepočtené koeficientem množství</t>
  </si>
  <si>
    <t>275313611</t>
  </si>
  <si>
    <t>Základové patky z betonu tř. C 16/20</t>
  </si>
  <si>
    <t>"pro sloupky oplocení" 10*(3,14*0,115*0,115)*0,80</t>
  </si>
  <si>
    <t>"+3,5% betonáž do výkopu"</t>
  </si>
  <si>
    <t>0,812*1,035</t>
  </si>
  <si>
    <t>338171123</t>
  </si>
  <si>
    <t>Osazování sloupků a vzpěr plotových ocelových v přes 2 do 2,6 m se zabetonováním</t>
  </si>
  <si>
    <t>"pro sloupky oplocení 60x60x2mm" 10,00</t>
  </si>
  <si>
    <t>"pro sloupky bran 100x100x4mm" 2,00+2,00</t>
  </si>
  <si>
    <t>55342152R</t>
  </si>
  <si>
    <t>sloupek plotový z uzavřených profilů 60x60x2 mm, výška 2600 mm, včetně vrchní krytky</t>
  </si>
  <si>
    <t>55342153R</t>
  </si>
  <si>
    <t>sloupek brány z uzavřených profilů 100x100x4 mm, výška 2600 mm, včetně předpřipravených děr pro montáž pantů a vrchní krytky</t>
  </si>
  <si>
    <t>348101230</t>
  </si>
  <si>
    <t>Osazení vrat nebo vrátek k oplocení na ocelové sloupky pl přes 4 do 6 m2</t>
  </si>
  <si>
    <t>55342340R</t>
  </si>
  <si>
    <t>brána dvoukřídlá oplocení, rozměr: 2860x1600 mm, rám z uzavřených profilů se zavětrováním, výplň svařovaný 2D panel,zámek visací s navařenými oky,zajištění doraz se zástrčí-kompletní dodávka</t>
  </si>
  <si>
    <t>"brána, ozn.Z1 (viz výkres oplocení, legenda)" 1,00</t>
  </si>
  <si>
    <t>348101240</t>
  </si>
  <si>
    <t>Osazení vrat nebo vrátek k oplocení na ocelové sloupky pl přes 6 do 8 m2</t>
  </si>
  <si>
    <t>55342339R</t>
  </si>
  <si>
    <t>brána dvoukřídlá oplocení, rozměr: 3430x1600 mm, rám z uzavřených profilů se zavětrováním, výplň svařovaný 2D panel,zámek visací s navařenými oky,zajištění doraz se zástrčí-kompletní dodávka</t>
  </si>
  <si>
    <t>"brána, ozn.Z2 (viz výkres oplocení, legenda)" 1,00</t>
  </si>
  <si>
    <t>348121322</t>
  </si>
  <si>
    <t>Osazení podhrabových desek dl přes 2 do 3 m na ocelové plotové sloupky</t>
  </si>
  <si>
    <t>"podhrabová deska, ozn.Z7 včetně stabil.držáků (viz výkres oplocení, legenda)" 2,45*11</t>
  </si>
  <si>
    <t>59232002</t>
  </si>
  <si>
    <t>deska podhrabová betonová 250mm</t>
  </si>
  <si>
    <t>348171146</t>
  </si>
  <si>
    <t>Montáž panelového svařovaného oplocení v přes 1,5 do 2,0 m</t>
  </si>
  <si>
    <t>"viz počet svařovaných 2D panelů" 11*2,50+2*2,50</t>
  </si>
  <si>
    <t>55342412R</t>
  </si>
  <si>
    <t>panel plotový 2D, ocel. drát svislý d=5,0 mm; vodor.drát d=2x 6,0 mm; oka 50 x 200 mm; h = 143,0 cm, l = 250,0 cm, povrch žárový Zn + PVC, RAL dle PD - kompletní dodávka</t>
  </si>
  <si>
    <t>"plotový svařovaný panel 2D, ozn.Z5 (viz výkres oplocení, legenda)" 11,00</t>
  </si>
  <si>
    <t>55342413R</t>
  </si>
  <si>
    <t>panel plotový 2D, ocel. drát svislý d=5,0 mm; vodor.drát d=2x 6,0 mm; oka 50 x 200 mm; h = 163,0 cm, l = 250,0 cm, povrch žárový Zn + PVC, RAL dle PD - kompletní dodávka</t>
  </si>
  <si>
    <t>"plotový svařovaný panel 2D, ozn.Z6 (viz výkres oplocení, legenda)" 2,00</t>
  </si>
  <si>
    <t>348401320</t>
  </si>
  <si>
    <t>Rozvinutí, montáž a napnutí ostnatého drátu</t>
  </si>
  <si>
    <t>"ostnatý drát, ozn.Z8 (viz výkres oplocení, legenda)" 3*27,50</t>
  </si>
  <si>
    <t>31478001</t>
  </si>
  <si>
    <t>drát ostnatý</t>
  </si>
  <si>
    <t>82,5*1,05 'Přepočtené koeficientem množství</t>
  </si>
  <si>
    <t>"Chodník" 36,00</t>
  </si>
  <si>
    <t>564861111</t>
  </si>
  <si>
    <t>Podklad ze štěrkodrtě ŠD plochy přes 100 m2 tl 200 mm</t>
  </si>
  <si>
    <t>"Zpev.plocha z dlažby, pojížděná" 118,00</t>
  </si>
  <si>
    <t>36*1,03 'Přepočtené koeficientem množství</t>
  </si>
  <si>
    <t>596212312</t>
  </si>
  <si>
    <t>Kladení zámkové dlažby pozemních komunikací ručně tl do 100 mm skupiny A pl do 300 m2</t>
  </si>
  <si>
    <t>59245296</t>
  </si>
  <si>
    <t>dlažba zámková betonová tvaru I 200x165mm tl 100mm přírodní</t>
  </si>
  <si>
    <t>118*1,02 'Přepočtené koeficientem množství</t>
  </si>
  <si>
    <t>916231113</t>
  </si>
  <si>
    <t>Osazení chodníkového obrubníku betonového ležatého s boční opěrou do lože z betonu prostého</t>
  </si>
  <si>
    <t>"pro obrubník 15/25" 3,20</t>
  </si>
  <si>
    <t>59217023</t>
  </si>
  <si>
    <t>obrubník betonový chodníkový 1000x150x250mm</t>
  </si>
  <si>
    <t>3,92156862745098*1,02 'Přepočtené koeficientem množství</t>
  </si>
  <si>
    <t>916231213</t>
  </si>
  <si>
    <t>Osazení chodníkového obrubníku betonového stojatého s boční opěrou do lože z betonu prostého</t>
  </si>
  <si>
    <t>"pro obrubník 10/25" 73,00</t>
  </si>
  <si>
    <t>59217017</t>
  </si>
  <si>
    <t>obrubník betonový chodníkový 1000x100x250mm</t>
  </si>
  <si>
    <t>72,5490196078431*1,02 'Přepočtené koeficientem množství</t>
  </si>
  <si>
    <t>916991121</t>
  </si>
  <si>
    <t>Lože pod obrubníky, krajníky nebo obruby z dlažebních kostek z betonu prostého</t>
  </si>
  <si>
    <t>76,20*0,08</t>
  </si>
  <si>
    <t>935113111</t>
  </si>
  <si>
    <t>Osazení odvodňovacího polymerbetonového žlabu s krycím roštem šířky do 210 mm</t>
  </si>
  <si>
    <t>59227230</t>
  </si>
  <si>
    <t>žlab odvodňovací z polymerbetonu bez spádu s můstkovým roštem litinovým š 100mm a spodním odtokem DN 100</t>
  </si>
  <si>
    <t>935923216</t>
  </si>
  <si>
    <t>Osazení vpusti pro odvodňovací žlab betonový nebo polymerbetonový s krycím roštem šířky do 210 mm</t>
  </si>
  <si>
    <t>59223070</t>
  </si>
  <si>
    <t>vpusť odtoková polymerbetonová s integrovaným těsněním pro horizontální připojení potrubí pozinkovaná hrana 500x135x450</t>
  </si>
  <si>
    <t>961044111</t>
  </si>
  <si>
    <t>Bourání základů z betonu prostého</t>
  </si>
  <si>
    <t>"beton stáv.sloupků oplocení, předpoklad" 1,00</t>
  </si>
  <si>
    <t>966071822</t>
  </si>
  <si>
    <t>Rozebrání oplocení z drátěného pletiva se čtvercovými oky v přes 1,6 do 2,0 m</t>
  </si>
  <si>
    <t>23,819*14 'Přepočtené koeficientem množství</t>
  </si>
  <si>
    <t>"Předpoklad dřevěná hmota" 1</t>
  </si>
  <si>
    <t>23,819-0,3</t>
  </si>
  <si>
    <t>998223011</t>
  </si>
  <si>
    <t>Přesun hmot pro pozemní komunikace s krytem dlážděným</t>
  </si>
  <si>
    <t>"úpravy na oplocení (např.krácení plot.dílců, apod,), předpoklad" 16,00</t>
  </si>
  <si>
    <t>012002000</t>
  </si>
  <si>
    <t>"Dílenská dokumentace" 1</t>
  </si>
  <si>
    <t>043194000</t>
  </si>
  <si>
    <t>Zkoušky ostatní</t>
  </si>
  <si>
    <t>"Statická zatěžovací zkouška dle ČSN 72 1006" 1</t>
  </si>
  <si>
    <t>VON - Vedlejší a ostatní náklady</t>
  </si>
  <si>
    <t>034503000</t>
  </si>
  <si>
    <t>Informační tabule na staveništi</t>
  </si>
  <si>
    <t>042503000</t>
  </si>
  <si>
    <t>Plán BOZP na staveništi</t>
  </si>
  <si>
    <t>042703000</t>
  </si>
  <si>
    <t>Technické požadavky na výrobky</t>
  </si>
  <si>
    <t>kompletní dokladová část dle SoD (revize, atesty, certifikáty, prohlášení o shodě) pro předání a převzetí dokončeného díla a pro zajištění kolaudační činnosti</t>
  </si>
  <si>
    <t>Pro všechny profese</t>
  </si>
  <si>
    <t>092203000</t>
  </si>
  <si>
    <t>Náklady na zaškolení</t>
  </si>
  <si>
    <t>094002000</t>
  </si>
  <si>
    <t>Ostatní náklady související s výstavbou</t>
  </si>
  <si>
    <t>094104000</t>
  </si>
  <si>
    <t>Náklady na opatření BOZP</t>
  </si>
  <si>
    <t>DA/012</t>
  </si>
  <si>
    <t>inženýring zhotovitele - plánování odstávek a koordimace s provozovatelem, vypracování harmonogramu</t>
  </si>
  <si>
    <t>R-21-M-0008</t>
  </si>
  <si>
    <t>Písemné seznaméní s obsluhou užinatele a servisní organizace uživatele</t>
  </si>
  <si>
    <t xml:space="preserve">Bilboard - rozměr 5100 x 2400 mm  </t>
  </si>
  <si>
    <t xml:space="preserve">Pamětní deska - rozměr 300 x 400 mm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</si>
</sst>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  <font>
      <b/>
      <sz val="8"/>
      <name val="Arial CE"/>
      <family val="2"/>
      <charset val="238"/>
    </font>
    <font>
      <i/>
      <sz val="9"/>
      <name val="Arial CE"/>
      <charset val="238"/>
    </font>
    <font>
      <sz val="8"/>
      <color rgb="FF505050"/>
      <name val="Arial CE"/>
    </font>
    <font>
      <sz val="8"/>
      <color rgb="FFFF0000"/>
      <name val="Arial CE"/>
    </font>
    <font>
      <i/>
      <sz val="9"/>
      <color rgb="FF0000FF"/>
      <name val="Arial CE"/>
    </font>
    <font>
      <sz val="10"/>
      <color rgb="FF003366"/>
      <name val="Arial CE"/>
    </font>
    <font>
      <sz val="8"/>
      <color rgb="FF0000A8"/>
      <name val="Arial CE"/>
    </font>
    <font>
      <sz val="8"/>
      <color rgb="FF800080"/>
      <name val="Arial CE"/>
    </font>
    <font>
      <i/>
      <sz val="7"/>
      <color rgb="FF969696"/>
      <name val="Arial CE"/>
    </font>
    <font>
      <sz val="8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thin">
        <color indexed="64"/>
      </bottom>
      <diagonal/>
    </border>
    <border>
      <left style="hair">
        <color rgb="FF969696"/>
      </left>
      <right style="hair">
        <color rgb="FF969696"/>
      </right>
      <top/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rgb="FF969696"/>
      </top>
      <bottom style="hair">
        <color rgb="FF969696"/>
      </bottom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thin">
        <color indexed="64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thin">
        <color indexed="64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7" fillId="5" borderId="8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7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3" borderId="22" xfId="0" applyNumberFormat="1" applyFont="1" applyFill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18" fillId="3" borderId="14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18" fillId="0" borderId="14" xfId="0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vertical="center" wrapText="1"/>
    </xf>
    <xf numFmtId="0" fontId="6" fillId="0" borderId="20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4" fontId="32" fillId="0" borderId="0" xfId="0" applyNumberFormat="1" applyFont="1"/>
    <xf numFmtId="49" fontId="17" fillId="0" borderId="24" xfId="0" applyNumberFormat="1" applyFont="1" applyBorder="1" applyAlignment="1" applyProtection="1">
      <alignment horizontal="left" vertical="center" wrapText="1"/>
      <protection locked="0"/>
    </xf>
    <xf numFmtId="0" fontId="17" fillId="0" borderId="24" xfId="0" applyFont="1" applyBorder="1" applyAlignment="1" applyProtection="1">
      <alignment horizontal="left" vertical="center" wrapText="1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167" fontId="17" fillId="0" borderId="24" xfId="0" applyNumberFormat="1" applyFont="1" applyBorder="1" applyAlignment="1" applyProtection="1">
      <alignment vertical="center"/>
      <protection locked="0"/>
    </xf>
    <xf numFmtId="4" fontId="17" fillId="3" borderId="24" xfId="0" applyNumberFormat="1" applyFont="1" applyFill="1" applyBorder="1" applyAlignment="1" applyProtection="1">
      <alignment vertical="center"/>
      <protection locked="0"/>
    </xf>
    <xf numFmtId="4" fontId="17" fillId="0" borderId="24" xfId="0" applyNumberFormat="1" applyFont="1" applyBorder="1" applyAlignment="1" applyProtection="1">
      <alignment vertical="center"/>
      <protection locked="0"/>
    </xf>
    <xf numFmtId="0" fontId="7" fillId="0" borderId="23" xfId="0" applyFont="1" applyBorder="1"/>
    <xf numFmtId="0" fontId="7" fillId="0" borderId="23" xfId="0" applyFont="1" applyBorder="1" applyProtection="1">
      <protection locked="0"/>
    </xf>
    <xf numFmtId="4" fontId="6" fillId="0" borderId="23" xfId="0" applyNumberFormat="1" applyFont="1" applyBorder="1"/>
    <xf numFmtId="0" fontId="6" fillId="0" borderId="23" xfId="0" applyFont="1" applyBorder="1" applyAlignment="1">
      <alignment horizontal="left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3" fillId="0" borderId="22" xfId="0" applyFont="1" applyBorder="1" applyAlignment="1" applyProtection="1">
      <alignment horizontal="left" vertical="center" wrapText="1"/>
      <protection locked="0"/>
    </xf>
    <xf numFmtId="4" fontId="17" fillId="0" borderId="0" xfId="0" applyNumberFormat="1" applyFont="1" applyAlignment="1" applyProtection="1">
      <alignment vertical="center"/>
      <protection locked="0"/>
    </xf>
    <xf numFmtId="0" fontId="10" fillId="0" borderId="25" xfId="0" applyFont="1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1" fillId="0" borderId="28" xfId="0" applyFont="1" applyBorder="1" applyAlignment="1">
      <alignment horizontal="left" vertical="center"/>
    </xf>
    <xf numFmtId="0" fontId="17" fillId="5" borderId="30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left" vertical="center"/>
    </xf>
    <xf numFmtId="0" fontId="7" fillId="0" borderId="28" xfId="0" applyFont="1" applyBorder="1"/>
    <xf numFmtId="0" fontId="7" fillId="0" borderId="29" xfId="0" applyFont="1" applyBorder="1"/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left" vertical="center" wrapText="1"/>
      <protection locked="0"/>
    </xf>
    <xf numFmtId="0" fontId="34" fillId="0" borderId="28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vertical="center"/>
    </xf>
    <xf numFmtId="167" fontId="34" fillId="0" borderId="0" xfId="0" applyNumberFormat="1" applyFont="1" applyAlignment="1">
      <alignment vertical="center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left" vertical="center" wrapText="1"/>
      <protection locked="0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vertical="center"/>
    </xf>
    <xf numFmtId="167" fontId="35" fillId="0" borderId="0" xfId="0" applyNumberFormat="1" applyFont="1" applyAlignment="1">
      <alignment vertical="center"/>
    </xf>
    <xf numFmtId="0" fontId="0" fillId="0" borderId="34" xfId="0" applyBorder="1" applyAlignment="1">
      <alignment vertical="center"/>
    </xf>
    <xf numFmtId="0" fontId="29" fillId="0" borderId="23" xfId="0" applyFont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30" fillId="0" borderId="23" xfId="0" applyFont="1" applyBorder="1" applyAlignment="1">
      <alignment horizontal="left" vertical="center" wrapText="1"/>
    </xf>
    <xf numFmtId="0" fontId="0" fillId="0" borderId="23" xfId="0" applyBorder="1" applyAlignment="1" applyProtection="1">
      <alignment vertical="center"/>
      <protection locked="0"/>
    </xf>
    <xf numFmtId="0" fontId="0" fillId="0" borderId="35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 applyProtection="1">
      <alignment vertical="center"/>
      <protection locked="0"/>
    </xf>
    <xf numFmtId="0" fontId="0" fillId="0" borderId="28" xfId="0" applyBorder="1"/>
    <xf numFmtId="0" fontId="0" fillId="0" borderId="29" xfId="0" applyBorder="1"/>
    <xf numFmtId="0" fontId="3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167" fontId="38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0" fillId="0" borderId="34" xfId="0" applyBorder="1"/>
    <xf numFmtId="0" fontId="0" fillId="0" borderId="23" xfId="0" applyBorder="1"/>
    <xf numFmtId="0" fontId="0" fillId="0" borderId="35" xfId="0" applyBorder="1"/>
    <xf numFmtId="0" fontId="34" fillId="0" borderId="29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37" fillId="0" borderId="0" xfId="0" applyFont="1" applyAlignment="1">
      <alignment horizontal="left"/>
    </xf>
    <xf numFmtId="4" fontId="37" fillId="0" borderId="0" xfId="0" applyNumberFormat="1" applyFont="1"/>
    <xf numFmtId="0" fontId="36" fillId="0" borderId="33" xfId="0" applyFont="1" applyBorder="1" applyAlignment="1" applyProtection="1">
      <alignment horizontal="left" vertical="center" wrapText="1"/>
      <protection locked="0"/>
    </xf>
    <xf numFmtId="0" fontId="39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40" fillId="0" borderId="0" xfId="0" applyFont="1" applyAlignment="1">
      <alignment vertical="center" wrapText="1"/>
    </xf>
    <xf numFmtId="0" fontId="17" fillId="0" borderId="36" xfId="0" applyFont="1" applyBorder="1" applyAlignment="1" applyProtection="1">
      <alignment horizontal="center" vertical="center"/>
      <protection locked="0"/>
    </xf>
    <xf numFmtId="49" fontId="17" fillId="0" borderId="36" xfId="0" applyNumberFormat="1" applyFont="1" applyBorder="1" applyAlignment="1" applyProtection="1">
      <alignment horizontal="left" vertical="center" wrapText="1"/>
      <protection locked="0"/>
    </xf>
    <xf numFmtId="0" fontId="17" fillId="0" borderId="36" xfId="0" applyFont="1" applyBorder="1" applyAlignment="1" applyProtection="1">
      <alignment horizontal="left" vertical="center" wrapText="1"/>
      <protection locked="0"/>
    </xf>
    <xf numFmtId="0" fontId="17" fillId="0" borderId="36" xfId="0" applyFont="1" applyBorder="1" applyAlignment="1" applyProtection="1">
      <alignment horizontal="center" vertical="center" wrapText="1"/>
      <protection locked="0"/>
    </xf>
    <xf numFmtId="167" fontId="17" fillId="0" borderId="36" xfId="0" applyNumberFormat="1" applyFont="1" applyBorder="1" applyAlignment="1" applyProtection="1">
      <alignment vertical="center"/>
      <protection locked="0"/>
    </xf>
    <xf numFmtId="4" fontId="17" fillId="0" borderId="36" xfId="0" applyNumberFormat="1" applyFont="1" applyBorder="1" applyAlignment="1" applyProtection="1">
      <alignment vertical="center"/>
      <protection locked="0"/>
    </xf>
    <xf numFmtId="0" fontId="17" fillId="0" borderId="37" xfId="0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>
      <alignment vertical="center"/>
    </xf>
    <xf numFmtId="0" fontId="34" fillId="0" borderId="23" xfId="0" applyFont="1" applyBorder="1" applyAlignment="1">
      <alignment horizontal="left" vertical="center"/>
    </xf>
    <xf numFmtId="0" fontId="34" fillId="0" borderId="23" xfId="0" applyFont="1" applyBorder="1" applyAlignment="1">
      <alignment horizontal="left" vertical="center" wrapText="1"/>
    </xf>
    <xf numFmtId="167" fontId="34" fillId="0" borderId="23" xfId="0" applyNumberFormat="1" applyFont="1" applyBorder="1" applyAlignment="1">
      <alignment vertical="center"/>
    </xf>
    <xf numFmtId="0" fontId="34" fillId="0" borderId="35" xfId="0" applyFont="1" applyBorder="1" applyAlignment="1">
      <alignment vertical="center"/>
    </xf>
    <xf numFmtId="49" fontId="17" fillId="0" borderId="22" xfId="0" applyNumberFormat="1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41" fillId="0" borderId="0" xfId="0" applyFont="1" applyAlignment="1" applyProtection="1">
      <alignment vertical="center"/>
      <protection locked="0"/>
    </xf>
    <xf numFmtId="0" fontId="17" fillId="0" borderId="22" xfId="0" applyFont="1" applyBorder="1" applyAlignment="1">
      <alignment horizontal="left" vertical="center" wrapText="1"/>
    </xf>
    <xf numFmtId="0" fontId="17" fillId="0" borderId="0" xfId="0" applyFont="1" applyAlignment="1" applyProtection="1">
      <alignment horizontal="center" vertical="center"/>
      <protection locked="0"/>
    </xf>
    <xf numFmtId="49" fontId="17" fillId="0" borderId="0" xfId="0" applyNumberFormat="1" applyFont="1" applyAlignment="1">
      <alignment horizontal="left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167" fontId="17" fillId="0" borderId="0" xfId="0" applyNumberFormat="1" applyFont="1" applyAlignment="1" applyProtection="1">
      <alignment vertical="center"/>
      <protection locked="0"/>
    </xf>
    <xf numFmtId="4" fontId="17" fillId="3" borderId="0" xfId="0" applyNumberFormat="1" applyFont="1" applyFill="1" applyAlignment="1" applyProtection="1">
      <alignment vertical="center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49" fontId="17" fillId="0" borderId="0" xfId="0" applyNumberFormat="1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7" fillId="5" borderId="7" xfId="0" applyFont="1" applyFill="1" applyBorder="1" applyAlignment="1">
      <alignment horizontal="right" vertical="center"/>
    </xf>
    <xf numFmtId="4" fontId="19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left" vertical="center"/>
    </xf>
    <xf numFmtId="0" fontId="17" fillId="5" borderId="6" xfId="0" applyFont="1" applyFill="1" applyBorder="1" applyAlignment="1">
      <alignment horizontal="center" vertical="center"/>
    </xf>
    <xf numFmtId="0" fontId="0" fillId="0" borderId="0" xfId="0" applyAlignment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A91D39B1-90B6-42DE-8166-30ACBD26A0EA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C85AB994-A206-4099-8C21-7832C3F46E5A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355F3855-6B8F-4238-9136-F0E1FDED943D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91FCC74E-F73D-4EB2-AE97-A8277220EE5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7D7F5573-030A-45AC-A186-0F24420F83BF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8EBC5D93-3B61-4AE8-BAFD-3620A576419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31F3A949-EBB1-44BD-89AC-1AD640404D0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8191B9C4-ABED-4BA7-B46D-A181C6C07AB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209550</xdr:colOff>
      <xdr:row>60</xdr:row>
      <xdr:rowOff>104775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0410DA7-25B0-21C9-5479-6E8B1C1D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42875"/>
          <a:ext cx="9277350" cy="853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16</xdr:col>
      <xdr:colOff>342900</xdr:colOff>
      <xdr:row>74</xdr:row>
      <xdr:rowOff>114300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D00742D-9C11-7E49-CB54-4C0459DCF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858250"/>
          <a:ext cx="83439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E93C3943-1353-4A4C-AF8C-0765710E4D2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76C3B4D5-2463-4282-80F9-30204A17DD63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2023\Projekce\04_DPO_PD%20&#8211;%20Infrastruktura%20pro%20elektromobilitu%20lokalita%20Mich&#225;lkovice\1_PRACOVNI\DPS\DPS_MICH&#193;LKOVICE_ROZPO&#268;ET.xlsx" TargetMode="External"/><Relationship Id="rId1" Type="http://schemas.openxmlformats.org/officeDocument/2006/relationships/externalLinkPath" Target="https://ohlazs365-my.sharepoint.com/2023/Projekce/04_DPO_PD%20&#8211;%20Infrastruktura%20pro%20elektromobilitu%20lokalita%20Mich&#225;lkovice/1_PRACOVNI/DPS/DPS_MICH&#193;LKOVICE_ROZPO&#268;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 stavby"/>
      <sheetName val="PS01.1 - Střídavá část 22 kV"/>
      <sheetName val="PS01.2 - Trakční technol..."/>
      <sheetName val="PS01.3 - Vlastní spotřeba"/>
      <sheetName val="PS01.4 - ZDP"/>
      <sheetName val="PS01.5 - Uzemnění a hromosvod"/>
      <sheetName val="PS01.6 - Staveb. elektroinstal."/>
      <sheetName val="PS01.7 - Dalkove ovl. + vizual."/>
      <sheetName val="PS01.8 - Kamerový systém"/>
      <sheetName val="SO01 - Trolejové vedení"/>
      <sheetName val="SO02 - Trakční kabely"/>
      <sheetName val="SO03 - Kiosková měnírna"/>
      <sheetName val="SO04 - Přípojka VN"/>
      <sheetName val="SO05 - Přípojky zázemí + MR"/>
      <sheetName val="SO06 - Zázemí řidičů - příprava"/>
      <sheetName val="SO07 - Přípojka IT"/>
      <sheetName val="VON"/>
    </sheetNames>
    <sheetDataSet>
      <sheetData sheetId="0"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>Vyplň údaj</v>
          </cell>
        </row>
        <row r="14">
          <cell r="E14" t="str">
            <v>Vyplň údaj</v>
          </cell>
          <cell r="AN14" t="str">
            <v>Vyplň údaj</v>
          </cell>
        </row>
        <row r="16">
          <cell r="AN16">
            <v>46342796</v>
          </cell>
        </row>
        <row r="17">
          <cell r="E17" t="str">
            <v>OHLA ŽS, a.s., Tuřanka 1554/115b, 627 00 Brno - Slatina</v>
          </cell>
          <cell r="AN17" t="str">
            <v>CZ46342796</v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72"/>
  <sheetViews>
    <sheetView showGridLines="0" topLeftCell="A45" workbookViewId="0">
      <selection activeCell="AN54" sqref="AN54:AP5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1" t="s">
        <v>0</v>
      </c>
      <c r="AZ1" s="11" t="s">
        <v>1</v>
      </c>
      <c r="BA1" s="11" t="s">
        <v>2</v>
      </c>
      <c r="BB1" s="11" t="s">
        <v>3</v>
      </c>
      <c r="BT1" s="11" t="s">
        <v>4</v>
      </c>
      <c r="BU1" s="11" t="s">
        <v>4</v>
      </c>
      <c r="BV1" s="11" t="s">
        <v>5</v>
      </c>
    </row>
    <row r="2" spans="1:74" ht="36.950000000000003" customHeight="1">
      <c r="AR2" s="236" t="s">
        <v>6</v>
      </c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S2" s="12" t="s">
        <v>7</v>
      </c>
      <c r="BT2" s="12" t="s">
        <v>8</v>
      </c>
    </row>
    <row r="3" spans="1:74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7</v>
      </c>
      <c r="BT3" s="12" t="s">
        <v>9</v>
      </c>
    </row>
    <row r="4" spans="1:74" ht="24.95" customHeight="1">
      <c r="B4" s="15"/>
      <c r="D4" s="16" t="s">
        <v>10</v>
      </c>
      <c r="AR4" s="15"/>
      <c r="AS4" s="17" t="s">
        <v>11</v>
      </c>
      <c r="BE4" s="18" t="s">
        <v>12</v>
      </c>
      <c r="BS4" s="12" t="s">
        <v>13</v>
      </c>
    </row>
    <row r="5" spans="1:74" ht="12" customHeight="1">
      <c r="B5" s="15"/>
      <c r="D5" s="19" t="s">
        <v>14</v>
      </c>
      <c r="K5" s="238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R5" s="15"/>
      <c r="BE5" s="264" t="s">
        <v>15</v>
      </c>
      <c r="BS5" s="12" t="s">
        <v>7</v>
      </c>
    </row>
    <row r="6" spans="1:74" ht="36.950000000000003" customHeight="1">
      <c r="B6" s="15"/>
      <c r="D6" s="21" t="s">
        <v>16</v>
      </c>
      <c r="K6" s="247" t="s">
        <v>17</v>
      </c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R6" s="15"/>
      <c r="BE6" s="265"/>
      <c r="BS6" s="12" t="s">
        <v>7</v>
      </c>
    </row>
    <row r="7" spans="1:74" ht="12" customHeight="1">
      <c r="B7" s="15"/>
      <c r="D7" s="22" t="s">
        <v>18</v>
      </c>
      <c r="K7" s="20" t="s">
        <v>3</v>
      </c>
      <c r="AK7" s="22" t="s">
        <v>19</v>
      </c>
      <c r="AN7" s="20" t="s">
        <v>3</v>
      </c>
      <c r="AR7" s="15"/>
      <c r="BE7" s="265"/>
      <c r="BS7" s="12" t="s">
        <v>7</v>
      </c>
    </row>
    <row r="8" spans="1:74" ht="12" customHeight="1">
      <c r="B8" s="15"/>
      <c r="D8" s="22" t="s">
        <v>20</v>
      </c>
      <c r="K8" s="20" t="s">
        <v>21</v>
      </c>
      <c r="AK8" s="22" t="s">
        <v>22</v>
      </c>
      <c r="AN8" s="135">
        <v>46097</v>
      </c>
      <c r="AR8" s="15"/>
      <c r="BE8" s="265"/>
      <c r="BS8" s="12" t="s">
        <v>7</v>
      </c>
    </row>
    <row r="9" spans="1:74" ht="14.45" customHeight="1">
      <c r="B9" s="15"/>
      <c r="AR9" s="15"/>
      <c r="BE9" s="265"/>
      <c r="BS9" s="12" t="s">
        <v>7</v>
      </c>
    </row>
    <row r="10" spans="1:74" ht="12" customHeight="1">
      <c r="B10" s="15"/>
      <c r="D10" s="22" t="s">
        <v>23</v>
      </c>
      <c r="AK10" s="22" t="s">
        <v>24</v>
      </c>
      <c r="AN10" s="20" t="s">
        <v>3</v>
      </c>
      <c r="AR10" s="15"/>
      <c r="BE10" s="265"/>
      <c r="BS10" s="12" t="s">
        <v>7</v>
      </c>
    </row>
    <row r="11" spans="1:74" ht="18.399999999999999" customHeight="1">
      <c r="B11" s="15"/>
      <c r="E11" s="20" t="s">
        <v>25</v>
      </c>
      <c r="AK11" s="22" t="s">
        <v>26</v>
      </c>
      <c r="AN11" s="20" t="s">
        <v>3</v>
      </c>
      <c r="AR11" s="15"/>
      <c r="BE11" s="265"/>
      <c r="BS11" s="12" t="s">
        <v>7</v>
      </c>
    </row>
    <row r="12" spans="1:74" ht="6.95" customHeight="1">
      <c r="B12" s="15"/>
      <c r="AR12" s="15"/>
      <c r="BE12" s="265"/>
      <c r="BS12" s="12" t="s">
        <v>7</v>
      </c>
    </row>
    <row r="13" spans="1:74" ht="12" customHeight="1">
      <c r="B13" s="15"/>
      <c r="D13" s="22" t="s">
        <v>27</v>
      </c>
      <c r="AK13" s="22" t="s">
        <v>24</v>
      </c>
      <c r="AN13" s="24" t="s">
        <v>28</v>
      </c>
      <c r="AR13" s="15"/>
      <c r="BE13" s="265"/>
      <c r="BS13" s="12" t="s">
        <v>7</v>
      </c>
    </row>
    <row r="14" spans="1:74" ht="12.75">
      <c r="B14" s="15"/>
      <c r="E14" s="248" t="s">
        <v>28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2" t="s">
        <v>26</v>
      </c>
      <c r="AN14" s="24" t="s">
        <v>28</v>
      </c>
      <c r="AR14" s="15"/>
      <c r="BE14" s="265"/>
      <c r="BS14" s="12" t="s">
        <v>7</v>
      </c>
    </row>
    <row r="15" spans="1:74" ht="6.95" customHeight="1">
      <c r="B15" s="15"/>
      <c r="AR15" s="15"/>
      <c r="BE15" s="265"/>
      <c r="BS15" s="12" t="s">
        <v>4</v>
      </c>
    </row>
    <row r="16" spans="1:74" ht="12" customHeight="1">
      <c r="B16" s="15"/>
      <c r="D16" s="22" t="s">
        <v>29</v>
      </c>
      <c r="AK16" s="22" t="s">
        <v>24</v>
      </c>
      <c r="AN16" s="20" t="s">
        <v>3</v>
      </c>
      <c r="AR16" s="15"/>
      <c r="BE16" s="265"/>
      <c r="BS16" s="12" t="s">
        <v>4</v>
      </c>
    </row>
    <row r="17" spans="2:71" ht="18.399999999999999" customHeight="1">
      <c r="B17" s="15"/>
      <c r="E17" s="20" t="s">
        <v>25</v>
      </c>
      <c r="AK17" s="22" t="s">
        <v>26</v>
      </c>
      <c r="AN17" s="20" t="s">
        <v>3</v>
      </c>
      <c r="AR17" s="15"/>
      <c r="BE17" s="265"/>
      <c r="BS17" s="12" t="s">
        <v>30</v>
      </c>
    </row>
    <row r="18" spans="2:71" ht="6.95" customHeight="1">
      <c r="B18" s="15"/>
      <c r="AR18" s="15"/>
      <c r="BE18" s="265"/>
      <c r="BS18" s="12" t="s">
        <v>7</v>
      </c>
    </row>
    <row r="19" spans="2:71" ht="12" customHeight="1">
      <c r="B19" s="15"/>
      <c r="D19" s="22" t="s">
        <v>31</v>
      </c>
      <c r="AK19" s="22" t="s">
        <v>24</v>
      </c>
      <c r="AN19" s="20" t="s">
        <v>3</v>
      </c>
      <c r="AR19" s="15"/>
      <c r="BE19" s="265"/>
      <c r="BS19" s="12" t="s">
        <v>7</v>
      </c>
    </row>
    <row r="20" spans="2:71" ht="18.399999999999999" customHeight="1">
      <c r="B20" s="15"/>
      <c r="E20" s="20" t="s">
        <v>25</v>
      </c>
      <c r="AK20" s="22" t="s">
        <v>26</v>
      </c>
      <c r="AN20" s="20" t="s">
        <v>3</v>
      </c>
      <c r="AR20" s="15"/>
      <c r="BE20" s="265"/>
      <c r="BS20" s="12" t="s">
        <v>30</v>
      </c>
    </row>
    <row r="21" spans="2:71" ht="6.95" customHeight="1">
      <c r="B21" s="15"/>
      <c r="AR21" s="15"/>
      <c r="BE21" s="265"/>
    </row>
    <row r="22" spans="2:71" ht="12" customHeight="1">
      <c r="B22" s="15"/>
      <c r="D22" s="22" t="s">
        <v>32</v>
      </c>
      <c r="AR22" s="15"/>
      <c r="BE22" s="265"/>
    </row>
    <row r="23" spans="2:71" ht="47.25" customHeight="1">
      <c r="B23" s="15"/>
      <c r="E23" s="239" t="s">
        <v>33</v>
      </c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R23" s="15"/>
      <c r="BE23" s="265"/>
    </row>
    <row r="24" spans="2:71" ht="6.95" customHeight="1">
      <c r="B24" s="15"/>
      <c r="AR24" s="15"/>
      <c r="BE24" s="265"/>
    </row>
    <row r="25" spans="2:71" ht="6.95" customHeight="1">
      <c r="B25" s="1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5"/>
      <c r="BE25" s="265"/>
    </row>
    <row r="26" spans="2:71" s="1" customFormat="1" ht="25.9" customHeight="1">
      <c r="B26" s="27"/>
      <c r="D26" s="28" t="s">
        <v>34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50">
        <f>ROUND(AG54,2)</f>
        <v>0</v>
      </c>
      <c r="AL26" s="251"/>
      <c r="AM26" s="251"/>
      <c r="AN26" s="251"/>
      <c r="AO26" s="251"/>
      <c r="AR26" s="27"/>
      <c r="BE26" s="265"/>
    </row>
    <row r="27" spans="2:71" s="1" customFormat="1" ht="6.95" customHeight="1">
      <c r="B27" s="27"/>
      <c r="AR27" s="27"/>
      <c r="BE27" s="265"/>
    </row>
    <row r="28" spans="2:71" s="1" customFormat="1" ht="12.75">
      <c r="B28" s="27"/>
      <c r="L28" s="267" t="s">
        <v>35</v>
      </c>
      <c r="M28" s="267"/>
      <c r="N28" s="267"/>
      <c r="O28" s="267"/>
      <c r="P28" s="267"/>
      <c r="W28" s="267" t="s">
        <v>36</v>
      </c>
      <c r="X28" s="267"/>
      <c r="Y28" s="267"/>
      <c r="Z28" s="267"/>
      <c r="AA28" s="267"/>
      <c r="AB28" s="267"/>
      <c r="AC28" s="267"/>
      <c r="AD28" s="267"/>
      <c r="AE28" s="267"/>
      <c r="AK28" s="267" t="s">
        <v>37</v>
      </c>
      <c r="AL28" s="267"/>
      <c r="AM28" s="267"/>
      <c r="AN28" s="267"/>
      <c r="AO28" s="267"/>
      <c r="AR28" s="27"/>
      <c r="BE28" s="265"/>
    </row>
    <row r="29" spans="2:71" s="2" customFormat="1" ht="14.45" customHeight="1">
      <c r="B29" s="31"/>
      <c r="D29" s="22" t="s">
        <v>38</v>
      </c>
      <c r="F29" s="22" t="s">
        <v>39</v>
      </c>
      <c r="L29" s="256">
        <v>0.21</v>
      </c>
      <c r="M29" s="244"/>
      <c r="N29" s="244"/>
      <c r="O29" s="244"/>
      <c r="P29" s="244"/>
      <c r="W29" s="243">
        <f>AK26</f>
        <v>0</v>
      </c>
      <c r="X29" s="244"/>
      <c r="Y29" s="244"/>
      <c r="Z29" s="244"/>
      <c r="AA29" s="244"/>
      <c r="AB29" s="244"/>
      <c r="AC29" s="244"/>
      <c r="AD29" s="244"/>
      <c r="AE29" s="244"/>
      <c r="AK29" s="243">
        <f>W29*L29</f>
        <v>0</v>
      </c>
      <c r="AL29" s="244"/>
      <c r="AM29" s="244"/>
      <c r="AN29" s="244"/>
      <c r="AO29" s="244"/>
      <c r="AR29" s="31"/>
      <c r="BE29" s="266"/>
    </row>
    <row r="30" spans="2:71" s="2" customFormat="1" ht="14.45" customHeight="1">
      <c r="B30" s="31"/>
      <c r="F30" s="22" t="s">
        <v>40</v>
      </c>
      <c r="L30" s="256">
        <v>0.12</v>
      </c>
      <c r="M30" s="244"/>
      <c r="N30" s="244"/>
      <c r="O30" s="244"/>
      <c r="P30" s="244"/>
      <c r="W30" s="243"/>
      <c r="X30" s="244"/>
      <c r="Y30" s="244"/>
      <c r="Z30" s="244"/>
      <c r="AA30" s="244"/>
      <c r="AB30" s="244"/>
      <c r="AC30" s="244"/>
      <c r="AD30" s="244"/>
      <c r="AE30" s="244"/>
      <c r="AK30" s="243"/>
      <c r="AL30" s="244"/>
      <c r="AM30" s="244"/>
      <c r="AN30" s="244"/>
      <c r="AO30" s="244"/>
      <c r="AR30" s="31"/>
      <c r="BE30" s="266"/>
    </row>
    <row r="31" spans="2:71" s="2" customFormat="1" ht="14.45" hidden="1" customHeight="1">
      <c r="B31" s="31"/>
      <c r="F31" s="22" t="s">
        <v>41</v>
      </c>
      <c r="L31" s="256">
        <v>0.21</v>
      </c>
      <c r="M31" s="244"/>
      <c r="N31" s="244"/>
      <c r="O31" s="244"/>
      <c r="P31" s="244"/>
      <c r="W31" s="243" t="e">
        <f>ROUND(BB54, 2)</f>
        <v>#REF!</v>
      </c>
      <c r="X31" s="244"/>
      <c r="Y31" s="244"/>
      <c r="Z31" s="244"/>
      <c r="AA31" s="244"/>
      <c r="AB31" s="244"/>
      <c r="AC31" s="244"/>
      <c r="AD31" s="244"/>
      <c r="AE31" s="244"/>
      <c r="AK31" s="243">
        <v>0</v>
      </c>
      <c r="AL31" s="244"/>
      <c r="AM31" s="244"/>
      <c r="AN31" s="244"/>
      <c r="AO31" s="244"/>
      <c r="AR31" s="31"/>
      <c r="BE31" s="266"/>
    </row>
    <row r="32" spans="2:71" s="2" customFormat="1" ht="14.45" hidden="1" customHeight="1">
      <c r="B32" s="31"/>
      <c r="F32" s="22" t="s">
        <v>42</v>
      </c>
      <c r="L32" s="256">
        <v>0.12</v>
      </c>
      <c r="M32" s="244"/>
      <c r="N32" s="244"/>
      <c r="O32" s="244"/>
      <c r="P32" s="244"/>
      <c r="W32" s="243" t="e">
        <f>ROUND(BC54, 2)</f>
        <v>#REF!</v>
      </c>
      <c r="X32" s="244"/>
      <c r="Y32" s="244"/>
      <c r="Z32" s="244"/>
      <c r="AA32" s="244"/>
      <c r="AB32" s="244"/>
      <c r="AC32" s="244"/>
      <c r="AD32" s="244"/>
      <c r="AE32" s="244"/>
      <c r="AK32" s="243">
        <v>0</v>
      </c>
      <c r="AL32" s="244"/>
      <c r="AM32" s="244"/>
      <c r="AN32" s="244"/>
      <c r="AO32" s="244"/>
      <c r="AR32" s="31"/>
      <c r="BE32" s="266"/>
    </row>
    <row r="33" spans="2:44" s="2" customFormat="1" ht="14.45" hidden="1" customHeight="1">
      <c r="B33" s="31"/>
      <c r="F33" s="22" t="s">
        <v>43</v>
      </c>
      <c r="L33" s="256">
        <v>0</v>
      </c>
      <c r="M33" s="244"/>
      <c r="N33" s="244"/>
      <c r="O33" s="244"/>
      <c r="P33" s="244"/>
      <c r="W33" s="243" t="e">
        <f>ROUND(BD54, 2)</f>
        <v>#REF!</v>
      </c>
      <c r="X33" s="244"/>
      <c r="Y33" s="244"/>
      <c r="Z33" s="244"/>
      <c r="AA33" s="244"/>
      <c r="AB33" s="244"/>
      <c r="AC33" s="244"/>
      <c r="AD33" s="244"/>
      <c r="AE33" s="244"/>
      <c r="AK33" s="243">
        <v>0</v>
      </c>
      <c r="AL33" s="244"/>
      <c r="AM33" s="244"/>
      <c r="AN33" s="244"/>
      <c r="AO33" s="244"/>
      <c r="AR33" s="31"/>
    </row>
    <row r="34" spans="2:44" s="1" customFormat="1" ht="6.95" customHeight="1">
      <c r="B34" s="27"/>
      <c r="AR34" s="27"/>
    </row>
    <row r="35" spans="2:44" s="1" customFormat="1" ht="25.9" customHeight="1">
      <c r="B35" s="27"/>
      <c r="C35" s="32"/>
      <c r="D35" s="33" t="s">
        <v>44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45</v>
      </c>
      <c r="U35" s="34"/>
      <c r="V35" s="34"/>
      <c r="W35" s="34"/>
      <c r="X35" s="260" t="s">
        <v>46</v>
      </c>
      <c r="Y35" s="258"/>
      <c r="Z35" s="258"/>
      <c r="AA35" s="258"/>
      <c r="AB35" s="258"/>
      <c r="AC35" s="34"/>
      <c r="AD35" s="34"/>
      <c r="AE35" s="34"/>
      <c r="AF35" s="34"/>
      <c r="AG35" s="34"/>
      <c r="AH35" s="34"/>
      <c r="AI35" s="34"/>
      <c r="AJ35" s="34"/>
      <c r="AK35" s="257">
        <f>SUM(AK26:AK33)</f>
        <v>0</v>
      </c>
      <c r="AL35" s="258"/>
      <c r="AM35" s="258"/>
      <c r="AN35" s="258"/>
      <c r="AO35" s="259"/>
      <c r="AP35" s="32"/>
      <c r="AQ35" s="32"/>
      <c r="AR35" s="27"/>
    </row>
    <row r="36" spans="2:44" s="1" customFormat="1" ht="6.95" customHeight="1">
      <c r="B36" s="27"/>
      <c r="AR36" s="27"/>
    </row>
    <row r="37" spans="2:44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27"/>
    </row>
    <row r="41" spans="2:44" s="1" customFormat="1" ht="6.95" customHeight="1"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27"/>
    </row>
    <row r="42" spans="2:44" s="1" customFormat="1" ht="24.95" customHeight="1">
      <c r="B42" s="27"/>
      <c r="C42" s="16" t="s">
        <v>47</v>
      </c>
      <c r="AR42" s="27"/>
    </row>
    <row r="43" spans="2:44" s="1" customFormat="1" ht="6.95" customHeight="1">
      <c r="B43" s="27"/>
      <c r="AR43" s="27"/>
    </row>
    <row r="44" spans="2:44" s="3" customFormat="1" ht="12" customHeight="1">
      <c r="B44" s="40"/>
      <c r="C44" s="22" t="s">
        <v>14</v>
      </c>
      <c r="L44" s="3">
        <f>K5</f>
        <v>0</v>
      </c>
      <c r="AR44" s="40"/>
    </row>
    <row r="45" spans="2:44" s="4" customFormat="1" ht="36.950000000000003" customHeight="1">
      <c r="B45" s="41"/>
      <c r="C45" s="42" t="s">
        <v>16</v>
      </c>
      <c r="L45" s="232" t="str">
        <f>K6</f>
        <v>INFRASTRUKTURA PRO ELEKTROMOBILITU - lokalita Mírová</v>
      </c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  <c r="AM45" s="268"/>
      <c r="AN45" s="268"/>
      <c r="AO45" s="268"/>
      <c r="AR45" s="41"/>
    </row>
    <row r="46" spans="2:44" s="1" customFormat="1" ht="6.95" customHeight="1">
      <c r="B46" s="27"/>
      <c r="AR46" s="27"/>
    </row>
    <row r="47" spans="2:44" s="1" customFormat="1" ht="12" customHeight="1">
      <c r="B47" s="27"/>
      <c r="C47" s="22" t="s">
        <v>20</v>
      </c>
      <c r="L47" s="43" t="str">
        <f>IF(K8="","",K8)</f>
        <v xml:space="preserve">k.ú. Vítkovice, p. č. 822 </v>
      </c>
      <c r="AI47" s="22" t="s">
        <v>22</v>
      </c>
      <c r="AM47" s="261">
        <f>IF(AN8= "","",AN8)</f>
        <v>46097</v>
      </c>
      <c r="AN47" s="261"/>
      <c r="AR47" s="27"/>
    </row>
    <row r="48" spans="2:44" s="1" customFormat="1" ht="6.95" customHeight="1">
      <c r="B48" s="27"/>
      <c r="AR48" s="27"/>
    </row>
    <row r="49" spans="1:91" s="1" customFormat="1" ht="15.2" customHeight="1">
      <c r="B49" s="27"/>
      <c r="C49" s="22" t="s">
        <v>23</v>
      </c>
      <c r="L49" s="3" t="str">
        <f>IF(E11= "","",E11)</f>
        <v xml:space="preserve"> </v>
      </c>
      <c r="AI49" s="22" t="s">
        <v>29</v>
      </c>
      <c r="AM49" s="262" t="str">
        <f>IF(E17="","",E17)</f>
        <v xml:space="preserve"> </v>
      </c>
      <c r="AN49" s="263"/>
      <c r="AO49" s="263"/>
      <c r="AP49" s="263"/>
      <c r="AR49" s="27"/>
      <c r="AS49" s="252" t="s">
        <v>48</v>
      </c>
      <c r="AT49" s="253"/>
      <c r="AU49" s="45"/>
      <c r="AV49" s="45"/>
      <c r="AW49" s="45"/>
      <c r="AX49" s="45"/>
      <c r="AY49" s="45"/>
      <c r="AZ49" s="45"/>
      <c r="BA49" s="45"/>
      <c r="BB49" s="45"/>
      <c r="BC49" s="45"/>
      <c r="BD49" s="46"/>
    </row>
    <row r="50" spans="1:91" s="1" customFormat="1" ht="15.2" customHeight="1">
      <c r="B50" s="27"/>
      <c r="C50" s="22" t="s">
        <v>27</v>
      </c>
      <c r="L50" s="3" t="str">
        <f>IF(E14= "Vyplň údaj","",E14)</f>
        <v/>
      </c>
      <c r="AI50" s="22" t="s">
        <v>31</v>
      </c>
      <c r="AM50" s="262" t="str">
        <f>IF(E20="","",E20)</f>
        <v xml:space="preserve"> </v>
      </c>
      <c r="AN50" s="263"/>
      <c r="AO50" s="263"/>
      <c r="AP50" s="263"/>
      <c r="AR50" s="27"/>
      <c r="AS50" s="254"/>
      <c r="AT50" s="255"/>
      <c r="BD50" s="48"/>
    </row>
    <row r="51" spans="1:91" s="1" customFormat="1" ht="10.9" customHeight="1">
      <c r="B51" s="27"/>
      <c r="AR51" s="27"/>
      <c r="AS51" s="254"/>
      <c r="AT51" s="255"/>
      <c r="BD51" s="48"/>
    </row>
    <row r="52" spans="1:91" s="1" customFormat="1" ht="29.25" customHeight="1">
      <c r="B52" s="27"/>
      <c r="C52" s="271" t="s">
        <v>49</v>
      </c>
      <c r="D52" s="270"/>
      <c r="E52" s="270"/>
      <c r="F52" s="270"/>
      <c r="G52" s="270"/>
      <c r="H52" s="49"/>
      <c r="I52" s="269" t="s">
        <v>50</v>
      </c>
      <c r="J52" s="270"/>
      <c r="K52" s="270"/>
      <c r="L52" s="270"/>
      <c r="M52" s="270"/>
      <c r="N52" s="270"/>
      <c r="O52" s="270"/>
      <c r="P52" s="270"/>
      <c r="Q52" s="270"/>
      <c r="R52" s="270"/>
      <c r="S52" s="270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45" t="s">
        <v>51</v>
      </c>
      <c r="AH52" s="245"/>
      <c r="AI52" s="245"/>
      <c r="AJ52" s="245"/>
      <c r="AK52" s="245"/>
      <c r="AL52" s="245"/>
      <c r="AM52" s="245"/>
      <c r="AN52" s="245" t="s">
        <v>52</v>
      </c>
      <c r="AO52" s="245"/>
      <c r="AP52" s="245"/>
      <c r="AQ52" s="50" t="s">
        <v>53</v>
      </c>
      <c r="AR52" s="27"/>
      <c r="AS52" s="51" t="s">
        <v>54</v>
      </c>
      <c r="AT52" s="52" t="s">
        <v>55</v>
      </c>
      <c r="AU52" s="52" t="s">
        <v>56</v>
      </c>
      <c r="AV52" s="52" t="s">
        <v>57</v>
      </c>
      <c r="AW52" s="52" t="s">
        <v>58</v>
      </c>
      <c r="AX52" s="52" t="s">
        <v>59</v>
      </c>
      <c r="AY52" s="52" t="s">
        <v>60</v>
      </c>
      <c r="AZ52" s="52" t="s">
        <v>61</v>
      </c>
      <c r="BA52" s="52" t="s">
        <v>62</v>
      </c>
      <c r="BB52" s="52" t="s">
        <v>63</v>
      </c>
      <c r="BC52" s="52" t="s">
        <v>64</v>
      </c>
      <c r="BD52" s="53" t="s">
        <v>65</v>
      </c>
    </row>
    <row r="53" spans="1:91" s="1" customFormat="1" ht="10.9" customHeight="1">
      <c r="B53" s="27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R53" s="27"/>
      <c r="AS53" s="54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6"/>
    </row>
    <row r="54" spans="1:91" s="5" customFormat="1" ht="32.450000000000003" customHeight="1">
      <c r="B54" s="55"/>
      <c r="C54" s="56" t="s">
        <v>66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246">
        <f>ROUND(SUM(AG55:AM71),1)</f>
        <v>0</v>
      </c>
      <c r="AH54" s="246"/>
      <c r="AI54" s="246"/>
      <c r="AJ54" s="246"/>
      <c r="AK54" s="246"/>
      <c r="AL54" s="246"/>
      <c r="AM54" s="246"/>
      <c r="AN54" s="246">
        <f>ROUND(SUM(AN55:AP71),1)</f>
        <v>0</v>
      </c>
      <c r="AO54" s="246"/>
      <c r="AP54" s="246"/>
      <c r="AQ54" s="59" t="s">
        <v>3</v>
      </c>
      <c r="AR54" s="55"/>
      <c r="AS54" s="60" t="e">
        <f>ROUND(AS55+SUM(AS56:AS64)+SUM(AS65:AS69),2)</f>
        <v>#REF!</v>
      </c>
      <c r="AT54" s="61" t="e">
        <f t="shared" ref="AT54:AT69" si="0">ROUND(SUM(AV54:AW54),2)</f>
        <v>#REF!</v>
      </c>
      <c r="AU54" s="62" t="e">
        <f>ROUND(AU55+SUM(AU56:AU64)+SUM(AU65:AU69),5)</f>
        <v>#REF!</v>
      </c>
      <c r="AV54" s="61" t="e">
        <f>ROUND(AZ54*L29,2)</f>
        <v>#REF!</v>
      </c>
      <c r="AW54" s="61" t="e">
        <f>ROUND(BA54*L30,2)</f>
        <v>#REF!</v>
      </c>
      <c r="AX54" s="61" t="e">
        <f>ROUND(BB54*L29,2)</f>
        <v>#REF!</v>
      </c>
      <c r="AY54" s="61" t="e">
        <f>ROUND(BC54*L30,2)</f>
        <v>#REF!</v>
      </c>
      <c r="AZ54" s="61" t="e">
        <f>ROUND(AZ55+SUM(AZ56:AZ64)+SUM(AZ65:AZ69),2)</f>
        <v>#REF!</v>
      </c>
      <c r="BA54" s="61" t="e">
        <f>ROUND(BA55+SUM(BA56:BA64)+SUM(BA65:BA69),2)</f>
        <v>#REF!</v>
      </c>
      <c r="BB54" s="61" t="e">
        <f>ROUND(BB55+SUM(BB56:BB64)+SUM(BB65:BB69),2)</f>
        <v>#REF!</v>
      </c>
      <c r="BC54" s="61" t="e">
        <f>ROUND(BC55+SUM(BC56:BC64)+SUM(BC65:BC69),2)</f>
        <v>#REF!</v>
      </c>
      <c r="BD54" s="63" t="e">
        <f>ROUND(BD55+SUM(BD56:BD64)+SUM(BD65:BD69),2)</f>
        <v>#REF!</v>
      </c>
      <c r="BS54" s="64" t="s">
        <v>67</v>
      </c>
      <c r="BT54" s="64" t="s">
        <v>68</v>
      </c>
      <c r="BU54" s="65" t="s">
        <v>69</v>
      </c>
      <c r="BV54" s="64" t="s">
        <v>70</v>
      </c>
      <c r="BW54" s="64" t="s">
        <v>5</v>
      </c>
      <c r="BX54" s="64" t="s">
        <v>71</v>
      </c>
      <c r="CL54" s="64" t="s">
        <v>3</v>
      </c>
    </row>
    <row r="55" spans="1:91" s="6" customFormat="1" ht="15" customHeight="1">
      <c r="A55" s="66"/>
      <c r="B55" s="67"/>
      <c r="C55" s="68"/>
      <c r="D55" s="240" t="s">
        <v>72</v>
      </c>
      <c r="E55" s="240"/>
      <c r="F55" s="240"/>
      <c r="G55" s="240"/>
      <c r="H55" s="240"/>
      <c r="I55" s="69"/>
      <c r="J55" s="240" t="s">
        <v>73</v>
      </c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0"/>
      <c r="Z55" s="240"/>
      <c r="AA55" s="240"/>
      <c r="AB55" s="240"/>
      <c r="AC55" s="240"/>
      <c r="AD55" s="240"/>
      <c r="AE55" s="240"/>
      <c r="AF55" s="240"/>
      <c r="AG55" s="241">
        <f>'PS01.1 - Střídavá část 22 kV'!J30</f>
        <v>0</v>
      </c>
      <c r="AH55" s="242"/>
      <c r="AI55" s="242"/>
      <c r="AJ55" s="242"/>
      <c r="AK55" s="242"/>
      <c r="AL55" s="242"/>
      <c r="AM55" s="242"/>
      <c r="AN55" s="241">
        <f>'PS01.1 - Střídavá část 22 kV'!J39</f>
        <v>0</v>
      </c>
      <c r="AO55" s="242"/>
      <c r="AP55" s="242"/>
      <c r="AQ55" s="70" t="s">
        <v>74</v>
      </c>
      <c r="AR55" s="67"/>
      <c r="AS55" s="71">
        <v>0</v>
      </c>
      <c r="AT55" s="72" t="e">
        <f t="shared" si="0"/>
        <v>#REF!</v>
      </c>
      <c r="AU55" s="73" t="e">
        <f>#REF!</f>
        <v>#REF!</v>
      </c>
      <c r="AV55" s="72" t="e">
        <f>#REF!</f>
        <v>#REF!</v>
      </c>
      <c r="AW55" s="72" t="e">
        <f>#REF!</f>
        <v>#REF!</v>
      </c>
      <c r="AX55" s="72" t="e">
        <f>#REF!</f>
        <v>#REF!</v>
      </c>
      <c r="AY55" s="72" t="e">
        <f>#REF!</f>
        <v>#REF!</v>
      </c>
      <c r="AZ55" s="72" t="e">
        <f>#REF!</f>
        <v>#REF!</v>
      </c>
      <c r="BA55" s="72" t="e">
        <f>#REF!</f>
        <v>#REF!</v>
      </c>
      <c r="BB55" s="72" t="e">
        <f>#REF!</f>
        <v>#REF!</v>
      </c>
      <c r="BC55" s="72" t="e">
        <f>#REF!</f>
        <v>#REF!</v>
      </c>
      <c r="BD55" s="74" t="e">
        <f>#REF!</f>
        <v>#REF!</v>
      </c>
      <c r="BT55" s="75" t="s">
        <v>75</v>
      </c>
      <c r="BV55" s="75" t="s">
        <v>70</v>
      </c>
      <c r="BW55" s="75" t="s">
        <v>76</v>
      </c>
      <c r="BX55" s="75" t="s">
        <v>5</v>
      </c>
      <c r="CL55" s="75" t="s">
        <v>3</v>
      </c>
      <c r="CM55" s="75" t="s">
        <v>77</v>
      </c>
    </row>
    <row r="56" spans="1:91" s="6" customFormat="1" ht="15" customHeight="1">
      <c r="A56" s="66"/>
      <c r="B56" s="67"/>
      <c r="C56" s="68"/>
      <c r="D56" s="240" t="s">
        <v>78</v>
      </c>
      <c r="E56" s="240"/>
      <c r="F56" s="240"/>
      <c r="G56" s="240"/>
      <c r="H56" s="240"/>
      <c r="I56" s="69"/>
      <c r="J56" s="240" t="s">
        <v>79</v>
      </c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1">
        <f>'PS01.2 - Trakční technol...'!J30</f>
        <v>0</v>
      </c>
      <c r="AH56" s="242"/>
      <c r="AI56" s="242"/>
      <c r="AJ56" s="242"/>
      <c r="AK56" s="242"/>
      <c r="AL56" s="242"/>
      <c r="AM56" s="242"/>
      <c r="AN56" s="241">
        <f>'PS01.2 - Trakční technol...'!J39</f>
        <v>0</v>
      </c>
      <c r="AO56" s="242"/>
      <c r="AP56" s="242"/>
      <c r="AQ56" s="70" t="s">
        <v>74</v>
      </c>
      <c r="AR56" s="67"/>
      <c r="AS56" s="71">
        <v>0</v>
      </c>
      <c r="AT56" s="72">
        <f t="shared" si="0"/>
        <v>0</v>
      </c>
      <c r="AU56" s="73">
        <f>'PS01.9 - Kamerový systém'!P80</f>
        <v>0</v>
      </c>
      <c r="AV56" s="72">
        <f>'PS01.9 - Kamerový systém'!J33</f>
        <v>0</v>
      </c>
      <c r="AW56" s="72">
        <f>'PS01.9 - Kamerový systém'!J34</f>
        <v>0</v>
      </c>
      <c r="AX56" s="72">
        <f>'PS01.9 - Kamerový systém'!J35</f>
        <v>0</v>
      </c>
      <c r="AY56" s="72">
        <f>'PS01.9 - Kamerový systém'!J36</f>
        <v>0</v>
      </c>
      <c r="AZ56" s="72">
        <f>'PS01.9 - Kamerový systém'!F33</f>
        <v>0</v>
      </c>
      <c r="BA56" s="72">
        <f>'PS01.9 - Kamerový systém'!F34</f>
        <v>0</v>
      </c>
      <c r="BB56" s="72">
        <f>'PS01.9 - Kamerový systém'!F35</f>
        <v>0</v>
      </c>
      <c r="BC56" s="72">
        <f>'PS01.9 - Kamerový systém'!F36</f>
        <v>0</v>
      </c>
      <c r="BD56" s="74">
        <f>'PS01.9 - Kamerový systém'!F37</f>
        <v>0</v>
      </c>
      <c r="BT56" s="75" t="s">
        <v>75</v>
      </c>
      <c r="BV56" s="75" t="s">
        <v>70</v>
      </c>
      <c r="BW56" s="75" t="s">
        <v>80</v>
      </c>
      <c r="BX56" s="75" t="s">
        <v>5</v>
      </c>
      <c r="CL56" s="75" t="s">
        <v>3</v>
      </c>
      <c r="CM56" s="75" t="s">
        <v>77</v>
      </c>
    </row>
    <row r="57" spans="1:91" s="6" customFormat="1" ht="15" customHeight="1">
      <c r="A57" s="66"/>
      <c r="B57" s="67"/>
      <c r="C57" s="68"/>
      <c r="D57" s="240" t="s">
        <v>81</v>
      </c>
      <c r="E57" s="240"/>
      <c r="F57" s="240"/>
      <c r="G57" s="240"/>
      <c r="H57" s="240"/>
      <c r="I57" s="69"/>
      <c r="J57" s="240" t="s">
        <v>82</v>
      </c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1">
        <f>'PS01.3 - Vlastní spotřeba'!J30</f>
        <v>0</v>
      </c>
      <c r="AH57" s="242"/>
      <c r="AI57" s="242"/>
      <c r="AJ57" s="242"/>
      <c r="AK57" s="242"/>
      <c r="AL57" s="242"/>
      <c r="AM57" s="242"/>
      <c r="AN57" s="241">
        <f>'PS01.3 - Vlastní spotřeba'!J39</f>
        <v>0</v>
      </c>
      <c r="AO57" s="242"/>
      <c r="AP57" s="242"/>
      <c r="AQ57" s="70" t="s">
        <v>74</v>
      </c>
      <c r="AR57" s="67"/>
      <c r="AS57" s="71">
        <v>0</v>
      </c>
      <c r="AT57" s="72" t="e">
        <f t="shared" si="0"/>
        <v>#REF!</v>
      </c>
      <c r="AU57" s="73" t="e">
        <f>#REF!</f>
        <v>#REF!</v>
      </c>
      <c r="AV57" s="72" t="e">
        <f>#REF!</f>
        <v>#REF!</v>
      </c>
      <c r="AW57" s="72" t="e">
        <f>#REF!</f>
        <v>#REF!</v>
      </c>
      <c r="AX57" s="72" t="e">
        <f>#REF!</f>
        <v>#REF!</v>
      </c>
      <c r="AY57" s="72" t="e">
        <f>#REF!</f>
        <v>#REF!</v>
      </c>
      <c r="AZ57" s="72" t="e">
        <f>#REF!</f>
        <v>#REF!</v>
      </c>
      <c r="BA57" s="72" t="e">
        <f>#REF!</f>
        <v>#REF!</v>
      </c>
      <c r="BB57" s="72" t="e">
        <f>#REF!</f>
        <v>#REF!</v>
      </c>
      <c r="BC57" s="72" t="e">
        <f>#REF!</f>
        <v>#REF!</v>
      </c>
      <c r="BD57" s="74" t="e">
        <f>#REF!</f>
        <v>#REF!</v>
      </c>
      <c r="BT57" s="75" t="s">
        <v>75</v>
      </c>
      <c r="BV57" s="75" t="s">
        <v>70</v>
      </c>
      <c r="BW57" s="75" t="s">
        <v>83</v>
      </c>
      <c r="BX57" s="75" t="s">
        <v>5</v>
      </c>
      <c r="CL57" s="75" t="s">
        <v>3</v>
      </c>
      <c r="CM57" s="75" t="s">
        <v>77</v>
      </c>
    </row>
    <row r="58" spans="1:91" s="6" customFormat="1" ht="15" customHeight="1">
      <c r="A58" s="66"/>
      <c r="B58" s="67"/>
      <c r="C58" s="68"/>
      <c r="D58" s="240" t="s">
        <v>84</v>
      </c>
      <c r="E58" s="240"/>
      <c r="F58" s="240"/>
      <c r="G58" s="240"/>
      <c r="H58" s="240"/>
      <c r="I58" s="69"/>
      <c r="J58" s="240" t="s">
        <v>85</v>
      </c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1">
        <f>'PS01.4 - ZDP'!J30</f>
        <v>0</v>
      </c>
      <c r="AH58" s="242"/>
      <c r="AI58" s="242"/>
      <c r="AJ58" s="242"/>
      <c r="AK58" s="242"/>
      <c r="AL58" s="242"/>
      <c r="AM58" s="242"/>
      <c r="AN58" s="241">
        <f>'PS01.4 - ZDP'!J39</f>
        <v>0</v>
      </c>
      <c r="AO58" s="242"/>
      <c r="AP58" s="242"/>
      <c r="AQ58" s="70" t="s">
        <v>74</v>
      </c>
      <c r="AR58" s="67"/>
      <c r="AS58" s="71">
        <v>0</v>
      </c>
      <c r="AT58" s="72">
        <f t="shared" si="0"/>
        <v>0</v>
      </c>
      <c r="AU58" s="73">
        <f>'PS01.1 - Střídavá část 22 kV'!P80</f>
        <v>0</v>
      </c>
      <c r="AV58" s="72">
        <f>'PS01.1 - Střídavá část 22 kV'!J33</f>
        <v>0</v>
      </c>
      <c r="AW58" s="72">
        <f>'PS01.1 - Střídavá část 22 kV'!J34</f>
        <v>0</v>
      </c>
      <c r="AX58" s="72">
        <f>'PS01.1 - Střídavá část 22 kV'!J35</f>
        <v>0</v>
      </c>
      <c r="AY58" s="72">
        <f>'PS01.1 - Střídavá část 22 kV'!J36</f>
        <v>0</v>
      </c>
      <c r="AZ58" s="72">
        <f>'PS01.1 - Střídavá část 22 kV'!F33</f>
        <v>0</v>
      </c>
      <c r="BA58" s="72">
        <f>'PS01.1 - Střídavá část 22 kV'!F34</f>
        <v>0</v>
      </c>
      <c r="BB58" s="72">
        <f>'PS01.1 - Střídavá část 22 kV'!F35</f>
        <v>0</v>
      </c>
      <c r="BC58" s="72">
        <f>'PS01.1 - Střídavá část 22 kV'!F36</f>
        <v>0</v>
      </c>
      <c r="BD58" s="74">
        <f>'PS01.1 - Střídavá část 22 kV'!F37</f>
        <v>0</v>
      </c>
      <c r="BT58" s="75" t="s">
        <v>75</v>
      </c>
      <c r="BV58" s="75" t="s">
        <v>70</v>
      </c>
      <c r="BW58" s="75" t="s">
        <v>86</v>
      </c>
      <c r="BX58" s="75" t="s">
        <v>5</v>
      </c>
      <c r="CL58" s="75" t="s">
        <v>3</v>
      </c>
      <c r="CM58" s="75" t="s">
        <v>77</v>
      </c>
    </row>
    <row r="59" spans="1:91" s="6" customFormat="1" ht="15" customHeight="1">
      <c r="A59" s="66"/>
      <c r="B59" s="67"/>
      <c r="C59" s="68"/>
      <c r="D59" s="240" t="s">
        <v>87</v>
      </c>
      <c r="E59" s="240"/>
      <c r="F59" s="240"/>
      <c r="G59" s="240"/>
      <c r="H59" s="240"/>
      <c r="I59" s="69"/>
      <c r="J59" s="240" t="s">
        <v>88</v>
      </c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1">
        <f>'PS01.5 - Uzemnění a hromosvod'!J30</f>
        <v>0</v>
      </c>
      <c r="AH59" s="242"/>
      <c r="AI59" s="242"/>
      <c r="AJ59" s="242"/>
      <c r="AK59" s="242"/>
      <c r="AL59" s="242"/>
      <c r="AM59" s="242"/>
      <c r="AN59" s="241">
        <f>'PS01.5 - Uzemnění a hromosvod'!J39</f>
        <v>0</v>
      </c>
      <c r="AO59" s="242"/>
      <c r="AP59" s="242"/>
      <c r="AQ59" s="70" t="s">
        <v>74</v>
      </c>
      <c r="AR59" s="67"/>
      <c r="AS59" s="71">
        <v>0</v>
      </c>
      <c r="AT59" s="72">
        <f t="shared" si="0"/>
        <v>0</v>
      </c>
      <c r="AU59" s="73">
        <f>'PS01.2 - Trakční technol...'!P80</f>
        <v>0</v>
      </c>
      <c r="AV59" s="72">
        <f>'PS01.2 - Trakční technol...'!J33</f>
        <v>0</v>
      </c>
      <c r="AW59" s="72">
        <f>'PS01.2 - Trakční technol...'!J34</f>
        <v>0</v>
      </c>
      <c r="AX59" s="72">
        <f>'PS01.2 - Trakční technol...'!J35</f>
        <v>0</v>
      </c>
      <c r="AY59" s="72">
        <f>'PS01.2 - Trakční technol...'!J36</f>
        <v>0</v>
      </c>
      <c r="AZ59" s="72">
        <f>'PS01.2 - Trakční technol...'!F33</f>
        <v>0</v>
      </c>
      <c r="BA59" s="72">
        <f>'PS01.2 - Trakční technol...'!F34</f>
        <v>0</v>
      </c>
      <c r="BB59" s="72">
        <f>'PS01.2 - Trakční technol...'!F35</f>
        <v>0</v>
      </c>
      <c r="BC59" s="72">
        <f>'PS01.2 - Trakční technol...'!F36</f>
        <v>0</v>
      </c>
      <c r="BD59" s="74">
        <f>'PS01.2 - Trakční technol...'!F37</f>
        <v>0</v>
      </c>
      <c r="BT59" s="75" t="s">
        <v>75</v>
      </c>
      <c r="BV59" s="75" t="s">
        <v>70</v>
      </c>
      <c r="BW59" s="75" t="s">
        <v>89</v>
      </c>
      <c r="BX59" s="75" t="s">
        <v>5</v>
      </c>
      <c r="CL59" s="75" t="s">
        <v>3</v>
      </c>
      <c r="CM59" s="75" t="s">
        <v>77</v>
      </c>
    </row>
    <row r="60" spans="1:91" s="6" customFormat="1" ht="15" customHeight="1">
      <c r="A60" s="66"/>
      <c r="B60" s="67"/>
      <c r="C60" s="68"/>
      <c r="D60" s="240" t="s">
        <v>90</v>
      </c>
      <c r="E60" s="240"/>
      <c r="F60" s="240"/>
      <c r="G60" s="240"/>
      <c r="H60" s="240"/>
      <c r="I60" s="69"/>
      <c r="J60" s="240" t="s">
        <v>91</v>
      </c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0"/>
      <c r="W60" s="240"/>
      <c r="X60" s="240"/>
      <c r="Y60" s="240"/>
      <c r="Z60" s="240"/>
      <c r="AA60" s="240"/>
      <c r="AB60" s="240"/>
      <c r="AC60" s="240"/>
      <c r="AD60" s="240"/>
      <c r="AE60" s="240"/>
      <c r="AF60" s="240"/>
      <c r="AG60" s="241">
        <f>'PS01.6 - Staveb. elektroinstal.'!J30</f>
        <v>0</v>
      </c>
      <c r="AH60" s="242"/>
      <c r="AI60" s="242"/>
      <c r="AJ60" s="242"/>
      <c r="AK60" s="242"/>
      <c r="AL60" s="242"/>
      <c r="AM60" s="242"/>
      <c r="AN60" s="241">
        <f>'PS01.6 - Staveb. elektroinstal.'!J39</f>
        <v>0</v>
      </c>
      <c r="AO60" s="242"/>
      <c r="AP60" s="242"/>
      <c r="AQ60" s="70" t="s">
        <v>74</v>
      </c>
      <c r="AR60" s="67"/>
      <c r="AS60" s="71">
        <v>0</v>
      </c>
      <c r="AT60" s="72">
        <f t="shared" si="0"/>
        <v>0</v>
      </c>
      <c r="AU60" s="73">
        <f>'PS01.3 - Vlastní spotřeba'!P80</f>
        <v>0</v>
      </c>
      <c r="AV60" s="72">
        <f>'PS01.3 - Vlastní spotřeba'!J33</f>
        <v>0</v>
      </c>
      <c r="AW60" s="72">
        <f>'PS01.3 - Vlastní spotřeba'!J34</f>
        <v>0</v>
      </c>
      <c r="AX60" s="72">
        <f>'PS01.3 - Vlastní spotřeba'!J35</f>
        <v>0</v>
      </c>
      <c r="AY60" s="72">
        <f>'PS01.3 - Vlastní spotřeba'!J36</f>
        <v>0</v>
      </c>
      <c r="AZ60" s="72">
        <f>'PS01.3 - Vlastní spotřeba'!F33</f>
        <v>0</v>
      </c>
      <c r="BA60" s="72">
        <f>'PS01.3 - Vlastní spotřeba'!F34</f>
        <v>0</v>
      </c>
      <c r="BB60" s="72">
        <f>'PS01.3 - Vlastní spotřeba'!F35</f>
        <v>0</v>
      </c>
      <c r="BC60" s="72">
        <f>'PS01.3 - Vlastní spotřeba'!F36</f>
        <v>0</v>
      </c>
      <c r="BD60" s="74">
        <f>'PS01.3 - Vlastní spotřeba'!F37</f>
        <v>0</v>
      </c>
      <c r="BT60" s="75" t="s">
        <v>75</v>
      </c>
      <c r="BV60" s="75" t="s">
        <v>70</v>
      </c>
      <c r="BW60" s="75" t="s">
        <v>92</v>
      </c>
      <c r="BX60" s="75" t="s">
        <v>5</v>
      </c>
      <c r="CL60" s="75" t="s">
        <v>3</v>
      </c>
      <c r="CM60" s="75" t="s">
        <v>77</v>
      </c>
    </row>
    <row r="61" spans="1:91" s="6" customFormat="1" ht="15" customHeight="1">
      <c r="A61" s="66"/>
      <c r="B61" s="67"/>
      <c r="C61" s="68"/>
      <c r="D61" s="240" t="s">
        <v>93</v>
      </c>
      <c r="E61" s="240"/>
      <c r="F61" s="240"/>
      <c r="G61" s="240"/>
      <c r="H61" s="240"/>
      <c r="I61" s="69"/>
      <c r="J61" s="240" t="s">
        <v>94</v>
      </c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  <c r="W61" s="240"/>
      <c r="X61" s="240"/>
      <c r="Y61" s="240"/>
      <c r="Z61" s="240"/>
      <c r="AA61" s="240"/>
      <c r="AB61" s="240"/>
      <c r="AC61" s="240"/>
      <c r="AD61" s="240"/>
      <c r="AE61" s="240"/>
      <c r="AF61" s="240"/>
      <c r="AG61" s="241">
        <f>'PS01.7 - Dalkove ovl. + vizual.'!J30</f>
        <v>0</v>
      </c>
      <c r="AH61" s="242"/>
      <c r="AI61" s="242"/>
      <c r="AJ61" s="242"/>
      <c r="AK61" s="242"/>
      <c r="AL61" s="242"/>
      <c r="AM61" s="242"/>
      <c r="AN61" s="241">
        <f>'PS01.7 - Dalkove ovl. + vizual.'!J39</f>
        <v>0</v>
      </c>
      <c r="AO61" s="242"/>
      <c r="AP61" s="242"/>
      <c r="AQ61" s="70" t="s">
        <v>74</v>
      </c>
      <c r="AR61" s="67"/>
      <c r="AS61" s="71">
        <v>0</v>
      </c>
      <c r="AT61" s="72">
        <f t="shared" si="0"/>
        <v>0</v>
      </c>
      <c r="AU61" s="73">
        <f>'PS01.4 - ZDP'!P80</f>
        <v>0</v>
      </c>
      <c r="AV61" s="72">
        <f>'PS01.4 - ZDP'!J33</f>
        <v>0</v>
      </c>
      <c r="AW61" s="72">
        <f>'PS01.4 - ZDP'!J34</f>
        <v>0</v>
      </c>
      <c r="AX61" s="72">
        <f>'PS01.4 - ZDP'!J35</f>
        <v>0</v>
      </c>
      <c r="AY61" s="72">
        <f>'PS01.4 - ZDP'!J36</f>
        <v>0</v>
      </c>
      <c r="AZ61" s="72">
        <f>'PS01.4 - ZDP'!F33</f>
        <v>0</v>
      </c>
      <c r="BA61" s="72">
        <f>'PS01.4 - ZDP'!F34</f>
        <v>0</v>
      </c>
      <c r="BB61" s="72">
        <f>'PS01.4 - ZDP'!F35</f>
        <v>0</v>
      </c>
      <c r="BC61" s="72">
        <f>'PS01.4 - ZDP'!F36</f>
        <v>0</v>
      </c>
      <c r="BD61" s="74">
        <f>'PS01.4 - ZDP'!F37</f>
        <v>0</v>
      </c>
      <c r="BT61" s="75" t="s">
        <v>75</v>
      </c>
      <c r="BV61" s="75" t="s">
        <v>70</v>
      </c>
      <c r="BW61" s="75" t="s">
        <v>95</v>
      </c>
      <c r="BX61" s="75" t="s">
        <v>5</v>
      </c>
      <c r="CL61" s="75" t="s">
        <v>3</v>
      </c>
      <c r="CM61" s="75" t="s">
        <v>77</v>
      </c>
    </row>
    <row r="62" spans="1:91" s="6" customFormat="1" ht="15" customHeight="1">
      <c r="A62" s="66"/>
      <c r="B62" s="67"/>
      <c r="C62" s="68"/>
      <c r="D62" s="240" t="s">
        <v>96</v>
      </c>
      <c r="E62" s="240"/>
      <c r="F62" s="240"/>
      <c r="G62" s="240"/>
      <c r="H62" s="240"/>
      <c r="I62" s="69"/>
      <c r="J62" s="240" t="s">
        <v>97</v>
      </c>
      <c r="K62" s="240"/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/>
      <c r="W62" s="240"/>
      <c r="X62" s="240"/>
      <c r="Y62" s="240"/>
      <c r="Z62" s="240"/>
      <c r="AA62" s="240"/>
      <c r="AB62" s="240"/>
      <c r="AC62" s="240"/>
      <c r="AD62" s="240"/>
      <c r="AE62" s="240"/>
      <c r="AF62" s="240"/>
      <c r="AG62" s="241">
        <f>'PS01.8 - Datové okruhy'!J30</f>
        <v>0</v>
      </c>
      <c r="AH62" s="242"/>
      <c r="AI62" s="242"/>
      <c r="AJ62" s="242"/>
      <c r="AK62" s="242"/>
      <c r="AL62" s="242"/>
      <c r="AM62" s="242"/>
      <c r="AN62" s="241">
        <f>'PS01.8 - Datové okruhy'!J39</f>
        <v>0</v>
      </c>
      <c r="AO62" s="242"/>
      <c r="AP62" s="242"/>
      <c r="AQ62" s="70" t="s">
        <v>74</v>
      </c>
      <c r="AR62" s="67"/>
      <c r="AS62" s="71">
        <v>0</v>
      </c>
      <c r="AT62" s="72" t="e">
        <f t="shared" si="0"/>
        <v>#REF!</v>
      </c>
      <c r="AU62" s="73" t="e">
        <f>#REF!</f>
        <v>#REF!</v>
      </c>
      <c r="AV62" s="72" t="e">
        <f>#REF!</f>
        <v>#REF!</v>
      </c>
      <c r="AW62" s="72" t="e">
        <f>#REF!</f>
        <v>#REF!</v>
      </c>
      <c r="AX62" s="72" t="e">
        <f>#REF!</f>
        <v>#REF!</v>
      </c>
      <c r="AY62" s="72" t="e">
        <f>#REF!</f>
        <v>#REF!</v>
      </c>
      <c r="AZ62" s="72" t="e">
        <f>#REF!</f>
        <v>#REF!</v>
      </c>
      <c r="BA62" s="72" t="e">
        <f>#REF!</f>
        <v>#REF!</v>
      </c>
      <c r="BB62" s="72" t="e">
        <f>#REF!</f>
        <v>#REF!</v>
      </c>
      <c r="BC62" s="72" t="e">
        <f>#REF!</f>
        <v>#REF!</v>
      </c>
      <c r="BD62" s="74" t="e">
        <f>#REF!</f>
        <v>#REF!</v>
      </c>
      <c r="BT62" s="75" t="s">
        <v>75</v>
      </c>
      <c r="BV62" s="75" t="s">
        <v>70</v>
      </c>
      <c r="BW62" s="75" t="s">
        <v>98</v>
      </c>
      <c r="BX62" s="75" t="s">
        <v>5</v>
      </c>
      <c r="CL62" s="75" t="s">
        <v>3</v>
      </c>
      <c r="CM62" s="75" t="s">
        <v>77</v>
      </c>
    </row>
    <row r="63" spans="1:91" s="6" customFormat="1" ht="15" customHeight="1">
      <c r="A63" s="66"/>
      <c r="B63" s="67"/>
      <c r="C63" s="68"/>
      <c r="D63" s="240" t="s">
        <v>99</v>
      </c>
      <c r="E63" s="240"/>
      <c r="F63" s="240"/>
      <c r="G63" s="240"/>
      <c r="H63" s="240"/>
      <c r="I63" s="69"/>
      <c r="J63" s="240" t="s">
        <v>100</v>
      </c>
      <c r="K63" s="240"/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  <c r="W63" s="240"/>
      <c r="X63" s="240"/>
      <c r="Y63" s="240"/>
      <c r="Z63" s="240"/>
      <c r="AA63" s="240"/>
      <c r="AB63" s="240"/>
      <c r="AC63" s="240"/>
      <c r="AD63" s="240"/>
      <c r="AE63" s="240"/>
      <c r="AF63" s="240"/>
      <c r="AG63" s="241">
        <f>'PS01.9 - Kamerový systém'!J30</f>
        <v>0</v>
      </c>
      <c r="AH63" s="242"/>
      <c r="AI63" s="242"/>
      <c r="AJ63" s="242"/>
      <c r="AK63" s="242"/>
      <c r="AL63" s="242"/>
      <c r="AM63" s="242"/>
      <c r="AN63" s="241">
        <f>'PS01.9 - Kamerový systém'!J39</f>
        <v>0</v>
      </c>
      <c r="AO63" s="242"/>
      <c r="AP63" s="242"/>
      <c r="AQ63" s="70" t="s">
        <v>74</v>
      </c>
      <c r="AR63" s="67"/>
      <c r="AS63" s="71">
        <v>0</v>
      </c>
      <c r="AT63" s="72" t="e">
        <f t="shared" si="0"/>
        <v>#REF!</v>
      </c>
      <c r="AU63" s="73" t="e">
        <f>#REF!</f>
        <v>#REF!</v>
      </c>
      <c r="AV63" s="72" t="e">
        <f>#REF!</f>
        <v>#REF!</v>
      </c>
      <c r="AW63" s="72" t="e">
        <f>#REF!</f>
        <v>#REF!</v>
      </c>
      <c r="AX63" s="72" t="e">
        <f>#REF!</f>
        <v>#REF!</v>
      </c>
      <c r="AY63" s="72" t="e">
        <f>#REF!</f>
        <v>#REF!</v>
      </c>
      <c r="AZ63" s="72" t="e">
        <f>#REF!</f>
        <v>#REF!</v>
      </c>
      <c r="BA63" s="72" t="e">
        <f>#REF!</f>
        <v>#REF!</v>
      </c>
      <c r="BB63" s="72" t="e">
        <f>#REF!</f>
        <v>#REF!</v>
      </c>
      <c r="BC63" s="72" t="e">
        <f>#REF!</f>
        <v>#REF!</v>
      </c>
      <c r="BD63" s="74" t="e">
        <f>#REF!</f>
        <v>#REF!</v>
      </c>
      <c r="BT63" s="75" t="s">
        <v>75</v>
      </c>
      <c r="BV63" s="75" t="s">
        <v>70</v>
      </c>
      <c r="BW63" s="75" t="s">
        <v>101</v>
      </c>
      <c r="BX63" s="75" t="s">
        <v>5</v>
      </c>
      <c r="CL63" s="75" t="s">
        <v>3</v>
      </c>
      <c r="CM63" s="75" t="s">
        <v>77</v>
      </c>
    </row>
    <row r="64" spans="1:91" s="6" customFormat="1" ht="15" customHeight="1">
      <c r="B64" s="67"/>
      <c r="C64" s="68"/>
      <c r="D64" s="240" t="s">
        <v>102</v>
      </c>
      <c r="E64" s="240"/>
      <c r="F64" s="240"/>
      <c r="G64" s="240"/>
      <c r="H64" s="240"/>
      <c r="I64" s="69"/>
      <c r="J64" s="240" t="s">
        <v>103</v>
      </c>
      <c r="K64" s="240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0"/>
      <c r="Z64" s="240"/>
      <c r="AA64" s="240"/>
      <c r="AB64" s="240"/>
      <c r="AC64" s="240"/>
      <c r="AD64" s="240"/>
      <c r="AE64" s="240"/>
      <c r="AF64" s="240"/>
      <c r="AG64" s="241">
        <f>'SO01 - Dobíjecí stopa'!J30</f>
        <v>0</v>
      </c>
      <c r="AH64" s="242"/>
      <c r="AI64" s="242"/>
      <c r="AJ64" s="242"/>
      <c r="AK64" s="242"/>
      <c r="AL64" s="242"/>
      <c r="AM64" s="242"/>
      <c r="AN64" s="241">
        <f>'SO01 - Dobíjecí stopa'!J39</f>
        <v>0</v>
      </c>
      <c r="AO64" s="242"/>
      <c r="AP64" s="242"/>
      <c r="AQ64" s="70" t="s">
        <v>74</v>
      </c>
      <c r="AR64" s="67"/>
      <c r="AS64" s="71" t="e">
        <f>ROUND(SUM(#REF!),2)</f>
        <v>#REF!</v>
      </c>
      <c r="AT64" s="72" t="e">
        <f t="shared" si="0"/>
        <v>#REF!</v>
      </c>
      <c r="AU64" s="73" t="e">
        <f>ROUND(SUM(#REF!),5)</f>
        <v>#REF!</v>
      </c>
      <c r="AV64" s="72" t="e">
        <f>ROUND(AZ64*L29,2)</f>
        <v>#REF!</v>
      </c>
      <c r="AW64" s="72" t="e">
        <f>ROUND(BA64*L30,2)</f>
        <v>#REF!</v>
      </c>
      <c r="AX64" s="72" t="e">
        <f>ROUND(BB64*L29,2)</f>
        <v>#REF!</v>
      </c>
      <c r="AY64" s="72" t="e">
        <f>ROUND(BC64*L30,2)</f>
        <v>#REF!</v>
      </c>
      <c r="AZ64" s="72" t="e">
        <f>ROUND(SUM(#REF!),2)</f>
        <v>#REF!</v>
      </c>
      <c r="BA64" s="72" t="e">
        <f>ROUND(SUM(#REF!),2)</f>
        <v>#REF!</v>
      </c>
      <c r="BB64" s="72" t="e">
        <f>ROUND(SUM(#REF!),2)</f>
        <v>#REF!</v>
      </c>
      <c r="BC64" s="72" t="e">
        <f>ROUND(SUM(#REF!),2)</f>
        <v>#REF!</v>
      </c>
      <c r="BD64" s="74" t="e">
        <f>ROUND(SUM(#REF!),2)</f>
        <v>#REF!</v>
      </c>
      <c r="BS64" s="75" t="s">
        <v>67</v>
      </c>
      <c r="BT64" s="75" t="s">
        <v>75</v>
      </c>
      <c r="BU64" s="75" t="s">
        <v>69</v>
      </c>
      <c r="BV64" s="75" t="s">
        <v>70</v>
      </c>
      <c r="BW64" s="75" t="s">
        <v>104</v>
      </c>
      <c r="BX64" s="75" t="s">
        <v>5</v>
      </c>
      <c r="CL64" s="75" t="s">
        <v>3</v>
      </c>
      <c r="CM64" s="75" t="s">
        <v>77</v>
      </c>
    </row>
    <row r="65" spans="1:91" s="6" customFormat="1" ht="15" customHeight="1">
      <c r="A65" s="66"/>
      <c r="B65" s="67"/>
      <c r="C65" s="68"/>
      <c r="D65" s="240" t="s">
        <v>105</v>
      </c>
      <c r="E65" s="240"/>
      <c r="F65" s="240"/>
      <c r="G65" s="240"/>
      <c r="H65" s="240"/>
      <c r="I65" s="69"/>
      <c r="J65" s="240" t="s">
        <v>106</v>
      </c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1">
        <f>'SO02 - Trakční kabely'!J30</f>
        <v>0</v>
      </c>
      <c r="AH65" s="242"/>
      <c r="AI65" s="242"/>
      <c r="AJ65" s="242"/>
      <c r="AK65" s="242"/>
      <c r="AL65" s="242"/>
      <c r="AM65" s="242"/>
      <c r="AN65" s="241">
        <f>'SO02 - Trakční kabely'!J39</f>
        <v>0</v>
      </c>
      <c r="AO65" s="242"/>
      <c r="AP65" s="242"/>
      <c r="AQ65" s="70" t="s">
        <v>74</v>
      </c>
      <c r="AR65" s="67"/>
      <c r="AS65" s="71">
        <v>0</v>
      </c>
      <c r="AT65" s="72">
        <f t="shared" si="0"/>
        <v>0</v>
      </c>
      <c r="AU65" s="73">
        <f>'PS01.6 - Staveb. elektroinstal.'!P80</f>
        <v>0</v>
      </c>
      <c r="AV65" s="72">
        <f>'PS01.6 - Staveb. elektroinstal.'!J33</f>
        <v>0</v>
      </c>
      <c r="AW65" s="72">
        <f>'PS01.6 - Staveb. elektroinstal.'!J34</f>
        <v>0</v>
      </c>
      <c r="AX65" s="72">
        <f>'PS01.6 - Staveb. elektroinstal.'!J35</f>
        <v>0</v>
      </c>
      <c r="AY65" s="72">
        <f>'PS01.6 - Staveb. elektroinstal.'!J36</f>
        <v>0</v>
      </c>
      <c r="AZ65" s="72">
        <f>'PS01.6 - Staveb. elektroinstal.'!F33</f>
        <v>0</v>
      </c>
      <c r="BA65" s="72">
        <f>'PS01.6 - Staveb. elektroinstal.'!F34</f>
        <v>0</v>
      </c>
      <c r="BB65" s="72">
        <f>'PS01.6 - Staveb. elektroinstal.'!F35</f>
        <v>0</v>
      </c>
      <c r="BC65" s="72">
        <f>'PS01.6 - Staveb. elektroinstal.'!F36</f>
        <v>0</v>
      </c>
      <c r="BD65" s="74">
        <f>'PS01.6 - Staveb. elektroinstal.'!F37</f>
        <v>0</v>
      </c>
      <c r="BT65" s="75" t="s">
        <v>75</v>
      </c>
      <c r="BV65" s="75" t="s">
        <v>70</v>
      </c>
      <c r="BW65" s="75" t="s">
        <v>107</v>
      </c>
      <c r="BX65" s="75" t="s">
        <v>5</v>
      </c>
      <c r="CL65" s="75" t="s">
        <v>3</v>
      </c>
      <c r="CM65" s="75" t="s">
        <v>77</v>
      </c>
    </row>
    <row r="66" spans="1:91" s="6" customFormat="1" ht="15" customHeight="1">
      <c r="A66" s="66"/>
      <c r="B66" s="67"/>
      <c r="C66" s="68"/>
      <c r="D66" s="240" t="s">
        <v>108</v>
      </c>
      <c r="E66" s="240"/>
      <c r="F66" s="240"/>
      <c r="G66" s="240"/>
      <c r="H66" s="240"/>
      <c r="I66" s="69"/>
      <c r="J66" s="240" t="s">
        <v>109</v>
      </c>
      <c r="K66" s="240" t="s">
        <v>109</v>
      </c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1">
        <f>'SO03.1 - Stavební řešení'!J30</f>
        <v>0</v>
      </c>
      <c r="AH66" s="242"/>
      <c r="AI66" s="242"/>
      <c r="AJ66" s="242"/>
      <c r="AK66" s="242"/>
      <c r="AL66" s="242"/>
      <c r="AM66" s="242"/>
      <c r="AN66" s="241">
        <f>'SO03.1 - Stavební řešení'!J39</f>
        <v>0</v>
      </c>
      <c r="AO66" s="242"/>
      <c r="AP66" s="242"/>
      <c r="AQ66" s="70" t="s">
        <v>74</v>
      </c>
      <c r="AR66" s="67"/>
      <c r="AS66" s="71"/>
      <c r="AT66" s="72"/>
      <c r="AU66" s="73"/>
      <c r="AV66" s="72"/>
      <c r="AW66" s="72"/>
      <c r="AX66" s="72"/>
      <c r="AY66" s="72"/>
      <c r="AZ66" s="72"/>
      <c r="BA66" s="72"/>
      <c r="BB66" s="72"/>
      <c r="BC66" s="72"/>
      <c r="BD66" s="74"/>
      <c r="BT66" s="75"/>
      <c r="BV66" s="75"/>
      <c r="BW66" s="75"/>
      <c r="BX66" s="75"/>
      <c r="CL66" s="75"/>
      <c r="CM66" s="75"/>
    </row>
    <row r="67" spans="1:91" s="6" customFormat="1" ht="15" customHeight="1">
      <c r="A67" s="66"/>
      <c r="B67" s="67"/>
      <c r="C67" s="68"/>
      <c r="D67" s="240" t="s">
        <v>110</v>
      </c>
      <c r="E67" s="240"/>
      <c r="F67" s="240"/>
      <c r="G67" s="240"/>
      <c r="H67" s="240"/>
      <c r="I67" s="69"/>
      <c r="J67" s="240" t="s">
        <v>111</v>
      </c>
      <c r="K67" s="240"/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0"/>
      <c r="X67" s="240"/>
      <c r="Y67" s="240"/>
      <c r="Z67" s="240"/>
      <c r="AA67" s="240"/>
      <c r="AB67" s="240"/>
      <c r="AC67" s="240"/>
      <c r="AD67" s="240"/>
      <c r="AE67" s="240"/>
      <c r="AF67" s="240"/>
      <c r="AG67" s="241">
        <f>'SO03.2 - ZTI'!J30</f>
        <v>0</v>
      </c>
      <c r="AH67" s="242"/>
      <c r="AI67" s="242"/>
      <c r="AJ67" s="242"/>
      <c r="AK67" s="242"/>
      <c r="AL67" s="242"/>
      <c r="AM67" s="242"/>
      <c r="AN67" s="241">
        <f>'SO03.2 - ZTI'!J39</f>
        <v>0</v>
      </c>
      <c r="AO67" s="242"/>
      <c r="AP67" s="242"/>
      <c r="AQ67" s="70" t="s">
        <v>74</v>
      </c>
      <c r="AR67" s="67"/>
      <c r="AS67" s="71"/>
      <c r="AT67" s="72"/>
      <c r="AU67" s="73"/>
      <c r="AV67" s="72"/>
      <c r="AW67" s="72"/>
      <c r="AX67" s="72"/>
      <c r="AY67" s="72"/>
      <c r="AZ67" s="72"/>
      <c r="BA67" s="72"/>
      <c r="BB67" s="72"/>
      <c r="BC67" s="72"/>
      <c r="BD67" s="74"/>
      <c r="BT67" s="75"/>
      <c r="BV67" s="75"/>
      <c r="BW67" s="75"/>
      <c r="BX67" s="75"/>
      <c r="CL67" s="75"/>
      <c r="CM67" s="75"/>
    </row>
    <row r="68" spans="1:91" s="6" customFormat="1" ht="15" customHeight="1">
      <c r="A68" s="66"/>
      <c r="B68" s="67"/>
      <c r="C68" s="68"/>
      <c r="D68" s="240" t="s">
        <v>112</v>
      </c>
      <c r="E68" s="240"/>
      <c r="F68" s="240"/>
      <c r="G68" s="240"/>
      <c r="H68" s="240"/>
      <c r="I68" s="69"/>
      <c r="J68" s="240" t="s">
        <v>113</v>
      </c>
      <c r="K68" s="240"/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  <c r="X68" s="240"/>
      <c r="Y68" s="240"/>
      <c r="Z68" s="240"/>
      <c r="AA68" s="240"/>
      <c r="AB68" s="240"/>
      <c r="AC68" s="240"/>
      <c r="AD68" s="240"/>
      <c r="AE68" s="240"/>
      <c r="AF68" s="240"/>
      <c r="AG68" s="241">
        <f>'SO04 - Přípojka VN'!J30</f>
        <v>0</v>
      </c>
      <c r="AH68" s="242"/>
      <c r="AI68" s="242"/>
      <c r="AJ68" s="242"/>
      <c r="AK68" s="242"/>
      <c r="AL68" s="242"/>
      <c r="AM68" s="242"/>
      <c r="AN68" s="241">
        <f>'SO04 - Přípojka VN'!J39</f>
        <v>0</v>
      </c>
      <c r="AO68" s="242"/>
      <c r="AP68" s="242"/>
      <c r="AQ68" s="70" t="s">
        <v>74</v>
      </c>
      <c r="AR68" s="67"/>
      <c r="AS68" s="71">
        <v>0</v>
      </c>
      <c r="AT68" s="72">
        <f t="shared" si="0"/>
        <v>0</v>
      </c>
      <c r="AU68" s="73">
        <f>'PS01.5 - Uzemnění a hromosvod'!P80</f>
        <v>0</v>
      </c>
      <c r="AV68" s="72">
        <f>'PS01.5 - Uzemnění a hromosvod'!J33</f>
        <v>0</v>
      </c>
      <c r="AW68" s="72">
        <f>'PS01.5 - Uzemnění a hromosvod'!J34</f>
        <v>0</v>
      </c>
      <c r="AX68" s="72">
        <f>'PS01.5 - Uzemnění a hromosvod'!J35</f>
        <v>0</v>
      </c>
      <c r="AY68" s="72">
        <f>'PS01.5 - Uzemnění a hromosvod'!J36</f>
        <v>0</v>
      </c>
      <c r="AZ68" s="72">
        <f>'PS01.5 - Uzemnění a hromosvod'!F33</f>
        <v>0</v>
      </c>
      <c r="BA68" s="72">
        <f>'PS01.5 - Uzemnění a hromosvod'!F34</f>
        <v>0</v>
      </c>
      <c r="BB68" s="72">
        <f>'PS01.5 - Uzemnění a hromosvod'!F35</f>
        <v>0</v>
      </c>
      <c r="BC68" s="72">
        <f>'PS01.5 - Uzemnění a hromosvod'!F36</f>
        <v>0</v>
      </c>
      <c r="BD68" s="74">
        <f>'PS01.5 - Uzemnění a hromosvod'!F37</f>
        <v>0</v>
      </c>
      <c r="BT68" s="75" t="s">
        <v>75</v>
      </c>
      <c r="BV68" s="75" t="s">
        <v>70</v>
      </c>
      <c r="BW68" s="75" t="s">
        <v>114</v>
      </c>
      <c r="BX68" s="75" t="s">
        <v>5</v>
      </c>
      <c r="CL68" s="75" t="s">
        <v>3</v>
      </c>
      <c r="CM68" s="75" t="s">
        <v>77</v>
      </c>
    </row>
    <row r="69" spans="1:91" s="6" customFormat="1" ht="14.25" customHeight="1">
      <c r="A69" s="66"/>
      <c r="B69" s="67"/>
      <c r="C69" s="68"/>
      <c r="D69" s="240" t="s">
        <v>115</v>
      </c>
      <c r="E69" s="240"/>
      <c r="F69" s="240"/>
      <c r="G69" s="240"/>
      <c r="H69" s="240"/>
      <c r="I69" s="69"/>
      <c r="J69" s="240" t="s">
        <v>116</v>
      </c>
      <c r="K69" s="240"/>
      <c r="L69" s="240"/>
      <c r="M69" s="240"/>
      <c r="N69" s="240"/>
      <c r="O69" s="240"/>
      <c r="P69" s="240"/>
      <c r="Q69" s="240"/>
      <c r="R69" s="240"/>
      <c r="S69" s="240"/>
      <c r="T69" s="240"/>
      <c r="U69" s="240"/>
      <c r="V69" s="240"/>
      <c r="W69" s="240"/>
      <c r="X69" s="240"/>
      <c r="Y69" s="240"/>
      <c r="Z69" s="240"/>
      <c r="AA69" s="240"/>
      <c r="AB69" s="240"/>
      <c r="AC69" s="240"/>
      <c r="AD69" s="240"/>
      <c r="AE69" s="240"/>
      <c r="AF69" s="240"/>
      <c r="AG69" s="241">
        <f>'SO05 - Přípojka NN - cizí zdroj'!J30</f>
        <v>0</v>
      </c>
      <c r="AH69" s="242"/>
      <c r="AI69" s="242"/>
      <c r="AJ69" s="242"/>
      <c r="AK69" s="242"/>
      <c r="AL69" s="242"/>
      <c r="AM69" s="242"/>
      <c r="AN69" s="241">
        <f>'SO05 - Přípojka NN - cizí zdroj'!J39</f>
        <v>0</v>
      </c>
      <c r="AO69" s="242"/>
      <c r="AP69" s="242"/>
      <c r="AQ69" s="70" t="s">
        <v>74</v>
      </c>
      <c r="AR69" s="67"/>
      <c r="AS69" s="77">
        <v>0</v>
      </c>
      <c r="AT69" s="78" t="e">
        <f t="shared" si="0"/>
        <v>#REF!</v>
      </c>
      <c r="AU69" s="79" t="e">
        <f>#REF!</f>
        <v>#REF!</v>
      </c>
      <c r="AV69" s="78" t="e">
        <f>#REF!</f>
        <v>#REF!</v>
      </c>
      <c r="AW69" s="78" t="e">
        <f>#REF!</f>
        <v>#REF!</v>
      </c>
      <c r="AX69" s="78" t="e">
        <f>#REF!</f>
        <v>#REF!</v>
      </c>
      <c r="AY69" s="78" t="e">
        <f>#REF!</f>
        <v>#REF!</v>
      </c>
      <c r="AZ69" s="78" t="e">
        <f>#REF!</f>
        <v>#REF!</v>
      </c>
      <c r="BA69" s="78" t="e">
        <f>#REF!</f>
        <v>#REF!</v>
      </c>
      <c r="BB69" s="78" t="e">
        <f>#REF!</f>
        <v>#REF!</v>
      </c>
      <c r="BC69" s="78" t="e">
        <f>#REF!</f>
        <v>#REF!</v>
      </c>
      <c r="BD69" s="80" t="e">
        <f>#REF!</f>
        <v>#REF!</v>
      </c>
      <c r="BT69" s="75" t="s">
        <v>75</v>
      </c>
      <c r="BV69" s="75" t="s">
        <v>70</v>
      </c>
      <c r="BW69" s="75" t="s">
        <v>117</v>
      </c>
      <c r="BX69" s="75" t="s">
        <v>5</v>
      </c>
      <c r="CL69" s="75" t="s">
        <v>3</v>
      </c>
      <c r="CM69" s="75" t="s">
        <v>77</v>
      </c>
    </row>
    <row r="70" spans="1:91" s="6" customFormat="1" ht="15" customHeight="1">
      <c r="A70" s="66"/>
      <c r="B70" s="67"/>
      <c r="C70" s="68"/>
      <c r="D70" s="240" t="s">
        <v>118</v>
      </c>
      <c r="E70" s="240"/>
      <c r="F70" s="240"/>
      <c r="G70" s="240"/>
      <c r="H70" s="240"/>
      <c r="I70" s="69"/>
      <c r="J70" s="240" t="s">
        <v>119</v>
      </c>
      <c r="K70" s="240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  <c r="X70" s="240"/>
      <c r="Y70" s="240"/>
      <c r="Z70" s="240"/>
      <c r="AA70" s="240"/>
      <c r="AB70" s="240"/>
      <c r="AC70" s="240"/>
      <c r="AD70" s="240"/>
      <c r="AE70" s="240"/>
      <c r="AF70" s="240"/>
      <c r="AG70" s="241">
        <f>'SO06 - Zpev. plochy a oplocení'!J30</f>
        <v>0</v>
      </c>
      <c r="AH70" s="242"/>
      <c r="AI70" s="242"/>
      <c r="AJ70" s="242"/>
      <c r="AK70" s="242"/>
      <c r="AL70" s="242"/>
      <c r="AM70" s="242"/>
      <c r="AN70" s="241">
        <f>'SO06 - Zpev. plochy a oplocení'!J39</f>
        <v>0</v>
      </c>
      <c r="AO70" s="242"/>
      <c r="AP70" s="242"/>
      <c r="AQ70" s="70" t="s">
        <v>74</v>
      </c>
      <c r="AR70" s="67"/>
      <c r="AS70" s="72"/>
      <c r="AT70" s="72"/>
      <c r="AU70" s="73"/>
      <c r="AV70" s="72"/>
      <c r="AW70" s="72"/>
      <c r="AX70" s="72"/>
      <c r="AY70" s="72"/>
      <c r="AZ70" s="72"/>
      <c r="BA70" s="72"/>
      <c r="BB70" s="72"/>
      <c r="BC70" s="72"/>
      <c r="BD70" s="72"/>
      <c r="BT70" s="75"/>
      <c r="BV70" s="75"/>
      <c r="BW70" s="75"/>
      <c r="BX70" s="75"/>
      <c r="CL70" s="75"/>
      <c r="CM70" s="75"/>
    </row>
    <row r="71" spans="1:91" s="1" customFormat="1" ht="15">
      <c r="B71" s="27"/>
      <c r="D71" s="240" t="s">
        <v>120</v>
      </c>
      <c r="E71" s="240"/>
      <c r="F71" s="240"/>
      <c r="G71" s="240"/>
      <c r="H71" s="240"/>
      <c r="I71" s="69"/>
      <c r="J71" s="240" t="s">
        <v>121</v>
      </c>
      <c r="K71" s="240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  <c r="X71" s="240"/>
      <c r="Y71" s="240"/>
      <c r="Z71" s="240"/>
      <c r="AA71" s="240"/>
      <c r="AB71" s="240"/>
      <c r="AC71" s="240"/>
      <c r="AD71" s="240"/>
      <c r="AE71" s="240"/>
      <c r="AF71" s="240"/>
      <c r="AG71" s="241">
        <f>VON!J30</f>
        <v>0</v>
      </c>
      <c r="AH71" s="242"/>
      <c r="AI71" s="242"/>
      <c r="AJ71" s="242"/>
      <c r="AK71" s="242"/>
      <c r="AL71" s="242"/>
      <c r="AM71" s="242"/>
      <c r="AN71" s="241">
        <f>VON!J39</f>
        <v>0</v>
      </c>
      <c r="AO71" s="242"/>
      <c r="AP71" s="242"/>
      <c r="AQ71" s="70" t="s">
        <v>74</v>
      </c>
      <c r="AR71" s="27"/>
    </row>
    <row r="72" spans="1:91" s="1" customFormat="1" ht="6.95" customHeight="1"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37"/>
      <c r="AR72" s="27"/>
    </row>
  </sheetData>
  <mergeCells count="106">
    <mergeCell ref="D66:H66"/>
    <mergeCell ref="J66:AF66"/>
    <mergeCell ref="D67:H67"/>
    <mergeCell ref="L45:AO45"/>
    <mergeCell ref="AG64:AM64"/>
    <mergeCell ref="AN64:AP64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C52:G52"/>
    <mergeCell ref="D55:H55"/>
    <mergeCell ref="D59:H59"/>
    <mergeCell ref="D60:H60"/>
    <mergeCell ref="D56:H56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G56:AM56"/>
    <mergeCell ref="AG58:AM58"/>
    <mergeCell ref="AM47:AN47"/>
    <mergeCell ref="AM49:AP49"/>
    <mergeCell ref="AM50:AP50"/>
    <mergeCell ref="AK32:AO32"/>
    <mergeCell ref="AG54:AM54"/>
    <mergeCell ref="BE5:BE32"/>
    <mergeCell ref="K5:AO5"/>
    <mergeCell ref="L30:P30"/>
    <mergeCell ref="L28:P28"/>
    <mergeCell ref="W28:AE28"/>
    <mergeCell ref="AK28:AO28"/>
    <mergeCell ref="W29:AE29"/>
    <mergeCell ref="L29:P29"/>
    <mergeCell ref="AK29:AO29"/>
    <mergeCell ref="K6:AO6"/>
    <mergeCell ref="E14:AJ14"/>
    <mergeCell ref="E23:AN23"/>
    <mergeCell ref="AK26:AO26"/>
    <mergeCell ref="AS49:AT51"/>
    <mergeCell ref="AN65:AP65"/>
    <mergeCell ref="AG65:AM65"/>
    <mergeCell ref="AN68:AP68"/>
    <mergeCell ref="AG68:AM68"/>
    <mergeCell ref="AG66:AM66"/>
    <mergeCell ref="AN66:AP66"/>
    <mergeCell ref="W30:AE30"/>
    <mergeCell ref="L31:P31"/>
    <mergeCell ref="W31:AE31"/>
    <mergeCell ref="AK31:AO31"/>
    <mergeCell ref="AK35:AO35"/>
    <mergeCell ref="X35:AB35"/>
    <mergeCell ref="AK30:AO30"/>
    <mergeCell ref="J55:AF55"/>
    <mergeCell ref="L32:P32"/>
    <mergeCell ref="W32:AE32"/>
    <mergeCell ref="AK33:AO33"/>
    <mergeCell ref="L33:P33"/>
    <mergeCell ref="W33:AE33"/>
    <mergeCell ref="D65:H65"/>
    <mergeCell ref="J65:AF65"/>
    <mergeCell ref="D62:H62"/>
    <mergeCell ref="D61:H61"/>
    <mergeCell ref="D58:H58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N55:AP55"/>
    <mergeCell ref="AN54:AP54"/>
    <mergeCell ref="D57:H57"/>
    <mergeCell ref="D71:H71"/>
    <mergeCell ref="J71:AF71"/>
    <mergeCell ref="AG71:AM71"/>
    <mergeCell ref="AN71:AP71"/>
    <mergeCell ref="D70:H70"/>
    <mergeCell ref="J70:AF70"/>
    <mergeCell ref="AG70:AM70"/>
    <mergeCell ref="AN70:AP70"/>
    <mergeCell ref="J67:AF67"/>
    <mergeCell ref="AG67:AM67"/>
    <mergeCell ref="AN67:AP67"/>
    <mergeCell ref="D69:H69"/>
    <mergeCell ref="J69:AF69"/>
    <mergeCell ref="D68:H68"/>
    <mergeCell ref="J68:AF68"/>
    <mergeCell ref="AN69:AP69"/>
    <mergeCell ref="AG69:AM6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09"/>
  <sheetViews>
    <sheetView showGridLines="0" topLeftCell="A89" workbookViewId="0">
      <selection activeCell="I104" sqref="I82:I10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6" t="s">
        <v>6</v>
      </c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2" t="s">
        <v>80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77</v>
      </c>
    </row>
    <row r="4" spans="2:46" ht="24.95" customHeight="1">
      <c r="B4" s="15"/>
      <c r="D4" s="16" t="s">
        <v>122</v>
      </c>
      <c r="L4" s="15"/>
      <c r="M4" s="81" t="s">
        <v>11</v>
      </c>
      <c r="AT4" s="12" t="s">
        <v>4</v>
      </c>
    </row>
    <row r="5" spans="2:46" ht="6.95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234" t="str">
        <f>'Rekapitulace stavby'!K6</f>
        <v>INFRASTRUKTURA PRO ELEKTROMOBILITU - lokalita Mírová</v>
      </c>
      <c r="F7" s="235"/>
      <c r="G7" s="235"/>
      <c r="H7" s="235"/>
      <c r="L7" s="15"/>
    </row>
    <row r="8" spans="2:46" s="1" customFormat="1" ht="12" customHeight="1">
      <c r="B8" s="27"/>
      <c r="D8" s="22" t="s">
        <v>123</v>
      </c>
      <c r="L8" s="27"/>
    </row>
    <row r="9" spans="2:46" s="1" customFormat="1" ht="16.5" customHeight="1">
      <c r="B9" s="27"/>
      <c r="E9" s="232" t="s">
        <v>357</v>
      </c>
      <c r="F9" s="233"/>
      <c r="G9" s="233"/>
      <c r="H9" s="233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2" t="s">
        <v>18</v>
      </c>
      <c r="F11" s="20" t="s">
        <v>3</v>
      </c>
      <c r="I11" s="22" t="s">
        <v>19</v>
      </c>
      <c r="J11" s="20" t="s">
        <v>3</v>
      </c>
      <c r="L11" s="27"/>
    </row>
    <row r="12" spans="2:46" s="1" customFormat="1" ht="12" customHeight="1">
      <c r="B12" s="27"/>
      <c r="D12" s="22" t="s">
        <v>20</v>
      </c>
      <c r="F12" s="20" t="s">
        <v>21</v>
      </c>
      <c r="I12" s="22" t="s">
        <v>22</v>
      </c>
      <c r="J12" s="44">
        <f>'Rekapitulace stavby'!AN8</f>
        <v>46097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2" t="s">
        <v>23</v>
      </c>
      <c r="I14" s="22" t="s">
        <v>24</v>
      </c>
      <c r="J14" s="20" t="str">
        <f>IF('Rekapitulace stavby'!AN10="","",'Rekapitulace stavby'!AN10)</f>
        <v/>
      </c>
      <c r="L14" s="27"/>
    </row>
    <row r="15" spans="2:46" s="1" customFormat="1" ht="18" customHeight="1">
      <c r="B15" s="27"/>
      <c r="E15" s="20" t="str">
        <f>IF('Rekapitulace stavby'!E11="","",'Rekapitulace stavby'!E11)</f>
        <v xml:space="preserve"> </v>
      </c>
      <c r="I15" s="22" t="s">
        <v>26</v>
      </c>
      <c r="J15" s="20" t="str">
        <f>IF('Rekapitulace stavby'!AN11="","",'Rekapitulace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2" t="s">
        <v>27</v>
      </c>
      <c r="I17" s="22" t="s">
        <v>24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237" t="str">
        <f>'Rekapitulace stavby'!E14</f>
        <v>Vyplň údaj</v>
      </c>
      <c r="F18" s="238"/>
      <c r="G18" s="238"/>
      <c r="H18" s="238"/>
      <c r="I18" s="22" t="s">
        <v>26</v>
      </c>
      <c r="J18" s="23" t="str">
        <f>'Rekapitulace stavby'!AN14</f>
        <v>Vyplň údaj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2" t="s">
        <v>29</v>
      </c>
      <c r="I20" s="22" t="s">
        <v>24</v>
      </c>
      <c r="J20" s="20" t="str">
        <f>IF('Rekapitulace stavby'!AN16="","",'Rekapitulace stavby'!AN16)</f>
        <v/>
      </c>
      <c r="L20" s="27"/>
    </row>
    <row r="21" spans="2:12" s="1" customFormat="1" ht="18" customHeight="1">
      <c r="B21" s="27"/>
      <c r="E21" s="20" t="str">
        <f>IF('Rekapitulace stavby'!E17="","",'Rekapitulace stavby'!E17)</f>
        <v xml:space="preserve"> </v>
      </c>
      <c r="I21" s="22" t="s">
        <v>26</v>
      </c>
      <c r="J21" s="20" t="str">
        <f>IF('Rekapitulace stavby'!AN17="","",'Rekapitulace stavby'!AN17)</f>
        <v/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2" t="s">
        <v>31</v>
      </c>
      <c r="I23" s="22" t="s">
        <v>24</v>
      </c>
      <c r="J23" s="20" t="str">
        <f>IF('Rekapitulace stavby'!AN19="","",'Rekapitulace stavby'!AN19)</f>
        <v/>
      </c>
      <c r="L23" s="27"/>
    </row>
    <row r="24" spans="2:12" s="1" customFormat="1" ht="18" customHeight="1">
      <c r="B24" s="27"/>
      <c r="E24" s="20" t="str">
        <f>IF('Rekapitulace stavby'!E20="","",'Rekapitulace stavby'!E20)</f>
        <v xml:space="preserve"> </v>
      </c>
      <c r="I24" s="22" t="s">
        <v>26</v>
      </c>
      <c r="J24" s="20" t="str">
        <f>IF('Rekapitulace stavby'!AN20="","",'Rekapitulace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2" t="s">
        <v>32</v>
      </c>
      <c r="L26" s="27"/>
    </row>
    <row r="27" spans="2:12" s="7" customFormat="1" ht="16.5" customHeight="1">
      <c r="B27" s="82"/>
      <c r="E27" s="239" t="s">
        <v>3</v>
      </c>
      <c r="F27" s="239"/>
      <c r="G27" s="239"/>
      <c r="H27" s="239"/>
      <c r="L27" s="82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5"/>
      <c r="E29" s="45"/>
      <c r="F29" s="45"/>
      <c r="G29" s="45"/>
      <c r="H29" s="45"/>
      <c r="I29" s="45"/>
      <c r="J29" s="45"/>
      <c r="K29" s="45"/>
      <c r="L29" s="27"/>
    </row>
    <row r="30" spans="2:12" s="1" customFormat="1" ht="25.35" customHeight="1">
      <c r="B30" s="27"/>
      <c r="D30" s="83" t="s">
        <v>34</v>
      </c>
      <c r="J30" s="58">
        <f>ROUND(J80, 2)</f>
        <v>0</v>
      </c>
      <c r="L30" s="27"/>
    </row>
    <row r="31" spans="2:12" s="1" customFormat="1" ht="6.95" customHeight="1">
      <c r="B31" s="27"/>
      <c r="D31" s="45"/>
      <c r="E31" s="45"/>
      <c r="F31" s="45"/>
      <c r="G31" s="45"/>
      <c r="H31" s="45"/>
      <c r="I31" s="45"/>
      <c r="J31" s="45"/>
      <c r="K31" s="45"/>
      <c r="L31" s="27"/>
    </row>
    <row r="32" spans="2:12" s="1" customFormat="1" ht="14.45" customHeight="1">
      <c r="B32" s="27"/>
      <c r="F32" s="30" t="s">
        <v>36</v>
      </c>
      <c r="I32" s="30" t="s">
        <v>35</v>
      </c>
      <c r="J32" s="30" t="s">
        <v>37</v>
      </c>
      <c r="L32" s="27"/>
    </row>
    <row r="33" spans="2:12" s="1" customFormat="1" ht="14.45" customHeight="1">
      <c r="B33" s="27"/>
      <c r="D33" s="47" t="s">
        <v>38</v>
      </c>
      <c r="E33" s="22" t="s">
        <v>39</v>
      </c>
      <c r="F33" s="76">
        <f>J30</f>
        <v>0</v>
      </c>
      <c r="I33" s="84">
        <v>0.21</v>
      </c>
      <c r="J33" s="76">
        <f>F33*I33</f>
        <v>0</v>
      </c>
      <c r="L33" s="27"/>
    </row>
    <row r="34" spans="2:12" s="1" customFormat="1" ht="14.45" customHeight="1">
      <c r="B34" s="27"/>
      <c r="E34" s="22" t="s">
        <v>40</v>
      </c>
      <c r="F34" s="76">
        <f>ROUND((SUM(BF80:BF105)),  2)</f>
        <v>0</v>
      </c>
      <c r="I34" s="84">
        <v>0.12</v>
      </c>
      <c r="J34" s="76">
        <f>ROUND(((SUM(BF80:BF105))*I34),  2)</f>
        <v>0</v>
      </c>
      <c r="L34" s="27"/>
    </row>
    <row r="35" spans="2:12" s="1" customFormat="1" ht="14.45" hidden="1" customHeight="1">
      <c r="B35" s="27"/>
      <c r="E35" s="22" t="s">
        <v>41</v>
      </c>
      <c r="F35" s="76">
        <f>ROUND((SUM(BG80:BG105)),  2)</f>
        <v>0</v>
      </c>
      <c r="I35" s="84">
        <v>0.21</v>
      </c>
      <c r="J35" s="76">
        <f>0</f>
        <v>0</v>
      </c>
      <c r="L35" s="27"/>
    </row>
    <row r="36" spans="2:12" s="1" customFormat="1" ht="14.45" hidden="1" customHeight="1">
      <c r="B36" s="27"/>
      <c r="E36" s="22" t="s">
        <v>42</v>
      </c>
      <c r="F36" s="76">
        <f>ROUND((SUM(BH80:BH105)),  2)</f>
        <v>0</v>
      </c>
      <c r="I36" s="84">
        <v>0.12</v>
      </c>
      <c r="J36" s="76">
        <f>0</f>
        <v>0</v>
      </c>
      <c r="L36" s="27"/>
    </row>
    <row r="37" spans="2:12" s="1" customFormat="1" ht="14.45" hidden="1" customHeight="1">
      <c r="B37" s="27"/>
      <c r="E37" s="22" t="s">
        <v>43</v>
      </c>
      <c r="F37" s="76">
        <f>ROUND((SUM(BI80:BI105)),  2)</f>
        <v>0</v>
      </c>
      <c r="I37" s="84">
        <v>0</v>
      </c>
      <c r="J37" s="76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5"/>
      <c r="D39" s="86" t="s">
        <v>44</v>
      </c>
      <c r="E39" s="49"/>
      <c r="F39" s="49"/>
      <c r="G39" s="87" t="s">
        <v>45</v>
      </c>
      <c r="H39" s="88" t="s">
        <v>46</v>
      </c>
      <c r="I39" s="49"/>
      <c r="J39" s="89">
        <f>SUM(J30:J37)</f>
        <v>0</v>
      </c>
      <c r="K39" s="90"/>
      <c r="L39" s="27"/>
    </row>
    <row r="40" spans="2:12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7"/>
    </row>
    <row r="44" spans="2:12" s="1" customFormat="1" ht="6.95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2:12" s="1" customFormat="1" ht="24.95" customHeight="1">
      <c r="B45" s="27"/>
      <c r="C45" s="16" t="s">
        <v>125</v>
      </c>
      <c r="L45" s="27"/>
    </row>
    <row r="46" spans="2:12" s="1" customFormat="1" ht="6.95" customHeight="1">
      <c r="B46" s="27"/>
      <c r="L46" s="27"/>
    </row>
    <row r="47" spans="2:12" s="1" customFormat="1" ht="12" customHeight="1">
      <c r="B47" s="27"/>
      <c r="C47" s="22" t="s">
        <v>16</v>
      </c>
      <c r="L47" s="27"/>
    </row>
    <row r="48" spans="2:12" s="1" customFormat="1" ht="16.5" customHeight="1">
      <c r="B48" s="27"/>
      <c r="E48" s="234" t="str">
        <f>E7</f>
        <v>INFRASTRUKTURA PRO ELEKTROMOBILITU - lokalita Mírová</v>
      </c>
      <c r="F48" s="235"/>
      <c r="G48" s="235"/>
      <c r="H48" s="235"/>
      <c r="L48" s="27"/>
    </row>
    <row r="49" spans="2:47" s="1" customFormat="1" ht="12" customHeight="1">
      <c r="B49" s="27"/>
      <c r="C49" s="22" t="s">
        <v>123</v>
      </c>
      <c r="L49" s="27"/>
    </row>
    <row r="50" spans="2:47" s="1" customFormat="1" ht="16.5" customHeight="1">
      <c r="B50" s="27"/>
      <c r="E50" s="232" t="str">
        <f>E9</f>
        <v>PS01.9 - Kamerový systém</v>
      </c>
      <c r="F50" s="233"/>
      <c r="G50" s="233"/>
      <c r="H50" s="233"/>
      <c r="L50" s="27"/>
    </row>
    <row r="51" spans="2:47" s="1" customFormat="1" ht="6.95" customHeight="1">
      <c r="B51" s="27"/>
      <c r="L51" s="27"/>
    </row>
    <row r="52" spans="2:47" s="1" customFormat="1" ht="12" customHeight="1">
      <c r="B52" s="27"/>
      <c r="C52" s="22" t="s">
        <v>20</v>
      </c>
      <c r="F52" s="20" t="str">
        <f>F12</f>
        <v xml:space="preserve">k.ú. Vítkovice, p. č. 822 </v>
      </c>
      <c r="I52" s="22" t="s">
        <v>22</v>
      </c>
      <c r="J52" s="44">
        <f>IF(J12="","",J12)</f>
        <v>46097</v>
      </c>
      <c r="L52" s="27"/>
    </row>
    <row r="53" spans="2:47" s="1" customFormat="1" ht="6.95" customHeight="1">
      <c r="B53" s="27"/>
      <c r="L53" s="27"/>
    </row>
    <row r="54" spans="2:47" s="1" customFormat="1" ht="15.2" customHeight="1">
      <c r="B54" s="27"/>
      <c r="C54" s="22" t="s">
        <v>23</v>
      </c>
      <c r="F54" s="20" t="str">
        <f>E15</f>
        <v xml:space="preserve"> </v>
      </c>
      <c r="I54" s="22" t="s">
        <v>29</v>
      </c>
      <c r="J54" s="25" t="str">
        <f>E21</f>
        <v xml:space="preserve"> </v>
      </c>
      <c r="L54" s="27"/>
    </row>
    <row r="55" spans="2:47" s="1" customFormat="1" ht="15.2" customHeight="1">
      <c r="B55" s="27"/>
      <c r="C55" s="22" t="s">
        <v>27</v>
      </c>
      <c r="F55" s="20" t="str">
        <f>IF(E18="","",E18)</f>
        <v>Vyplň údaj</v>
      </c>
      <c r="I55" s="22" t="s">
        <v>31</v>
      </c>
      <c r="J55" s="25" t="str">
        <f>E24</f>
        <v xml:space="preserve"> </v>
      </c>
      <c r="L55" s="27"/>
    </row>
    <row r="56" spans="2:47" s="1" customFormat="1" ht="10.35" customHeight="1">
      <c r="B56" s="27"/>
      <c r="L56" s="27"/>
    </row>
    <row r="57" spans="2:47" s="1" customFormat="1" ht="29.25" customHeight="1">
      <c r="B57" s="27"/>
      <c r="C57" s="91" t="s">
        <v>126</v>
      </c>
      <c r="D57" s="85"/>
      <c r="E57" s="85"/>
      <c r="F57" s="85"/>
      <c r="G57" s="85"/>
      <c r="H57" s="85"/>
      <c r="I57" s="85"/>
      <c r="J57" s="92" t="s">
        <v>127</v>
      </c>
      <c r="K57" s="85"/>
      <c r="L57" s="27"/>
    </row>
    <row r="58" spans="2:47" s="1" customFormat="1" ht="10.35" customHeight="1">
      <c r="B58" s="27"/>
      <c r="L58" s="27"/>
    </row>
    <row r="59" spans="2:47" s="1" customFormat="1" ht="22.9" customHeight="1">
      <c r="B59" s="27"/>
      <c r="C59" s="93" t="s">
        <v>66</v>
      </c>
      <c r="J59" s="58">
        <f>J80</f>
        <v>0</v>
      </c>
      <c r="L59" s="27"/>
      <c r="AU59" s="12" t="s">
        <v>128</v>
      </c>
    </row>
    <row r="60" spans="2:47" s="8" customFormat="1" ht="24.95" customHeight="1">
      <c r="B60" s="94"/>
      <c r="D60" s="138"/>
      <c r="E60" s="95"/>
      <c r="F60" s="95"/>
      <c r="G60" s="95"/>
      <c r="H60" s="95"/>
      <c r="I60" s="95"/>
      <c r="J60" s="96"/>
      <c r="L60" s="94"/>
    </row>
    <row r="61" spans="2:47" s="1" customFormat="1" ht="21.75" customHeight="1">
      <c r="B61" s="27"/>
      <c r="L61" s="27"/>
    </row>
    <row r="62" spans="2:47" s="1" customFormat="1" ht="6.95" customHeight="1"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27"/>
    </row>
    <row r="66" spans="2:63" s="1" customFormat="1" ht="6.95" customHeight="1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27"/>
    </row>
    <row r="67" spans="2:63" s="1" customFormat="1" ht="24.95" customHeight="1">
      <c r="B67" s="27"/>
      <c r="C67" s="16" t="s">
        <v>129</v>
      </c>
      <c r="L67" s="27"/>
    </row>
    <row r="68" spans="2:63" s="1" customFormat="1" ht="6.95" customHeight="1">
      <c r="B68" s="27"/>
      <c r="L68" s="27"/>
    </row>
    <row r="69" spans="2:63" s="1" customFormat="1" ht="12" customHeight="1">
      <c r="B69" s="27"/>
      <c r="C69" s="22" t="s">
        <v>16</v>
      </c>
      <c r="L69" s="27"/>
    </row>
    <row r="70" spans="2:63" s="1" customFormat="1" ht="16.5" customHeight="1">
      <c r="B70" s="27"/>
      <c r="E70" s="234" t="str">
        <f>E7</f>
        <v>INFRASTRUKTURA PRO ELEKTROMOBILITU - lokalita Mírová</v>
      </c>
      <c r="F70" s="235"/>
      <c r="G70" s="235"/>
      <c r="H70" s="235"/>
      <c r="L70" s="27"/>
    </row>
    <row r="71" spans="2:63" s="1" customFormat="1" ht="12" customHeight="1">
      <c r="B71" s="27"/>
      <c r="C71" s="22" t="s">
        <v>123</v>
      </c>
      <c r="L71" s="27"/>
    </row>
    <row r="72" spans="2:63" s="1" customFormat="1" ht="16.5" customHeight="1">
      <c r="B72" s="27"/>
      <c r="E72" s="232" t="str">
        <f>E9</f>
        <v>PS01.9 - Kamerový systém</v>
      </c>
      <c r="F72" s="233"/>
      <c r="G72" s="233"/>
      <c r="H72" s="233"/>
      <c r="L72" s="27"/>
    </row>
    <row r="73" spans="2:63" s="1" customFormat="1" ht="6.95" customHeight="1">
      <c r="B73" s="27"/>
      <c r="L73" s="27"/>
    </row>
    <row r="74" spans="2:63" s="1" customFormat="1" ht="12" customHeight="1">
      <c r="B74" s="27"/>
      <c r="C74" s="22" t="s">
        <v>20</v>
      </c>
      <c r="F74" s="20" t="str">
        <f>F12</f>
        <v xml:space="preserve">k.ú. Vítkovice, p. č. 822 </v>
      </c>
      <c r="I74" s="22" t="s">
        <v>22</v>
      </c>
      <c r="J74" s="44">
        <f>IF(J12="","",J12)</f>
        <v>46097</v>
      </c>
      <c r="L74" s="27"/>
    </row>
    <row r="75" spans="2:63" s="1" customFormat="1" ht="6.95" customHeight="1">
      <c r="B75" s="27"/>
      <c r="L75" s="27"/>
    </row>
    <row r="76" spans="2:63" s="1" customFormat="1" ht="15.2" customHeight="1">
      <c r="B76" s="27"/>
      <c r="C76" s="22" t="s">
        <v>23</v>
      </c>
      <c r="F76" s="20" t="str">
        <f>E15</f>
        <v xml:space="preserve"> </v>
      </c>
      <c r="I76" s="22" t="s">
        <v>29</v>
      </c>
      <c r="J76" s="25" t="str">
        <f>E21</f>
        <v xml:space="preserve"> </v>
      </c>
      <c r="L76" s="27"/>
    </row>
    <row r="77" spans="2:63" s="1" customFormat="1" ht="15.2" customHeight="1">
      <c r="B77" s="27"/>
      <c r="C77" s="22" t="s">
        <v>27</v>
      </c>
      <c r="F77" s="20" t="str">
        <f>IF(E18="","",E18)</f>
        <v>Vyplň údaj</v>
      </c>
      <c r="I77" s="22" t="s">
        <v>31</v>
      </c>
      <c r="J77" s="25" t="str">
        <f>E24</f>
        <v xml:space="preserve"> </v>
      </c>
      <c r="L77" s="27"/>
    </row>
    <row r="78" spans="2:63" s="1" customFormat="1" ht="10.35" customHeight="1">
      <c r="B78" s="27"/>
      <c r="L78" s="27"/>
    </row>
    <row r="79" spans="2:63" s="9" customFormat="1" ht="29.25" customHeight="1">
      <c r="B79" s="97"/>
      <c r="C79" s="98" t="s">
        <v>130</v>
      </c>
      <c r="D79" s="99" t="s">
        <v>53</v>
      </c>
      <c r="E79" s="99" t="s">
        <v>49</v>
      </c>
      <c r="F79" s="99" t="s">
        <v>50</v>
      </c>
      <c r="G79" s="99" t="s">
        <v>131</v>
      </c>
      <c r="H79" s="99" t="s">
        <v>132</v>
      </c>
      <c r="I79" s="99" t="s">
        <v>133</v>
      </c>
      <c r="J79" s="99" t="s">
        <v>127</v>
      </c>
      <c r="K79" s="100" t="s">
        <v>134</v>
      </c>
      <c r="L79" s="97"/>
      <c r="M79" s="51" t="s">
        <v>3</v>
      </c>
      <c r="N79" s="52" t="s">
        <v>38</v>
      </c>
      <c r="O79" s="52" t="s">
        <v>135</v>
      </c>
      <c r="P79" s="52" t="s">
        <v>136</v>
      </c>
      <c r="Q79" s="52" t="s">
        <v>137</v>
      </c>
      <c r="R79" s="52" t="s">
        <v>138</v>
      </c>
      <c r="S79" s="52" t="s">
        <v>139</v>
      </c>
      <c r="T79" s="53" t="s">
        <v>140</v>
      </c>
      <c r="V79" s="52" t="s">
        <v>38</v>
      </c>
    </row>
    <row r="80" spans="2:63" s="1" customFormat="1" ht="22.9" customHeight="1">
      <c r="B80" s="27"/>
      <c r="C80" s="56" t="s">
        <v>141</v>
      </c>
      <c r="J80" s="101">
        <f>SUM(J82:J105)</f>
        <v>0</v>
      </c>
      <c r="L80" s="27"/>
      <c r="M80" s="54"/>
      <c r="N80" s="45"/>
      <c r="O80" s="45"/>
      <c r="P80" s="102">
        <f>P81</f>
        <v>0</v>
      </c>
      <c r="Q80" s="45"/>
      <c r="R80" s="102">
        <f>R81</f>
        <v>0</v>
      </c>
      <c r="S80" s="45"/>
      <c r="T80" s="103">
        <f>T81</f>
        <v>0</v>
      </c>
      <c r="V80" s="45"/>
      <c r="AT80" s="12" t="s">
        <v>67</v>
      </c>
      <c r="AU80" s="12" t="s">
        <v>128</v>
      </c>
      <c r="BK80" s="104">
        <f>BK81</f>
        <v>0</v>
      </c>
    </row>
    <row r="81" spans="2:65" s="10" customFormat="1" ht="25.9" customHeight="1">
      <c r="B81" s="105"/>
      <c r="D81" s="106" t="s">
        <v>67</v>
      </c>
      <c r="E81" s="139"/>
      <c r="F81" s="139"/>
      <c r="I81" s="107"/>
      <c r="J81" s="108"/>
      <c r="L81" s="105"/>
      <c r="M81" s="109"/>
      <c r="P81" s="110">
        <f>SUM(P82:P105)</f>
        <v>0</v>
      </c>
      <c r="R81" s="110">
        <f>SUM(R82:R105)</f>
        <v>0</v>
      </c>
      <c r="T81" s="111">
        <f>SUM(T82:T105)</f>
        <v>0</v>
      </c>
      <c r="AR81" s="106" t="s">
        <v>75</v>
      </c>
      <c r="AT81" s="112" t="s">
        <v>67</v>
      </c>
      <c r="AU81" s="112" t="s">
        <v>68</v>
      </c>
      <c r="AY81" s="106" t="s">
        <v>142</v>
      </c>
      <c r="BK81" s="113">
        <f>SUM(BK82:BK105)</f>
        <v>0</v>
      </c>
    </row>
    <row r="82" spans="2:65" s="1" customFormat="1" ht="180">
      <c r="B82" s="114"/>
      <c r="C82" s="115" t="s">
        <v>75</v>
      </c>
      <c r="D82" s="115" t="s">
        <v>145</v>
      </c>
      <c r="E82" s="116" t="s">
        <v>358</v>
      </c>
      <c r="F82" s="117" t="s">
        <v>359</v>
      </c>
      <c r="G82" s="118" t="s">
        <v>148</v>
      </c>
      <c r="H82" s="119">
        <v>3</v>
      </c>
      <c r="I82" s="120"/>
      <c r="J82" s="121">
        <f>ROUND(I82*H82,2)</f>
        <v>0</v>
      </c>
      <c r="K82" s="117" t="s">
        <v>3</v>
      </c>
      <c r="L82" s="27"/>
      <c r="M82" s="122" t="s">
        <v>3</v>
      </c>
      <c r="N82" s="123" t="s">
        <v>39</v>
      </c>
      <c r="P82" s="124">
        <f>O82*H82</f>
        <v>0</v>
      </c>
      <c r="Q82" s="124">
        <v>0</v>
      </c>
      <c r="R82" s="124">
        <f>Q82*H82</f>
        <v>0</v>
      </c>
      <c r="S82" s="124">
        <v>0</v>
      </c>
      <c r="T82" s="125">
        <f>S82*H82</f>
        <v>0</v>
      </c>
      <c r="V82" s="123" t="s">
        <v>39</v>
      </c>
      <c r="AR82" s="126" t="s">
        <v>144</v>
      </c>
      <c r="AT82" s="126" t="s">
        <v>145</v>
      </c>
      <c r="AU82" s="126" t="s">
        <v>75</v>
      </c>
      <c r="AY82" s="12" t="s">
        <v>142</v>
      </c>
      <c r="BE82" s="127">
        <f>IF(N82="základní",J82,0)</f>
        <v>0</v>
      </c>
      <c r="BF82" s="127">
        <f>IF(N82="snížená",J82,0)</f>
        <v>0</v>
      </c>
      <c r="BG82" s="127">
        <f>IF(N82="zákl. přenesená",J82,0)</f>
        <v>0</v>
      </c>
      <c r="BH82" s="127">
        <f>IF(N82="sníž. přenesená",J82,0)</f>
        <v>0</v>
      </c>
      <c r="BI82" s="127">
        <f>IF(N82="nulová",J82,0)</f>
        <v>0</v>
      </c>
      <c r="BJ82" s="12" t="s">
        <v>75</v>
      </c>
      <c r="BK82" s="127">
        <f>ROUND(I82*H82,2)</f>
        <v>0</v>
      </c>
      <c r="BL82" s="12" t="s">
        <v>144</v>
      </c>
      <c r="BM82" s="126" t="s">
        <v>77</v>
      </c>
    </row>
    <row r="83" spans="2:65" s="1" customFormat="1" ht="126.75">
      <c r="B83" s="27"/>
      <c r="D83" s="128" t="s">
        <v>149</v>
      </c>
      <c r="F83" s="129" t="s">
        <v>359</v>
      </c>
      <c r="I83" s="130"/>
      <c r="L83" s="27"/>
      <c r="M83" s="131"/>
      <c r="T83" s="48"/>
      <c r="AT83" s="12" t="s">
        <v>149</v>
      </c>
      <c r="AU83" s="12" t="s">
        <v>75</v>
      </c>
    </row>
    <row r="84" spans="2:65" s="1" customFormat="1" ht="180">
      <c r="B84" s="27"/>
      <c r="C84" s="115">
        <v>2</v>
      </c>
      <c r="D84" s="115" t="s">
        <v>145</v>
      </c>
      <c r="E84" s="116" t="s">
        <v>360</v>
      </c>
      <c r="F84" s="117" t="s">
        <v>361</v>
      </c>
      <c r="G84" s="118" t="s">
        <v>148</v>
      </c>
      <c r="H84" s="119">
        <v>5</v>
      </c>
      <c r="I84" s="120"/>
      <c r="J84" s="121">
        <f>ROUND(I84*H84,2)</f>
        <v>0</v>
      </c>
      <c r="K84" s="117" t="s">
        <v>3</v>
      </c>
      <c r="L84" s="27"/>
      <c r="M84" s="131"/>
      <c r="T84" s="48"/>
      <c r="V84" s="123" t="s">
        <v>39</v>
      </c>
      <c r="AT84" s="12"/>
      <c r="AU84" s="12"/>
    </row>
    <row r="85" spans="2:65" s="1" customFormat="1" ht="126.75">
      <c r="B85" s="27"/>
      <c r="D85" s="128" t="s">
        <v>149</v>
      </c>
      <c r="F85" s="129" t="s">
        <v>361</v>
      </c>
      <c r="I85" s="130"/>
      <c r="L85" s="27"/>
      <c r="M85" s="131"/>
      <c r="T85" s="48"/>
      <c r="AT85" s="12"/>
      <c r="AU85" s="12"/>
    </row>
    <row r="86" spans="2:65" s="1" customFormat="1" ht="156">
      <c r="B86" s="27"/>
      <c r="C86" s="115">
        <v>3</v>
      </c>
      <c r="D86" s="115" t="s">
        <v>145</v>
      </c>
      <c r="E86" s="116" t="s">
        <v>362</v>
      </c>
      <c r="F86" s="117" t="s">
        <v>363</v>
      </c>
      <c r="G86" s="118" t="s">
        <v>148</v>
      </c>
      <c r="H86" s="119">
        <v>1</v>
      </c>
      <c r="I86" s="120"/>
      <c r="J86" s="121">
        <f>ROUND(I86*H86,2)</f>
        <v>0</v>
      </c>
      <c r="K86" s="117" t="s">
        <v>3</v>
      </c>
      <c r="L86" s="27"/>
      <c r="M86" s="131"/>
      <c r="T86" s="48"/>
      <c r="V86" s="123" t="s">
        <v>39</v>
      </c>
      <c r="AT86" s="12"/>
      <c r="AU86" s="12"/>
    </row>
    <row r="87" spans="2:65" s="1" customFormat="1" ht="126.75">
      <c r="B87" s="27"/>
      <c r="D87" s="128" t="s">
        <v>149</v>
      </c>
      <c r="F87" s="129" t="s">
        <v>363</v>
      </c>
      <c r="I87" s="130"/>
      <c r="L87" s="27"/>
      <c r="M87" s="131"/>
      <c r="T87" s="48"/>
      <c r="AT87" s="12"/>
      <c r="AU87" s="12"/>
    </row>
    <row r="88" spans="2:65" s="1" customFormat="1" ht="36">
      <c r="B88" s="27"/>
      <c r="C88" s="115">
        <v>4</v>
      </c>
      <c r="D88" s="115" t="s">
        <v>145</v>
      </c>
      <c r="E88" s="116" t="s">
        <v>364</v>
      </c>
      <c r="F88" s="117" t="s">
        <v>365</v>
      </c>
      <c r="G88" s="118" t="s">
        <v>148</v>
      </c>
      <c r="H88" s="119">
        <v>1</v>
      </c>
      <c r="I88" s="120"/>
      <c r="J88" s="121">
        <f>ROUND(I88*H88,2)</f>
        <v>0</v>
      </c>
      <c r="K88" s="117" t="s">
        <v>3</v>
      </c>
      <c r="L88" s="27"/>
      <c r="M88" s="131"/>
      <c r="T88" s="48"/>
      <c r="V88" s="123" t="s">
        <v>39</v>
      </c>
      <c r="AT88" s="12"/>
      <c r="AU88" s="12"/>
    </row>
    <row r="89" spans="2:65" s="1" customFormat="1" ht="21" customHeight="1">
      <c r="B89" s="27"/>
      <c r="D89" s="128" t="s">
        <v>149</v>
      </c>
      <c r="F89" s="129" t="s">
        <v>365</v>
      </c>
      <c r="I89" s="130"/>
      <c r="L89" s="27"/>
      <c r="M89" s="131"/>
      <c r="T89" s="48"/>
      <c r="AT89" s="12"/>
      <c r="AU89" s="12"/>
    </row>
    <row r="90" spans="2:65" s="1" customFormat="1" ht="24">
      <c r="B90" s="27"/>
      <c r="C90" s="115">
        <v>5</v>
      </c>
      <c r="D90" s="115" t="s">
        <v>145</v>
      </c>
      <c r="E90" s="116" t="s">
        <v>366</v>
      </c>
      <c r="F90" s="117" t="s">
        <v>367</v>
      </c>
      <c r="G90" s="118" t="s">
        <v>166</v>
      </c>
      <c r="H90" s="119">
        <v>160</v>
      </c>
      <c r="I90" s="120"/>
      <c r="J90" s="121">
        <f>ROUND(I90*H90,2)</f>
        <v>0</v>
      </c>
      <c r="K90" s="117" t="s">
        <v>3</v>
      </c>
      <c r="L90" s="27"/>
      <c r="M90" s="131"/>
      <c r="T90" s="48"/>
      <c r="V90" s="123" t="s">
        <v>39</v>
      </c>
      <c r="AT90" s="12"/>
      <c r="AU90" s="12"/>
    </row>
    <row r="91" spans="2:65" s="1" customFormat="1">
      <c r="B91" s="27"/>
      <c r="D91" s="128" t="s">
        <v>149</v>
      </c>
      <c r="F91" s="129" t="s">
        <v>367</v>
      </c>
      <c r="I91" s="130"/>
      <c r="L91" s="27"/>
      <c r="M91" s="131"/>
      <c r="T91" s="48"/>
      <c r="AT91" s="12"/>
      <c r="AU91" s="12"/>
    </row>
    <row r="92" spans="2:65" s="1" customFormat="1" ht="24">
      <c r="B92" s="27"/>
      <c r="C92" s="115">
        <v>6</v>
      </c>
      <c r="D92" s="115" t="s">
        <v>145</v>
      </c>
      <c r="E92" s="116" t="s">
        <v>368</v>
      </c>
      <c r="F92" s="117" t="s">
        <v>369</v>
      </c>
      <c r="G92" s="118" t="s">
        <v>166</v>
      </c>
      <c r="H92" s="119">
        <v>210</v>
      </c>
      <c r="I92" s="120"/>
      <c r="J92" s="121">
        <f>ROUND(I92*H92,2)</f>
        <v>0</v>
      </c>
      <c r="K92" s="117" t="s">
        <v>3</v>
      </c>
      <c r="L92" s="27"/>
      <c r="M92" s="131"/>
      <c r="T92" s="48"/>
      <c r="V92" s="123" t="s">
        <v>39</v>
      </c>
      <c r="AT92" s="12"/>
      <c r="AU92" s="12"/>
    </row>
    <row r="93" spans="2:65" s="1" customFormat="1" ht="19.5">
      <c r="B93" s="27"/>
      <c r="D93" s="128" t="s">
        <v>149</v>
      </c>
      <c r="F93" s="129" t="s">
        <v>369</v>
      </c>
      <c r="I93" s="130"/>
      <c r="L93" s="27"/>
      <c r="M93" s="131"/>
      <c r="T93" s="48"/>
      <c r="AT93" s="12"/>
      <c r="AU93" s="12"/>
    </row>
    <row r="94" spans="2:65" s="1" customFormat="1" ht="24">
      <c r="B94" s="27"/>
      <c r="C94" s="115">
        <v>7</v>
      </c>
      <c r="D94" s="115" t="s">
        <v>145</v>
      </c>
      <c r="E94" s="116" t="s">
        <v>370</v>
      </c>
      <c r="F94" s="117" t="s">
        <v>371</v>
      </c>
      <c r="G94" s="118" t="s">
        <v>148</v>
      </c>
      <c r="H94" s="119">
        <v>16</v>
      </c>
      <c r="I94" s="120"/>
      <c r="J94" s="121">
        <f>ROUND(I94*H94,2)</f>
        <v>0</v>
      </c>
      <c r="K94" s="117" t="s">
        <v>3</v>
      </c>
      <c r="L94" s="27"/>
      <c r="M94" s="131"/>
      <c r="T94" s="48"/>
      <c r="V94" s="123" t="s">
        <v>39</v>
      </c>
      <c r="AT94" s="12"/>
      <c r="AU94" s="12"/>
    </row>
    <row r="95" spans="2:65" s="1" customFormat="1">
      <c r="B95" s="27"/>
      <c r="D95" s="128" t="s">
        <v>149</v>
      </c>
      <c r="F95" s="129" t="s">
        <v>371</v>
      </c>
      <c r="I95" s="130"/>
      <c r="L95" s="27"/>
      <c r="M95" s="131"/>
      <c r="T95" s="48"/>
      <c r="AT95" s="12"/>
      <c r="AU95" s="12"/>
    </row>
    <row r="96" spans="2:65" s="1" customFormat="1" ht="12">
      <c r="B96" s="27"/>
      <c r="C96" s="115">
        <v>8</v>
      </c>
      <c r="D96" s="115" t="s">
        <v>145</v>
      </c>
      <c r="E96" s="116" t="s">
        <v>372</v>
      </c>
      <c r="F96" s="117" t="s">
        <v>373</v>
      </c>
      <c r="G96" s="118" t="s">
        <v>374</v>
      </c>
      <c r="H96" s="119">
        <v>0.9</v>
      </c>
      <c r="I96" s="120"/>
      <c r="J96" s="121">
        <f>ROUND(I96*H96,2)</f>
        <v>0</v>
      </c>
      <c r="K96" s="117" t="s">
        <v>3</v>
      </c>
      <c r="L96" s="27"/>
      <c r="M96" s="131"/>
      <c r="T96" s="48"/>
      <c r="V96" s="123" t="s">
        <v>39</v>
      </c>
      <c r="AT96" s="12"/>
      <c r="AU96" s="12"/>
    </row>
    <row r="97" spans="2:65" s="1" customFormat="1">
      <c r="B97" s="27"/>
      <c r="D97" s="128" t="s">
        <v>149</v>
      </c>
      <c r="F97" s="129" t="s">
        <v>373</v>
      </c>
      <c r="I97" s="130"/>
      <c r="L97" s="27"/>
      <c r="M97" s="131"/>
      <c r="T97" s="48"/>
      <c r="AT97" s="12"/>
      <c r="AU97" s="12"/>
    </row>
    <row r="98" spans="2:65" s="1" customFormat="1" ht="12">
      <c r="B98" s="27"/>
      <c r="C98" s="115">
        <v>9</v>
      </c>
      <c r="D98" s="115" t="s">
        <v>145</v>
      </c>
      <c r="E98" s="116" t="s">
        <v>375</v>
      </c>
      <c r="F98" s="117" t="s">
        <v>376</v>
      </c>
      <c r="G98" s="118" t="s">
        <v>148</v>
      </c>
      <c r="H98" s="119">
        <v>7</v>
      </c>
      <c r="I98" s="120"/>
      <c r="J98" s="121">
        <f>ROUND(I98*H98,2)</f>
        <v>0</v>
      </c>
      <c r="K98" s="117" t="s">
        <v>3</v>
      </c>
      <c r="L98" s="27"/>
      <c r="M98" s="131"/>
      <c r="T98" s="48"/>
      <c r="V98" s="123" t="s">
        <v>39</v>
      </c>
      <c r="AT98" s="12"/>
      <c r="AU98" s="12"/>
    </row>
    <row r="99" spans="2:65" s="1" customFormat="1">
      <c r="B99" s="27"/>
      <c r="D99" s="128" t="s">
        <v>149</v>
      </c>
      <c r="F99" s="129" t="s">
        <v>376</v>
      </c>
      <c r="I99" s="130"/>
      <c r="L99" s="27"/>
      <c r="M99" s="131"/>
      <c r="T99" s="48"/>
      <c r="AT99" s="12"/>
      <c r="AU99" s="12"/>
    </row>
    <row r="100" spans="2:65" s="1" customFormat="1" ht="24">
      <c r="B100" s="27"/>
      <c r="C100" s="115">
        <v>10</v>
      </c>
      <c r="D100" s="115" t="s">
        <v>145</v>
      </c>
      <c r="E100" s="116" t="s">
        <v>377</v>
      </c>
      <c r="F100" s="117" t="s">
        <v>170</v>
      </c>
      <c r="G100" s="118" t="s">
        <v>171</v>
      </c>
      <c r="H100" s="119">
        <v>1</v>
      </c>
      <c r="I100" s="120"/>
      <c r="J100" s="121">
        <f>ROUND(I100*H100,2)</f>
        <v>0</v>
      </c>
      <c r="K100" s="117" t="s">
        <v>3</v>
      </c>
      <c r="L100" s="27"/>
      <c r="M100" s="131"/>
      <c r="T100" s="48"/>
      <c r="V100" s="123" t="s">
        <v>39</v>
      </c>
      <c r="AT100" s="12"/>
      <c r="AU100" s="12"/>
    </row>
    <row r="101" spans="2:65" s="1" customFormat="1">
      <c r="B101" s="27"/>
      <c r="D101" s="128" t="s">
        <v>149</v>
      </c>
      <c r="F101" s="129" t="s">
        <v>170</v>
      </c>
      <c r="I101" s="130"/>
      <c r="L101" s="27"/>
      <c r="M101" s="131"/>
      <c r="T101" s="48"/>
      <c r="AT101" s="12"/>
      <c r="AU101" s="12"/>
    </row>
    <row r="102" spans="2:65" s="1" customFormat="1" ht="24">
      <c r="B102" s="27"/>
      <c r="C102" s="115">
        <v>11</v>
      </c>
      <c r="D102" s="115" t="s">
        <v>145</v>
      </c>
      <c r="E102" s="116" t="s">
        <v>378</v>
      </c>
      <c r="F102" s="117" t="s">
        <v>173</v>
      </c>
      <c r="G102" s="118" t="s">
        <v>148</v>
      </c>
      <c r="H102" s="119">
        <v>1</v>
      </c>
      <c r="I102" s="120"/>
      <c r="J102" s="121">
        <f>ROUND(I102*H102,2)</f>
        <v>0</v>
      </c>
      <c r="K102" s="117" t="s">
        <v>3</v>
      </c>
      <c r="L102" s="27"/>
      <c r="M102" s="131"/>
      <c r="T102" s="48"/>
      <c r="V102" s="123" t="s">
        <v>39</v>
      </c>
      <c r="AT102" s="12"/>
      <c r="AU102" s="12"/>
    </row>
    <row r="103" spans="2:65" s="1" customFormat="1">
      <c r="B103" s="27"/>
      <c r="D103" s="128" t="s">
        <v>149</v>
      </c>
      <c r="F103" s="129" t="s">
        <v>173</v>
      </c>
      <c r="I103" s="130"/>
      <c r="L103" s="27"/>
      <c r="M103" s="131"/>
      <c r="T103" s="48"/>
      <c r="AT103" s="12"/>
      <c r="AU103" s="12"/>
    </row>
    <row r="104" spans="2:65" s="1" customFormat="1" ht="24">
      <c r="B104" s="114"/>
      <c r="C104" s="115">
        <v>12</v>
      </c>
      <c r="D104" s="115" t="s">
        <v>145</v>
      </c>
      <c r="E104" s="116" t="s">
        <v>379</v>
      </c>
      <c r="F104" s="117" t="s">
        <v>175</v>
      </c>
      <c r="G104" s="118" t="s">
        <v>148</v>
      </c>
      <c r="H104" s="119">
        <v>1</v>
      </c>
      <c r="I104" s="120"/>
      <c r="J104" s="121">
        <f>ROUND(I104*H104,2)</f>
        <v>0</v>
      </c>
      <c r="K104" s="117" t="s">
        <v>3</v>
      </c>
      <c r="L104" s="27"/>
      <c r="M104" s="122" t="s">
        <v>3</v>
      </c>
      <c r="N104" s="123" t="s">
        <v>39</v>
      </c>
      <c r="P104" s="124">
        <f>O104*H104</f>
        <v>0</v>
      </c>
      <c r="Q104" s="124">
        <v>0</v>
      </c>
      <c r="R104" s="124">
        <f>Q104*H104</f>
        <v>0</v>
      </c>
      <c r="S104" s="124">
        <v>0</v>
      </c>
      <c r="T104" s="125">
        <f>S104*H104</f>
        <v>0</v>
      </c>
      <c r="V104" s="123" t="s">
        <v>39</v>
      </c>
      <c r="AR104" s="126" t="s">
        <v>144</v>
      </c>
      <c r="AT104" s="126" t="s">
        <v>145</v>
      </c>
      <c r="AU104" s="126" t="s">
        <v>75</v>
      </c>
      <c r="AY104" s="12" t="s">
        <v>142</v>
      </c>
      <c r="BE104" s="127">
        <f>IF(N104="základní",J104,0)</f>
        <v>0</v>
      </c>
      <c r="BF104" s="127">
        <f>IF(N104="snížená",J104,0)</f>
        <v>0</v>
      </c>
      <c r="BG104" s="127">
        <f>IF(N104="zákl. přenesená",J104,0)</f>
        <v>0</v>
      </c>
      <c r="BH104" s="127">
        <f>IF(N104="sníž. přenesená",J104,0)</f>
        <v>0</v>
      </c>
      <c r="BI104" s="127">
        <f>IF(N104="nulová",J104,0)</f>
        <v>0</v>
      </c>
      <c r="BJ104" s="12" t="s">
        <v>75</v>
      </c>
      <c r="BK104" s="127">
        <f>ROUND(I104*H104,2)</f>
        <v>0</v>
      </c>
      <c r="BL104" s="12" t="s">
        <v>144</v>
      </c>
      <c r="BM104" s="126" t="s">
        <v>144</v>
      </c>
    </row>
    <row r="105" spans="2:65" s="1" customFormat="1">
      <c r="B105" s="27"/>
      <c r="D105" s="128" t="s">
        <v>149</v>
      </c>
      <c r="F105" s="129" t="s">
        <v>175</v>
      </c>
      <c r="I105" s="130"/>
      <c r="L105" s="27"/>
      <c r="M105" s="132"/>
      <c r="N105" s="133"/>
      <c r="O105" s="133"/>
      <c r="P105" s="133"/>
      <c r="Q105" s="133"/>
      <c r="R105" s="133"/>
      <c r="S105" s="133"/>
      <c r="T105" s="134"/>
      <c r="AT105" s="12" t="s">
        <v>149</v>
      </c>
      <c r="AU105" s="12" t="s">
        <v>75</v>
      </c>
    </row>
    <row r="106" spans="2:65" s="1" customFormat="1"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27"/>
    </row>
    <row r="107" spans="2:65" ht="12">
      <c r="V107" s="123"/>
    </row>
    <row r="108" spans="2:65">
      <c r="V108" s="133"/>
    </row>
    <row r="109" spans="2:65">
      <c r="J109" s="140"/>
    </row>
  </sheetData>
  <autoFilter ref="C79:K105" xr:uid="{00000000-0009-0000-0000-000002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12402-0480-4A0A-BC92-8B6BD452BA1B}">
  <sheetPr>
    <pageSetUpPr fitToPage="1"/>
  </sheetPr>
  <dimension ref="B2:BM211"/>
  <sheetViews>
    <sheetView showGridLines="0" topLeftCell="C122" workbookViewId="0">
      <selection activeCell="I82" sqref="I82:I21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236" t="s">
        <v>6</v>
      </c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2" t="s">
        <v>80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77</v>
      </c>
    </row>
    <row r="4" spans="2:46" ht="24.95" customHeight="1">
      <c r="B4" s="15"/>
      <c r="D4" s="16" t="s">
        <v>122</v>
      </c>
      <c r="L4" s="15"/>
      <c r="M4" s="81" t="s">
        <v>11</v>
      </c>
      <c r="AT4" s="12" t="s">
        <v>4</v>
      </c>
    </row>
    <row r="5" spans="2:46" ht="6.95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234" t="str">
        <f>'Rekapitulace stavby'!K6</f>
        <v>INFRASTRUKTURA PRO ELEKTROMOBILITU - lokalita Mírová</v>
      </c>
      <c r="F7" s="235"/>
      <c r="G7" s="235"/>
      <c r="H7" s="235"/>
      <c r="L7" s="15"/>
    </row>
    <row r="8" spans="2:46" s="1" customFormat="1" ht="12" customHeight="1">
      <c r="B8" s="27"/>
      <c r="D8" s="22" t="s">
        <v>123</v>
      </c>
      <c r="L8" s="27"/>
    </row>
    <row r="9" spans="2:46" s="1" customFormat="1" ht="16.5" customHeight="1">
      <c r="B9" s="27"/>
      <c r="E9" s="232" t="s">
        <v>380</v>
      </c>
      <c r="F9" s="233"/>
      <c r="G9" s="233"/>
      <c r="H9" s="233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2" t="s">
        <v>18</v>
      </c>
      <c r="F11" s="20" t="s">
        <v>3</v>
      </c>
      <c r="I11" s="22" t="s">
        <v>19</v>
      </c>
      <c r="J11" s="20" t="s">
        <v>3</v>
      </c>
      <c r="L11" s="27"/>
    </row>
    <row r="12" spans="2:46" s="1" customFormat="1" ht="12" customHeight="1">
      <c r="B12" s="27"/>
      <c r="D12" s="22" t="s">
        <v>20</v>
      </c>
      <c r="F12" s="20" t="s">
        <v>21</v>
      </c>
      <c r="I12" s="22" t="s">
        <v>22</v>
      </c>
      <c r="J12" s="44">
        <f>'Rekapitulace stavby'!AN8</f>
        <v>46097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2" t="s">
        <v>23</v>
      </c>
      <c r="I14" s="22" t="s">
        <v>24</v>
      </c>
      <c r="J14" s="20" t="str">
        <f>IF('Rekapitulace stavby'!AN10="","",'Rekapitulace stavby'!AN10)</f>
        <v/>
      </c>
      <c r="L14" s="27"/>
    </row>
    <row r="15" spans="2:46" s="1" customFormat="1" ht="18" customHeight="1">
      <c r="B15" s="27"/>
      <c r="E15" s="20" t="str">
        <f>IF('Rekapitulace stavby'!E11="","",'Rekapitulace stavby'!E11)</f>
        <v xml:space="preserve"> </v>
      </c>
      <c r="I15" s="22" t="s">
        <v>26</v>
      </c>
      <c r="J15" s="20" t="str">
        <f>IF('Rekapitulace stavby'!AN11="","",'Rekapitulace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2" t="s">
        <v>27</v>
      </c>
      <c r="I17" s="22" t="s">
        <v>24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237" t="str">
        <f>'Rekapitulace stavby'!E14</f>
        <v>Vyplň údaj</v>
      </c>
      <c r="F18" s="238"/>
      <c r="G18" s="238"/>
      <c r="H18" s="238"/>
      <c r="I18" s="22" t="s">
        <v>26</v>
      </c>
      <c r="J18" s="23" t="str">
        <f>'Rekapitulace stavby'!AN14</f>
        <v>Vyplň údaj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2" t="s">
        <v>29</v>
      </c>
      <c r="I20" s="22" t="s">
        <v>24</v>
      </c>
      <c r="J20" s="20" t="str">
        <f>IF('Rekapitulace stavby'!AN16="","",'Rekapitulace stavby'!AN16)</f>
        <v/>
      </c>
      <c r="L20" s="27"/>
    </row>
    <row r="21" spans="2:12" s="1" customFormat="1" ht="18" customHeight="1">
      <c r="B21" s="27"/>
      <c r="E21" s="20" t="str">
        <f>IF('Rekapitulace stavby'!E17="","",'Rekapitulace stavby'!E17)</f>
        <v xml:space="preserve"> </v>
      </c>
      <c r="I21" s="22" t="s">
        <v>26</v>
      </c>
      <c r="J21" s="20" t="str">
        <f>IF('Rekapitulace stavby'!AN17="","",'Rekapitulace stavby'!AN17)</f>
        <v/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2" t="s">
        <v>31</v>
      </c>
      <c r="I23" s="22" t="s">
        <v>24</v>
      </c>
      <c r="J23" s="20" t="str">
        <f>IF('Rekapitulace stavby'!AN19="","",'Rekapitulace stavby'!AN19)</f>
        <v/>
      </c>
      <c r="L23" s="27"/>
    </row>
    <row r="24" spans="2:12" s="1" customFormat="1" ht="18" customHeight="1">
      <c r="B24" s="27"/>
      <c r="E24" s="20" t="str">
        <f>IF('Rekapitulace stavby'!E20="","",'Rekapitulace stavby'!E20)</f>
        <v xml:space="preserve"> </v>
      </c>
      <c r="I24" s="22" t="s">
        <v>26</v>
      </c>
      <c r="J24" s="20" t="str">
        <f>IF('Rekapitulace stavby'!AN20="","",'Rekapitulace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2" t="s">
        <v>32</v>
      </c>
      <c r="L26" s="27"/>
    </row>
    <row r="27" spans="2:12" s="7" customFormat="1" ht="16.5" customHeight="1">
      <c r="B27" s="82"/>
      <c r="E27" s="239" t="s">
        <v>3</v>
      </c>
      <c r="F27" s="239"/>
      <c r="G27" s="239"/>
      <c r="H27" s="239"/>
      <c r="L27" s="82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5"/>
      <c r="E29" s="45"/>
      <c r="F29" s="45"/>
      <c r="G29" s="45"/>
      <c r="H29" s="45"/>
      <c r="I29" s="45"/>
      <c r="J29" s="45"/>
      <c r="K29" s="45"/>
      <c r="L29" s="27"/>
    </row>
    <row r="30" spans="2:12" s="1" customFormat="1" ht="25.35" customHeight="1">
      <c r="B30" s="27"/>
      <c r="D30" s="83" t="s">
        <v>34</v>
      </c>
      <c r="J30" s="58">
        <f>ROUND(J80, 2)</f>
        <v>0</v>
      </c>
      <c r="L30" s="27"/>
    </row>
    <row r="31" spans="2:12" s="1" customFormat="1" ht="6.95" customHeight="1">
      <c r="B31" s="27"/>
      <c r="D31" s="45"/>
      <c r="E31" s="45"/>
      <c r="F31" s="45"/>
      <c r="G31" s="45"/>
      <c r="H31" s="45"/>
      <c r="I31" s="45"/>
      <c r="J31" s="45"/>
      <c r="K31" s="45"/>
      <c r="L31" s="27"/>
    </row>
    <row r="32" spans="2:12" s="1" customFormat="1" ht="14.45" customHeight="1">
      <c r="B32" s="27"/>
      <c r="F32" s="30" t="s">
        <v>36</v>
      </c>
      <c r="I32" s="30" t="s">
        <v>35</v>
      </c>
      <c r="J32" s="30" t="s">
        <v>37</v>
      </c>
      <c r="L32" s="27"/>
    </row>
    <row r="33" spans="2:12" s="1" customFormat="1" ht="14.45" customHeight="1">
      <c r="B33" s="27"/>
      <c r="D33" s="47" t="s">
        <v>38</v>
      </c>
      <c r="E33" s="22" t="s">
        <v>39</v>
      </c>
      <c r="F33" s="76">
        <f>J30</f>
        <v>0</v>
      </c>
      <c r="I33" s="84">
        <v>0.21</v>
      </c>
      <c r="J33" s="76">
        <f>F33*I33</f>
        <v>0</v>
      </c>
      <c r="L33" s="27"/>
    </row>
    <row r="34" spans="2:12" s="1" customFormat="1" ht="14.45" customHeight="1">
      <c r="B34" s="27"/>
      <c r="E34" s="22" t="s">
        <v>40</v>
      </c>
      <c r="F34" s="76">
        <f>ROUND((SUM(BF80:BF133)),  2)</f>
        <v>0</v>
      </c>
      <c r="I34" s="84">
        <v>0.12</v>
      </c>
      <c r="J34" s="76">
        <f>ROUND(((SUM(BF80:BF133))*I34),  2)</f>
        <v>0</v>
      </c>
      <c r="L34" s="27"/>
    </row>
    <row r="35" spans="2:12" s="1" customFormat="1" ht="14.45" hidden="1" customHeight="1">
      <c r="B35" s="27"/>
      <c r="E35" s="22" t="s">
        <v>41</v>
      </c>
      <c r="F35" s="76">
        <f>ROUND((SUM(BG80:BG133)),  2)</f>
        <v>0</v>
      </c>
      <c r="I35" s="84">
        <v>0.21</v>
      </c>
      <c r="J35" s="76">
        <f>0</f>
        <v>0</v>
      </c>
      <c r="L35" s="27"/>
    </row>
    <row r="36" spans="2:12" s="1" customFormat="1" ht="14.45" hidden="1" customHeight="1">
      <c r="B36" s="27"/>
      <c r="E36" s="22" t="s">
        <v>42</v>
      </c>
      <c r="F36" s="76">
        <f>ROUND((SUM(BH80:BH133)),  2)</f>
        <v>0</v>
      </c>
      <c r="I36" s="84">
        <v>0.12</v>
      </c>
      <c r="J36" s="76">
        <f>0</f>
        <v>0</v>
      </c>
      <c r="L36" s="27"/>
    </row>
    <row r="37" spans="2:12" s="1" customFormat="1" ht="14.45" hidden="1" customHeight="1">
      <c r="B37" s="27"/>
      <c r="E37" s="22" t="s">
        <v>43</v>
      </c>
      <c r="F37" s="76">
        <f>ROUND((SUM(BI80:BI133)),  2)</f>
        <v>0</v>
      </c>
      <c r="I37" s="84">
        <v>0</v>
      </c>
      <c r="J37" s="76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5"/>
      <c r="D39" s="86" t="s">
        <v>44</v>
      </c>
      <c r="E39" s="49"/>
      <c r="F39" s="49"/>
      <c r="G39" s="87" t="s">
        <v>45</v>
      </c>
      <c r="H39" s="88" t="s">
        <v>46</v>
      </c>
      <c r="I39" s="49"/>
      <c r="J39" s="89">
        <f>SUM(J30:J37)</f>
        <v>0</v>
      </c>
      <c r="K39" s="90"/>
      <c r="L39" s="27"/>
    </row>
    <row r="40" spans="2:12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7"/>
    </row>
    <row r="44" spans="2:12" s="1" customFormat="1" ht="6.95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2:12" s="1" customFormat="1" ht="24.95" customHeight="1">
      <c r="B45" s="27"/>
      <c r="C45" s="16" t="s">
        <v>125</v>
      </c>
      <c r="L45" s="27"/>
    </row>
    <row r="46" spans="2:12" s="1" customFormat="1" ht="6.95" customHeight="1">
      <c r="B46" s="27"/>
      <c r="L46" s="27"/>
    </row>
    <row r="47" spans="2:12" s="1" customFormat="1" ht="12" customHeight="1">
      <c r="B47" s="27"/>
      <c r="C47" s="22" t="s">
        <v>16</v>
      </c>
      <c r="L47" s="27"/>
    </row>
    <row r="48" spans="2:12" s="1" customFormat="1" ht="16.5" customHeight="1">
      <c r="B48" s="27"/>
      <c r="E48" s="234" t="str">
        <f>E7</f>
        <v>INFRASTRUKTURA PRO ELEKTROMOBILITU - lokalita Mírová</v>
      </c>
      <c r="F48" s="235"/>
      <c r="G48" s="235"/>
      <c r="H48" s="235"/>
      <c r="L48" s="27"/>
    </row>
    <row r="49" spans="2:47" s="1" customFormat="1" ht="12" customHeight="1">
      <c r="B49" s="27"/>
      <c r="C49" s="22" t="s">
        <v>123</v>
      </c>
      <c r="L49" s="27"/>
    </row>
    <row r="50" spans="2:47" s="1" customFormat="1" ht="16.5" customHeight="1">
      <c r="B50" s="27"/>
      <c r="E50" s="232" t="str">
        <f>E9</f>
        <v>SO01 - Dobíjecí stopa - nabíjecí trychtýře</v>
      </c>
      <c r="F50" s="233"/>
      <c r="G50" s="233"/>
      <c r="H50" s="233"/>
      <c r="L50" s="27"/>
    </row>
    <row r="51" spans="2:47" s="1" customFormat="1" ht="6.95" customHeight="1">
      <c r="B51" s="27"/>
      <c r="L51" s="27"/>
    </row>
    <row r="52" spans="2:47" s="1" customFormat="1" ht="12" customHeight="1">
      <c r="B52" s="27"/>
      <c r="C52" s="22" t="s">
        <v>20</v>
      </c>
      <c r="F52" s="20" t="str">
        <f>F12</f>
        <v xml:space="preserve">k.ú. Vítkovice, p. č. 822 </v>
      </c>
      <c r="I52" s="22" t="s">
        <v>22</v>
      </c>
      <c r="J52" s="44">
        <f>IF(J12="","",J12)</f>
        <v>46097</v>
      </c>
      <c r="L52" s="27"/>
    </row>
    <row r="53" spans="2:47" s="1" customFormat="1" ht="6.95" customHeight="1">
      <c r="B53" s="27"/>
      <c r="L53" s="27"/>
    </row>
    <row r="54" spans="2:47" s="1" customFormat="1" ht="15.2" customHeight="1">
      <c r="B54" s="27"/>
      <c r="C54" s="22" t="s">
        <v>23</v>
      </c>
      <c r="F54" s="20" t="str">
        <f>E15</f>
        <v xml:space="preserve"> </v>
      </c>
      <c r="I54" s="22" t="s">
        <v>29</v>
      </c>
      <c r="J54" s="25" t="str">
        <f>E21</f>
        <v xml:space="preserve"> </v>
      </c>
      <c r="L54" s="27"/>
    </row>
    <row r="55" spans="2:47" s="1" customFormat="1" ht="15.2" customHeight="1">
      <c r="B55" s="27"/>
      <c r="C55" s="22" t="s">
        <v>27</v>
      </c>
      <c r="F55" s="20" t="str">
        <f>IF(E18="","",E18)</f>
        <v>Vyplň údaj</v>
      </c>
      <c r="I55" s="22" t="s">
        <v>31</v>
      </c>
      <c r="J55" s="25" t="str">
        <f>E24</f>
        <v xml:space="preserve"> </v>
      </c>
      <c r="L55" s="27"/>
    </row>
    <row r="56" spans="2:47" s="1" customFormat="1" ht="10.35" customHeight="1">
      <c r="B56" s="27"/>
      <c r="L56" s="27"/>
    </row>
    <row r="57" spans="2:47" s="1" customFormat="1" ht="29.25" customHeight="1">
      <c r="B57" s="27"/>
      <c r="C57" s="91" t="s">
        <v>126</v>
      </c>
      <c r="D57" s="85"/>
      <c r="E57" s="85"/>
      <c r="F57" s="85"/>
      <c r="G57" s="85"/>
      <c r="H57" s="85"/>
      <c r="I57" s="85"/>
      <c r="J57" s="92" t="s">
        <v>127</v>
      </c>
      <c r="K57" s="85"/>
      <c r="L57" s="27"/>
    </row>
    <row r="58" spans="2:47" s="1" customFormat="1" ht="10.35" customHeight="1">
      <c r="B58" s="27"/>
      <c r="L58" s="27"/>
    </row>
    <row r="59" spans="2:47" s="1" customFormat="1" ht="22.9" customHeight="1">
      <c r="B59" s="27"/>
      <c r="C59" s="93" t="s">
        <v>66</v>
      </c>
      <c r="J59" s="58">
        <f>J80</f>
        <v>0</v>
      </c>
      <c r="L59" s="27"/>
      <c r="AU59" s="12" t="s">
        <v>128</v>
      </c>
    </row>
    <row r="60" spans="2:47" s="8" customFormat="1" ht="24.95" customHeight="1">
      <c r="B60" s="94"/>
      <c r="D60" s="138"/>
      <c r="E60" s="95"/>
      <c r="F60" s="95"/>
      <c r="G60" s="95"/>
      <c r="H60" s="95"/>
      <c r="I60" s="95"/>
      <c r="J60" s="96"/>
      <c r="L60" s="94"/>
    </row>
    <row r="61" spans="2:47" s="1" customFormat="1" ht="21.75" customHeight="1">
      <c r="B61" s="27"/>
      <c r="L61" s="27"/>
    </row>
    <row r="62" spans="2:47" s="1" customFormat="1" ht="6.95" customHeight="1"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27"/>
    </row>
    <row r="66" spans="2:63" s="1" customFormat="1" ht="6.95" customHeight="1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27"/>
    </row>
    <row r="67" spans="2:63" s="1" customFormat="1" ht="24.95" customHeight="1">
      <c r="B67" s="27"/>
      <c r="C67" s="155" t="s">
        <v>129</v>
      </c>
      <c r="D67" s="156"/>
      <c r="E67" s="156"/>
      <c r="F67" s="156"/>
      <c r="G67" s="156"/>
      <c r="H67" s="156"/>
      <c r="I67" s="156"/>
      <c r="J67" s="156"/>
      <c r="K67" s="157"/>
    </row>
    <row r="68" spans="2:63" s="1" customFormat="1" ht="6.95" customHeight="1">
      <c r="B68" s="27"/>
      <c r="C68" s="158"/>
      <c r="K68" s="159"/>
    </row>
    <row r="69" spans="2:63" s="1" customFormat="1" ht="12" customHeight="1">
      <c r="B69" s="27"/>
      <c r="C69" s="160" t="s">
        <v>16</v>
      </c>
      <c r="K69" s="159"/>
    </row>
    <row r="70" spans="2:63" s="1" customFormat="1" ht="16.5" customHeight="1">
      <c r="B70" s="27"/>
      <c r="C70" s="158"/>
      <c r="E70" s="234" t="str">
        <f>E7</f>
        <v>INFRASTRUKTURA PRO ELEKTROMOBILITU - lokalita Mírová</v>
      </c>
      <c r="F70" s="235"/>
      <c r="G70" s="235"/>
      <c r="H70" s="235"/>
      <c r="K70" s="159"/>
    </row>
    <row r="71" spans="2:63" s="1" customFormat="1" ht="12" customHeight="1">
      <c r="B71" s="27"/>
      <c r="C71" s="160" t="s">
        <v>123</v>
      </c>
      <c r="K71" s="159"/>
    </row>
    <row r="72" spans="2:63" s="1" customFormat="1" ht="16.5" customHeight="1">
      <c r="B72" s="27"/>
      <c r="C72" s="158"/>
      <c r="E72" s="232" t="str">
        <f>E9</f>
        <v>SO01 - Dobíjecí stopa - nabíjecí trychtýře</v>
      </c>
      <c r="F72" s="233"/>
      <c r="G72" s="233"/>
      <c r="H72" s="233"/>
      <c r="K72" s="159"/>
    </row>
    <row r="73" spans="2:63" s="1" customFormat="1" ht="6.95" customHeight="1">
      <c r="B73" s="27"/>
      <c r="C73" s="158"/>
      <c r="K73" s="159"/>
    </row>
    <row r="74" spans="2:63" s="1" customFormat="1" ht="12" customHeight="1">
      <c r="B74" s="27"/>
      <c r="C74" s="160" t="s">
        <v>20</v>
      </c>
      <c r="F74" s="20" t="str">
        <f>F12</f>
        <v xml:space="preserve">k.ú. Vítkovice, p. č. 822 </v>
      </c>
      <c r="I74" s="22" t="s">
        <v>22</v>
      </c>
      <c r="J74" s="44">
        <f>IF(J12="","",J12)</f>
        <v>46097</v>
      </c>
      <c r="K74" s="159"/>
    </row>
    <row r="75" spans="2:63" s="1" customFormat="1" ht="6.95" customHeight="1">
      <c r="B75" s="27"/>
      <c r="C75" s="158"/>
      <c r="K75" s="159"/>
    </row>
    <row r="76" spans="2:63" s="1" customFormat="1" ht="15.2" customHeight="1">
      <c r="B76" s="27"/>
      <c r="C76" s="160" t="s">
        <v>23</v>
      </c>
      <c r="F76" s="20" t="str">
        <f>E15</f>
        <v xml:space="preserve"> </v>
      </c>
      <c r="I76" s="22" t="s">
        <v>29</v>
      </c>
      <c r="J76" s="25" t="str">
        <f>E21</f>
        <v xml:space="preserve"> </v>
      </c>
      <c r="K76" s="159"/>
    </row>
    <row r="77" spans="2:63" s="1" customFormat="1" ht="15.2" customHeight="1">
      <c r="B77" s="27"/>
      <c r="C77" s="160" t="s">
        <v>27</v>
      </c>
      <c r="F77" s="20" t="str">
        <f>IF(E18="","",E18)</f>
        <v>Vyplň údaj</v>
      </c>
      <c r="I77" s="22" t="s">
        <v>31</v>
      </c>
      <c r="J77" s="25" t="str">
        <f>E24</f>
        <v xml:space="preserve"> </v>
      </c>
      <c r="K77" s="159"/>
    </row>
    <row r="78" spans="2:63" s="1" customFormat="1" ht="10.35" customHeight="1">
      <c r="B78" s="27"/>
      <c r="C78" s="158"/>
      <c r="K78" s="159"/>
    </row>
    <row r="79" spans="2:63" s="9" customFormat="1" ht="29.25" customHeight="1">
      <c r="B79" s="97"/>
      <c r="C79" s="161" t="s">
        <v>130</v>
      </c>
      <c r="D79" s="99" t="s">
        <v>53</v>
      </c>
      <c r="E79" s="99" t="s">
        <v>49</v>
      </c>
      <c r="F79" s="99" t="s">
        <v>50</v>
      </c>
      <c r="G79" s="99" t="s">
        <v>131</v>
      </c>
      <c r="H79" s="99" t="s">
        <v>132</v>
      </c>
      <c r="I79" s="99" t="s">
        <v>133</v>
      </c>
      <c r="J79" s="99" t="s">
        <v>127</v>
      </c>
      <c r="K79" s="162" t="s">
        <v>134</v>
      </c>
      <c r="M79" s="51" t="s">
        <v>3</v>
      </c>
      <c r="N79" s="52" t="s">
        <v>38</v>
      </c>
      <c r="O79" s="52" t="s">
        <v>135</v>
      </c>
      <c r="P79" s="52" t="s">
        <v>136</v>
      </c>
      <c r="Q79" s="52" t="s">
        <v>137</v>
      </c>
      <c r="R79" s="52" t="s">
        <v>138</v>
      </c>
      <c r="S79" s="52" t="s">
        <v>139</v>
      </c>
      <c r="T79" s="53" t="s">
        <v>140</v>
      </c>
      <c r="V79" s="52"/>
    </row>
    <row r="80" spans="2:63" s="1" customFormat="1" ht="22.9" customHeight="1">
      <c r="B80" s="27"/>
      <c r="C80" s="163" t="s">
        <v>141</v>
      </c>
      <c r="J80" s="101">
        <f>SUM(J82:J210)</f>
        <v>0</v>
      </c>
      <c r="K80" s="159"/>
      <c r="M80" s="54"/>
      <c r="N80" s="45"/>
      <c r="O80" s="45"/>
      <c r="P80" s="102">
        <f>P81</f>
        <v>0</v>
      </c>
      <c r="Q80" s="45"/>
      <c r="R80" s="102">
        <f>R81</f>
        <v>0</v>
      </c>
      <c r="S80" s="45"/>
      <c r="T80" s="103">
        <f>T81</f>
        <v>0</v>
      </c>
      <c r="V80" s="45"/>
      <c r="AT80" s="12" t="s">
        <v>67</v>
      </c>
      <c r="AU80" s="12" t="s">
        <v>128</v>
      </c>
      <c r="BK80" s="104">
        <f>BK81</f>
        <v>0</v>
      </c>
    </row>
    <row r="81" spans="2:65" s="10" customFormat="1" ht="25.9" customHeight="1">
      <c r="B81" s="105"/>
      <c r="C81" s="164"/>
      <c r="D81" s="106" t="s">
        <v>67</v>
      </c>
      <c r="E81" s="139"/>
      <c r="F81" s="139"/>
      <c r="I81" s="107"/>
      <c r="J81" s="108"/>
      <c r="K81" s="165"/>
      <c r="M81" s="109"/>
      <c r="P81" s="110">
        <f>SUM(P82:P133)</f>
        <v>0</v>
      </c>
      <c r="R81" s="110">
        <f>SUM(R82:R133)</f>
        <v>0</v>
      </c>
      <c r="T81" s="111">
        <f>SUM(T82:T133)</f>
        <v>0</v>
      </c>
      <c r="AR81" s="106" t="s">
        <v>75</v>
      </c>
      <c r="AT81" s="112" t="s">
        <v>67</v>
      </c>
      <c r="AU81" s="112" t="s">
        <v>68</v>
      </c>
      <c r="AY81" s="106" t="s">
        <v>142</v>
      </c>
      <c r="BK81" s="113">
        <f>SUM(BK82:BK133)</f>
        <v>0</v>
      </c>
    </row>
    <row r="82" spans="2:65" s="1" customFormat="1" ht="12">
      <c r="B82" s="114"/>
      <c r="C82" s="166" t="s">
        <v>75</v>
      </c>
      <c r="D82" s="115" t="s">
        <v>145</v>
      </c>
      <c r="E82" s="116" t="s">
        <v>358</v>
      </c>
      <c r="F82" s="117" t="s">
        <v>381</v>
      </c>
      <c r="G82" s="118" t="s">
        <v>148</v>
      </c>
      <c r="H82" s="119">
        <v>6</v>
      </c>
      <c r="I82" s="120"/>
      <c r="J82" s="121">
        <f>ROUND(I82*H82,2)</f>
        <v>0</v>
      </c>
      <c r="K82" s="167" t="s">
        <v>3</v>
      </c>
      <c r="M82" s="122" t="s">
        <v>3</v>
      </c>
      <c r="N82" s="123" t="s">
        <v>39</v>
      </c>
      <c r="P82" s="124">
        <f>O82*H82</f>
        <v>0</v>
      </c>
      <c r="Q82" s="124">
        <v>0</v>
      </c>
      <c r="R82" s="124">
        <f>Q82*H82</f>
        <v>0</v>
      </c>
      <c r="S82" s="124">
        <v>0</v>
      </c>
      <c r="T82" s="125">
        <f>S82*H82</f>
        <v>0</v>
      </c>
      <c r="V82" s="123"/>
      <c r="AR82" s="126" t="s">
        <v>144</v>
      </c>
      <c r="AT82" s="126" t="s">
        <v>145</v>
      </c>
      <c r="AU82" s="126" t="s">
        <v>75</v>
      </c>
      <c r="AY82" s="12" t="s">
        <v>142</v>
      </c>
      <c r="BE82" s="127">
        <f>IF(N82="základní",J82,0)</f>
        <v>0</v>
      </c>
      <c r="BF82" s="127">
        <f>IF(N82="snížená",J82,0)</f>
        <v>0</v>
      </c>
      <c r="BG82" s="127">
        <f>IF(N82="zákl. přenesená",J82,0)</f>
        <v>0</v>
      </c>
      <c r="BH82" s="127">
        <f>IF(N82="sníž. přenesená",J82,0)</f>
        <v>0</v>
      </c>
      <c r="BI82" s="127">
        <f>IF(N82="nulová",J82,0)</f>
        <v>0</v>
      </c>
      <c r="BJ82" s="12" t="s">
        <v>75</v>
      </c>
      <c r="BK82" s="127">
        <f>ROUND(I82*H82,2)</f>
        <v>0</v>
      </c>
      <c r="BL82" s="12" t="s">
        <v>144</v>
      </c>
      <c r="BM82" s="126" t="s">
        <v>77</v>
      </c>
    </row>
    <row r="83" spans="2:65" s="1" customFormat="1">
      <c r="B83" s="27"/>
      <c r="C83" s="158"/>
      <c r="D83" s="128" t="s">
        <v>149</v>
      </c>
      <c r="F83" s="129" t="s">
        <v>381</v>
      </c>
      <c r="I83" s="130"/>
      <c r="K83" s="159"/>
      <c r="M83" s="131"/>
      <c r="T83" s="48"/>
      <c r="AT83" s="12" t="s">
        <v>149</v>
      </c>
      <c r="AU83" s="12" t="s">
        <v>75</v>
      </c>
    </row>
    <row r="84" spans="2:65" s="1" customFormat="1" ht="12">
      <c r="B84" s="27"/>
      <c r="C84" s="166">
        <v>2</v>
      </c>
      <c r="D84" s="115" t="s">
        <v>145</v>
      </c>
      <c r="E84" s="116" t="s">
        <v>360</v>
      </c>
      <c r="F84" s="117" t="s">
        <v>382</v>
      </c>
      <c r="G84" s="118" t="s">
        <v>148</v>
      </c>
      <c r="H84" s="119">
        <v>4</v>
      </c>
      <c r="I84" s="120"/>
      <c r="J84" s="121">
        <f>ROUND(I84*H84,2)</f>
        <v>0</v>
      </c>
      <c r="K84" s="167" t="s">
        <v>3</v>
      </c>
      <c r="M84" s="131"/>
      <c r="N84" s="123" t="s">
        <v>39</v>
      </c>
      <c r="T84" s="48"/>
      <c r="AT84" s="12"/>
      <c r="AU84" s="12"/>
    </row>
    <row r="85" spans="2:65" s="1" customFormat="1">
      <c r="B85" s="27"/>
      <c r="C85" s="158"/>
      <c r="D85" s="128" t="s">
        <v>149</v>
      </c>
      <c r="F85" s="129" t="s">
        <v>382</v>
      </c>
      <c r="I85" s="130"/>
      <c r="K85" s="159"/>
      <c r="M85" s="131"/>
      <c r="T85" s="48"/>
      <c r="AT85" s="12"/>
      <c r="AU85" s="12"/>
    </row>
    <row r="86" spans="2:65" s="1" customFormat="1" ht="12">
      <c r="B86" s="27"/>
      <c r="C86" s="166">
        <v>3</v>
      </c>
      <c r="D86" s="115" t="s">
        <v>145</v>
      </c>
      <c r="E86" s="116" t="s">
        <v>362</v>
      </c>
      <c r="F86" s="117" t="s">
        <v>383</v>
      </c>
      <c r="G86" s="118" t="s">
        <v>148</v>
      </c>
      <c r="H86" s="119">
        <v>2</v>
      </c>
      <c r="I86" s="120"/>
      <c r="J86" s="121">
        <f>ROUND(I86*H86,2)</f>
        <v>0</v>
      </c>
      <c r="K86" s="167" t="s">
        <v>3</v>
      </c>
      <c r="M86" s="131"/>
      <c r="N86" s="123" t="s">
        <v>39</v>
      </c>
      <c r="T86" s="48"/>
      <c r="AT86" s="12"/>
      <c r="AU86" s="12"/>
    </row>
    <row r="87" spans="2:65" s="1" customFormat="1">
      <c r="B87" s="27"/>
      <c r="C87" s="158"/>
      <c r="D87" s="128" t="s">
        <v>149</v>
      </c>
      <c r="F87" s="129" t="s">
        <v>383</v>
      </c>
      <c r="I87" s="130"/>
      <c r="K87" s="159"/>
      <c r="M87" s="131"/>
      <c r="T87" s="48"/>
      <c r="AT87" s="12"/>
      <c r="AU87" s="12"/>
    </row>
    <row r="88" spans="2:65" s="1" customFormat="1" ht="12">
      <c r="B88" s="27"/>
      <c r="C88" s="166">
        <v>4</v>
      </c>
      <c r="D88" s="115" t="s">
        <v>145</v>
      </c>
      <c r="E88" s="116" t="s">
        <v>364</v>
      </c>
      <c r="F88" s="117" t="s">
        <v>384</v>
      </c>
      <c r="G88" s="118" t="s">
        <v>148</v>
      </c>
      <c r="H88" s="119">
        <v>2</v>
      </c>
      <c r="I88" s="120"/>
      <c r="J88" s="121">
        <f>ROUND(I88*H88,2)</f>
        <v>0</v>
      </c>
      <c r="K88" s="167" t="s">
        <v>3</v>
      </c>
      <c r="M88" s="131"/>
      <c r="N88" s="123" t="s">
        <v>39</v>
      </c>
      <c r="T88" s="48"/>
      <c r="AT88" s="12"/>
      <c r="AU88" s="12"/>
    </row>
    <row r="89" spans="2:65" s="1" customFormat="1">
      <c r="B89" s="27"/>
      <c r="C89" s="158"/>
      <c r="D89" s="128" t="s">
        <v>149</v>
      </c>
      <c r="F89" s="129" t="s">
        <v>384</v>
      </c>
      <c r="I89" s="130"/>
      <c r="K89" s="159"/>
      <c r="M89" s="131"/>
      <c r="T89" s="48"/>
      <c r="AT89" s="12"/>
      <c r="AU89" s="12"/>
    </row>
    <row r="90" spans="2:65" s="1" customFormat="1" ht="12">
      <c r="B90" s="27"/>
      <c r="C90" s="166">
        <v>5</v>
      </c>
      <c r="D90" s="115" t="s">
        <v>145</v>
      </c>
      <c r="E90" s="116" t="s">
        <v>366</v>
      </c>
      <c r="F90" s="117" t="s">
        <v>385</v>
      </c>
      <c r="G90" s="118" t="s">
        <v>148</v>
      </c>
      <c r="H90" s="119">
        <v>4</v>
      </c>
      <c r="I90" s="120"/>
      <c r="J90" s="121">
        <f>ROUND(I90*H90,2)</f>
        <v>0</v>
      </c>
      <c r="K90" s="167" t="s">
        <v>3</v>
      </c>
      <c r="M90" s="131"/>
      <c r="N90" s="123" t="s">
        <v>39</v>
      </c>
      <c r="T90" s="48"/>
      <c r="AT90" s="12"/>
      <c r="AU90" s="12"/>
    </row>
    <row r="91" spans="2:65" s="1" customFormat="1">
      <c r="B91" s="27"/>
      <c r="C91" s="158"/>
      <c r="D91" s="128" t="s">
        <v>149</v>
      </c>
      <c r="F91" s="129" t="s">
        <v>385</v>
      </c>
      <c r="I91" s="130"/>
      <c r="K91" s="159"/>
      <c r="M91" s="131"/>
      <c r="T91" s="48"/>
      <c r="AT91" s="12"/>
      <c r="AU91" s="12"/>
    </row>
    <row r="92" spans="2:65" s="1" customFormat="1" ht="12">
      <c r="B92" s="27"/>
      <c r="C92" s="166">
        <v>6</v>
      </c>
      <c r="D92" s="115" t="s">
        <v>145</v>
      </c>
      <c r="E92" s="116" t="s">
        <v>368</v>
      </c>
      <c r="F92" s="117" t="s">
        <v>386</v>
      </c>
      <c r="G92" s="118" t="s">
        <v>166</v>
      </c>
      <c r="H92" s="119">
        <v>26</v>
      </c>
      <c r="I92" s="120"/>
      <c r="J92" s="121">
        <f>ROUND(I92*H92,2)</f>
        <v>0</v>
      </c>
      <c r="K92" s="167" t="s">
        <v>3</v>
      </c>
      <c r="M92" s="131"/>
      <c r="N92" s="123" t="s">
        <v>39</v>
      </c>
      <c r="T92" s="48"/>
      <c r="AT92" s="12"/>
      <c r="AU92" s="12"/>
    </row>
    <row r="93" spans="2:65" s="1" customFormat="1">
      <c r="B93" s="27"/>
      <c r="C93" s="158"/>
      <c r="D93" s="128" t="s">
        <v>149</v>
      </c>
      <c r="F93" s="129" t="s">
        <v>386</v>
      </c>
      <c r="I93" s="130"/>
      <c r="K93" s="159"/>
      <c r="M93" s="131"/>
      <c r="T93" s="48"/>
      <c r="AT93" s="12"/>
      <c r="AU93" s="12"/>
    </row>
    <row r="94" spans="2:65" s="1" customFormat="1" ht="48">
      <c r="B94" s="27"/>
      <c r="C94" s="166">
        <v>7</v>
      </c>
      <c r="D94" s="115" t="s">
        <v>145</v>
      </c>
      <c r="E94" s="116" t="s">
        <v>370</v>
      </c>
      <c r="F94" s="117" t="s">
        <v>387</v>
      </c>
      <c r="G94" s="118" t="s">
        <v>148</v>
      </c>
      <c r="H94" s="119">
        <v>2</v>
      </c>
      <c r="I94" s="120"/>
      <c r="J94" s="121">
        <f>ROUND(I94*H94,2)</f>
        <v>0</v>
      </c>
      <c r="K94" s="167" t="s">
        <v>3</v>
      </c>
      <c r="M94" s="131"/>
      <c r="N94" s="123" t="s">
        <v>39</v>
      </c>
      <c r="T94" s="48"/>
      <c r="AT94" s="12"/>
      <c r="AU94" s="12"/>
    </row>
    <row r="95" spans="2:65" s="1" customFormat="1" ht="29.25">
      <c r="B95" s="27"/>
      <c r="C95" s="158"/>
      <c r="D95" s="128" t="s">
        <v>149</v>
      </c>
      <c r="F95" s="129" t="s">
        <v>387</v>
      </c>
      <c r="I95" s="130"/>
      <c r="K95" s="159"/>
      <c r="M95" s="131"/>
      <c r="T95" s="48"/>
      <c r="AT95" s="12"/>
      <c r="AU95" s="12"/>
    </row>
    <row r="96" spans="2:65" s="1" customFormat="1" ht="24">
      <c r="B96" s="27"/>
      <c r="C96" s="166">
        <v>8</v>
      </c>
      <c r="D96" s="115" t="s">
        <v>145</v>
      </c>
      <c r="E96" s="116" t="s">
        <v>372</v>
      </c>
      <c r="F96" s="117" t="s">
        <v>388</v>
      </c>
      <c r="G96" s="118" t="s">
        <v>148</v>
      </c>
      <c r="H96" s="119">
        <v>2</v>
      </c>
      <c r="I96" s="120"/>
      <c r="J96" s="121">
        <f>ROUND(I96*H96,2)</f>
        <v>0</v>
      </c>
      <c r="K96" s="167" t="s">
        <v>3</v>
      </c>
      <c r="M96" s="131"/>
      <c r="N96" s="123" t="s">
        <v>39</v>
      </c>
      <c r="T96" s="48"/>
      <c r="AT96" s="12"/>
      <c r="AU96" s="12"/>
    </row>
    <row r="97" spans="2:47" s="1" customFormat="1">
      <c r="B97" s="27"/>
      <c r="C97" s="158"/>
      <c r="D97" s="128" t="s">
        <v>149</v>
      </c>
      <c r="F97" s="129" t="s">
        <v>388</v>
      </c>
      <c r="I97" s="130"/>
      <c r="K97" s="159"/>
      <c r="M97" s="131"/>
      <c r="T97" s="48"/>
      <c r="AT97" s="12"/>
      <c r="AU97" s="12"/>
    </row>
    <row r="98" spans="2:47" s="1" customFormat="1" ht="12">
      <c r="B98" s="27"/>
      <c r="C98" s="166">
        <v>9</v>
      </c>
      <c r="D98" s="115" t="s">
        <v>145</v>
      </c>
      <c r="E98" s="116" t="s">
        <v>375</v>
      </c>
      <c r="F98" s="117" t="s">
        <v>389</v>
      </c>
      <c r="G98" s="118" t="s">
        <v>148</v>
      </c>
      <c r="H98" s="119">
        <v>2</v>
      </c>
      <c r="I98" s="120"/>
      <c r="J98" s="121">
        <f>ROUND(I98*H98,2)</f>
        <v>0</v>
      </c>
      <c r="K98" s="167" t="s">
        <v>3</v>
      </c>
      <c r="M98" s="131"/>
      <c r="N98" s="123" t="s">
        <v>39</v>
      </c>
      <c r="T98" s="48"/>
      <c r="AT98" s="12"/>
      <c r="AU98" s="12"/>
    </row>
    <row r="99" spans="2:47" s="1" customFormat="1">
      <c r="B99" s="27"/>
      <c r="C99" s="158"/>
      <c r="D99" s="128" t="s">
        <v>149</v>
      </c>
      <c r="F99" s="129" t="s">
        <v>389</v>
      </c>
      <c r="I99" s="130"/>
      <c r="K99" s="159"/>
      <c r="M99" s="131"/>
      <c r="T99" s="48"/>
      <c r="AT99" s="12"/>
      <c r="AU99" s="12"/>
    </row>
    <row r="100" spans="2:47" s="1" customFormat="1" ht="12">
      <c r="B100" s="27"/>
      <c r="C100" s="166">
        <v>10</v>
      </c>
      <c r="D100" s="115" t="s">
        <v>145</v>
      </c>
      <c r="E100" s="116" t="s">
        <v>190</v>
      </c>
      <c r="F100" s="117" t="s">
        <v>390</v>
      </c>
      <c r="G100" s="118" t="s">
        <v>148</v>
      </c>
      <c r="H100" s="119">
        <v>2</v>
      </c>
      <c r="I100" s="120"/>
      <c r="J100" s="121">
        <f>ROUND(I100*H100,2)</f>
        <v>0</v>
      </c>
      <c r="K100" s="167" t="s">
        <v>3</v>
      </c>
      <c r="M100" s="131"/>
      <c r="N100" s="123" t="s">
        <v>39</v>
      </c>
      <c r="T100" s="48"/>
      <c r="AT100" s="12"/>
      <c r="AU100" s="12"/>
    </row>
    <row r="101" spans="2:47" s="1" customFormat="1">
      <c r="B101" s="27"/>
      <c r="C101" s="158"/>
      <c r="D101" s="128" t="s">
        <v>149</v>
      </c>
      <c r="F101" s="129" t="s">
        <v>390</v>
      </c>
      <c r="I101" s="130"/>
      <c r="K101" s="159"/>
      <c r="M101" s="131"/>
      <c r="T101" s="48"/>
      <c r="AT101" s="12"/>
      <c r="AU101" s="12"/>
    </row>
    <row r="102" spans="2:47" s="1" customFormat="1" ht="12">
      <c r="B102" s="27"/>
      <c r="C102" s="166">
        <v>11</v>
      </c>
      <c r="D102" s="115" t="s">
        <v>145</v>
      </c>
      <c r="E102" s="116" t="s">
        <v>192</v>
      </c>
      <c r="F102" s="117" t="s">
        <v>391</v>
      </c>
      <c r="G102" s="118" t="s">
        <v>148</v>
      </c>
      <c r="H102" s="119">
        <v>2</v>
      </c>
      <c r="I102" s="120"/>
      <c r="J102" s="121">
        <f>ROUND(I102*H102,2)</f>
        <v>0</v>
      </c>
      <c r="K102" s="167" t="s">
        <v>3</v>
      </c>
      <c r="M102" s="131"/>
      <c r="N102" s="123" t="s">
        <v>39</v>
      </c>
      <c r="T102" s="48"/>
      <c r="AT102" s="12"/>
      <c r="AU102" s="12"/>
    </row>
    <row r="103" spans="2:47" s="1" customFormat="1">
      <c r="B103" s="27"/>
      <c r="C103" s="158"/>
      <c r="D103" s="128" t="s">
        <v>149</v>
      </c>
      <c r="F103" s="129" t="s">
        <v>391</v>
      </c>
      <c r="I103" s="130"/>
      <c r="K103" s="159"/>
      <c r="M103" s="131"/>
      <c r="T103" s="48"/>
      <c r="AT103" s="12"/>
      <c r="AU103" s="12"/>
    </row>
    <row r="104" spans="2:47" s="1" customFormat="1" ht="12">
      <c r="B104" s="27"/>
      <c r="C104" s="166">
        <v>12</v>
      </c>
      <c r="D104" s="115" t="s">
        <v>145</v>
      </c>
      <c r="E104" s="116" t="s">
        <v>194</v>
      </c>
      <c r="F104" s="117" t="s">
        <v>392</v>
      </c>
      <c r="G104" s="118" t="s">
        <v>148</v>
      </c>
      <c r="H104" s="119">
        <v>2</v>
      </c>
      <c r="I104" s="120"/>
      <c r="J104" s="121">
        <f>ROUND(I104*H104,2)</f>
        <v>0</v>
      </c>
      <c r="K104" s="167" t="s">
        <v>3</v>
      </c>
      <c r="M104" s="131"/>
      <c r="N104" s="123" t="s">
        <v>39</v>
      </c>
      <c r="T104" s="48"/>
      <c r="AT104" s="12"/>
      <c r="AU104" s="12"/>
    </row>
    <row r="105" spans="2:47" s="1" customFormat="1">
      <c r="B105" s="27"/>
      <c r="C105" s="158"/>
      <c r="D105" s="128" t="s">
        <v>149</v>
      </c>
      <c r="F105" s="129" t="s">
        <v>392</v>
      </c>
      <c r="I105" s="130"/>
      <c r="K105" s="159"/>
      <c r="M105" s="131"/>
      <c r="T105" s="48"/>
      <c r="AT105" s="12"/>
      <c r="AU105" s="12"/>
    </row>
    <row r="106" spans="2:47" s="1" customFormat="1" ht="12">
      <c r="B106" s="27"/>
      <c r="C106" s="166">
        <v>13</v>
      </c>
      <c r="D106" s="115" t="s">
        <v>145</v>
      </c>
      <c r="E106" s="116" t="s">
        <v>196</v>
      </c>
      <c r="F106" s="117" t="s">
        <v>393</v>
      </c>
      <c r="G106" s="118" t="s">
        <v>148</v>
      </c>
      <c r="H106" s="119">
        <v>4</v>
      </c>
      <c r="I106" s="120"/>
      <c r="J106" s="121">
        <f>ROUND(I106*H106,2)</f>
        <v>0</v>
      </c>
      <c r="K106" s="167" t="s">
        <v>3</v>
      </c>
      <c r="M106" s="131"/>
      <c r="N106" s="123" t="s">
        <v>39</v>
      </c>
      <c r="T106" s="48"/>
      <c r="AT106" s="12"/>
      <c r="AU106" s="12"/>
    </row>
    <row r="107" spans="2:47" s="1" customFormat="1">
      <c r="B107" s="27"/>
      <c r="C107" s="158"/>
      <c r="D107" s="128" t="s">
        <v>149</v>
      </c>
      <c r="F107" s="129" t="s">
        <v>393</v>
      </c>
      <c r="I107" s="130"/>
      <c r="K107" s="159"/>
      <c r="M107" s="131"/>
      <c r="T107" s="48"/>
      <c r="AT107" s="12"/>
      <c r="AU107" s="12"/>
    </row>
    <row r="108" spans="2:47" s="1" customFormat="1" ht="12">
      <c r="B108" s="27"/>
      <c r="C108" s="166">
        <v>14</v>
      </c>
      <c r="D108" s="115" t="s">
        <v>145</v>
      </c>
      <c r="E108" s="116" t="s">
        <v>198</v>
      </c>
      <c r="F108" s="117" t="s">
        <v>394</v>
      </c>
      <c r="G108" s="118" t="s">
        <v>148</v>
      </c>
      <c r="H108" s="119">
        <v>2</v>
      </c>
      <c r="I108" s="120"/>
      <c r="J108" s="121">
        <f>ROUND(I108*H108,2)</f>
        <v>0</v>
      </c>
      <c r="K108" s="167" t="s">
        <v>3</v>
      </c>
      <c r="M108" s="131"/>
      <c r="N108" s="123" t="s">
        <v>39</v>
      </c>
      <c r="T108" s="48"/>
      <c r="AT108" s="12"/>
      <c r="AU108" s="12"/>
    </row>
    <row r="109" spans="2:47" s="1" customFormat="1">
      <c r="B109" s="27"/>
      <c r="C109" s="158"/>
      <c r="D109" s="128" t="s">
        <v>149</v>
      </c>
      <c r="F109" s="129" t="s">
        <v>394</v>
      </c>
      <c r="I109" s="130"/>
      <c r="K109" s="159"/>
      <c r="M109" s="131"/>
      <c r="T109" s="48"/>
      <c r="AT109" s="12"/>
      <c r="AU109" s="12"/>
    </row>
    <row r="110" spans="2:47" s="1" customFormat="1" ht="12">
      <c r="B110" s="27"/>
      <c r="C110" s="166">
        <v>15</v>
      </c>
      <c r="D110" s="115" t="s">
        <v>145</v>
      </c>
      <c r="E110" s="116" t="s">
        <v>200</v>
      </c>
      <c r="F110" s="117" t="s">
        <v>395</v>
      </c>
      <c r="G110" s="118" t="s">
        <v>148</v>
      </c>
      <c r="H110" s="119">
        <v>2</v>
      </c>
      <c r="I110" s="120"/>
      <c r="J110" s="121">
        <f>ROUND(I110*H110,2)</f>
        <v>0</v>
      </c>
      <c r="K110" s="167" t="s">
        <v>3</v>
      </c>
      <c r="M110" s="131"/>
      <c r="N110" s="123" t="s">
        <v>39</v>
      </c>
      <c r="T110" s="48"/>
      <c r="AT110" s="12"/>
      <c r="AU110" s="12"/>
    </row>
    <row r="111" spans="2:47" s="1" customFormat="1">
      <c r="B111" s="27"/>
      <c r="C111" s="158"/>
      <c r="D111" s="128" t="s">
        <v>149</v>
      </c>
      <c r="F111" s="129" t="s">
        <v>395</v>
      </c>
      <c r="I111" s="130"/>
      <c r="K111" s="159"/>
      <c r="M111" s="131"/>
      <c r="T111" s="48"/>
      <c r="AT111" s="12"/>
      <c r="AU111" s="12"/>
    </row>
    <row r="112" spans="2:47" s="1" customFormat="1" ht="12">
      <c r="B112" s="27"/>
      <c r="C112" s="166">
        <v>16</v>
      </c>
      <c r="D112" s="115" t="s">
        <v>145</v>
      </c>
      <c r="E112" s="116" t="s">
        <v>202</v>
      </c>
      <c r="F112" s="117" t="s">
        <v>396</v>
      </c>
      <c r="G112" s="118" t="s">
        <v>148</v>
      </c>
      <c r="H112" s="119">
        <v>2</v>
      </c>
      <c r="I112" s="120"/>
      <c r="J112" s="121">
        <f>ROUND(I112*H112,2)</f>
        <v>0</v>
      </c>
      <c r="K112" s="167" t="s">
        <v>3</v>
      </c>
      <c r="M112" s="131"/>
      <c r="N112" s="123" t="s">
        <v>39</v>
      </c>
      <c r="T112" s="48"/>
      <c r="AT112" s="12"/>
      <c r="AU112" s="12"/>
    </row>
    <row r="113" spans="2:47" s="1" customFormat="1">
      <c r="B113" s="27"/>
      <c r="C113" s="158"/>
      <c r="D113" s="128" t="s">
        <v>149</v>
      </c>
      <c r="F113" s="129" t="s">
        <v>396</v>
      </c>
      <c r="I113" s="130"/>
      <c r="K113" s="159"/>
      <c r="M113" s="131"/>
      <c r="T113" s="48"/>
      <c r="AT113" s="12"/>
      <c r="AU113" s="12"/>
    </row>
    <row r="114" spans="2:47" s="1" customFormat="1" ht="24">
      <c r="B114" s="27"/>
      <c r="C114" s="166">
        <v>17</v>
      </c>
      <c r="D114" s="115" t="s">
        <v>145</v>
      </c>
      <c r="E114" s="116" t="s">
        <v>204</v>
      </c>
      <c r="F114" s="117" t="s">
        <v>397</v>
      </c>
      <c r="G114" s="118" t="s">
        <v>148</v>
      </c>
      <c r="H114" s="119">
        <v>2</v>
      </c>
      <c r="I114" s="120"/>
      <c r="J114" s="121">
        <f>ROUND(I114*H114,2)</f>
        <v>0</v>
      </c>
      <c r="K114" s="167" t="s">
        <v>3</v>
      </c>
      <c r="M114" s="131"/>
      <c r="N114" s="123" t="s">
        <v>39</v>
      </c>
      <c r="T114" s="48"/>
      <c r="AT114" s="12"/>
      <c r="AU114" s="12"/>
    </row>
    <row r="115" spans="2:47" s="1" customFormat="1">
      <c r="B115" s="27"/>
      <c r="C115" s="158"/>
      <c r="D115" s="128" t="s">
        <v>149</v>
      </c>
      <c r="F115" s="129" t="s">
        <v>397</v>
      </c>
      <c r="I115" s="130"/>
      <c r="K115" s="159"/>
      <c r="M115" s="131"/>
      <c r="T115" s="48"/>
      <c r="AT115" s="12"/>
      <c r="AU115" s="12"/>
    </row>
    <row r="116" spans="2:47" s="1" customFormat="1" ht="24">
      <c r="B116" s="27"/>
      <c r="C116" s="166">
        <v>18</v>
      </c>
      <c r="D116" s="115" t="s">
        <v>145</v>
      </c>
      <c r="E116" s="116" t="s">
        <v>206</v>
      </c>
      <c r="F116" s="117" t="s">
        <v>398</v>
      </c>
      <c r="G116" s="118" t="s">
        <v>148</v>
      </c>
      <c r="H116" s="119">
        <v>2</v>
      </c>
      <c r="I116" s="120"/>
      <c r="J116" s="121">
        <f>ROUND(I116*H116,2)</f>
        <v>0</v>
      </c>
      <c r="K116" s="167" t="s">
        <v>3</v>
      </c>
      <c r="M116" s="131"/>
      <c r="N116" s="123" t="s">
        <v>39</v>
      </c>
      <c r="T116" s="48"/>
      <c r="AT116" s="12"/>
      <c r="AU116" s="12"/>
    </row>
    <row r="117" spans="2:47" s="1" customFormat="1" ht="19.5">
      <c r="B117" s="27"/>
      <c r="C117" s="158"/>
      <c r="D117" s="128" t="s">
        <v>149</v>
      </c>
      <c r="F117" s="129" t="s">
        <v>399</v>
      </c>
      <c r="I117" s="130"/>
      <c r="K117" s="159"/>
      <c r="M117" s="131"/>
      <c r="T117" s="48"/>
      <c r="AT117" s="12"/>
      <c r="AU117" s="12"/>
    </row>
    <row r="118" spans="2:47" s="1" customFormat="1" ht="24">
      <c r="B118" s="27"/>
      <c r="C118" s="166">
        <v>19</v>
      </c>
      <c r="D118" s="115" t="s">
        <v>145</v>
      </c>
      <c r="E118" s="116" t="s">
        <v>208</v>
      </c>
      <c r="F118" s="117" t="s">
        <v>400</v>
      </c>
      <c r="G118" s="118" t="s">
        <v>148</v>
      </c>
      <c r="H118" s="119">
        <v>2</v>
      </c>
      <c r="I118" s="120"/>
      <c r="J118" s="121">
        <f>ROUND(I118*H118,2)</f>
        <v>0</v>
      </c>
      <c r="K118" s="167" t="s">
        <v>3</v>
      </c>
      <c r="M118" s="131"/>
      <c r="N118" s="123" t="s">
        <v>39</v>
      </c>
      <c r="T118" s="48"/>
      <c r="AT118" s="12"/>
      <c r="AU118" s="12"/>
    </row>
    <row r="119" spans="2:47" s="1" customFormat="1">
      <c r="B119" s="27"/>
      <c r="C119" s="158"/>
      <c r="D119" s="128" t="s">
        <v>149</v>
      </c>
      <c r="F119" s="129" t="s">
        <v>400</v>
      </c>
      <c r="I119" s="130"/>
      <c r="K119" s="159"/>
      <c r="M119" s="131"/>
      <c r="T119" s="48"/>
      <c r="AT119" s="12"/>
      <c r="AU119" s="12"/>
    </row>
    <row r="120" spans="2:47" s="1" customFormat="1" ht="12">
      <c r="B120" s="27"/>
      <c r="C120" s="166">
        <v>20</v>
      </c>
      <c r="D120" s="115" t="s">
        <v>145</v>
      </c>
      <c r="E120" s="116" t="s">
        <v>210</v>
      </c>
      <c r="F120" s="117" t="s">
        <v>401</v>
      </c>
      <c r="G120" s="118" t="s">
        <v>166</v>
      </c>
      <c r="H120" s="119">
        <v>18</v>
      </c>
      <c r="I120" s="120"/>
      <c r="J120" s="121">
        <f>ROUND(I120*H120,2)</f>
        <v>0</v>
      </c>
      <c r="K120" s="167" t="s">
        <v>3</v>
      </c>
      <c r="M120" s="131"/>
      <c r="N120" s="123" t="s">
        <v>39</v>
      </c>
      <c r="T120" s="48"/>
      <c r="AT120" s="12"/>
      <c r="AU120" s="12"/>
    </row>
    <row r="121" spans="2:47" s="1" customFormat="1">
      <c r="B121" s="27"/>
      <c r="C121" s="158"/>
      <c r="D121" s="128" t="s">
        <v>149</v>
      </c>
      <c r="F121" s="129" t="s">
        <v>401</v>
      </c>
      <c r="I121" s="130"/>
      <c r="K121" s="159"/>
      <c r="M121" s="131"/>
      <c r="T121" s="48"/>
      <c r="AT121" s="12"/>
      <c r="AU121" s="12"/>
    </row>
    <row r="122" spans="2:47" s="1" customFormat="1" ht="24">
      <c r="B122" s="27"/>
      <c r="C122" s="166">
        <v>21</v>
      </c>
      <c r="D122" s="115" t="s">
        <v>145</v>
      </c>
      <c r="E122" s="116" t="s">
        <v>212</v>
      </c>
      <c r="F122" s="117" t="s">
        <v>402</v>
      </c>
      <c r="G122" s="118" t="s">
        <v>249</v>
      </c>
      <c r="H122" s="119">
        <v>16</v>
      </c>
      <c r="I122" s="120"/>
      <c r="J122" s="121">
        <f>ROUND(I122*H122,2)</f>
        <v>0</v>
      </c>
      <c r="K122" s="167" t="s">
        <v>3</v>
      </c>
      <c r="M122" s="131"/>
      <c r="N122" s="123" t="s">
        <v>39</v>
      </c>
      <c r="T122" s="48"/>
      <c r="AT122" s="12"/>
      <c r="AU122" s="12"/>
    </row>
    <row r="123" spans="2:47" s="1" customFormat="1">
      <c r="B123" s="27"/>
      <c r="C123" s="158"/>
      <c r="D123" s="128" t="s">
        <v>149</v>
      </c>
      <c r="F123" s="129" t="s">
        <v>402</v>
      </c>
      <c r="I123" s="130"/>
      <c r="K123" s="159"/>
      <c r="M123" s="131"/>
      <c r="T123" s="48"/>
      <c r="AT123" s="12"/>
      <c r="AU123" s="12"/>
    </row>
    <row r="124" spans="2:47" s="1" customFormat="1" ht="12">
      <c r="B124" s="27"/>
      <c r="C124" s="166">
        <v>22</v>
      </c>
      <c r="D124" s="115" t="s">
        <v>145</v>
      </c>
      <c r="E124" s="116" t="s">
        <v>214</v>
      </c>
      <c r="F124" s="117" t="s">
        <v>403</v>
      </c>
      <c r="G124" s="118" t="s">
        <v>249</v>
      </c>
      <c r="H124" s="119">
        <v>16</v>
      </c>
      <c r="I124" s="120"/>
      <c r="J124" s="121">
        <f>ROUND(I124*H124,2)</f>
        <v>0</v>
      </c>
      <c r="K124" s="167" t="s">
        <v>3</v>
      </c>
      <c r="M124" s="131"/>
      <c r="N124" s="123" t="s">
        <v>39</v>
      </c>
      <c r="T124" s="48"/>
      <c r="AT124" s="12"/>
      <c r="AU124" s="12"/>
    </row>
    <row r="125" spans="2:47" s="1" customFormat="1">
      <c r="B125" s="27"/>
      <c r="C125" s="158"/>
      <c r="D125" s="128" t="s">
        <v>149</v>
      </c>
      <c r="F125" s="129" t="s">
        <v>403</v>
      </c>
      <c r="I125" s="130"/>
      <c r="K125" s="159"/>
      <c r="M125" s="131"/>
      <c r="T125" s="48"/>
      <c r="AT125" s="12"/>
      <c r="AU125" s="12"/>
    </row>
    <row r="126" spans="2:47" s="1" customFormat="1" ht="12">
      <c r="B126" s="27"/>
      <c r="C126" s="166">
        <v>23</v>
      </c>
      <c r="D126" s="115" t="s">
        <v>145</v>
      </c>
      <c r="E126" s="116" t="s">
        <v>214</v>
      </c>
      <c r="F126" s="117" t="s">
        <v>404</v>
      </c>
      <c r="G126" s="118" t="s">
        <v>171</v>
      </c>
      <c r="H126" s="119">
        <v>1</v>
      </c>
      <c r="I126" s="120"/>
      <c r="J126" s="121">
        <f>ROUND(I126*H126,2)</f>
        <v>0</v>
      </c>
      <c r="K126" s="167" t="s">
        <v>3</v>
      </c>
      <c r="M126" s="131"/>
      <c r="T126" s="48"/>
      <c r="AT126" s="12"/>
      <c r="AU126" s="12"/>
    </row>
    <row r="127" spans="2:47" s="1" customFormat="1">
      <c r="B127" s="27"/>
      <c r="C127" s="158"/>
      <c r="D127" s="128" t="s">
        <v>149</v>
      </c>
      <c r="F127" s="129" t="s">
        <v>404</v>
      </c>
      <c r="I127" s="130"/>
      <c r="K127" s="159"/>
      <c r="M127" s="131"/>
      <c r="T127" s="48"/>
      <c r="AT127" s="12"/>
      <c r="AU127" s="12"/>
    </row>
    <row r="128" spans="2:47" s="1" customFormat="1" ht="24">
      <c r="B128" s="27"/>
      <c r="C128" s="166">
        <v>24</v>
      </c>
      <c r="D128" s="115" t="s">
        <v>145</v>
      </c>
      <c r="E128" s="116" t="s">
        <v>216</v>
      </c>
      <c r="F128" s="117" t="s">
        <v>405</v>
      </c>
      <c r="G128" s="118" t="s">
        <v>171</v>
      </c>
      <c r="H128" s="119">
        <v>1</v>
      </c>
      <c r="I128" s="120"/>
      <c r="J128" s="121">
        <f>ROUND(I128*H128,2)</f>
        <v>0</v>
      </c>
      <c r="K128" s="167" t="s">
        <v>3</v>
      </c>
      <c r="M128" s="131"/>
      <c r="N128" s="123" t="s">
        <v>39</v>
      </c>
      <c r="T128" s="48"/>
      <c r="AT128" s="12"/>
      <c r="AU128" s="12"/>
    </row>
    <row r="129" spans="2:65" s="1" customFormat="1" ht="19.5">
      <c r="B129" s="27"/>
      <c r="C129" s="158"/>
      <c r="D129" s="128" t="s">
        <v>149</v>
      </c>
      <c r="F129" s="129" t="s">
        <v>405</v>
      </c>
      <c r="I129" s="130"/>
      <c r="K129" s="159"/>
      <c r="M129" s="131"/>
      <c r="T129" s="48"/>
      <c r="AT129" s="12"/>
      <c r="AU129" s="12"/>
    </row>
    <row r="130" spans="2:65" s="1" customFormat="1" ht="24">
      <c r="B130" s="27"/>
      <c r="C130" s="166">
        <v>25</v>
      </c>
      <c r="D130" s="115" t="s">
        <v>145</v>
      </c>
      <c r="E130" s="116" t="s">
        <v>406</v>
      </c>
      <c r="F130" s="117" t="s">
        <v>173</v>
      </c>
      <c r="G130" s="118" t="s">
        <v>148</v>
      </c>
      <c r="H130" s="119">
        <v>1</v>
      </c>
      <c r="I130" s="120"/>
      <c r="J130" s="121">
        <f>ROUND(I130*H130,2)</f>
        <v>0</v>
      </c>
      <c r="K130" s="167" t="s">
        <v>3</v>
      </c>
      <c r="M130" s="131"/>
      <c r="N130" s="123" t="s">
        <v>39</v>
      </c>
      <c r="T130" s="48"/>
      <c r="AT130" s="12"/>
      <c r="AU130" s="12"/>
    </row>
    <row r="131" spans="2:65" s="1" customFormat="1">
      <c r="B131" s="27"/>
      <c r="C131" s="158"/>
      <c r="D131" s="128" t="s">
        <v>149</v>
      </c>
      <c r="F131" s="129" t="s">
        <v>173</v>
      </c>
      <c r="I131" s="130"/>
      <c r="K131" s="159"/>
      <c r="M131" s="131"/>
      <c r="T131" s="48"/>
      <c r="AT131" s="12"/>
      <c r="AU131" s="12"/>
    </row>
    <row r="132" spans="2:65" s="1" customFormat="1" ht="24">
      <c r="B132" s="114"/>
      <c r="C132" s="166">
        <v>26</v>
      </c>
      <c r="D132" s="115" t="s">
        <v>145</v>
      </c>
      <c r="E132" s="116" t="s">
        <v>407</v>
      </c>
      <c r="F132" s="117" t="s">
        <v>175</v>
      </c>
      <c r="G132" s="118" t="s">
        <v>148</v>
      </c>
      <c r="H132" s="119">
        <v>1</v>
      </c>
      <c r="I132" s="120"/>
      <c r="J132" s="121">
        <f>ROUND(I132*H132,2)</f>
        <v>0</v>
      </c>
      <c r="K132" s="167" t="s">
        <v>3</v>
      </c>
      <c r="M132" s="122" t="s">
        <v>3</v>
      </c>
      <c r="N132" s="123" t="s">
        <v>39</v>
      </c>
      <c r="P132" s="124">
        <f>O132*H132</f>
        <v>0</v>
      </c>
      <c r="Q132" s="124">
        <v>0</v>
      </c>
      <c r="R132" s="124">
        <f>Q132*H132</f>
        <v>0</v>
      </c>
      <c r="S132" s="124">
        <v>0</v>
      </c>
      <c r="T132" s="125">
        <f>S132*H132</f>
        <v>0</v>
      </c>
      <c r="V132" s="123"/>
      <c r="AR132" s="126" t="s">
        <v>144</v>
      </c>
      <c r="AT132" s="126" t="s">
        <v>145</v>
      </c>
      <c r="AU132" s="126" t="s">
        <v>75</v>
      </c>
      <c r="AY132" s="12" t="s">
        <v>142</v>
      </c>
      <c r="BE132" s="127">
        <f>IF(N132="základní",J132,0)</f>
        <v>0</v>
      </c>
      <c r="BF132" s="127">
        <f>IF(N132="snížená",J132,0)</f>
        <v>0</v>
      </c>
      <c r="BG132" s="127">
        <f>IF(N132="zákl. přenesená",J132,0)</f>
        <v>0</v>
      </c>
      <c r="BH132" s="127">
        <f>IF(N132="sníž. přenesená",J132,0)</f>
        <v>0</v>
      </c>
      <c r="BI132" s="127">
        <f>IF(N132="nulová",J132,0)</f>
        <v>0</v>
      </c>
      <c r="BJ132" s="12" t="s">
        <v>75</v>
      </c>
      <c r="BK132" s="127">
        <f>ROUND(I132*H132,2)</f>
        <v>0</v>
      </c>
      <c r="BL132" s="12" t="s">
        <v>144</v>
      </c>
      <c r="BM132" s="126" t="s">
        <v>144</v>
      </c>
    </row>
    <row r="133" spans="2:65" s="1" customFormat="1">
      <c r="B133" s="27"/>
      <c r="C133" s="158"/>
      <c r="D133" s="128" t="s">
        <v>149</v>
      </c>
      <c r="F133" s="129" t="s">
        <v>175</v>
      </c>
      <c r="I133" s="130"/>
      <c r="K133" s="159"/>
      <c r="M133" s="132"/>
      <c r="N133" s="133"/>
      <c r="O133" s="133"/>
      <c r="P133" s="133"/>
      <c r="Q133" s="133"/>
      <c r="R133" s="133"/>
      <c r="S133" s="133"/>
      <c r="T133" s="134"/>
      <c r="AT133" s="12" t="s">
        <v>149</v>
      </c>
      <c r="AU133" s="12" t="s">
        <v>75</v>
      </c>
    </row>
    <row r="134" spans="2:65" s="1" customFormat="1" ht="24">
      <c r="B134" s="27"/>
      <c r="C134" s="166">
        <v>27</v>
      </c>
      <c r="D134" s="115" t="s">
        <v>145</v>
      </c>
      <c r="E134" s="116" t="s">
        <v>408</v>
      </c>
      <c r="F134" s="117" t="s">
        <v>409</v>
      </c>
      <c r="G134" s="118" t="s">
        <v>374</v>
      </c>
      <c r="H134" s="119">
        <v>21</v>
      </c>
      <c r="I134" s="120"/>
      <c r="J134" s="121">
        <f>ROUND(I134*H134,2)</f>
        <v>0</v>
      </c>
      <c r="K134" s="167"/>
      <c r="AT134" s="12"/>
      <c r="AU134" s="12"/>
    </row>
    <row r="135" spans="2:65" s="1" customFormat="1">
      <c r="B135" s="27"/>
      <c r="C135" s="168"/>
      <c r="D135" s="128" t="s">
        <v>410</v>
      </c>
      <c r="E135" s="169" t="s">
        <v>3</v>
      </c>
      <c r="F135" s="170" t="s">
        <v>411</v>
      </c>
      <c r="G135" s="171"/>
      <c r="H135" s="172">
        <v>21</v>
      </c>
      <c r="I135" s="171"/>
      <c r="K135" s="159"/>
      <c r="AT135" s="12"/>
      <c r="AU135" s="12"/>
    </row>
    <row r="136" spans="2:65" s="1" customFormat="1" ht="24">
      <c r="B136" s="27"/>
      <c r="C136" s="166">
        <v>28</v>
      </c>
      <c r="D136" s="115" t="s">
        <v>145</v>
      </c>
      <c r="E136" s="116" t="s">
        <v>412</v>
      </c>
      <c r="F136" s="117" t="s">
        <v>413</v>
      </c>
      <c r="G136" s="118" t="s">
        <v>414</v>
      </c>
      <c r="H136" s="119">
        <v>10</v>
      </c>
      <c r="I136" s="120"/>
      <c r="J136" s="121">
        <f>ROUND(I136*H136,2)</f>
        <v>0</v>
      </c>
      <c r="K136" s="167"/>
      <c r="AT136" s="12"/>
      <c r="AU136" s="12"/>
    </row>
    <row r="137" spans="2:65" s="1" customFormat="1" ht="19.5">
      <c r="B137" s="27"/>
      <c r="C137" s="158"/>
      <c r="D137" s="128" t="s">
        <v>149</v>
      </c>
      <c r="F137" s="129" t="s">
        <v>413</v>
      </c>
      <c r="I137" s="130"/>
      <c r="K137" s="159"/>
      <c r="AT137" s="12"/>
      <c r="AU137" s="12"/>
    </row>
    <row r="138" spans="2:65" s="1" customFormat="1" ht="24">
      <c r="B138" s="27"/>
      <c r="C138" s="166">
        <v>29</v>
      </c>
      <c r="D138" s="115" t="s">
        <v>145</v>
      </c>
      <c r="E138" s="116" t="s">
        <v>415</v>
      </c>
      <c r="F138" s="117" t="s">
        <v>416</v>
      </c>
      <c r="G138" s="118" t="s">
        <v>417</v>
      </c>
      <c r="H138" s="119">
        <v>20</v>
      </c>
      <c r="I138" s="120"/>
      <c r="J138" s="121">
        <f>ROUND(I138*H138,2)</f>
        <v>0</v>
      </c>
      <c r="K138" s="167"/>
      <c r="AT138" s="12"/>
      <c r="AU138" s="12"/>
    </row>
    <row r="139" spans="2:65" s="1" customFormat="1" ht="19.5">
      <c r="B139" s="27"/>
      <c r="C139" s="158"/>
      <c r="D139" s="128" t="s">
        <v>149</v>
      </c>
      <c r="F139" s="129" t="s">
        <v>416</v>
      </c>
      <c r="I139" s="130"/>
      <c r="K139" s="159"/>
      <c r="AT139" s="12"/>
      <c r="AU139" s="12"/>
    </row>
    <row r="140" spans="2:65" s="1" customFormat="1" ht="24">
      <c r="B140" s="27"/>
      <c r="C140" s="166">
        <v>30</v>
      </c>
      <c r="D140" s="115" t="s">
        <v>145</v>
      </c>
      <c r="E140" s="116" t="s">
        <v>418</v>
      </c>
      <c r="F140" s="117" t="s">
        <v>419</v>
      </c>
      <c r="G140" s="118" t="s">
        <v>278</v>
      </c>
      <c r="H140" s="119">
        <v>2.5</v>
      </c>
      <c r="I140" s="120"/>
      <c r="J140" s="121">
        <f>ROUND(I140*H140,2)</f>
        <v>0</v>
      </c>
      <c r="K140" s="167"/>
      <c r="AT140" s="12"/>
      <c r="AU140" s="12"/>
    </row>
    <row r="141" spans="2:65" s="1" customFormat="1">
      <c r="B141" s="27"/>
      <c r="C141" s="158"/>
      <c r="D141" s="128" t="s">
        <v>410</v>
      </c>
      <c r="E141" s="169" t="s">
        <v>3</v>
      </c>
      <c r="F141" s="170" t="s">
        <v>420</v>
      </c>
      <c r="G141" s="171"/>
      <c r="H141" s="172">
        <v>2.5</v>
      </c>
      <c r="I141" s="171"/>
      <c r="K141" s="159"/>
      <c r="AT141" s="12"/>
      <c r="AU141" s="12"/>
    </row>
    <row r="142" spans="2:65" s="1" customFormat="1" ht="24">
      <c r="B142" s="27"/>
      <c r="C142" s="166">
        <v>31</v>
      </c>
      <c r="D142" s="115" t="s">
        <v>145</v>
      </c>
      <c r="E142" s="116" t="s">
        <v>421</v>
      </c>
      <c r="F142" s="117" t="s">
        <v>422</v>
      </c>
      <c r="G142" s="118" t="s">
        <v>278</v>
      </c>
      <c r="H142" s="119">
        <v>47.9</v>
      </c>
      <c r="I142" s="120"/>
      <c r="J142" s="121">
        <f>ROUND(I142*H142,2)</f>
        <v>0</v>
      </c>
      <c r="K142" s="167"/>
      <c r="AT142" s="12"/>
      <c r="AU142" s="12"/>
    </row>
    <row r="143" spans="2:65" s="1" customFormat="1" ht="22.5">
      <c r="B143" s="27"/>
      <c r="C143" s="173"/>
      <c r="D143" s="128" t="s">
        <v>410</v>
      </c>
      <c r="E143" s="169" t="s">
        <v>3</v>
      </c>
      <c r="F143" s="170" t="s">
        <v>423</v>
      </c>
      <c r="G143" s="171"/>
      <c r="H143" s="172">
        <v>50.4</v>
      </c>
      <c r="I143" s="154"/>
      <c r="J143" s="154"/>
      <c r="K143" s="174"/>
      <c r="AT143" s="12"/>
      <c r="AU143" s="12"/>
    </row>
    <row r="144" spans="2:65" s="1" customFormat="1" ht="12">
      <c r="B144" s="27"/>
      <c r="C144" s="173"/>
      <c r="D144" s="128" t="s">
        <v>410</v>
      </c>
      <c r="E144" s="169" t="s">
        <v>3</v>
      </c>
      <c r="F144" s="170" t="s">
        <v>424</v>
      </c>
      <c r="G144" s="171"/>
      <c r="H144" s="172">
        <v>-2.5</v>
      </c>
      <c r="I144" s="154"/>
      <c r="J144" s="154"/>
      <c r="K144" s="174"/>
      <c r="AT144" s="12"/>
      <c r="AU144" s="12"/>
    </row>
    <row r="145" spans="2:47" s="1" customFormat="1">
      <c r="B145" s="27"/>
      <c r="C145" s="158"/>
      <c r="D145" s="128" t="s">
        <v>410</v>
      </c>
      <c r="E145" s="175" t="s">
        <v>3</v>
      </c>
      <c r="F145" s="176" t="s">
        <v>425</v>
      </c>
      <c r="G145" s="177"/>
      <c r="H145" s="178">
        <v>47.9</v>
      </c>
      <c r="I145" s="130"/>
      <c r="K145" s="159"/>
      <c r="AT145" s="12"/>
      <c r="AU145" s="12"/>
    </row>
    <row r="146" spans="2:47" s="1" customFormat="1" ht="36">
      <c r="B146" s="27"/>
      <c r="C146" s="166">
        <v>32</v>
      </c>
      <c r="D146" s="115" t="s">
        <v>145</v>
      </c>
      <c r="E146" s="116" t="s">
        <v>426</v>
      </c>
      <c r="F146" s="117" t="s">
        <v>427</v>
      </c>
      <c r="G146" s="118" t="s">
        <v>278</v>
      </c>
      <c r="H146" s="119">
        <v>50.4</v>
      </c>
      <c r="I146" s="120"/>
      <c r="J146" s="121">
        <f>ROUND(I146*H146,2)</f>
        <v>0</v>
      </c>
      <c r="K146" s="167"/>
      <c r="AT146" s="12"/>
      <c r="AU146" s="12"/>
    </row>
    <row r="147" spans="2:47" s="1" customFormat="1" ht="19.5">
      <c r="B147" s="27"/>
      <c r="C147" s="158"/>
      <c r="D147" s="128" t="s">
        <v>149</v>
      </c>
      <c r="F147" s="129" t="s">
        <v>427</v>
      </c>
      <c r="I147" s="130"/>
      <c r="K147" s="159"/>
      <c r="AT147" s="12"/>
      <c r="AU147" s="12"/>
    </row>
    <row r="148" spans="2:47" s="1" customFormat="1" ht="36">
      <c r="B148" s="27"/>
      <c r="C148" s="166">
        <v>33</v>
      </c>
      <c r="D148" s="115" t="s">
        <v>145</v>
      </c>
      <c r="E148" s="116" t="s">
        <v>428</v>
      </c>
      <c r="F148" s="117" t="s">
        <v>429</v>
      </c>
      <c r="G148" s="118" t="s">
        <v>278</v>
      </c>
      <c r="H148" s="119">
        <v>252</v>
      </c>
      <c r="I148" s="120"/>
      <c r="J148" s="121">
        <f>ROUND(I148*H148,2)</f>
        <v>0</v>
      </c>
      <c r="K148" s="167"/>
      <c r="AT148" s="12"/>
      <c r="AU148" s="12"/>
    </row>
    <row r="149" spans="2:47" s="1" customFormat="1">
      <c r="B149" s="27"/>
      <c r="C149" s="158"/>
      <c r="D149" s="128" t="s">
        <v>410</v>
      </c>
      <c r="E149" s="169" t="s">
        <v>3</v>
      </c>
      <c r="F149" s="170" t="s">
        <v>430</v>
      </c>
      <c r="G149" s="171"/>
      <c r="H149" s="172">
        <v>252</v>
      </c>
      <c r="I149" s="130"/>
      <c r="K149" s="159"/>
      <c r="AT149" s="12"/>
      <c r="AU149" s="12"/>
    </row>
    <row r="150" spans="2:47" s="1" customFormat="1" ht="24">
      <c r="B150" s="27"/>
      <c r="C150" s="166">
        <v>34</v>
      </c>
      <c r="D150" s="115" t="s">
        <v>145</v>
      </c>
      <c r="E150" s="116" t="s">
        <v>431</v>
      </c>
      <c r="F150" s="117" t="s">
        <v>432</v>
      </c>
      <c r="G150" s="118" t="s">
        <v>278</v>
      </c>
      <c r="H150" s="119">
        <v>50.4</v>
      </c>
      <c r="I150" s="120"/>
      <c r="J150" s="121">
        <f>ROUND(I150*H150,2)</f>
        <v>0</v>
      </c>
      <c r="K150" s="167"/>
      <c r="AT150" s="12"/>
      <c r="AU150" s="12"/>
    </row>
    <row r="151" spans="2:47" s="1" customFormat="1" ht="19.5">
      <c r="B151" s="27"/>
      <c r="C151" s="158"/>
      <c r="D151" s="128" t="s">
        <v>149</v>
      </c>
      <c r="F151" s="129" t="s">
        <v>432</v>
      </c>
      <c r="I151" s="130"/>
      <c r="K151" s="159"/>
      <c r="AT151" s="12"/>
      <c r="AU151" s="12"/>
    </row>
    <row r="152" spans="2:47" s="1" customFormat="1" ht="24">
      <c r="B152" s="27"/>
      <c r="C152" s="166">
        <v>35</v>
      </c>
      <c r="D152" s="115" t="s">
        <v>145</v>
      </c>
      <c r="E152" s="116" t="s">
        <v>433</v>
      </c>
      <c r="F152" s="117" t="s">
        <v>434</v>
      </c>
      <c r="G152" s="118" t="s">
        <v>435</v>
      </c>
      <c r="H152" s="119">
        <v>90.72</v>
      </c>
      <c r="I152" s="120"/>
      <c r="J152" s="121">
        <f>ROUND(I152*H152,2)</f>
        <v>0</v>
      </c>
      <c r="K152" s="167"/>
      <c r="AT152" s="12"/>
      <c r="AU152" s="12"/>
    </row>
    <row r="153" spans="2:47" s="1" customFormat="1">
      <c r="B153" s="27"/>
      <c r="C153" s="158"/>
      <c r="D153" s="128" t="s">
        <v>410</v>
      </c>
      <c r="E153" s="169" t="s">
        <v>3</v>
      </c>
      <c r="F153" s="170" t="s">
        <v>436</v>
      </c>
      <c r="G153" s="171"/>
      <c r="H153" s="172">
        <v>90.72</v>
      </c>
      <c r="I153" s="130"/>
      <c r="K153" s="159"/>
      <c r="AT153" s="12"/>
      <c r="AU153" s="12"/>
    </row>
    <row r="154" spans="2:47" s="1" customFormat="1" ht="12">
      <c r="B154" s="27"/>
      <c r="C154" s="166">
        <v>36</v>
      </c>
      <c r="D154" s="115" t="s">
        <v>145</v>
      </c>
      <c r="E154" s="116" t="s">
        <v>437</v>
      </c>
      <c r="F154" s="117" t="s">
        <v>438</v>
      </c>
      <c r="G154" s="118" t="s">
        <v>278</v>
      </c>
      <c r="H154" s="119">
        <v>50.4</v>
      </c>
      <c r="I154" s="120"/>
      <c r="J154" s="121">
        <f>ROUND(I154*H154,2)</f>
        <v>0</v>
      </c>
      <c r="K154" s="167"/>
      <c r="AT154" s="12"/>
      <c r="AU154" s="12"/>
    </row>
    <row r="155" spans="2:47" s="1" customFormat="1">
      <c r="B155" s="27"/>
      <c r="C155" s="158"/>
      <c r="D155" s="128" t="s">
        <v>149</v>
      </c>
      <c r="F155" s="129" t="s">
        <v>438</v>
      </c>
      <c r="I155" s="130"/>
      <c r="K155" s="159"/>
      <c r="AT155" s="12"/>
      <c r="AU155" s="12"/>
    </row>
    <row r="156" spans="2:47" s="1" customFormat="1" ht="24">
      <c r="B156" s="27"/>
      <c r="C156" s="166">
        <v>37</v>
      </c>
      <c r="D156" s="115" t="s">
        <v>145</v>
      </c>
      <c r="E156" s="116" t="s">
        <v>439</v>
      </c>
      <c r="F156" s="117" t="s">
        <v>440</v>
      </c>
      <c r="G156" s="118" t="s">
        <v>278</v>
      </c>
      <c r="H156" s="119">
        <v>43.5</v>
      </c>
      <c r="I156" s="120"/>
      <c r="J156" s="121">
        <f>ROUND(I156*H156,2)</f>
        <v>0</v>
      </c>
      <c r="K156" s="167"/>
      <c r="AT156" s="12"/>
      <c r="AU156" s="12"/>
    </row>
    <row r="157" spans="2:47" s="1" customFormat="1">
      <c r="B157" s="27"/>
      <c r="C157" s="158"/>
      <c r="D157" s="128" t="s">
        <v>410</v>
      </c>
      <c r="E157" s="169" t="s">
        <v>3</v>
      </c>
      <c r="F157" s="170" t="s">
        <v>441</v>
      </c>
      <c r="G157" s="171"/>
      <c r="H157" s="172">
        <v>43.5</v>
      </c>
      <c r="I157" s="130"/>
      <c r="K157" s="159"/>
      <c r="AT157" s="12"/>
      <c r="AU157" s="12"/>
    </row>
    <row r="158" spans="2:47" s="1" customFormat="1" ht="12">
      <c r="B158" s="27"/>
      <c r="C158" s="166">
        <v>38</v>
      </c>
      <c r="D158" s="115" t="s">
        <v>442</v>
      </c>
      <c r="E158" s="116" t="s">
        <v>443</v>
      </c>
      <c r="F158" s="117" t="s">
        <v>444</v>
      </c>
      <c r="G158" s="118" t="s">
        <v>435</v>
      </c>
      <c r="H158" s="119">
        <v>84.825000000000003</v>
      </c>
      <c r="I158" s="120"/>
      <c r="J158" s="121">
        <f>ROUND(I158*H158,2)</f>
        <v>0</v>
      </c>
      <c r="K158" s="167"/>
      <c r="AT158" s="12"/>
      <c r="AU158" s="12"/>
    </row>
    <row r="159" spans="2:47" s="1" customFormat="1">
      <c r="B159" s="27"/>
      <c r="C159" s="158"/>
      <c r="D159" s="128" t="s">
        <v>410</v>
      </c>
      <c r="E159" s="169" t="s">
        <v>3</v>
      </c>
      <c r="F159" s="170" t="s">
        <v>445</v>
      </c>
      <c r="G159" s="171"/>
      <c r="H159" s="172">
        <v>84.825000000000003</v>
      </c>
      <c r="I159" s="130"/>
      <c r="K159" s="159"/>
      <c r="AT159" s="12"/>
      <c r="AU159" s="12"/>
    </row>
    <row r="160" spans="2:47" s="1" customFormat="1" ht="24">
      <c r="B160" s="27"/>
      <c r="C160" s="166">
        <v>39</v>
      </c>
      <c r="D160" s="115" t="s">
        <v>145</v>
      </c>
      <c r="E160" s="116" t="s">
        <v>446</v>
      </c>
      <c r="F160" s="117" t="s">
        <v>447</v>
      </c>
      <c r="G160" s="118" t="s">
        <v>374</v>
      </c>
      <c r="H160" s="119">
        <v>6.72</v>
      </c>
      <c r="I160" s="120"/>
      <c r="J160" s="121">
        <f>ROUND(I160*H160,2)</f>
        <v>0</v>
      </c>
      <c r="K160" s="167"/>
      <c r="AT160" s="12"/>
      <c r="AU160" s="12"/>
    </row>
    <row r="161" spans="2:47" s="1" customFormat="1">
      <c r="B161" s="27"/>
      <c r="C161" s="158"/>
      <c r="D161" s="128" t="s">
        <v>410</v>
      </c>
      <c r="E161" s="169" t="s">
        <v>3</v>
      </c>
      <c r="F161" s="170" t="s">
        <v>448</v>
      </c>
      <c r="G161" s="171"/>
      <c r="H161" s="172">
        <v>6.72</v>
      </c>
      <c r="I161" s="130"/>
      <c r="K161" s="159"/>
      <c r="AT161" s="12"/>
      <c r="AU161" s="12"/>
    </row>
    <row r="162" spans="2:47" s="1" customFormat="1" ht="12">
      <c r="B162" s="27"/>
      <c r="C162" s="166">
        <v>40</v>
      </c>
      <c r="D162" s="115" t="s">
        <v>145</v>
      </c>
      <c r="E162" s="116" t="s">
        <v>449</v>
      </c>
      <c r="F162" s="117" t="s">
        <v>450</v>
      </c>
      <c r="G162" s="118" t="s">
        <v>278</v>
      </c>
      <c r="H162" s="119">
        <v>0.3</v>
      </c>
      <c r="I162" s="120"/>
      <c r="J162" s="121">
        <f>ROUND(I162*H162,2)</f>
        <v>0</v>
      </c>
      <c r="K162" s="167"/>
      <c r="AT162" s="12"/>
      <c r="AU162" s="12"/>
    </row>
    <row r="163" spans="2:47" s="1" customFormat="1">
      <c r="B163" s="27"/>
      <c r="C163" s="158"/>
      <c r="D163" s="128" t="s">
        <v>410</v>
      </c>
      <c r="E163" s="169" t="s">
        <v>3</v>
      </c>
      <c r="F163" s="170" t="s">
        <v>451</v>
      </c>
      <c r="G163" s="171"/>
      <c r="H163" s="172">
        <v>0.3</v>
      </c>
      <c r="I163" s="130"/>
      <c r="K163" s="159"/>
      <c r="AT163" s="12"/>
      <c r="AU163" s="12"/>
    </row>
    <row r="164" spans="2:47" s="1" customFormat="1" ht="24">
      <c r="B164" s="27"/>
      <c r="C164" s="166">
        <v>41</v>
      </c>
      <c r="D164" s="115" t="s">
        <v>145</v>
      </c>
      <c r="E164" s="116" t="s">
        <v>452</v>
      </c>
      <c r="F164" s="117" t="s">
        <v>453</v>
      </c>
      <c r="G164" s="118" t="s">
        <v>278</v>
      </c>
      <c r="H164" s="119">
        <v>5.7519999999999998</v>
      </c>
      <c r="I164" s="120"/>
      <c r="J164" s="121">
        <f>ROUND(I164*H164,2)</f>
        <v>0</v>
      </c>
      <c r="K164" s="167"/>
      <c r="AT164" s="12"/>
      <c r="AU164" s="12"/>
    </row>
    <row r="165" spans="2:47" s="1" customFormat="1" ht="12">
      <c r="B165" s="27"/>
      <c r="C165" s="173"/>
      <c r="D165" s="128" t="s">
        <v>410</v>
      </c>
      <c r="E165" s="169" t="s">
        <v>3</v>
      </c>
      <c r="F165" s="170" t="s">
        <v>454</v>
      </c>
      <c r="G165" s="171"/>
      <c r="H165" s="172">
        <v>6.6</v>
      </c>
      <c r="I165" s="154"/>
      <c r="J165" s="154"/>
      <c r="K165" s="174"/>
      <c r="AT165" s="12"/>
      <c r="AU165" s="12"/>
    </row>
    <row r="166" spans="2:47" s="1" customFormat="1" ht="12">
      <c r="B166" s="27"/>
      <c r="C166" s="173"/>
      <c r="D166" s="128" t="s">
        <v>410</v>
      </c>
      <c r="E166" s="169" t="s">
        <v>3</v>
      </c>
      <c r="F166" s="170" t="s">
        <v>455</v>
      </c>
      <c r="G166" s="171"/>
      <c r="H166" s="172">
        <v>-0.84799999999999998</v>
      </c>
      <c r="I166" s="154"/>
      <c r="J166" s="154"/>
      <c r="K166" s="174"/>
      <c r="AT166" s="12"/>
      <c r="AU166" s="12"/>
    </row>
    <row r="167" spans="2:47" s="1" customFormat="1">
      <c r="B167" s="27"/>
      <c r="C167" s="158"/>
      <c r="D167" s="128" t="s">
        <v>410</v>
      </c>
      <c r="E167" s="175" t="s">
        <v>3</v>
      </c>
      <c r="F167" s="176" t="s">
        <v>425</v>
      </c>
      <c r="G167" s="177"/>
      <c r="H167" s="178">
        <v>5.7519999999999998</v>
      </c>
      <c r="I167" s="130"/>
      <c r="K167" s="159"/>
      <c r="AT167" s="12"/>
      <c r="AU167" s="12"/>
    </row>
    <row r="168" spans="2:47" s="1" customFormat="1" ht="12">
      <c r="B168" s="27"/>
      <c r="C168" s="166">
        <v>42</v>
      </c>
      <c r="D168" s="115" t="s">
        <v>145</v>
      </c>
      <c r="E168" s="116" t="s">
        <v>456</v>
      </c>
      <c r="F168" s="117" t="s">
        <v>457</v>
      </c>
      <c r="G168" s="118" t="s">
        <v>374</v>
      </c>
      <c r="H168" s="119">
        <v>22</v>
      </c>
      <c r="I168" s="120"/>
      <c r="J168" s="121">
        <f>ROUND(I168*H168,2)</f>
        <v>0</v>
      </c>
      <c r="K168" s="167"/>
      <c r="AT168" s="12"/>
      <c r="AU168" s="12"/>
    </row>
    <row r="169" spans="2:47" s="1" customFormat="1">
      <c r="B169" s="27"/>
      <c r="C169" s="158"/>
      <c r="D169" s="128" t="s">
        <v>410</v>
      </c>
      <c r="E169" s="169" t="s">
        <v>3</v>
      </c>
      <c r="F169" s="170" t="s">
        <v>458</v>
      </c>
      <c r="G169" s="171"/>
      <c r="H169" s="172">
        <v>22</v>
      </c>
      <c r="I169" s="130"/>
      <c r="K169" s="159"/>
      <c r="AT169" s="12"/>
      <c r="AU169" s="12"/>
    </row>
    <row r="170" spans="2:47" s="1" customFormat="1" ht="12">
      <c r="B170" s="27"/>
      <c r="C170" s="166">
        <v>43</v>
      </c>
      <c r="D170" s="115" t="s">
        <v>145</v>
      </c>
      <c r="E170" s="116" t="s">
        <v>459</v>
      </c>
      <c r="F170" s="117" t="s">
        <v>460</v>
      </c>
      <c r="G170" s="118" t="s">
        <v>374</v>
      </c>
      <c r="H170" s="119">
        <v>22</v>
      </c>
      <c r="I170" s="120"/>
      <c r="J170" s="121">
        <f>ROUND(I170*H170,2)</f>
        <v>0</v>
      </c>
      <c r="K170" s="167"/>
      <c r="AT170" s="12"/>
      <c r="AU170" s="12"/>
    </row>
    <row r="171" spans="2:47" s="1" customFormat="1">
      <c r="B171" s="27"/>
      <c r="C171" s="158"/>
      <c r="D171" s="128" t="s">
        <v>149</v>
      </c>
      <c r="F171" s="129" t="s">
        <v>460</v>
      </c>
      <c r="I171" s="130"/>
      <c r="K171" s="159"/>
      <c r="AT171" s="12"/>
      <c r="AU171" s="12"/>
    </row>
    <row r="172" spans="2:47" s="1" customFormat="1" ht="24">
      <c r="B172" s="27"/>
      <c r="C172" s="166">
        <v>44</v>
      </c>
      <c r="D172" s="115" t="s">
        <v>145</v>
      </c>
      <c r="E172" s="116" t="s">
        <v>461</v>
      </c>
      <c r="F172" s="117" t="s">
        <v>462</v>
      </c>
      <c r="G172" s="118" t="s">
        <v>463</v>
      </c>
      <c r="H172" s="119">
        <v>2</v>
      </c>
      <c r="I172" s="120"/>
      <c r="J172" s="121">
        <f>ROUND(I172*H172,2)</f>
        <v>0</v>
      </c>
      <c r="K172" s="167"/>
      <c r="AT172" s="12"/>
      <c r="AU172" s="12"/>
    </row>
    <row r="173" spans="2:47" s="1" customFormat="1">
      <c r="B173" s="27"/>
      <c r="C173" s="158"/>
      <c r="D173" s="128" t="s">
        <v>410</v>
      </c>
      <c r="E173" s="169" t="s">
        <v>3</v>
      </c>
      <c r="F173" s="170" t="s">
        <v>464</v>
      </c>
      <c r="G173" s="171"/>
      <c r="H173" s="172">
        <v>2</v>
      </c>
      <c r="I173" s="130"/>
      <c r="K173" s="159"/>
      <c r="AT173" s="12"/>
      <c r="AU173" s="12"/>
    </row>
    <row r="174" spans="2:47" s="1" customFormat="1" ht="12">
      <c r="B174" s="27"/>
      <c r="C174" s="166">
        <v>45</v>
      </c>
      <c r="D174" s="115" t="s">
        <v>145</v>
      </c>
      <c r="E174" s="116" t="s">
        <v>465</v>
      </c>
      <c r="F174" s="117" t="s">
        <v>466</v>
      </c>
      <c r="G174" s="118" t="s">
        <v>435</v>
      </c>
      <c r="H174" s="119">
        <v>0.2</v>
      </c>
      <c r="I174" s="120"/>
      <c r="J174" s="121">
        <f>ROUND(I174*H174,2)</f>
        <v>0</v>
      </c>
      <c r="K174" s="167"/>
      <c r="AT174" s="12"/>
      <c r="AU174" s="12"/>
    </row>
    <row r="175" spans="2:47" s="1" customFormat="1">
      <c r="B175" s="27"/>
      <c r="C175" s="158"/>
      <c r="D175" s="128" t="s">
        <v>410</v>
      </c>
      <c r="E175" s="169" t="s">
        <v>3</v>
      </c>
      <c r="F175" s="170" t="s">
        <v>467</v>
      </c>
      <c r="G175" s="171"/>
      <c r="H175" s="172">
        <v>0.2</v>
      </c>
      <c r="I175" s="130"/>
      <c r="K175" s="159"/>
      <c r="AT175" s="12"/>
      <c r="AU175" s="12"/>
    </row>
    <row r="176" spans="2:47" s="1" customFormat="1" ht="12">
      <c r="B176" s="27"/>
      <c r="C176" s="166">
        <v>46</v>
      </c>
      <c r="D176" s="115" t="s">
        <v>145</v>
      </c>
      <c r="E176" s="116" t="s">
        <v>468</v>
      </c>
      <c r="F176" s="117" t="s">
        <v>469</v>
      </c>
      <c r="G176" s="118" t="s">
        <v>278</v>
      </c>
      <c r="H176" s="119">
        <v>0.4</v>
      </c>
      <c r="I176" s="120"/>
      <c r="J176" s="121">
        <f>ROUND(I176*H176,2)</f>
        <v>0</v>
      </c>
      <c r="K176" s="167"/>
      <c r="AT176" s="12"/>
      <c r="AU176" s="12"/>
    </row>
    <row r="177" spans="2:47" s="1" customFormat="1">
      <c r="B177" s="27"/>
      <c r="C177" s="158"/>
      <c r="D177" s="128" t="s">
        <v>410</v>
      </c>
      <c r="E177" s="169" t="s">
        <v>3</v>
      </c>
      <c r="F177" s="170" t="s">
        <v>470</v>
      </c>
      <c r="G177" s="171"/>
      <c r="H177" s="172">
        <v>0.4</v>
      </c>
      <c r="I177" s="130"/>
      <c r="K177" s="159"/>
      <c r="AT177" s="12"/>
      <c r="AU177" s="12"/>
    </row>
    <row r="178" spans="2:47" s="1" customFormat="1" ht="24">
      <c r="B178" s="27"/>
      <c r="C178" s="166">
        <v>47</v>
      </c>
      <c r="D178" s="115" t="s">
        <v>145</v>
      </c>
      <c r="E178" s="116" t="s">
        <v>471</v>
      </c>
      <c r="F178" s="117" t="s">
        <v>472</v>
      </c>
      <c r="G178" s="118" t="s">
        <v>374</v>
      </c>
      <c r="H178" s="119">
        <v>21</v>
      </c>
      <c r="I178" s="120"/>
      <c r="J178" s="121">
        <f>ROUND(I178*H178,2)</f>
        <v>0</v>
      </c>
      <c r="K178" s="167"/>
      <c r="AT178" s="12"/>
      <c r="AU178" s="12"/>
    </row>
    <row r="179" spans="2:47" s="1" customFormat="1">
      <c r="B179" s="27"/>
      <c r="C179" s="158"/>
      <c r="D179" s="128" t="s">
        <v>149</v>
      </c>
      <c r="F179" s="129" t="s">
        <v>472</v>
      </c>
      <c r="I179" s="130"/>
      <c r="K179" s="159"/>
      <c r="AT179" s="12"/>
      <c r="AU179" s="12"/>
    </row>
    <row r="180" spans="2:47" s="1" customFormat="1" ht="24">
      <c r="B180" s="27"/>
      <c r="C180" s="166">
        <v>48</v>
      </c>
      <c r="D180" s="115" t="s">
        <v>145</v>
      </c>
      <c r="E180" s="116" t="s">
        <v>473</v>
      </c>
      <c r="F180" s="117" t="s">
        <v>474</v>
      </c>
      <c r="G180" s="118" t="s">
        <v>374</v>
      </c>
      <c r="H180" s="119">
        <v>21</v>
      </c>
      <c r="I180" s="120"/>
      <c r="J180" s="121">
        <f>ROUND(I180*H180,2)</f>
        <v>0</v>
      </c>
      <c r="K180" s="167"/>
      <c r="AT180" s="12"/>
      <c r="AU180" s="12"/>
    </row>
    <row r="181" spans="2:47" s="1" customFormat="1" ht="19.5">
      <c r="B181" s="36"/>
      <c r="C181" s="158"/>
      <c r="D181" s="128" t="s">
        <v>149</v>
      </c>
      <c r="F181" s="129" t="s">
        <v>474</v>
      </c>
      <c r="I181" s="130"/>
      <c r="K181" s="159"/>
    </row>
    <row r="182" spans="2:47" ht="24">
      <c r="C182" s="166">
        <v>49</v>
      </c>
      <c r="D182" s="115" t="s">
        <v>442</v>
      </c>
      <c r="E182" s="116" t="s">
        <v>475</v>
      </c>
      <c r="F182" s="117" t="s">
        <v>476</v>
      </c>
      <c r="G182" s="118" t="s">
        <v>374</v>
      </c>
      <c r="H182" s="119">
        <v>22.05</v>
      </c>
      <c r="I182" s="120"/>
      <c r="J182" s="121">
        <f>ROUND(I182*H182,2)</f>
        <v>0</v>
      </c>
      <c r="K182" s="167"/>
      <c r="V182" s="123"/>
    </row>
    <row r="183" spans="2:47">
      <c r="C183" s="158"/>
      <c r="D183" s="128" t="s">
        <v>410</v>
      </c>
      <c r="E183" s="171"/>
      <c r="F183" s="170" t="s">
        <v>477</v>
      </c>
      <c r="G183" s="171"/>
      <c r="H183" s="172">
        <v>22.05</v>
      </c>
      <c r="I183" s="130"/>
      <c r="J183" s="1"/>
      <c r="K183" s="159"/>
      <c r="V183" s="133"/>
    </row>
    <row r="184" spans="2:47" ht="24">
      <c r="C184" s="166">
        <v>50</v>
      </c>
      <c r="D184" s="115" t="s">
        <v>145</v>
      </c>
      <c r="E184" s="116" t="s">
        <v>478</v>
      </c>
      <c r="F184" s="117" t="s">
        <v>479</v>
      </c>
      <c r="G184" s="118" t="s">
        <v>463</v>
      </c>
      <c r="H184" s="119">
        <v>2</v>
      </c>
      <c r="I184" s="120"/>
      <c r="J184" s="121">
        <f>ROUND(I184*H184,2)</f>
        <v>0</v>
      </c>
      <c r="K184" s="167"/>
    </row>
    <row r="185" spans="2:47" ht="19.5">
      <c r="C185" s="158"/>
      <c r="D185" s="128" t="s">
        <v>149</v>
      </c>
      <c r="E185" s="1"/>
      <c r="F185" s="129" t="s">
        <v>479</v>
      </c>
      <c r="G185" s="1"/>
      <c r="H185" s="1"/>
      <c r="I185" s="130"/>
      <c r="J185" s="1"/>
      <c r="K185" s="159"/>
    </row>
    <row r="186" spans="2:47" ht="24">
      <c r="C186" s="166">
        <v>51</v>
      </c>
      <c r="D186" s="115" t="s">
        <v>442</v>
      </c>
      <c r="E186" s="116" t="s">
        <v>480</v>
      </c>
      <c r="F186" s="117" t="s">
        <v>481</v>
      </c>
      <c r="G186" s="118" t="s">
        <v>463</v>
      </c>
      <c r="H186" s="119">
        <v>2</v>
      </c>
      <c r="I186" s="120"/>
      <c r="J186" s="121">
        <f>ROUND(I186*H186,2)</f>
        <v>0</v>
      </c>
      <c r="K186" s="167"/>
    </row>
    <row r="187" spans="2:47">
      <c r="C187" s="158"/>
      <c r="D187" s="128" t="s">
        <v>149</v>
      </c>
      <c r="E187" s="1"/>
      <c r="F187" s="129" t="s">
        <v>481</v>
      </c>
      <c r="G187" s="1"/>
      <c r="H187" s="1"/>
      <c r="I187" s="130"/>
      <c r="J187" s="1"/>
      <c r="K187" s="159"/>
    </row>
    <row r="188" spans="2:47" ht="24">
      <c r="C188" s="166">
        <v>52</v>
      </c>
      <c r="D188" s="115" t="s">
        <v>145</v>
      </c>
      <c r="E188" s="116" t="s">
        <v>482</v>
      </c>
      <c r="F188" s="117" t="s">
        <v>483</v>
      </c>
      <c r="G188" s="118" t="s">
        <v>435</v>
      </c>
      <c r="H188" s="119">
        <v>6.1950000000000003</v>
      </c>
      <c r="I188" s="120"/>
      <c r="J188" s="121">
        <f>ROUND(I188*H188,2)</f>
        <v>0</v>
      </c>
      <c r="K188" s="167"/>
    </row>
    <row r="189" spans="2:47" ht="19.5">
      <c r="C189" s="158"/>
      <c r="D189" s="128" t="s">
        <v>149</v>
      </c>
      <c r="E189" s="1"/>
      <c r="F189" s="129" t="s">
        <v>483</v>
      </c>
      <c r="G189" s="1"/>
      <c r="H189" s="1"/>
      <c r="I189" s="130"/>
      <c r="J189" s="1"/>
      <c r="K189" s="159"/>
    </row>
    <row r="190" spans="2:47" ht="24">
      <c r="C190" s="166">
        <v>53</v>
      </c>
      <c r="D190" s="115" t="s">
        <v>145</v>
      </c>
      <c r="E190" s="116" t="s">
        <v>484</v>
      </c>
      <c r="F190" s="117" t="s">
        <v>485</v>
      </c>
      <c r="G190" s="118" t="s">
        <v>435</v>
      </c>
      <c r="H190" s="119">
        <v>6.1950000000000003</v>
      </c>
      <c r="I190" s="120"/>
      <c r="J190" s="121">
        <f>ROUND(I190*H190,2)</f>
        <v>0</v>
      </c>
      <c r="K190" s="167"/>
    </row>
    <row r="191" spans="2:47" ht="19.5">
      <c r="C191" s="158"/>
      <c r="D191" s="128" t="s">
        <v>149</v>
      </c>
      <c r="E191" s="1"/>
      <c r="F191" s="129" t="s">
        <v>485</v>
      </c>
      <c r="G191" s="1"/>
      <c r="H191" s="1"/>
      <c r="I191" s="130"/>
      <c r="J191" s="1"/>
      <c r="K191" s="159"/>
    </row>
    <row r="192" spans="2:47" ht="24">
      <c r="C192" s="166">
        <v>54</v>
      </c>
      <c r="D192" s="115" t="s">
        <v>145</v>
      </c>
      <c r="E192" s="116" t="s">
        <v>486</v>
      </c>
      <c r="F192" s="117" t="s">
        <v>487</v>
      </c>
      <c r="G192" s="118" t="s">
        <v>435</v>
      </c>
      <c r="H192" s="119">
        <v>86.73</v>
      </c>
      <c r="I192" s="120"/>
      <c r="J192" s="121">
        <f>ROUND(I192*H192,2)</f>
        <v>0</v>
      </c>
      <c r="K192" s="167"/>
    </row>
    <row r="193" spans="3:11">
      <c r="C193" s="158"/>
      <c r="D193" s="128" t="s">
        <v>410</v>
      </c>
      <c r="E193" s="171"/>
      <c r="F193" s="170" t="s">
        <v>488</v>
      </c>
      <c r="G193" s="171"/>
      <c r="H193" s="172">
        <v>86.73</v>
      </c>
      <c r="I193" s="130"/>
      <c r="J193" s="1"/>
      <c r="K193" s="159"/>
    </row>
    <row r="194" spans="3:11" ht="36">
      <c r="C194" s="166">
        <v>55</v>
      </c>
      <c r="D194" s="115" t="s">
        <v>145</v>
      </c>
      <c r="E194" s="116" t="s">
        <v>489</v>
      </c>
      <c r="F194" s="117" t="s">
        <v>490</v>
      </c>
      <c r="G194" s="118" t="s">
        <v>435</v>
      </c>
      <c r="H194" s="119">
        <v>6.1950000000000003</v>
      </c>
      <c r="I194" s="120"/>
      <c r="J194" s="121">
        <f>ROUND(I194*H194,2)</f>
        <v>0</v>
      </c>
      <c r="K194" s="167"/>
    </row>
    <row r="195" spans="3:11" ht="19.5">
      <c r="C195" s="158"/>
      <c r="D195" s="128" t="s">
        <v>149</v>
      </c>
      <c r="E195" s="1"/>
      <c r="F195" s="129" t="s">
        <v>490</v>
      </c>
      <c r="G195" s="1"/>
      <c r="H195" s="1"/>
      <c r="I195" s="130"/>
      <c r="J195" s="1"/>
      <c r="K195" s="159"/>
    </row>
    <row r="196" spans="3:11" ht="24">
      <c r="C196" s="166">
        <v>56</v>
      </c>
      <c r="D196" s="115" t="s">
        <v>145</v>
      </c>
      <c r="E196" s="116" t="s">
        <v>491</v>
      </c>
      <c r="F196" s="117" t="s">
        <v>492</v>
      </c>
      <c r="G196" s="118" t="s">
        <v>435</v>
      </c>
      <c r="H196" s="119">
        <v>106.127</v>
      </c>
      <c r="I196" s="120"/>
      <c r="J196" s="121">
        <f>ROUND(I196*H196,2)</f>
        <v>0</v>
      </c>
      <c r="K196" s="167"/>
    </row>
    <row r="197" spans="3:11" ht="19.5">
      <c r="C197" s="158"/>
      <c r="D197" s="128" t="s">
        <v>149</v>
      </c>
      <c r="E197" s="1"/>
      <c r="F197" s="129" t="s">
        <v>492</v>
      </c>
      <c r="G197" s="1"/>
      <c r="H197" s="1"/>
      <c r="I197" s="130"/>
      <c r="J197" s="1"/>
      <c r="K197" s="159"/>
    </row>
    <row r="198" spans="3:11" ht="24">
      <c r="C198" s="166">
        <v>57</v>
      </c>
      <c r="D198" s="115" t="s">
        <v>145</v>
      </c>
      <c r="E198" s="116" t="s">
        <v>493</v>
      </c>
      <c r="F198" s="117" t="s">
        <v>494</v>
      </c>
      <c r="G198" s="118" t="s">
        <v>166</v>
      </c>
      <c r="H198" s="119">
        <v>3</v>
      </c>
      <c r="I198" s="120"/>
      <c r="J198" s="121">
        <f>ROUND(I198*H198,2)</f>
        <v>0</v>
      </c>
      <c r="K198" s="167"/>
    </row>
    <row r="199" spans="3:11">
      <c r="C199" s="158"/>
      <c r="D199" s="128" t="s">
        <v>410</v>
      </c>
      <c r="E199" s="169" t="s">
        <v>3</v>
      </c>
      <c r="F199" s="170" t="s">
        <v>495</v>
      </c>
      <c r="G199" s="171"/>
      <c r="H199" s="172">
        <v>3</v>
      </c>
      <c r="I199" s="130"/>
      <c r="J199" s="1"/>
      <c r="K199" s="159"/>
    </row>
    <row r="200" spans="3:11" ht="24">
      <c r="C200" s="166">
        <v>58</v>
      </c>
      <c r="D200" s="115" t="s">
        <v>442</v>
      </c>
      <c r="E200" s="116" t="s">
        <v>496</v>
      </c>
      <c r="F200" s="117" t="s">
        <v>497</v>
      </c>
      <c r="G200" s="118" t="s">
        <v>166</v>
      </c>
      <c r="H200" s="119">
        <v>3.15</v>
      </c>
      <c r="I200" s="120"/>
      <c r="J200" s="121">
        <f>ROUND(I200*H200,2)</f>
        <v>0</v>
      </c>
      <c r="K200" s="167"/>
    </row>
    <row r="201" spans="3:11">
      <c r="C201" s="158"/>
      <c r="D201" s="128" t="s">
        <v>410</v>
      </c>
      <c r="E201" s="171"/>
      <c r="F201" s="170" t="s">
        <v>498</v>
      </c>
      <c r="G201" s="171"/>
      <c r="H201" s="172">
        <v>3.15</v>
      </c>
      <c r="I201" s="171"/>
      <c r="J201" s="1"/>
      <c r="K201" s="159"/>
    </row>
    <row r="202" spans="3:11" ht="12">
      <c r="C202" s="166">
        <v>59</v>
      </c>
      <c r="D202" s="115" t="s">
        <v>145</v>
      </c>
      <c r="E202" s="116" t="s">
        <v>499</v>
      </c>
      <c r="F202" s="117" t="s">
        <v>500</v>
      </c>
      <c r="G202" s="118" t="s">
        <v>414</v>
      </c>
      <c r="H202" s="119">
        <v>7</v>
      </c>
      <c r="I202" s="120"/>
      <c r="J202" s="121">
        <f>ROUND(I202*H202,2)</f>
        <v>0</v>
      </c>
      <c r="K202" s="167"/>
    </row>
    <row r="203" spans="3:11">
      <c r="C203" s="158"/>
      <c r="D203" s="128" t="s">
        <v>149</v>
      </c>
      <c r="E203" s="1"/>
      <c r="F203" s="129" t="s">
        <v>500</v>
      </c>
      <c r="G203" s="1"/>
      <c r="H203" s="1"/>
      <c r="I203" s="130"/>
      <c r="J203" s="1"/>
      <c r="K203" s="159"/>
    </row>
    <row r="204" spans="3:11" ht="12">
      <c r="C204" s="166">
        <v>60</v>
      </c>
      <c r="D204" s="115" t="s">
        <v>145</v>
      </c>
      <c r="E204" s="116" t="s">
        <v>501</v>
      </c>
      <c r="F204" s="117" t="s">
        <v>502</v>
      </c>
      <c r="G204" s="118" t="s">
        <v>148</v>
      </c>
      <c r="H204" s="119">
        <v>1</v>
      </c>
      <c r="I204" s="120"/>
      <c r="J204" s="121">
        <f>ROUND(I204*H204,2)</f>
        <v>0</v>
      </c>
      <c r="K204" s="167"/>
    </row>
    <row r="205" spans="3:11">
      <c r="C205" s="158"/>
      <c r="D205" s="128" t="s">
        <v>149</v>
      </c>
      <c r="E205" s="1"/>
      <c r="F205" s="129" t="s">
        <v>502</v>
      </c>
      <c r="G205" s="1"/>
      <c r="H205" s="1"/>
      <c r="I205" s="130"/>
      <c r="J205" s="1"/>
      <c r="K205" s="159"/>
    </row>
    <row r="206" spans="3:11" ht="12">
      <c r="C206" s="166">
        <v>61</v>
      </c>
      <c r="D206" s="115" t="s">
        <v>145</v>
      </c>
      <c r="E206" s="116" t="s">
        <v>503</v>
      </c>
      <c r="F206" s="117" t="s">
        <v>504</v>
      </c>
      <c r="G206" s="118" t="s">
        <v>148</v>
      </c>
      <c r="H206" s="119">
        <v>1</v>
      </c>
      <c r="I206" s="120"/>
      <c r="J206" s="121">
        <f>ROUND(I206*H206,2)</f>
        <v>0</v>
      </c>
      <c r="K206" s="167"/>
    </row>
    <row r="207" spans="3:11">
      <c r="C207" s="158"/>
      <c r="D207" s="128" t="s">
        <v>149</v>
      </c>
      <c r="E207" s="1"/>
      <c r="F207" s="129" t="s">
        <v>504</v>
      </c>
      <c r="G207" s="1"/>
      <c r="H207" s="1"/>
      <c r="I207" s="130"/>
      <c r="J207" s="1"/>
      <c r="K207" s="159"/>
    </row>
    <row r="208" spans="3:11" ht="24">
      <c r="C208" s="166">
        <v>62</v>
      </c>
      <c r="D208" s="115" t="s">
        <v>145</v>
      </c>
      <c r="E208" s="116" t="s">
        <v>505</v>
      </c>
      <c r="F208" s="117" t="s">
        <v>506</v>
      </c>
      <c r="G208" s="118" t="s">
        <v>507</v>
      </c>
      <c r="H208" s="119">
        <v>1</v>
      </c>
      <c r="I208" s="120"/>
      <c r="J208" s="121">
        <f>ROUND(I208*H208,2)</f>
        <v>0</v>
      </c>
      <c r="K208" s="167"/>
    </row>
    <row r="209" spans="3:11">
      <c r="C209" s="158"/>
      <c r="D209" s="128" t="s">
        <v>149</v>
      </c>
      <c r="E209" s="1"/>
      <c r="F209" s="129" t="s">
        <v>506</v>
      </c>
      <c r="G209" s="1"/>
      <c r="H209" s="1"/>
      <c r="I209" s="130"/>
      <c r="J209" s="1"/>
      <c r="K209" s="159"/>
    </row>
    <row r="210" spans="3:11" ht="24">
      <c r="C210" s="166">
        <v>63</v>
      </c>
      <c r="D210" s="115" t="s">
        <v>145</v>
      </c>
      <c r="E210" s="116" t="s">
        <v>508</v>
      </c>
      <c r="F210" s="117" t="s">
        <v>509</v>
      </c>
      <c r="G210" s="118" t="s">
        <v>507</v>
      </c>
      <c r="H210" s="119">
        <v>1</v>
      </c>
      <c r="I210" s="120"/>
      <c r="J210" s="121">
        <f>ROUND(I210*H210,2)</f>
        <v>0</v>
      </c>
      <c r="K210" s="167"/>
    </row>
    <row r="211" spans="3:11">
      <c r="C211" s="179"/>
      <c r="D211" s="180" t="s">
        <v>149</v>
      </c>
      <c r="E211" s="181"/>
      <c r="F211" s="182" t="s">
        <v>509</v>
      </c>
      <c r="G211" s="181"/>
      <c r="H211" s="181"/>
      <c r="I211" s="183"/>
      <c r="J211" s="181"/>
      <c r="K211" s="184"/>
    </row>
  </sheetData>
  <autoFilter ref="C79:K211" xr:uid="{00000000-0009-0000-0000-000002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103AD-2902-4870-B840-89468FDFEF86}">
  <sheetPr>
    <pageSetUpPr fitToPage="1"/>
  </sheetPr>
  <dimension ref="B2:BM135"/>
  <sheetViews>
    <sheetView showGridLines="0" topLeftCell="A110" workbookViewId="0">
      <selection activeCell="I130" sqref="I82:I1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236" t="s">
        <v>6</v>
      </c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2" t="s">
        <v>80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77</v>
      </c>
    </row>
    <row r="4" spans="2:46" ht="24.95" customHeight="1">
      <c r="B4" s="15"/>
      <c r="D4" s="16" t="s">
        <v>122</v>
      </c>
      <c r="L4" s="15"/>
      <c r="M4" s="81" t="s">
        <v>11</v>
      </c>
      <c r="AT4" s="12" t="s">
        <v>4</v>
      </c>
    </row>
    <row r="5" spans="2:46" ht="6.95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234" t="str">
        <f>'Rekapitulace stavby'!K6</f>
        <v>INFRASTRUKTURA PRO ELEKTROMOBILITU - lokalita Mírová</v>
      </c>
      <c r="F7" s="235"/>
      <c r="G7" s="235"/>
      <c r="H7" s="235"/>
      <c r="L7" s="15"/>
    </row>
    <row r="8" spans="2:46" s="1" customFormat="1" ht="12" customHeight="1">
      <c r="B8" s="27"/>
      <c r="D8" s="22" t="s">
        <v>123</v>
      </c>
      <c r="L8" s="27"/>
    </row>
    <row r="9" spans="2:46" s="1" customFormat="1" ht="16.5" customHeight="1">
      <c r="B9" s="27"/>
      <c r="E9" s="232" t="s">
        <v>510</v>
      </c>
      <c r="F9" s="233"/>
      <c r="G9" s="233"/>
      <c r="H9" s="233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2" t="s">
        <v>18</v>
      </c>
      <c r="F11" s="20" t="s">
        <v>3</v>
      </c>
      <c r="I11" s="22" t="s">
        <v>19</v>
      </c>
      <c r="J11" s="20" t="s">
        <v>3</v>
      </c>
      <c r="L11" s="27"/>
    </row>
    <row r="12" spans="2:46" s="1" customFormat="1" ht="12" customHeight="1">
      <c r="B12" s="27"/>
      <c r="D12" s="22" t="s">
        <v>20</v>
      </c>
      <c r="F12" s="20" t="s">
        <v>21</v>
      </c>
      <c r="I12" s="22" t="s">
        <v>22</v>
      </c>
      <c r="J12" s="44">
        <f>'Rekapitulace stavby'!AN8</f>
        <v>46097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2" t="s">
        <v>23</v>
      </c>
      <c r="I14" s="22" t="s">
        <v>24</v>
      </c>
      <c r="J14" s="20" t="str">
        <f>IF('Rekapitulace stavby'!AN10="","",'Rekapitulace stavby'!AN10)</f>
        <v/>
      </c>
      <c r="L14" s="27"/>
    </row>
    <row r="15" spans="2:46" s="1" customFormat="1" ht="18" customHeight="1">
      <c r="B15" s="27"/>
      <c r="E15" s="20" t="str">
        <f>IF('Rekapitulace stavby'!E11="","",'Rekapitulace stavby'!E11)</f>
        <v xml:space="preserve"> </v>
      </c>
      <c r="I15" s="22" t="s">
        <v>26</v>
      </c>
      <c r="J15" s="20" t="str">
        <f>IF('Rekapitulace stavby'!AN11="","",'Rekapitulace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2" t="s">
        <v>27</v>
      </c>
      <c r="I17" s="22" t="s">
        <v>24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237" t="str">
        <f>'Rekapitulace stavby'!E14</f>
        <v>Vyplň údaj</v>
      </c>
      <c r="F18" s="238"/>
      <c r="G18" s="238"/>
      <c r="H18" s="238"/>
      <c r="I18" s="22" t="s">
        <v>26</v>
      </c>
      <c r="J18" s="23" t="str">
        <f>'Rekapitulace stavby'!AN14</f>
        <v>Vyplň údaj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2" t="s">
        <v>29</v>
      </c>
      <c r="I20" s="22" t="s">
        <v>24</v>
      </c>
      <c r="J20" s="20" t="str">
        <f>IF('Rekapitulace stavby'!AN16="","",'Rekapitulace stavby'!AN16)</f>
        <v/>
      </c>
      <c r="L20" s="27"/>
    </row>
    <row r="21" spans="2:12" s="1" customFormat="1" ht="18" customHeight="1">
      <c r="B21" s="27"/>
      <c r="E21" s="20" t="str">
        <f>IF('Rekapitulace stavby'!E17="","",'Rekapitulace stavby'!E17)</f>
        <v xml:space="preserve"> </v>
      </c>
      <c r="I21" s="22" t="s">
        <v>26</v>
      </c>
      <c r="J21" s="20" t="str">
        <f>IF('Rekapitulace stavby'!AN17="","",'Rekapitulace stavby'!AN17)</f>
        <v/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2" t="s">
        <v>31</v>
      </c>
      <c r="I23" s="22" t="s">
        <v>24</v>
      </c>
      <c r="J23" s="20" t="str">
        <f>IF('Rekapitulace stavby'!AN19="","",'Rekapitulace stavby'!AN19)</f>
        <v/>
      </c>
      <c r="L23" s="27"/>
    </row>
    <row r="24" spans="2:12" s="1" customFormat="1" ht="18" customHeight="1">
      <c r="B24" s="27"/>
      <c r="E24" s="20" t="str">
        <f>IF('Rekapitulace stavby'!E20="","",'Rekapitulace stavby'!E20)</f>
        <v xml:space="preserve"> </v>
      </c>
      <c r="I24" s="22" t="s">
        <v>26</v>
      </c>
      <c r="J24" s="20" t="str">
        <f>IF('Rekapitulace stavby'!AN20="","",'Rekapitulace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2" t="s">
        <v>32</v>
      </c>
      <c r="L26" s="27"/>
    </row>
    <row r="27" spans="2:12" s="7" customFormat="1" ht="16.5" customHeight="1">
      <c r="B27" s="82"/>
      <c r="E27" s="239" t="s">
        <v>3</v>
      </c>
      <c r="F27" s="239"/>
      <c r="G27" s="239"/>
      <c r="H27" s="239"/>
      <c r="L27" s="82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5"/>
      <c r="E29" s="45"/>
      <c r="F29" s="45"/>
      <c r="G29" s="45"/>
      <c r="H29" s="45"/>
      <c r="I29" s="45"/>
      <c r="J29" s="45"/>
      <c r="K29" s="45"/>
      <c r="L29" s="27"/>
    </row>
    <row r="30" spans="2:12" s="1" customFormat="1" ht="25.35" customHeight="1">
      <c r="B30" s="27"/>
      <c r="D30" s="83" t="s">
        <v>34</v>
      </c>
      <c r="J30" s="58">
        <f>ROUND(J80, 2)</f>
        <v>0</v>
      </c>
      <c r="L30" s="27"/>
    </row>
    <row r="31" spans="2:12" s="1" customFormat="1" ht="6.95" customHeight="1">
      <c r="B31" s="27"/>
      <c r="D31" s="45"/>
      <c r="E31" s="45"/>
      <c r="F31" s="45"/>
      <c r="G31" s="45"/>
      <c r="H31" s="45"/>
      <c r="I31" s="45"/>
      <c r="J31" s="45"/>
      <c r="K31" s="45"/>
      <c r="L31" s="27"/>
    </row>
    <row r="32" spans="2:12" s="1" customFormat="1" ht="14.45" customHeight="1">
      <c r="B32" s="27"/>
      <c r="F32" s="30" t="s">
        <v>36</v>
      </c>
      <c r="I32" s="30" t="s">
        <v>35</v>
      </c>
      <c r="J32" s="30" t="s">
        <v>37</v>
      </c>
      <c r="L32" s="27"/>
    </row>
    <row r="33" spans="2:12" s="1" customFormat="1" ht="14.45" customHeight="1">
      <c r="B33" s="27"/>
      <c r="D33" s="47" t="s">
        <v>38</v>
      </c>
      <c r="E33" s="22" t="s">
        <v>39</v>
      </c>
      <c r="F33" s="76">
        <f>J30</f>
        <v>0</v>
      </c>
      <c r="I33" s="84">
        <v>0.21</v>
      </c>
      <c r="J33" s="76">
        <f>F33*I33</f>
        <v>0</v>
      </c>
      <c r="L33" s="27"/>
    </row>
    <row r="34" spans="2:12" s="1" customFormat="1" ht="14.45" customHeight="1">
      <c r="B34" s="27"/>
      <c r="E34" s="22" t="s">
        <v>40</v>
      </c>
      <c r="F34" s="76">
        <f>ROUND((SUM(BF80:BF131)),  2)</f>
        <v>0</v>
      </c>
      <c r="I34" s="84">
        <v>0.12</v>
      </c>
      <c r="J34" s="76">
        <f>ROUND(((SUM(BF80:BF131))*I34),  2)</f>
        <v>0</v>
      </c>
      <c r="L34" s="27"/>
    </row>
    <row r="35" spans="2:12" s="1" customFormat="1" ht="14.45" hidden="1" customHeight="1">
      <c r="B35" s="27"/>
      <c r="E35" s="22" t="s">
        <v>41</v>
      </c>
      <c r="F35" s="76">
        <f>ROUND((SUM(BG80:BG131)),  2)</f>
        <v>0</v>
      </c>
      <c r="I35" s="84">
        <v>0.21</v>
      </c>
      <c r="J35" s="76">
        <f>0</f>
        <v>0</v>
      </c>
      <c r="L35" s="27"/>
    </row>
    <row r="36" spans="2:12" s="1" customFormat="1" ht="14.45" hidden="1" customHeight="1">
      <c r="B36" s="27"/>
      <c r="E36" s="22" t="s">
        <v>42</v>
      </c>
      <c r="F36" s="76">
        <f>ROUND((SUM(BH80:BH131)),  2)</f>
        <v>0</v>
      </c>
      <c r="I36" s="84">
        <v>0.12</v>
      </c>
      <c r="J36" s="76">
        <f>0</f>
        <v>0</v>
      </c>
      <c r="L36" s="27"/>
    </row>
    <row r="37" spans="2:12" s="1" customFormat="1" ht="14.45" hidden="1" customHeight="1">
      <c r="B37" s="27"/>
      <c r="E37" s="22" t="s">
        <v>43</v>
      </c>
      <c r="F37" s="76">
        <f>ROUND((SUM(BI80:BI131)),  2)</f>
        <v>0</v>
      </c>
      <c r="I37" s="84">
        <v>0</v>
      </c>
      <c r="J37" s="76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5"/>
      <c r="D39" s="86" t="s">
        <v>44</v>
      </c>
      <c r="E39" s="49"/>
      <c r="F39" s="49"/>
      <c r="G39" s="87" t="s">
        <v>45</v>
      </c>
      <c r="H39" s="88" t="s">
        <v>46</v>
      </c>
      <c r="I39" s="49"/>
      <c r="J39" s="89">
        <f>SUM(J30:J37)</f>
        <v>0</v>
      </c>
      <c r="K39" s="90"/>
      <c r="L39" s="27"/>
    </row>
    <row r="40" spans="2:12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7"/>
    </row>
    <row r="44" spans="2:12" s="1" customFormat="1" ht="6.95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2:12" s="1" customFormat="1" ht="24.95" customHeight="1">
      <c r="B45" s="27"/>
      <c r="C45" s="16" t="s">
        <v>125</v>
      </c>
      <c r="L45" s="27"/>
    </row>
    <row r="46" spans="2:12" s="1" customFormat="1" ht="6.95" customHeight="1">
      <c r="B46" s="27"/>
      <c r="L46" s="27"/>
    </row>
    <row r="47" spans="2:12" s="1" customFormat="1" ht="12" customHeight="1">
      <c r="B47" s="27"/>
      <c r="C47" s="22" t="s">
        <v>16</v>
      </c>
      <c r="L47" s="27"/>
    </row>
    <row r="48" spans="2:12" s="1" customFormat="1" ht="16.5" customHeight="1">
      <c r="B48" s="27"/>
      <c r="E48" s="234" t="str">
        <f>E7</f>
        <v>INFRASTRUKTURA PRO ELEKTROMOBILITU - lokalita Mírová</v>
      </c>
      <c r="F48" s="235"/>
      <c r="G48" s="235"/>
      <c r="H48" s="235"/>
      <c r="L48" s="27"/>
    </row>
    <row r="49" spans="2:47" s="1" customFormat="1" ht="12" customHeight="1">
      <c r="B49" s="27"/>
      <c r="C49" s="22" t="s">
        <v>123</v>
      </c>
      <c r="L49" s="27"/>
    </row>
    <row r="50" spans="2:47" s="1" customFormat="1" ht="16.5" customHeight="1">
      <c r="B50" s="27"/>
      <c r="E50" s="232" t="str">
        <f>E9</f>
        <v>SO02 - Trakční kabely</v>
      </c>
      <c r="F50" s="233"/>
      <c r="G50" s="233"/>
      <c r="H50" s="233"/>
      <c r="L50" s="27"/>
    </row>
    <row r="51" spans="2:47" s="1" customFormat="1" ht="6.95" customHeight="1">
      <c r="B51" s="27"/>
      <c r="L51" s="27"/>
    </row>
    <row r="52" spans="2:47" s="1" customFormat="1" ht="12" customHeight="1">
      <c r="B52" s="27"/>
      <c r="C52" s="22" t="s">
        <v>20</v>
      </c>
      <c r="F52" s="20" t="str">
        <f>F12</f>
        <v xml:space="preserve">k.ú. Vítkovice, p. č. 822 </v>
      </c>
      <c r="I52" s="22" t="s">
        <v>22</v>
      </c>
      <c r="J52" s="44">
        <f>IF(J12="","",J12)</f>
        <v>46097</v>
      </c>
      <c r="L52" s="27"/>
    </row>
    <row r="53" spans="2:47" s="1" customFormat="1" ht="6.95" customHeight="1">
      <c r="B53" s="27"/>
      <c r="L53" s="27"/>
    </row>
    <row r="54" spans="2:47" s="1" customFormat="1" ht="15.2" customHeight="1">
      <c r="B54" s="27"/>
      <c r="C54" s="22" t="s">
        <v>23</v>
      </c>
      <c r="F54" s="20" t="str">
        <f>E15</f>
        <v xml:space="preserve"> </v>
      </c>
      <c r="I54" s="22" t="s">
        <v>29</v>
      </c>
      <c r="J54" s="25" t="str">
        <f>E21</f>
        <v xml:space="preserve"> </v>
      </c>
      <c r="L54" s="27"/>
    </row>
    <row r="55" spans="2:47" s="1" customFormat="1" ht="15.2" customHeight="1">
      <c r="B55" s="27"/>
      <c r="C55" s="22" t="s">
        <v>27</v>
      </c>
      <c r="F55" s="20" t="str">
        <f>IF(E18="","",E18)</f>
        <v>Vyplň údaj</v>
      </c>
      <c r="I55" s="22" t="s">
        <v>31</v>
      </c>
      <c r="J55" s="25" t="str">
        <f>E24</f>
        <v xml:space="preserve"> </v>
      </c>
      <c r="L55" s="27"/>
    </row>
    <row r="56" spans="2:47" s="1" customFormat="1" ht="10.35" customHeight="1">
      <c r="B56" s="27"/>
      <c r="L56" s="27"/>
    </row>
    <row r="57" spans="2:47" s="1" customFormat="1" ht="29.25" customHeight="1">
      <c r="B57" s="27"/>
      <c r="C57" s="91" t="s">
        <v>126</v>
      </c>
      <c r="D57" s="85"/>
      <c r="E57" s="85"/>
      <c r="F57" s="85"/>
      <c r="G57" s="85"/>
      <c r="H57" s="85"/>
      <c r="I57" s="85"/>
      <c r="J57" s="92" t="s">
        <v>127</v>
      </c>
      <c r="K57" s="85"/>
      <c r="L57" s="27"/>
    </row>
    <row r="58" spans="2:47" s="1" customFormat="1" ht="10.35" customHeight="1">
      <c r="B58" s="27"/>
      <c r="L58" s="27"/>
    </row>
    <row r="59" spans="2:47" s="1" customFormat="1" ht="22.9" customHeight="1">
      <c r="B59" s="27"/>
      <c r="C59" s="93" t="s">
        <v>66</v>
      </c>
      <c r="J59" s="58">
        <f>J80</f>
        <v>0</v>
      </c>
      <c r="L59" s="27"/>
      <c r="AU59" s="12" t="s">
        <v>128</v>
      </c>
    </row>
    <row r="60" spans="2:47" s="8" customFormat="1" ht="24.95" customHeight="1">
      <c r="B60" s="94"/>
      <c r="D60" s="138"/>
      <c r="E60" s="95"/>
      <c r="F60" s="95"/>
      <c r="G60" s="95"/>
      <c r="H60" s="95"/>
      <c r="I60" s="95"/>
      <c r="J60" s="96"/>
      <c r="L60" s="94"/>
    </row>
    <row r="61" spans="2:47" s="1" customFormat="1" ht="21.75" customHeight="1">
      <c r="B61" s="27"/>
      <c r="L61" s="27"/>
    </row>
    <row r="62" spans="2:47" s="1" customFormat="1" ht="6.95" customHeight="1"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27"/>
    </row>
    <row r="66" spans="2:63" s="1" customFormat="1" ht="6.95" customHeight="1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27"/>
    </row>
    <row r="67" spans="2:63" s="1" customFormat="1" ht="24.95" customHeight="1">
      <c r="B67" s="27"/>
      <c r="C67" s="16" t="s">
        <v>129</v>
      </c>
      <c r="L67" s="27"/>
    </row>
    <row r="68" spans="2:63" s="1" customFormat="1" ht="6.95" customHeight="1">
      <c r="B68" s="27"/>
      <c r="L68" s="27"/>
    </row>
    <row r="69" spans="2:63" s="1" customFormat="1" ht="12" customHeight="1">
      <c r="B69" s="27"/>
      <c r="C69" s="22" t="s">
        <v>16</v>
      </c>
      <c r="L69" s="27"/>
    </row>
    <row r="70" spans="2:63" s="1" customFormat="1" ht="16.5" customHeight="1">
      <c r="B70" s="27"/>
      <c r="E70" s="234" t="str">
        <f>E7</f>
        <v>INFRASTRUKTURA PRO ELEKTROMOBILITU - lokalita Mírová</v>
      </c>
      <c r="F70" s="235"/>
      <c r="G70" s="235"/>
      <c r="H70" s="235"/>
      <c r="L70" s="27"/>
    </row>
    <row r="71" spans="2:63" s="1" customFormat="1" ht="12" customHeight="1">
      <c r="B71" s="27"/>
      <c r="C71" s="22" t="s">
        <v>123</v>
      </c>
      <c r="L71" s="27"/>
    </row>
    <row r="72" spans="2:63" s="1" customFormat="1" ht="16.5" customHeight="1">
      <c r="B72" s="27"/>
      <c r="E72" s="232" t="str">
        <f>E9</f>
        <v>SO02 - Trakční kabely</v>
      </c>
      <c r="F72" s="233"/>
      <c r="G72" s="233"/>
      <c r="H72" s="233"/>
      <c r="L72" s="27"/>
    </row>
    <row r="73" spans="2:63" s="1" customFormat="1" ht="6.95" customHeight="1">
      <c r="B73" s="27"/>
      <c r="L73" s="27"/>
    </row>
    <row r="74" spans="2:63" s="1" customFormat="1" ht="12" customHeight="1">
      <c r="B74" s="27"/>
      <c r="C74" s="22" t="s">
        <v>20</v>
      </c>
      <c r="F74" s="20" t="str">
        <f>F12</f>
        <v xml:space="preserve">k.ú. Vítkovice, p. č. 822 </v>
      </c>
      <c r="I74" s="22" t="s">
        <v>22</v>
      </c>
      <c r="J74" s="44">
        <f>IF(J12="","",J12)</f>
        <v>46097</v>
      </c>
      <c r="L74" s="27"/>
    </row>
    <row r="75" spans="2:63" s="1" customFormat="1" ht="6.95" customHeight="1">
      <c r="B75" s="27"/>
      <c r="L75" s="27"/>
    </row>
    <row r="76" spans="2:63" s="1" customFormat="1" ht="15.2" customHeight="1">
      <c r="B76" s="27"/>
      <c r="C76" s="22" t="s">
        <v>23</v>
      </c>
      <c r="F76" s="20" t="str">
        <f>E15</f>
        <v xml:space="preserve"> </v>
      </c>
      <c r="I76" s="22" t="s">
        <v>29</v>
      </c>
      <c r="J76" s="25" t="str">
        <f>E21</f>
        <v xml:space="preserve"> </v>
      </c>
      <c r="L76" s="27"/>
    </row>
    <row r="77" spans="2:63" s="1" customFormat="1" ht="15.2" customHeight="1">
      <c r="B77" s="27"/>
      <c r="C77" s="22" t="s">
        <v>27</v>
      </c>
      <c r="F77" s="20" t="str">
        <f>IF(E18="","",E18)</f>
        <v>Vyplň údaj</v>
      </c>
      <c r="I77" s="22" t="s">
        <v>31</v>
      </c>
      <c r="J77" s="25" t="str">
        <f>E24</f>
        <v xml:space="preserve"> </v>
      </c>
      <c r="L77" s="27"/>
    </row>
    <row r="78" spans="2:63" s="1" customFormat="1" ht="10.35" customHeight="1">
      <c r="B78" s="27"/>
      <c r="L78" s="27"/>
    </row>
    <row r="79" spans="2:63" s="9" customFormat="1" ht="29.25" customHeight="1">
      <c r="B79" s="97"/>
      <c r="C79" s="98" t="s">
        <v>130</v>
      </c>
      <c r="D79" s="99" t="s">
        <v>53</v>
      </c>
      <c r="E79" s="99" t="s">
        <v>49</v>
      </c>
      <c r="F79" s="99" t="s">
        <v>50</v>
      </c>
      <c r="G79" s="99" t="s">
        <v>131</v>
      </c>
      <c r="H79" s="99" t="s">
        <v>132</v>
      </c>
      <c r="I79" s="99" t="s">
        <v>133</v>
      </c>
      <c r="J79" s="99" t="s">
        <v>127</v>
      </c>
      <c r="K79" s="100" t="s">
        <v>134</v>
      </c>
      <c r="L79" s="97"/>
      <c r="M79" s="51" t="s">
        <v>3</v>
      </c>
      <c r="N79" s="52" t="s">
        <v>38</v>
      </c>
      <c r="O79" s="52" t="s">
        <v>135</v>
      </c>
      <c r="P79" s="52" t="s">
        <v>136</v>
      </c>
      <c r="Q79" s="52" t="s">
        <v>137</v>
      </c>
      <c r="R79" s="52" t="s">
        <v>138</v>
      </c>
      <c r="S79" s="52" t="s">
        <v>139</v>
      </c>
      <c r="T79" s="53" t="s">
        <v>140</v>
      </c>
      <c r="V79" s="52" t="s">
        <v>38</v>
      </c>
    </row>
    <row r="80" spans="2:63" s="1" customFormat="1" ht="22.9" customHeight="1">
      <c r="B80" s="27"/>
      <c r="C80" s="56" t="s">
        <v>141</v>
      </c>
      <c r="J80" s="101">
        <f>SUM(J82:J130)</f>
        <v>0</v>
      </c>
      <c r="L80" s="27"/>
      <c r="M80" s="54"/>
      <c r="N80" s="45"/>
      <c r="O80" s="45"/>
      <c r="P80" s="102">
        <f>P81</f>
        <v>0</v>
      </c>
      <c r="Q80" s="45"/>
      <c r="R80" s="102">
        <f>R81</f>
        <v>0</v>
      </c>
      <c r="S80" s="45"/>
      <c r="T80" s="103">
        <f>T81</f>
        <v>0</v>
      </c>
      <c r="V80" s="45"/>
      <c r="AT80" s="12" t="s">
        <v>67</v>
      </c>
      <c r="AU80" s="12" t="s">
        <v>128</v>
      </c>
      <c r="BK80" s="104">
        <f>BK81</f>
        <v>0</v>
      </c>
    </row>
    <row r="81" spans="2:65" s="10" customFormat="1" ht="25.9" customHeight="1">
      <c r="B81" s="105"/>
      <c r="D81" s="106" t="s">
        <v>67</v>
      </c>
      <c r="E81" s="139"/>
      <c r="F81" s="139"/>
      <c r="I81" s="107"/>
      <c r="J81" s="108"/>
      <c r="L81" s="105"/>
      <c r="M81" s="109"/>
      <c r="P81" s="110">
        <f>SUM(P82:P131)</f>
        <v>0</v>
      </c>
      <c r="R81" s="110">
        <f>SUM(R82:R131)</f>
        <v>0</v>
      </c>
      <c r="T81" s="111">
        <f>SUM(T82:T131)</f>
        <v>0</v>
      </c>
      <c r="AR81" s="106" t="s">
        <v>75</v>
      </c>
      <c r="AT81" s="112" t="s">
        <v>67</v>
      </c>
      <c r="AU81" s="112" t="s">
        <v>68</v>
      </c>
      <c r="AY81" s="106" t="s">
        <v>142</v>
      </c>
      <c r="BK81" s="113">
        <f>SUM(BK82:BK131)</f>
        <v>0</v>
      </c>
    </row>
    <row r="82" spans="2:65" s="1" customFormat="1" ht="12">
      <c r="B82" s="114"/>
      <c r="C82" s="115" t="s">
        <v>75</v>
      </c>
      <c r="D82" s="115" t="s">
        <v>145</v>
      </c>
      <c r="E82" s="116" t="s">
        <v>358</v>
      </c>
      <c r="F82" s="117" t="s">
        <v>511</v>
      </c>
      <c r="G82" s="118" t="s">
        <v>148</v>
      </c>
      <c r="H82" s="119">
        <v>190</v>
      </c>
      <c r="I82" s="120"/>
      <c r="J82" s="121">
        <f>ROUND(I82*H82,2)</f>
        <v>0</v>
      </c>
      <c r="K82" s="117" t="s">
        <v>3</v>
      </c>
      <c r="L82" s="27"/>
      <c r="M82" s="122" t="s">
        <v>3</v>
      </c>
      <c r="N82" s="123" t="s">
        <v>39</v>
      </c>
      <c r="P82" s="124">
        <f>O82*H82</f>
        <v>0</v>
      </c>
      <c r="Q82" s="124">
        <v>0</v>
      </c>
      <c r="R82" s="124">
        <f>Q82*H82</f>
        <v>0</v>
      </c>
      <c r="S82" s="124">
        <v>0</v>
      </c>
      <c r="T82" s="125">
        <f>S82*H82</f>
        <v>0</v>
      </c>
      <c r="V82" s="123" t="s">
        <v>39</v>
      </c>
      <c r="AR82" s="126" t="s">
        <v>144</v>
      </c>
      <c r="AT82" s="126" t="s">
        <v>145</v>
      </c>
      <c r="AU82" s="126" t="s">
        <v>75</v>
      </c>
      <c r="AY82" s="12" t="s">
        <v>142</v>
      </c>
      <c r="BE82" s="127">
        <f>IF(N82="základní",J82,0)</f>
        <v>0</v>
      </c>
      <c r="BF82" s="127">
        <f>IF(N82="snížená",J82,0)</f>
        <v>0</v>
      </c>
      <c r="BG82" s="127">
        <f>IF(N82="zákl. přenesená",J82,0)</f>
        <v>0</v>
      </c>
      <c r="BH82" s="127">
        <f>IF(N82="sníž. přenesená",J82,0)</f>
        <v>0</v>
      </c>
      <c r="BI82" s="127">
        <f>IF(N82="nulová",J82,0)</f>
        <v>0</v>
      </c>
      <c r="BJ82" s="12" t="s">
        <v>75</v>
      </c>
      <c r="BK82" s="127">
        <f>ROUND(I82*H82,2)</f>
        <v>0</v>
      </c>
      <c r="BL82" s="12" t="s">
        <v>144</v>
      </c>
      <c r="BM82" s="126" t="s">
        <v>77</v>
      </c>
    </row>
    <row r="83" spans="2:65" s="1" customFormat="1">
      <c r="B83" s="27"/>
      <c r="D83" s="128" t="s">
        <v>149</v>
      </c>
      <c r="F83" s="129" t="s">
        <v>511</v>
      </c>
      <c r="I83" s="130"/>
      <c r="L83" s="27"/>
      <c r="M83" s="131"/>
      <c r="T83" s="48"/>
      <c r="AT83" s="12" t="s">
        <v>149</v>
      </c>
      <c r="AU83" s="12" t="s">
        <v>75</v>
      </c>
    </row>
    <row r="84" spans="2:65" s="1" customFormat="1" ht="12">
      <c r="B84" s="27"/>
      <c r="C84" s="115">
        <v>2</v>
      </c>
      <c r="D84" s="115" t="s">
        <v>145</v>
      </c>
      <c r="E84" s="116" t="s">
        <v>360</v>
      </c>
      <c r="F84" s="117" t="s">
        <v>512</v>
      </c>
      <c r="G84" s="118" t="s">
        <v>148</v>
      </c>
      <c r="H84" s="119">
        <v>180</v>
      </c>
      <c r="I84" s="120"/>
      <c r="J84" s="121">
        <f>ROUND(I84*H84,2)</f>
        <v>0</v>
      </c>
      <c r="K84" s="117" t="s">
        <v>3</v>
      </c>
      <c r="L84" s="27"/>
      <c r="M84" s="131"/>
      <c r="T84" s="48"/>
      <c r="AT84" s="12"/>
      <c r="AU84" s="12"/>
    </row>
    <row r="85" spans="2:65" s="1" customFormat="1">
      <c r="B85" s="27"/>
      <c r="D85" s="128" t="s">
        <v>149</v>
      </c>
      <c r="F85" s="129" t="s">
        <v>512</v>
      </c>
      <c r="I85" s="130"/>
      <c r="L85" s="27"/>
      <c r="M85" s="131"/>
      <c r="T85" s="48"/>
      <c r="AT85" s="12"/>
      <c r="AU85" s="12"/>
    </row>
    <row r="86" spans="2:65" s="1" customFormat="1" ht="12">
      <c r="B86" s="27"/>
      <c r="C86" s="115">
        <v>3</v>
      </c>
      <c r="D86" s="115" t="s">
        <v>145</v>
      </c>
      <c r="E86" s="116" t="s">
        <v>362</v>
      </c>
      <c r="F86" s="117" t="s">
        <v>513</v>
      </c>
      <c r="G86" s="118" t="s">
        <v>148</v>
      </c>
      <c r="H86" s="119">
        <v>2</v>
      </c>
      <c r="I86" s="120"/>
      <c r="J86" s="121">
        <f>ROUND(I86*H86,2)</f>
        <v>0</v>
      </c>
      <c r="K86" s="117" t="s">
        <v>3</v>
      </c>
      <c r="L86" s="27"/>
      <c r="M86" s="131"/>
      <c r="T86" s="48"/>
      <c r="AT86" s="12"/>
      <c r="AU86" s="12"/>
    </row>
    <row r="87" spans="2:65" s="1" customFormat="1">
      <c r="B87" s="27"/>
      <c r="D87" s="128" t="s">
        <v>149</v>
      </c>
      <c r="F87" s="129" t="s">
        <v>513</v>
      </c>
      <c r="I87" s="130"/>
      <c r="L87" s="27"/>
      <c r="M87" s="131"/>
      <c r="T87" s="48"/>
      <c r="AT87" s="12"/>
      <c r="AU87" s="12"/>
    </row>
    <row r="88" spans="2:65" s="1" customFormat="1" ht="24">
      <c r="B88" s="27"/>
      <c r="C88" s="115">
        <v>4</v>
      </c>
      <c r="D88" s="115" t="s">
        <v>145</v>
      </c>
      <c r="E88" s="116" t="s">
        <v>364</v>
      </c>
      <c r="F88" s="117" t="s">
        <v>514</v>
      </c>
      <c r="G88" s="118" t="s">
        <v>148</v>
      </c>
      <c r="H88" s="119">
        <v>56</v>
      </c>
      <c r="I88" s="120"/>
      <c r="J88" s="121">
        <f>ROUND(I88*H88,2)</f>
        <v>0</v>
      </c>
      <c r="K88" s="117" t="s">
        <v>3</v>
      </c>
      <c r="L88" s="27"/>
      <c r="M88" s="131"/>
      <c r="T88" s="48"/>
      <c r="AT88" s="12"/>
      <c r="AU88" s="12"/>
    </row>
    <row r="89" spans="2:65" s="1" customFormat="1">
      <c r="B89" s="27"/>
      <c r="D89" s="128" t="s">
        <v>149</v>
      </c>
      <c r="F89" s="129" t="s">
        <v>514</v>
      </c>
      <c r="I89" s="130"/>
      <c r="L89" s="27"/>
      <c r="M89" s="131"/>
      <c r="T89" s="48"/>
      <c r="AT89" s="12"/>
      <c r="AU89" s="12"/>
    </row>
    <row r="90" spans="2:65" s="1" customFormat="1" ht="12">
      <c r="B90" s="27"/>
      <c r="C90" s="115">
        <v>5</v>
      </c>
      <c r="D90" s="115" t="s">
        <v>145</v>
      </c>
      <c r="E90" s="116" t="s">
        <v>366</v>
      </c>
      <c r="F90" s="117" t="s">
        <v>515</v>
      </c>
      <c r="G90" s="118" t="s">
        <v>148</v>
      </c>
      <c r="H90" s="119">
        <v>3</v>
      </c>
      <c r="I90" s="120"/>
      <c r="J90" s="121">
        <f>ROUND(I90*H90,2)</f>
        <v>0</v>
      </c>
      <c r="K90" s="117" t="s">
        <v>3</v>
      </c>
      <c r="L90" s="27"/>
      <c r="M90" s="131"/>
      <c r="T90" s="48"/>
      <c r="AT90" s="12"/>
      <c r="AU90" s="12"/>
    </row>
    <row r="91" spans="2:65" s="1" customFormat="1">
      <c r="B91" s="27"/>
      <c r="D91" s="128" t="s">
        <v>149</v>
      </c>
      <c r="F91" s="129" t="s">
        <v>515</v>
      </c>
      <c r="I91" s="130"/>
      <c r="L91" s="27"/>
      <c r="M91" s="131"/>
      <c r="T91" s="48"/>
      <c r="AT91" s="12"/>
      <c r="AU91" s="12"/>
    </row>
    <row r="92" spans="2:65" s="1" customFormat="1" ht="12">
      <c r="B92" s="27"/>
      <c r="C92" s="115">
        <v>6</v>
      </c>
      <c r="D92" s="115" t="s">
        <v>145</v>
      </c>
      <c r="E92" s="116" t="s">
        <v>368</v>
      </c>
      <c r="F92" s="117" t="s">
        <v>516</v>
      </c>
      <c r="G92" s="118" t="s">
        <v>148</v>
      </c>
      <c r="H92" s="119">
        <v>1</v>
      </c>
      <c r="I92" s="120"/>
      <c r="J92" s="121">
        <f>ROUND(I92*H92,2)</f>
        <v>0</v>
      </c>
      <c r="K92" s="117" t="s">
        <v>3</v>
      </c>
      <c r="L92" s="27"/>
      <c r="M92" s="131"/>
      <c r="T92" s="48"/>
      <c r="AT92" s="12"/>
      <c r="AU92" s="12"/>
    </row>
    <row r="93" spans="2:65" s="1" customFormat="1">
      <c r="B93" s="27"/>
      <c r="D93" s="128" t="s">
        <v>149</v>
      </c>
      <c r="F93" s="129" t="s">
        <v>516</v>
      </c>
      <c r="I93" s="130"/>
      <c r="L93" s="27"/>
      <c r="M93" s="131"/>
      <c r="T93" s="48"/>
      <c r="AT93" s="12"/>
      <c r="AU93" s="12"/>
    </row>
    <row r="94" spans="2:65" s="1" customFormat="1" ht="12">
      <c r="B94" s="27"/>
      <c r="C94" s="115">
        <v>7</v>
      </c>
      <c r="D94" s="115" t="s">
        <v>145</v>
      </c>
      <c r="E94" s="116" t="s">
        <v>370</v>
      </c>
      <c r="F94" s="117" t="s">
        <v>517</v>
      </c>
      <c r="G94" s="118" t="s">
        <v>166</v>
      </c>
      <c r="H94" s="119">
        <v>480</v>
      </c>
      <c r="I94" s="120"/>
      <c r="J94" s="121">
        <f>ROUND(I94*H94,2)</f>
        <v>0</v>
      </c>
      <c r="K94" s="117" t="s">
        <v>3</v>
      </c>
      <c r="L94" s="27"/>
      <c r="M94" s="131"/>
      <c r="T94" s="48"/>
      <c r="AT94" s="12"/>
      <c r="AU94" s="12"/>
    </row>
    <row r="95" spans="2:65" s="1" customFormat="1">
      <c r="B95" s="27"/>
      <c r="D95" s="128" t="s">
        <v>149</v>
      </c>
      <c r="F95" s="129" t="s">
        <v>517</v>
      </c>
      <c r="I95" s="130"/>
      <c r="L95" s="27"/>
      <c r="M95" s="131"/>
      <c r="T95" s="48"/>
      <c r="AT95" s="12"/>
      <c r="AU95" s="12"/>
    </row>
    <row r="96" spans="2:65" s="1" customFormat="1" ht="12">
      <c r="B96" s="27"/>
      <c r="C96" s="115">
        <v>8</v>
      </c>
      <c r="D96" s="115" t="s">
        <v>145</v>
      </c>
      <c r="E96" s="116" t="s">
        <v>372</v>
      </c>
      <c r="F96" s="117" t="s">
        <v>518</v>
      </c>
      <c r="G96" s="118" t="s">
        <v>148</v>
      </c>
      <c r="H96" s="119">
        <v>8</v>
      </c>
      <c r="I96" s="120"/>
      <c r="J96" s="121">
        <f>ROUND(I96*H96,2)</f>
        <v>0</v>
      </c>
      <c r="K96" s="117" t="s">
        <v>3</v>
      </c>
      <c r="L96" s="27"/>
      <c r="M96" s="131"/>
      <c r="T96" s="48"/>
      <c r="AT96" s="12"/>
      <c r="AU96" s="12"/>
    </row>
    <row r="97" spans="2:47" s="1" customFormat="1">
      <c r="B97" s="27"/>
      <c r="D97" s="128" t="s">
        <v>149</v>
      </c>
      <c r="F97" s="129" t="s">
        <v>518</v>
      </c>
      <c r="I97" s="130"/>
      <c r="L97" s="27"/>
      <c r="M97" s="131"/>
      <c r="T97" s="48"/>
      <c r="AT97" s="12"/>
      <c r="AU97" s="12"/>
    </row>
    <row r="98" spans="2:47" s="1" customFormat="1" ht="12">
      <c r="B98" s="27"/>
      <c r="C98" s="115">
        <v>9</v>
      </c>
      <c r="D98" s="115" t="s">
        <v>145</v>
      </c>
      <c r="E98" s="116" t="s">
        <v>375</v>
      </c>
      <c r="F98" s="117" t="s">
        <v>519</v>
      </c>
      <c r="G98" s="118" t="s">
        <v>166</v>
      </c>
      <c r="H98" s="119">
        <v>10</v>
      </c>
      <c r="I98" s="120"/>
      <c r="J98" s="121">
        <f>ROUND(I98*H98,2)</f>
        <v>0</v>
      </c>
      <c r="K98" s="117" t="s">
        <v>3</v>
      </c>
      <c r="L98" s="27"/>
      <c r="M98" s="131"/>
      <c r="T98" s="48"/>
      <c r="AT98" s="12"/>
      <c r="AU98" s="12"/>
    </row>
    <row r="99" spans="2:47" s="1" customFormat="1">
      <c r="B99" s="27"/>
      <c r="D99" s="128" t="s">
        <v>149</v>
      </c>
      <c r="F99" s="129" t="s">
        <v>519</v>
      </c>
      <c r="I99" s="130"/>
      <c r="L99" s="27"/>
      <c r="M99" s="131"/>
      <c r="T99" s="48"/>
      <c r="AT99" s="12"/>
      <c r="AU99" s="12"/>
    </row>
    <row r="100" spans="2:47" s="1" customFormat="1" ht="12">
      <c r="B100" s="27"/>
      <c r="C100" s="115">
        <v>10</v>
      </c>
      <c r="D100" s="115" t="s">
        <v>145</v>
      </c>
      <c r="E100" s="116" t="s">
        <v>377</v>
      </c>
      <c r="F100" s="117" t="s">
        <v>520</v>
      </c>
      <c r="G100" s="118" t="s">
        <v>166</v>
      </c>
      <c r="H100" s="119">
        <v>95</v>
      </c>
      <c r="I100" s="120"/>
      <c r="J100" s="121">
        <f>ROUND(I100*H100,2)</f>
        <v>0</v>
      </c>
      <c r="K100" s="117" t="s">
        <v>3</v>
      </c>
      <c r="L100" s="27"/>
      <c r="M100" s="131"/>
      <c r="T100" s="48"/>
      <c r="AT100" s="12"/>
      <c r="AU100" s="12"/>
    </row>
    <row r="101" spans="2:47" s="1" customFormat="1">
      <c r="B101" s="27"/>
      <c r="D101" s="128" t="s">
        <v>149</v>
      </c>
      <c r="F101" s="129" t="s">
        <v>520</v>
      </c>
      <c r="I101" s="130"/>
      <c r="L101" s="27"/>
      <c r="M101" s="131"/>
      <c r="T101" s="48"/>
      <c r="AT101" s="12"/>
      <c r="AU101" s="12"/>
    </row>
    <row r="102" spans="2:47" s="1" customFormat="1" ht="12">
      <c r="B102" s="27"/>
      <c r="C102" s="115">
        <v>11</v>
      </c>
      <c r="D102" s="115" t="s">
        <v>145</v>
      </c>
      <c r="E102" s="116" t="s">
        <v>378</v>
      </c>
      <c r="F102" s="117" t="s">
        <v>521</v>
      </c>
      <c r="G102" s="118" t="s">
        <v>278</v>
      </c>
      <c r="H102" s="119">
        <v>38</v>
      </c>
      <c r="I102" s="120"/>
      <c r="J102" s="121">
        <f>ROUND(I102*H102,2)</f>
        <v>0</v>
      </c>
      <c r="K102" s="117" t="s">
        <v>3</v>
      </c>
      <c r="L102" s="27"/>
      <c r="M102" s="131"/>
      <c r="T102" s="48"/>
      <c r="AT102" s="12"/>
      <c r="AU102" s="12"/>
    </row>
    <row r="103" spans="2:47" s="1" customFormat="1">
      <c r="B103" s="27"/>
      <c r="D103" s="128" t="s">
        <v>149</v>
      </c>
      <c r="F103" s="129" t="s">
        <v>521</v>
      </c>
      <c r="I103" s="130"/>
      <c r="L103" s="27"/>
      <c r="M103" s="131"/>
      <c r="T103" s="48"/>
      <c r="AT103" s="12"/>
      <c r="AU103" s="12"/>
    </row>
    <row r="104" spans="2:47" s="1" customFormat="1" ht="12">
      <c r="B104" s="27"/>
      <c r="C104" s="115">
        <v>12</v>
      </c>
      <c r="D104" s="115" t="s">
        <v>145</v>
      </c>
      <c r="E104" s="116" t="s">
        <v>379</v>
      </c>
      <c r="F104" s="117" t="s">
        <v>522</v>
      </c>
      <c r="G104" s="118" t="s">
        <v>374</v>
      </c>
      <c r="H104" s="119">
        <v>500</v>
      </c>
      <c r="I104" s="120"/>
      <c r="J104" s="121">
        <f>ROUND(I104*H104,2)</f>
        <v>0</v>
      </c>
      <c r="K104" s="117" t="s">
        <v>3</v>
      </c>
      <c r="L104" s="27"/>
      <c r="M104" s="131"/>
      <c r="T104" s="48"/>
      <c r="AT104" s="12"/>
      <c r="AU104" s="12"/>
    </row>
    <row r="105" spans="2:47" s="1" customFormat="1">
      <c r="B105" s="27"/>
      <c r="D105" s="128" t="s">
        <v>149</v>
      </c>
      <c r="F105" s="129" t="s">
        <v>522</v>
      </c>
      <c r="I105" s="130"/>
      <c r="L105" s="27"/>
      <c r="M105" s="131"/>
      <c r="T105" s="48"/>
      <c r="AT105" s="12"/>
      <c r="AU105" s="12"/>
    </row>
    <row r="106" spans="2:47" s="1" customFormat="1" ht="12">
      <c r="B106" s="27"/>
      <c r="C106" s="115">
        <v>13</v>
      </c>
      <c r="D106" s="115" t="s">
        <v>145</v>
      </c>
      <c r="E106" s="116" t="s">
        <v>523</v>
      </c>
      <c r="F106" s="117" t="s">
        <v>524</v>
      </c>
      <c r="G106" s="118" t="s">
        <v>278</v>
      </c>
      <c r="H106" s="119">
        <v>135</v>
      </c>
      <c r="I106" s="120"/>
      <c r="J106" s="121">
        <f>ROUND(I106*H106,2)</f>
        <v>0</v>
      </c>
      <c r="K106" s="117" t="s">
        <v>3</v>
      </c>
      <c r="L106" s="27"/>
      <c r="M106" s="131"/>
      <c r="T106" s="48"/>
      <c r="AT106" s="12"/>
      <c r="AU106" s="12"/>
    </row>
    <row r="107" spans="2:47" s="1" customFormat="1">
      <c r="B107" s="27"/>
      <c r="D107" s="128" t="s">
        <v>149</v>
      </c>
      <c r="F107" s="129" t="s">
        <v>524</v>
      </c>
      <c r="I107" s="130"/>
      <c r="L107" s="27"/>
      <c r="M107" s="131"/>
      <c r="T107" s="48"/>
      <c r="AT107" s="12"/>
      <c r="AU107" s="12"/>
    </row>
    <row r="108" spans="2:47" s="1" customFormat="1" ht="12">
      <c r="B108" s="27"/>
      <c r="C108" s="115">
        <v>14</v>
      </c>
      <c r="D108" s="115" t="s">
        <v>145</v>
      </c>
      <c r="E108" s="116" t="s">
        <v>525</v>
      </c>
      <c r="F108" s="117" t="s">
        <v>526</v>
      </c>
      <c r="G108" s="118" t="s">
        <v>278</v>
      </c>
      <c r="H108" s="119">
        <v>53</v>
      </c>
      <c r="I108" s="120"/>
      <c r="J108" s="121">
        <f>ROUND(I108*H108,2)</f>
        <v>0</v>
      </c>
      <c r="K108" s="117" t="s">
        <v>3</v>
      </c>
      <c r="L108" s="27"/>
      <c r="M108" s="131"/>
      <c r="T108" s="48"/>
      <c r="AT108" s="12"/>
      <c r="AU108" s="12"/>
    </row>
    <row r="109" spans="2:47" s="1" customFormat="1">
      <c r="B109" s="27"/>
      <c r="D109" s="128" t="s">
        <v>149</v>
      </c>
      <c r="F109" s="129" t="s">
        <v>526</v>
      </c>
      <c r="I109" s="130"/>
      <c r="L109" s="27"/>
      <c r="M109" s="131"/>
      <c r="T109" s="48"/>
      <c r="AT109" s="12"/>
      <c r="AU109" s="12"/>
    </row>
    <row r="110" spans="2:47" s="1" customFormat="1" ht="12">
      <c r="B110" s="27"/>
      <c r="C110" s="115">
        <v>15</v>
      </c>
      <c r="D110" s="115" t="s">
        <v>145</v>
      </c>
      <c r="E110" s="116" t="s">
        <v>527</v>
      </c>
      <c r="F110" s="117" t="s">
        <v>528</v>
      </c>
      <c r="G110" s="118" t="s">
        <v>278</v>
      </c>
      <c r="H110" s="119">
        <v>32</v>
      </c>
      <c r="I110" s="120"/>
      <c r="J110" s="121">
        <f>ROUND(I110*H110,2)</f>
        <v>0</v>
      </c>
      <c r="K110" s="117" t="s">
        <v>3</v>
      </c>
      <c r="L110" s="27"/>
      <c r="M110" s="131"/>
      <c r="T110" s="48"/>
      <c r="AT110" s="12"/>
      <c r="AU110" s="12"/>
    </row>
    <row r="111" spans="2:47" s="1" customFormat="1">
      <c r="B111" s="27"/>
      <c r="D111" s="128" t="s">
        <v>149</v>
      </c>
      <c r="F111" s="129" t="s">
        <v>528</v>
      </c>
      <c r="I111" s="130"/>
      <c r="L111" s="27"/>
      <c r="M111" s="131"/>
      <c r="T111" s="48"/>
      <c r="AT111" s="12"/>
      <c r="AU111" s="12"/>
    </row>
    <row r="112" spans="2:47" s="1" customFormat="1" ht="12">
      <c r="B112" s="27"/>
      <c r="C112" s="115">
        <v>16</v>
      </c>
      <c r="D112" s="115" t="s">
        <v>145</v>
      </c>
      <c r="E112" s="116" t="s">
        <v>529</v>
      </c>
      <c r="F112" s="117" t="s">
        <v>530</v>
      </c>
      <c r="G112" s="118" t="s">
        <v>278</v>
      </c>
      <c r="H112" s="119">
        <v>50</v>
      </c>
      <c r="I112" s="120"/>
      <c r="J112" s="121">
        <f>ROUND(I112*H112,2)</f>
        <v>0</v>
      </c>
      <c r="K112" s="117" t="s">
        <v>3</v>
      </c>
      <c r="L112" s="27"/>
      <c r="M112" s="131"/>
      <c r="T112" s="48"/>
      <c r="AT112" s="12"/>
      <c r="AU112" s="12"/>
    </row>
    <row r="113" spans="2:47" s="1" customFormat="1">
      <c r="B113" s="27"/>
      <c r="D113" s="128" t="s">
        <v>149</v>
      </c>
      <c r="F113" s="129" t="s">
        <v>530</v>
      </c>
      <c r="I113" s="130"/>
      <c r="L113" s="27"/>
      <c r="M113" s="131"/>
      <c r="T113" s="48"/>
      <c r="AT113" s="12"/>
      <c r="AU113" s="12"/>
    </row>
    <row r="114" spans="2:47" s="1" customFormat="1" ht="12">
      <c r="B114" s="27"/>
      <c r="C114" s="115">
        <v>17</v>
      </c>
      <c r="D114" s="115" t="s">
        <v>145</v>
      </c>
      <c r="E114" s="116" t="s">
        <v>531</v>
      </c>
      <c r="F114" s="117" t="s">
        <v>532</v>
      </c>
      <c r="G114" s="118" t="s">
        <v>278</v>
      </c>
      <c r="H114" s="119">
        <v>24</v>
      </c>
      <c r="I114" s="120"/>
      <c r="J114" s="121">
        <f>ROUND(I114*H114,2)</f>
        <v>0</v>
      </c>
      <c r="K114" s="117" t="s">
        <v>3</v>
      </c>
      <c r="L114" s="27"/>
      <c r="M114" s="131"/>
      <c r="T114" s="48"/>
      <c r="AT114" s="12"/>
      <c r="AU114" s="12"/>
    </row>
    <row r="115" spans="2:47" s="1" customFormat="1">
      <c r="B115" s="27"/>
      <c r="D115" s="128" t="s">
        <v>149</v>
      </c>
      <c r="F115" s="129" t="s">
        <v>532</v>
      </c>
      <c r="I115" s="130"/>
      <c r="L115" s="27"/>
      <c r="M115" s="131"/>
      <c r="T115" s="48"/>
      <c r="AT115" s="12"/>
      <c r="AU115" s="12"/>
    </row>
    <row r="116" spans="2:47" s="1" customFormat="1" ht="12">
      <c r="B116" s="27"/>
      <c r="C116" s="115">
        <v>18</v>
      </c>
      <c r="D116" s="115" t="s">
        <v>145</v>
      </c>
      <c r="E116" s="116" t="s">
        <v>533</v>
      </c>
      <c r="F116" s="117" t="s">
        <v>534</v>
      </c>
      <c r="G116" s="118" t="s">
        <v>278</v>
      </c>
      <c r="H116" s="119">
        <v>14</v>
      </c>
      <c r="I116" s="120"/>
      <c r="J116" s="121">
        <f>ROUND(I116*H116,2)</f>
        <v>0</v>
      </c>
      <c r="K116" s="117" t="s">
        <v>3</v>
      </c>
      <c r="L116" s="27"/>
      <c r="M116" s="131"/>
      <c r="T116" s="48"/>
      <c r="AT116" s="12"/>
      <c r="AU116" s="12"/>
    </row>
    <row r="117" spans="2:47" s="1" customFormat="1">
      <c r="B117" s="27"/>
      <c r="D117" s="128" t="s">
        <v>149</v>
      </c>
      <c r="F117" s="129" t="s">
        <v>534</v>
      </c>
      <c r="I117" s="130"/>
      <c r="L117" s="27"/>
      <c r="M117" s="131"/>
      <c r="T117" s="48"/>
      <c r="AT117" s="12"/>
      <c r="AU117" s="12"/>
    </row>
    <row r="118" spans="2:47" s="1" customFormat="1" ht="12">
      <c r="B118" s="27"/>
      <c r="C118" s="115">
        <v>19</v>
      </c>
      <c r="D118" s="115" t="s">
        <v>145</v>
      </c>
      <c r="E118" s="116" t="s">
        <v>535</v>
      </c>
      <c r="F118" s="117" t="s">
        <v>536</v>
      </c>
      <c r="G118" s="118" t="s">
        <v>278</v>
      </c>
      <c r="H118" s="119">
        <v>40</v>
      </c>
      <c r="I118" s="120"/>
      <c r="J118" s="121">
        <f>ROUND(I118*H118,2)</f>
        <v>0</v>
      </c>
      <c r="K118" s="117" t="s">
        <v>3</v>
      </c>
      <c r="L118" s="27"/>
      <c r="M118" s="131"/>
      <c r="T118" s="48"/>
      <c r="AT118" s="12"/>
      <c r="AU118" s="12"/>
    </row>
    <row r="119" spans="2:47" s="1" customFormat="1">
      <c r="B119" s="27"/>
      <c r="D119" s="128" t="s">
        <v>149</v>
      </c>
      <c r="F119" s="129" t="s">
        <v>536</v>
      </c>
      <c r="I119" s="130"/>
      <c r="L119" s="27"/>
      <c r="M119" s="131"/>
      <c r="T119" s="48"/>
      <c r="AT119" s="12"/>
      <c r="AU119" s="12"/>
    </row>
    <row r="120" spans="2:47" s="1" customFormat="1" ht="12">
      <c r="B120" s="27"/>
      <c r="C120" s="115">
        <v>20</v>
      </c>
      <c r="D120" s="115" t="s">
        <v>145</v>
      </c>
      <c r="E120" s="116" t="s">
        <v>537</v>
      </c>
      <c r="F120" s="117" t="s">
        <v>280</v>
      </c>
      <c r="G120" s="118" t="s">
        <v>166</v>
      </c>
      <c r="H120" s="119">
        <v>205</v>
      </c>
      <c r="I120" s="120"/>
      <c r="J120" s="121">
        <f>ROUND(I120*H120,2)</f>
        <v>0</v>
      </c>
      <c r="K120" s="117" t="s">
        <v>3</v>
      </c>
      <c r="L120" s="27"/>
      <c r="M120" s="131"/>
      <c r="T120" s="48"/>
      <c r="AT120" s="12"/>
      <c r="AU120" s="12"/>
    </row>
    <row r="121" spans="2:47" s="1" customFormat="1">
      <c r="B121" s="27"/>
      <c r="D121" s="128" t="s">
        <v>149</v>
      </c>
      <c r="F121" s="129" t="s">
        <v>280</v>
      </c>
      <c r="I121" s="130"/>
      <c r="L121" s="27"/>
      <c r="M121" s="131"/>
      <c r="T121" s="48"/>
      <c r="AT121" s="12"/>
      <c r="AU121" s="12"/>
    </row>
    <row r="122" spans="2:47" s="1" customFormat="1" ht="12">
      <c r="B122" s="27"/>
      <c r="C122" s="115">
        <v>21</v>
      </c>
      <c r="D122" s="115" t="s">
        <v>145</v>
      </c>
      <c r="E122" s="116" t="s">
        <v>538</v>
      </c>
      <c r="F122" s="117" t="s">
        <v>539</v>
      </c>
      <c r="G122" s="118" t="s">
        <v>414</v>
      </c>
      <c r="H122" s="119">
        <v>82</v>
      </c>
      <c r="I122" s="120"/>
      <c r="J122" s="121">
        <f>ROUND(I122*H122,2)</f>
        <v>0</v>
      </c>
      <c r="K122" s="117" t="s">
        <v>3</v>
      </c>
      <c r="L122" s="27"/>
      <c r="M122" s="131"/>
      <c r="T122" s="48"/>
      <c r="AT122" s="12"/>
      <c r="AU122" s="12"/>
    </row>
    <row r="123" spans="2:47" s="1" customFormat="1">
      <c r="B123" s="27"/>
      <c r="D123" s="128" t="s">
        <v>149</v>
      </c>
      <c r="F123" s="129" t="s">
        <v>539</v>
      </c>
      <c r="I123" s="130"/>
      <c r="L123" s="27"/>
      <c r="M123" s="131"/>
      <c r="T123" s="48"/>
      <c r="AT123" s="12"/>
      <c r="AU123" s="12"/>
    </row>
    <row r="124" spans="2:47" s="1" customFormat="1" ht="12">
      <c r="B124" s="27"/>
      <c r="C124" s="115">
        <v>22</v>
      </c>
      <c r="D124" s="115" t="s">
        <v>145</v>
      </c>
      <c r="E124" s="116" t="s">
        <v>540</v>
      </c>
      <c r="F124" s="117" t="s">
        <v>541</v>
      </c>
      <c r="G124" s="118" t="s">
        <v>171</v>
      </c>
      <c r="H124" s="119">
        <v>1</v>
      </c>
      <c r="I124" s="120"/>
      <c r="J124" s="121">
        <f>ROUND(I124*H124,2)</f>
        <v>0</v>
      </c>
      <c r="K124" s="117" t="s">
        <v>3</v>
      </c>
      <c r="L124" s="27"/>
      <c r="M124" s="131"/>
      <c r="T124" s="48"/>
      <c r="AT124" s="12"/>
      <c r="AU124" s="12"/>
    </row>
    <row r="125" spans="2:47" s="1" customFormat="1">
      <c r="B125" s="27"/>
      <c r="D125" s="128" t="s">
        <v>149</v>
      </c>
      <c r="F125" s="129" t="s">
        <v>541</v>
      </c>
      <c r="I125" s="130"/>
      <c r="L125" s="27"/>
      <c r="M125" s="131"/>
      <c r="T125" s="48"/>
      <c r="AT125" s="12"/>
      <c r="AU125" s="12"/>
    </row>
    <row r="126" spans="2:47" s="1" customFormat="1" ht="24">
      <c r="B126" s="27"/>
      <c r="C126" s="115">
        <v>23</v>
      </c>
      <c r="D126" s="115" t="s">
        <v>145</v>
      </c>
      <c r="E126" s="116" t="s">
        <v>542</v>
      </c>
      <c r="F126" s="117" t="s">
        <v>170</v>
      </c>
      <c r="G126" s="118" t="s">
        <v>171</v>
      </c>
      <c r="H126" s="119">
        <v>1</v>
      </c>
      <c r="I126" s="120"/>
      <c r="J126" s="121">
        <f>ROUND(I126*H126,2)</f>
        <v>0</v>
      </c>
      <c r="K126" s="117" t="s">
        <v>3</v>
      </c>
      <c r="L126" s="27"/>
      <c r="M126" s="131"/>
      <c r="T126" s="48"/>
      <c r="AT126" s="12"/>
      <c r="AU126" s="12"/>
    </row>
    <row r="127" spans="2:47" s="1" customFormat="1">
      <c r="B127" s="27"/>
      <c r="D127" s="128" t="s">
        <v>149</v>
      </c>
      <c r="F127" s="129" t="s">
        <v>170</v>
      </c>
      <c r="I127" s="130"/>
      <c r="L127" s="27"/>
      <c r="M127" s="131"/>
      <c r="T127" s="48"/>
      <c r="AT127" s="12"/>
      <c r="AU127" s="12"/>
    </row>
    <row r="128" spans="2:47" s="1" customFormat="1" ht="24">
      <c r="B128" s="27"/>
      <c r="C128" s="115">
        <v>24</v>
      </c>
      <c r="D128" s="115" t="s">
        <v>145</v>
      </c>
      <c r="E128" s="116" t="s">
        <v>406</v>
      </c>
      <c r="F128" s="117" t="s">
        <v>173</v>
      </c>
      <c r="G128" s="118" t="s">
        <v>148</v>
      </c>
      <c r="H128" s="119">
        <v>1</v>
      </c>
      <c r="I128" s="120"/>
      <c r="J128" s="121">
        <f>ROUND(I128*H128,2)</f>
        <v>0</v>
      </c>
      <c r="K128" s="117" t="s">
        <v>3</v>
      </c>
      <c r="L128" s="27"/>
      <c r="M128" s="131"/>
      <c r="T128" s="48"/>
      <c r="AT128" s="12"/>
      <c r="AU128" s="12"/>
    </row>
    <row r="129" spans="2:65" s="1" customFormat="1">
      <c r="B129" s="27"/>
      <c r="D129" s="128" t="s">
        <v>149</v>
      </c>
      <c r="F129" s="129" t="s">
        <v>173</v>
      </c>
      <c r="I129" s="130"/>
      <c r="L129" s="27"/>
      <c r="M129" s="131"/>
      <c r="T129" s="48"/>
      <c r="AT129" s="12"/>
      <c r="AU129" s="12"/>
    </row>
    <row r="130" spans="2:65" s="1" customFormat="1" ht="24">
      <c r="B130" s="114"/>
      <c r="C130" s="115">
        <v>25</v>
      </c>
      <c r="D130" s="115" t="s">
        <v>145</v>
      </c>
      <c r="E130" s="116" t="s">
        <v>407</v>
      </c>
      <c r="F130" s="117" t="s">
        <v>175</v>
      </c>
      <c r="G130" s="118" t="s">
        <v>148</v>
      </c>
      <c r="H130" s="119">
        <v>1</v>
      </c>
      <c r="I130" s="120"/>
      <c r="J130" s="121">
        <f>ROUND(I130*H130,2)</f>
        <v>0</v>
      </c>
      <c r="K130" s="117" t="s">
        <v>3</v>
      </c>
      <c r="L130" s="27"/>
      <c r="M130" s="122" t="s">
        <v>3</v>
      </c>
      <c r="N130" s="123"/>
      <c r="P130" s="124"/>
      <c r="Q130" s="124"/>
      <c r="R130" s="124"/>
      <c r="S130" s="124"/>
      <c r="T130" s="125"/>
      <c r="V130" s="123"/>
      <c r="AR130" s="126" t="s">
        <v>144</v>
      </c>
      <c r="AT130" s="126" t="s">
        <v>145</v>
      </c>
      <c r="AU130" s="126" t="s">
        <v>75</v>
      </c>
      <c r="AY130" s="12" t="s">
        <v>142</v>
      </c>
      <c r="BE130" s="127">
        <f>IF(N130="základní",J130,0)</f>
        <v>0</v>
      </c>
      <c r="BF130" s="127">
        <f>IF(N130="snížená",J130,0)</f>
        <v>0</v>
      </c>
      <c r="BG130" s="127">
        <f>IF(N130="zákl. přenesená",J130,0)</f>
        <v>0</v>
      </c>
      <c r="BH130" s="127">
        <f>IF(N130="sníž. přenesená",J130,0)</f>
        <v>0</v>
      </c>
      <c r="BI130" s="127">
        <f>IF(N130="nulová",J130,0)</f>
        <v>0</v>
      </c>
      <c r="BJ130" s="12" t="s">
        <v>75</v>
      </c>
      <c r="BK130" s="127">
        <f>ROUND(I130*H130,2)</f>
        <v>0</v>
      </c>
      <c r="BL130" s="12" t="s">
        <v>144</v>
      </c>
      <c r="BM130" s="126" t="s">
        <v>144</v>
      </c>
    </row>
    <row r="131" spans="2:65" s="1" customFormat="1">
      <c r="B131" s="27"/>
      <c r="D131" s="128" t="s">
        <v>149</v>
      </c>
      <c r="F131" s="129" t="s">
        <v>175</v>
      </c>
      <c r="I131" s="130"/>
      <c r="L131" s="27"/>
      <c r="M131" s="132"/>
      <c r="N131" s="133"/>
      <c r="O131" s="133"/>
      <c r="P131" s="133"/>
      <c r="Q131" s="133"/>
      <c r="R131" s="133"/>
      <c r="S131" s="133"/>
      <c r="T131" s="134"/>
      <c r="AT131" s="12" t="s">
        <v>149</v>
      </c>
      <c r="AU131" s="12" t="s">
        <v>75</v>
      </c>
    </row>
    <row r="132" spans="2:65" s="1" customFormat="1"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27"/>
    </row>
    <row r="133" spans="2:65" ht="12">
      <c r="V133" s="123"/>
    </row>
    <row r="134" spans="2:65">
      <c r="V134" s="133"/>
    </row>
    <row r="135" spans="2:65">
      <c r="J135" s="140"/>
    </row>
  </sheetData>
  <autoFilter ref="C79:K131" xr:uid="{00000000-0009-0000-0000-000002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5731-5246-4487-AB29-24A25B24486D}">
  <sheetPr>
    <pageSetUpPr fitToPage="1"/>
  </sheetPr>
  <dimension ref="B2:BM1400"/>
  <sheetViews>
    <sheetView showGridLines="0" zoomScaleNormal="100" workbookViewId="0">
      <selection activeCell="W97" sqref="W97"/>
    </sheetView>
  </sheetViews>
  <sheetFormatPr defaultRowHeight="11.25"/>
  <cols>
    <col min="1" max="1" width="8.33203125" customWidth="1"/>
    <col min="2" max="2" width="1.1640625" customWidth="1"/>
    <col min="3" max="3" width="4.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236" t="s">
        <v>6</v>
      </c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2" t="s">
        <v>80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77</v>
      </c>
    </row>
    <row r="4" spans="2:46" ht="24.95" customHeight="1">
      <c r="B4" s="15"/>
      <c r="D4" s="16" t="s">
        <v>122</v>
      </c>
      <c r="L4" s="15"/>
      <c r="M4" s="81" t="s">
        <v>11</v>
      </c>
      <c r="AT4" s="12" t="s">
        <v>4</v>
      </c>
    </row>
    <row r="5" spans="2:46" ht="6.95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234" t="str">
        <f>'Rekapitulace stavby'!K6</f>
        <v>INFRASTRUKTURA PRO ELEKTROMOBILITU - lokalita Mírová</v>
      </c>
      <c r="F7" s="235"/>
      <c r="G7" s="235"/>
      <c r="H7" s="235"/>
      <c r="L7" s="15"/>
    </row>
    <row r="8" spans="2:46" s="1" customFormat="1" ht="12" customHeight="1">
      <c r="B8" s="27"/>
      <c r="D8" s="22" t="s">
        <v>123</v>
      </c>
      <c r="L8" s="27"/>
    </row>
    <row r="9" spans="2:46" s="1" customFormat="1" ht="16.5" customHeight="1">
      <c r="B9" s="27"/>
      <c r="E9" s="232" t="s">
        <v>543</v>
      </c>
      <c r="F9" s="233"/>
      <c r="G9" s="233"/>
      <c r="H9" s="233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2" t="s">
        <v>18</v>
      </c>
      <c r="F11" s="20" t="s">
        <v>3</v>
      </c>
      <c r="I11" s="22" t="s">
        <v>19</v>
      </c>
      <c r="J11" s="20" t="s">
        <v>3</v>
      </c>
      <c r="L11" s="27"/>
    </row>
    <row r="12" spans="2:46" s="1" customFormat="1" ht="12" customHeight="1">
      <c r="B12" s="27"/>
      <c r="D12" s="22" t="s">
        <v>20</v>
      </c>
      <c r="F12" s="20" t="s">
        <v>21</v>
      </c>
      <c r="I12" s="22" t="s">
        <v>22</v>
      </c>
      <c r="J12" s="44">
        <f>'Rekapitulace stavby'!AN8</f>
        <v>46097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2" t="s">
        <v>23</v>
      </c>
      <c r="I14" s="22" t="s">
        <v>24</v>
      </c>
      <c r="J14" s="20" t="str">
        <f>IF('Rekapitulace stavby'!AN10="","",'Rekapitulace stavby'!AN10)</f>
        <v/>
      </c>
      <c r="L14" s="27"/>
    </row>
    <row r="15" spans="2:46" s="1" customFormat="1" ht="18" customHeight="1">
      <c r="B15" s="27"/>
      <c r="E15" s="20" t="str">
        <f>IF('Rekapitulace stavby'!E11="","",'Rekapitulace stavby'!E11)</f>
        <v xml:space="preserve"> </v>
      </c>
      <c r="I15" s="22" t="s">
        <v>26</v>
      </c>
      <c r="J15" s="20" t="str">
        <f>IF('Rekapitulace stavby'!AN11="","",'Rekapitulace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2" t="s">
        <v>27</v>
      </c>
      <c r="I17" s="22" t="s">
        <v>24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237" t="str">
        <f>'Rekapitulace stavby'!E14</f>
        <v>Vyplň údaj</v>
      </c>
      <c r="F18" s="238"/>
      <c r="G18" s="238"/>
      <c r="H18" s="238"/>
      <c r="I18" s="22" t="s">
        <v>26</v>
      </c>
      <c r="J18" s="23" t="str">
        <f>'Rekapitulace stavby'!AN14</f>
        <v>Vyplň údaj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2" t="s">
        <v>29</v>
      </c>
      <c r="I20" s="22" t="s">
        <v>24</v>
      </c>
      <c r="J20" s="20" t="str">
        <f>IF('Rekapitulace stavby'!AN16="","",'Rekapitulace stavby'!AN16)</f>
        <v/>
      </c>
      <c r="L20" s="27"/>
    </row>
    <row r="21" spans="2:12" s="1" customFormat="1" ht="18" customHeight="1">
      <c r="B21" s="27"/>
      <c r="E21" s="20" t="str">
        <f>IF('Rekapitulace stavby'!E17="","",'Rekapitulace stavby'!E17)</f>
        <v xml:space="preserve"> </v>
      </c>
      <c r="I21" s="22" t="s">
        <v>26</v>
      </c>
      <c r="J21" s="20" t="str">
        <f>IF('Rekapitulace stavby'!AN17="","",'Rekapitulace stavby'!AN17)</f>
        <v/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2" t="s">
        <v>31</v>
      </c>
      <c r="I23" s="22" t="s">
        <v>24</v>
      </c>
      <c r="J23" s="20" t="str">
        <f>IF('Rekapitulace stavby'!AN19="","",'Rekapitulace stavby'!AN19)</f>
        <v/>
      </c>
      <c r="L23" s="27"/>
    </row>
    <row r="24" spans="2:12" s="1" customFormat="1" ht="18" customHeight="1">
      <c r="B24" s="27"/>
      <c r="E24" s="20" t="str">
        <f>IF('Rekapitulace stavby'!E20="","",'Rekapitulace stavby'!E20)</f>
        <v xml:space="preserve"> </v>
      </c>
      <c r="I24" s="22" t="s">
        <v>26</v>
      </c>
      <c r="J24" s="20" t="str">
        <f>IF('Rekapitulace stavby'!AN20="","",'Rekapitulace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2" t="s">
        <v>32</v>
      </c>
      <c r="L26" s="27"/>
    </row>
    <row r="27" spans="2:12" s="7" customFormat="1" ht="16.5" customHeight="1">
      <c r="B27" s="82"/>
      <c r="E27" s="239" t="s">
        <v>3</v>
      </c>
      <c r="F27" s="239"/>
      <c r="G27" s="239"/>
      <c r="H27" s="239"/>
      <c r="L27" s="82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5"/>
      <c r="E29" s="45"/>
      <c r="F29" s="45"/>
      <c r="G29" s="45"/>
      <c r="H29" s="45"/>
      <c r="I29" s="45"/>
      <c r="J29" s="45"/>
      <c r="K29" s="45"/>
      <c r="L29" s="27"/>
    </row>
    <row r="30" spans="2:12" s="1" customFormat="1" ht="25.35" customHeight="1">
      <c r="B30" s="27"/>
      <c r="D30" s="83" t="s">
        <v>34</v>
      </c>
      <c r="J30" s="58">
        <f>ROUND(J80, 2)</f>
        <v>0</v>
      </c>
      <c r="L30" s="27"/>
    </row>
    <row r="31" spans="2:12" s="1" customFormat="1" ht="6.95" customHeight="1">
      <c r="B31" s="27"/>
      <c r="D31" s="45"/>
      <c r="E31" s="45"/>
      <c r="F31" s="45"/>
      <c r="G31" s="45"/>
      <c r="H31" s="45"/>
      <c r="I31" s="45"/>
      <c r="J31" s="45"/>
      <c r="K31" s="45"/>
      <c r="L31" s="27"/>
    </row>
    <row r="32" spans="2:12" s="1" customFormat="1" ht="14.45" customHeight="1">
      <c r="B32" s="27"/>
      <c r="F32" s="30" t="s">
        <v>36</v>
      </c>
      <c r="I32" s="30" t="s">
        <v>35</v>
      </c>
      <c r="J32" s="30" t="s">
        <v>37</v>
      </c>
      <c r="L32" s="27"/>
    </row>
    <row r="33" spans="2:12" s="1" customFormat="1" ht="14.45" customHeight="1">
      <c r="B33" s="27"/>
      <c r="D33" s="47" t="s">
        <v>38</v>
      </c>
      <c r="E33" s="22" t="s">
        <v>39</v>
      </c>
      <c r="F33" s="76">
        <f>J30</f>
        <v>0</v>
      </c>
      <c r="I33" s="84">
        <v>0.21</v>
      </c>
      <c r="J33" s="76">
        <f>F33*I33</f>
        <v>0</v>
      </c>
      <c r="L33" s="27"/>
    </row>
    <row r="34" spans="2:12" s="1" customFormat="1" ht="14.45" customHeight="1">
      <c r="B34" s="27"/>
      <c r="E34" s="22" t="s">
        <v>40</v>
      </c>
      <c r="F34" s="76">
        <f>ROUND((SUM(BF80:BF111)),  2)</f>
        <v>0</v>
      </c>
      <c r="I34" s="84">
        <v>0.12</v>
      </c>
      <c r="J34" s="76">
        <f>ROUND(((SUM(BF80:BF111))*I34),  2)</f>
        <v>0</v>
      </c>
      <c r="L34" s="27"/>
    </row>
    <row r="35" spans="2:12" s="1" customFormat="1" ht="14.45" hidden="1" customHeight="1">
      <c r="B35" s="27"/>
      <c r="E35" s="22" t="s">
        <v>41</v>
      </c>
      <c r="F35" s="76">
        <f>ROUND((SUM(BG80:BG111)),  2)</f>
        <v>0</v>
      </c>
      <c r="I35" s="84">
        <v>0.21</v>
      </c>
      <c r="J35" s="76">
        <f>0</f>
        <v>0</v>
      </c>
      <c r="L35" s="27"/>
    </row>
    <row r="36" spans="2:12" s="1" customFormat="1" ht="14.45" hidden="1" customHeight="1">
      <c r="B36" s="27"/>
      <c r="E36" s="22" t="s">
        <v>42</v>
      </c>
      <c r="F36" s="76">
        <f>ROUND((SUM(BH80:BH111)),  2)</f>
        <v>0</v>
      </c>
      <c r="I36" s="84">
        <v>0.12</v>
      </c>
      <c r="J36" s="76">
        <f>0</f>
        <v>0</v>
      </c>
      <c r="L36" s="27"/>
    </row>
    <row r="37" spans="2:12" s="1" customFormat="1" ht="14.45" hidden="1" customHeight="1">
      <c r="B37" s="27"/>
      <c r="E37" s="22" t="s">
        <v>43</v>
      </c>
      <c r="F37" s="76">
        <f>ROUND((SUM(BI80:BI111)),  2)</f>
        <v>0</v>
      </c>
      <c r="I37" s="84">
        <v>0</v>
      </c>
      <c r="J37" s="76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5"/>
      <c r="D39" s="86" t="s">
        <v>44</v>
      </c>
      <c r="E39" s="49"/>
      <c r="F39" s="49"/>
      <c r="G39" s="87" t="s">
        <v>45</v>
      </c>
      <c r="H39" s="88" t="s">
        <v>46</v>
      </c>
      <c r="I39" s="49"/>
      <c r="J39" s="89">
        <f>SUM(J30:J37)</f>
        <v>0</v>
      </c>
      <c r="K39" s="90"/>
      <c r="L39" s="27"/>
    </row>
    <row r="40" spans="2:12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7"/>
    </row>
    <row r="44" spans="2:12" s="1" customFormat="1" ht="6.95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2:12" s="1" customFormat="1" ht="24.95" customHeight="1">
      <c r="B45" s="27"/>
      <c r="C45" s="16" t="s">
        <v>125</v>
      </c>
      <c r="L45" s="27"/>
    </row>
    <row r="46" spans="2:12" s="1" customFormat="1" ht="6.95" customHeight="1">
      <c r="B46" s="27"/>
      <c r="L46" s="27"/>
    </row>
    <row r="47" spans="2:12" s="1" customFormat="1" ht="12" customHeight="1">
      <c r="B47" s="27"/>
      <c r="C47" s="22" t="s">
        <v>16</v>
      </c>
      <c r="L47" s="27"/>
    </row>
    <row r="48" spans="2:12" s="1" customFormat="1" ht="16.5" customHeight="1">
      <c r="B48" s="27"/>
      <c r="E48" s="234" t="str">
        <f>E7</f>
        <v>INFRASTRUKTURA PRO ELEKTROMOBILITU - lokalita Mírová</v>
      </c>
      <c r="F48" s="235"/>
      <c r="G48" s="235"/>
      <c r="H48" s="235"/>
      <c r="L48" s="27"/>
    </row>
    <row r="49" spans="2:47" s="1" customFormat="1" ht="12" customHeight="1">
      <c r="B49" s="27"/>
      <c r="C49" s="22" t="s">
        <v>123</v>
      </c>
      <c r="L49" s="27"/>
    </row>
    <row r="50" spans="2:47" s="1" customFormat="1" ht="16.5" customHeight="1">
      <c r="B50" s="27"/>
      <c r="E50" s="232" t="str">
        <f>E9</f>
        <v>SO 03.1.2 - Architektonicko-stavební řešeníl</v>
      </c>
      <c r="F50" s="233"/>
      <c r="G50" s="233"/>
      <c r="H50" s="233"/>
      <c r="L50" s="27"/>
    </row>
    <row r="51" spans="2:47" s="1" customFormat="1" ht="6.95" customHeight="1">
      <c r="B51" s="27"/>
      <c r="L51" s="27"/>
    </row>
    <row r="52" spans="2:47" s="1" customFormat="1" ht="12" customHeight="1">
      <c r="B52" s="27"/>
      <c r="C52" s="22" t="s">
        <v>20</v>
      </c>
      <c r="F52" s="20" t="str">
        <f>F12</f>
        <v xml:space="preserve">k.ú. Vítkovice, p. č. 822 </v>
      </c>
      <c r="I52" s="22" t="s">
        <v>22</v>
      </c>
      <c r="J52" s="44">
        <v>46097</v>
      </c>
      <c r="L52" s="27"/>
    </row>
    <row r="53" spans="2:47" s="1" customFormat="1" ht="6.95" customHeight="1">
      <c r="B53" s="27"/>
      <c r="L53" s="27"/>
    </row>
    <row r="54" spans="2:47" s="1" customFormat="1" ht="15.2" customHeight="1">
      <c r="B54" s="27"/>
      <c r="C54" s="22" t="s">
        <v>23</v>
      </c>
      <c r="F54" s="20" t="str">
        <f>E15</f>
        <v xml:space="preserve"> </v>
      </c>
      <c r="I54" s="22" t="s">
        <v>29</v>
      </c>
      <c r="J54" s="25" t="str">
        <f>E21</f>
        <v xml:space="preserve"> </v>
      </c>
      <c r="L54" s="27"/>
    </row>
    <row r="55" spans="2:47" s="1" customFormat="1" ht="15.2" customHeight="1">
      <c r="B55" s="27"/>
      <c r="C55" s="22" t="s">
        <v>27</v>
      </c>
      <c r="F55" s="20" t="str">
        <f>IF(E18="","",E18)</f>
        <v>Vyplň údaj</v>
      </c>
      <c r="I55" s="22" t="s">
        <v>31</v>
      </c>
      <c r="J55" s="25" t="str">
        <f>E24</f>
        <v xml:space="preserve"> </v>
      </c>
      <c r="L55" s="27"/>
    </row>
    <row r="56" spans="2:47" s="1" customFormat="1" ht="10.35" customHeight="1">
      <c r="B56" s="27"/>
      <c r="L56" s="27"/>
    </row>
    <row r="57" spans="2:47" s="1" customFormat="1" ht="29.25" customHeight="1">
      <c r="B57" s="27"/>
      <c r="C57" s="91" t="s">
        <v>126</v>
      </c>
      <c r="D57" s="85"/>
      <c r="E57" s="85"/>
      <c r="F57" s="85"/>
      <c r="G57" s="85"/>
      <c r="H57" s="85"/>
      <c r="I57" s="85"/>
      <c r="J57" s="92" t="s">
        <v>127</v>
      </c>
      <c r="K57" s="85"/>
      <c r="L57" s="27"/>
    </row>
    <row r="58" spans="2:47" s="1" customFormat="1" ht="10.35" customHeight="1">
      <c r="B58" s="27"/>
      <c r="L58" s="27"/>
    </row>
    <row r="59" spans="2:47" s="1" customFormat="1" ht="22.9" customHeight="1">
      <c r="B59" s="27"/>
      <c r="C59" s="93" t="s">
        <v>66</v>
      </c>
      <c r="J59" s="58">
        <f>J80</f>
        <v>0</v>
      </c>
      <c r="L59" s="27"/>
      <c r="AU59" s="12" t="s">
        <v>128</v>
      </c>
    </row>
    <row r="60" spans="2:47" s="8" customFormat="1" ht="24.95" customHeight="1">
      <c r="B60" s="94"/>
      <c r="D60" s="138"/>
      <c r="E60" s="95"/>
      <c r="F60" s="95"/>
      <c r="G60" s="95"/>
      <c r="H60" s="95"/>
      <c r="I60" s="95"/>
      <c r="J60" s="96"/>
      <c r="L60" s="94"/>
    </row>
    <row r="61" spans="2:47" s="1" customFormat="1" ht="21.75" customHeight="1">
      <c r="B61" s="27"/>
      <c r="L61" s="27"/>
    </row>
    <row r="62" spans="2:47" s="1" customFormat="1" ht="6.95" customHeight="1"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27"/>
    </row>
    <row r="66" spans="2:63" s="1" customFormat="1" ht="6.95" customHeight="1">
      <c r="B66" s="185"/>
      <c r="C66" s="156"/>
      <c r="D66" s="156"/>
      <c r="E66" s="156"/>
      <c r="F66" s="156"/>
      <c r="G66" s="156"/>
      <c r="H66" s="156"/>
      <c r="I66" s="156"/>
      <c r="J66" s="156"/>
      <c r="K66" s="157"/>
    </row>
    <row r="67" spans="2:63" s="1" customFormat="1" ht="24.95" customHeight="1">
      <c r="B67" s="158"/>
      <c r="C67" s="16" t="s">
        <v>129</v>
      </c>
      <c r="K67" s="159"/>
    </row>
    <row r="68" spans="2:63" s="1" customFormat="1" ht="6.95" customHeight="1">
      <c r="B68" s="158"/>
      <c r="K68" s="159"/>
    </row>
    <row r="69" spans="2:63" s="1" customFormat="1" ht="12" customHeight="1">
      <c r="B69" s="158"/>
      <c r="C69" s="22" t="s">
        <v>16</v>
      </c>
      <c r="K69" s="159"/>
    </row>
    <row r="70" spans="2:63" s="1" customFormat="1" ht="16.5" customHeight="1">
      <c r="B70" s="158"/>
      <c r="E70" s="234" t="str">
        <f>E7</f>
        <v>INFRASTRUKTURA PRO ELEKTROMOBILITU - lokalita Mírová</v>
      </c>
      <c r="F70" s="235"/>
      <c r="G70" s="235"/>
      <c r="H70" s="235"/>
      <c r="K70" s="159"/>
    </row>
    <row r="71" spans="2:63" s="1" customFormat="1" ht="12" customHeight="1">
      <c r="B71" s="158"/>
      <c r="C71" s="22" t="s">
        <v>123</v>
      </c>
      <c r="K71" s="159"/>
    </row>
    <row r="72" spans="2:63" s="1" customFormat="1" ht="16.5" customHeight="1">
      <c r="B72" s="158"/>
      <c r="E72" s="232" t="str">
        <f>E9</f>
        <v>SO 03.1.2 - Architektonicko-stavební řešeníl</v>
      </c>
      <c r="F72" s="233"/>
      <c r="G72" s="233"/>
      <c r="H72" s="233"/>
      <c r="K72" s="159"/>
    </row>
    <row r="73" spans="2:63" s="1" customFormat="1" ht="6.95" customHeight="1">
      <c r="B73" s="158"/>
      <c r="K73" s="159"/>
    </row>
    <row r="74" spans="2:63" s="1" customFormat="1" ht="12" customHeight="1">
      <c r="B74" s="158"/>
      <c r="C74" s="22" t="s">
        <v>20</v>
      </c>
      <c r="F74" s="20" t="str">
        <f>F12</f>
        <v xml:space="preserve">k.ú. Vítkovice, p. č. 822 </v>
      </c>
      <c r="I74" s="22" t="s">
        <v>22</v>
      </c>
      <c r="J74" s="44">
        <v>46097</v>
      </c>
      <c r="K74" s="159"/>
    </row>
    <row r="75" spans="2:63" s="1" customFormat="1" ht="6.95" customHeight="1">
      <c r="B75" s="158"/>
      <c r="K75" s="159"/>
    </row>
    <row r="76" spans="2:63" s="1" customFormat="1" ht="15.2" customHeight="1">
      <c r="B76" s="158"/>
      <c r="C76" s="22" t="s">
        <v>23</v>
      </c>
      <c r="F76" s="20" t="str">
        <f>E15</f>
        <v xml:space="preserve"> </v>
      </c>
      <c r="I76" s="22" t="s">
        <v>29</v>
      </c>
      <c r="J76" s="25" t="str">
        <f>E21</f>
        <v xml:space="preserve"> </v>
      </c>
      <c r="K76" s="159"/>
    </row>
    <row r="77" spans="2:63" s="1" customFormat="1" ht="15.2" customHeight="1">
      <c r="B77" s="158"/>
      <c r="C77" s="22" t="s">
        <v>27</v>
      </c>
      <c r="F77" s="20" t="str">
        <f>IF(E18="","",E18)</f>
        <v>Vyplň údaj</v>
      </c>
      <c r="I77" s="22" t="s">
        <v>31</v>
      </c>
      <c r="J77" s="25" t="str">
        <f>E24</f>
        <v xml:space="preserve"> </v>
      </c>
      <c r="K77" s="159"/>
    </row>
    <row r="78" spans="2:63" s="1" customFormat="1" ht="10.35" customHeight="1">
      <c r="B78" s="158"/>
      <c r="K78" s="159"/>
    </row>
    <row r="79" spans="2:63" s="9" customFormat="1" ht="29.25" customHeight="1">
      <c r="B79" s="186"/>
      <c r="C79" s="98" t="s">
        <v>130</v>
      </c>
      <c r="D79" s="99" t="s">
        <v>53</v>
      </c>
      <c r="E79" s="99" t="s">
        <v>49</v>
      </c>
      <c r="F79" s="99" t="s">
        <v>50</v>
      </c>
      <c r="G79" s="99" t="s">
        <v>131</v>
      </c>
      <c r="H79" s="99" t="s">
        <v>132</v>
      </c>
      <c r="I79" s="99" t="s">
        <v>133</v>
      </c>
      <c r="J79" s="99" t="s">
        <v>127</v>
      </c>
      <c r="K79" s="162" t="s">
        <v>134</v>
      </c>
      <c r="M79" s="51" t="s">
        <v>3</v>
      </c>
      <c r="N79" s="52" t="s">
        <v>38</v>
      </c>
      <c r="O79" s="52" t="s">
        <v>135</v>
      </c>
      <c r="P79" s="52" t="s">
        <v>136</v>
      </c>
      <c r="Q79" s="52" t="s">
        <v>137</v>
      </c>
      <c r="R79" s="52" t="s">
        <v>138</v>
      </c>
      <c r="S79" s="52" t="s">
        <v>139</v>
      </c>
      <c r="T79" s="53" t="s">
        <v>140</v>
      </c>
      <c r="V79" s="52"/>
    </row>
    <row r="80" spans="2:63" s="1" customFormat="1" ht="22.9" customHeight="1">
      <c r="B80" s="158"/>
      <c r="C80" s="56" t="s">
        <v>141</v>
      </c>
      <c r="J80" s="101">
        <f>SUM(J82:J1400)</f>
        <v>0</v>
      </c>
      <c r="K80" s="159"/>
      <c r="M80" s="54"/>
      <c r="N80" s="45"/>
      <c r="O80" s="45"/>
      <c r="P80" s="102">
        <f>P81</f>
        <v>0</v>
      </c>
      <c r="Q80" s="45"/>
      <c r="R80" s="102">
        <f>R81</f>
        <v>0</v>
      </c>
      <c r="S80" s="45"/>
      <c r="T80" s="103">
        <f>T81</f>
        <v>0</v>
      </c>
      <c r="V80" s="45"/>
      <c r="AT80" s="12" t="s">
        <v>67</v>
      </c>
      <c r="AU80" s="12" t="s">
        <v>128</v>
      </c>
      <c r="BK80" s="104">
        <f>BK81</f>
        <v>0</v>
      </c>
    </row>
    <row r="81" spans="2:63" s="10" customFormat="1" ht="25.9" customHeight="1">
      <c r="B81" s="164"/>
      <c r="D81" s="106" t="s">
        <v>67</v>
      </c>
      <c r="E81" s="139"/>
      <c r="F81" s="139"/>
      <c r="I81" s="107"/>
      <c r="J81" s="108"/>
      <c r="K81" s="165"/>
      <c r="M81" s="109"/>
      <c r="P81" s="110">
        <f>SUM(P82:P111)</f>
        <v>0</v>
      </c>
      <c r="R81" s="110">
        <f>SUM(R82:R111)</f>
        <v>0</v>
      </c>
      <c r="T81" s="111">
        <f>SUM(T82:T111)</f>
        <v>0</v>
      </c>
      <c r="AR81" s="106" t="s">
        <v>75</v>
      </c>
      <c r="AT81" s="112" t="s">
        <v>67</v>
      </c>
      <c r="AU81" s="112" t="s">
        <v>68</v>
      </c>
      <c r="AY81" s="106" t="s">
        <v>142</v>
      </c>
      <c r="BK81" s="113">
        <f>SUM(BK82:BK111)</f>
        <v>0</v>
      </c>
    </row>
    <row r="82" spans="2:63" s="1" customFormat="1" ht="24">
      <c r="B82" s="158"/>
      <c r="C82" s="115" t="s">
        <v>75</v>
      </c>
      <c r="D82" s="115" t="s">
        <v>145</v>
      </c>
      <c r="E82" s="116" t="s">
        <v>544</v>
      </c>
      <c r="F82" s="117" t="s">
        <v>545</v>
      </c>
      <c r="G82" s="118" t="s">
        <v>374</v>
      </c>
      <c r="H82" s="119">
        <v>70</v>
      </c>
      <c r="I82" s="120"/>
      <c r="J82" s="121">
        <f>ROUND(I82*H82,2)</f>
        <v>0</v>
      </c>
      <c r="K82" s="167"/>
      <c r="M82" s="131"/>
      <c r="T82" s="48"/>
      <c r="AT82" s="12"/>
      <c r="AU82" s="12"/>
    </row>
    <row r="83" spans="2:63" s="1" customFormat="1" ht="28.5" customHeight="1">
      <c r="B83" s="158"/>
      <c r="C83" s="115" t="s">
        <v>77</v>
      </c>
      <c r="D83" s="115" t="s">
        <v>145</v>
      </c>
      <c r="E83" s="116" t="s">
        <v>412</v>
      </c>
      <c r="F83" s="117" t="s">
        <v>413</v>
      </c>
      <c r="G83" s="118" t="s">
        <v>414</v>
      </c>
      <c r="H83" s="119">
        <v>30</v>
      </c>
      <c r="I83" s="120"/>
      <c r="J83" s="121">
        <f>ROUND(I83*H83,2)</f>
        <v>0</v>
      </c>
      <c r="K83" s="167"/>
      <c r="M83" s="131"/>
      <c r="T83" s="48"/>
      <c r="AT83" s="12"/>
      <c r="AU83" s="12"/>
    </row>
    <row r="84" spans="2:63" s="1" customFormat="1">
      <c r="B84" s="158"/>
      <c r="C84" s="171"/>
      <c r="D84" s="128" t="s">
        <v>410</v>
      </c>
      <c r="E84" s="169" t="s">
        <v>3</v>
      </c>
      <c r="F84" s="170" t="s">
        <v>546</v>
      </c>
      <c r="G84" s="171"/>
      <c r="H84" s="172">
        <v>30</v>
      </c>
      <c r="I84" s="171"/>
      <c r="J84" s="171"/>
      <c r="K84" s="200"/>
      <c r="M84" s="131"/>
      <c r="T84" s="48"/>
      <c r="AT84" s="12"/>
      <c r="AU84" s="12"/>
    </row>
    <row r="85" spans="2:63" s="1" customFormat="1">
      <c r="B85" s="158"/>
      <c r="C85" s="177"/>
      <c r="D85" s="128" t="s">
        <v>410</v>
      </c>
      <c r="E85" s="175" t="s">
        <v>3</v>
      </c>
      <c r="F85" s="176" t="s">
        <v>425</v>
      </c>
      <c r="G85" s="177"/>
      <c r="H85" s="178">
        <v>30</v>
      </c>
      <c r="I85" s="177"/>
      <c r="J85" s="177"/>
      <c r="K85" s="201"/>
      <c r="M85" s="131"/>
      <c r="T85" s="48"/>
      <c r="AT85" s="12"/>
      <c r="AU85" s="12"/>
    </row>
    <row r="86" spans="2:63" s="1" customFormat="1" ht="24">
      <c r="B86" s="158"/>
      <c r="C86" s="115" t="s">
        <v>547</v>
      </c>
      <c r="D86" s="115" t="s">
        <v>145</v>
      </c>
      <c r="E86" s="116" t="s">
        <v>415</v>
      </c>
      <c r="F86" s="117" t="s">
        <v>416</v>
      </c>
      <c r="G86" s="118" t="s">
        <v>417</v>
      </c>
      <c r="H86" s="119">
        <v>30</v>
      </c>
      <c r="I86" s="120"/>
      <c r="J86" s="121">
        <f>ROUND(I86*H86,2)</f>
        <v>0</v>
      </c>
      <c r="K86" s="167"/>
      <c r="M86" s="131"/>
      <c r="T86" s="48"/>
      <c r="AT86" s="12"/>
      <c r="AU86" s="12"/>
    </row>
    <row r="87" spans="2:63" s="1" customFormat="1" ht="24">
      <c r="B87" s="158"/>
      <c r="C87" s="115" t="s">
        <v>144</v>
      </c>
      <c r="D87" s="115" t="s">
        <v>145</v>
      </c>
      <c r="E87" s="116" t="s">
        <v>418</v>
      </c>
      <c r="F87" s="117" t="s">
        <v>419</v>
      </c>
      <c r="G87" s="118" t="s">
        <v>278</v>
      </c>
      <c r="H87" s="119">
        <v>39.375</v>
      </c>
      <c r="I87" s="120"/>
      <c r="J87" s="121">
        <f>ROUND(I87*H87,2)</f>
        <v>0</v>
      </c>
      <c r="K87" s="167"/>
      <c r="M87" s="131"/>
      <c r="T87" s="48"/>
      <c r="AT87" s="12"/>
      <c r="AU87" s="12"/>
    </row>
    <row r="88" spans="2:63" s="1" customFormat="1" ht="22.5">
      <c r="B88" s="158"/>
      <c r="C88" s="171"/>
      <c r="D88" s="128" t="s">
        <v>410</v>
      </c>
      <c r="E88" s="169" t="s">
        <v>3</v>
      </c>
      <c r="F88" s="170" t="s">
        <v>548</v>
      </c>
      <c r="G88" s="171"/>
      <c r="H88" s="172">
        <v>39.375</v>
      </c>
      <c r="I88" s="171"/>
      <c r="J88" s="171"/>
      <c r="K88" s="200"/>
      <c r="M88" s="131"/>
      <c r="T88" s="48"/>
      <c r="AT88" s="12"/>
      <c r="AU88" s="12"/>
    </row>
    <row r="89" spans="2:63" s="1" customFormat="1">
      <c r="B89" s="158"/>
      <c r="C89" s="177"/>
      <c r="D89" s="128" t="s">
        <v>410</v>
      </c>
      <c r="E89" s="175" t="s">
        <v>3</v>
      </c>
      <c r="F89" s="176" t="s">
        <v>425</v>
      </c>
      <c r="G89" s="177"/>
      <c r="H89" s="178">
        <v>39.375</v>
      </c>
      <c r="I89" s="177"/>
      <c r="J89" s="177"/>
      <c r="K89" s="201"/>
      <c r="M89" s="131"/>
      <c r="T89" s="48"/>
      <c r="AT89" s="12"/>
      <c r="AU89" s="12"/>
    </row>
    <row r="90" spans="2:63" s="1" customFormat="1" ht="24">
      <c r="B90" s="158"/>
      <c r="C90" s="115" t="s">
        <v>549</v>
      </c>
      <c r="D90" s="115" t="s">
        <v>145</v>
      </c>
      <c r="E90" s="116" t="s">
        <v>421</v>
      </c>
      <c r="F90" s="117" t="s">
        <v>422</v>
      </c>
      <c r="G90" s="118" t="s">
        <v>278</v>
      </c>
      <c r="H90" s="119">
        <v>39.375</v>
      </c>
      <c r="I90" s="120"/>
      <c r="J90" s="121">
        <f>ROUND(I90*H90,2)</f>
        <v>0</v>
      </c>
      <c r="K90" s="167"/>
      <c r="M90" s="131"/>
      <c r="T90" s="48"/>
      <c r="AT90" s="12"/>
      <c r="AU90" s="12"/>
    </row>
    <row r="91" spans="2:63" s="1" customFormat="1" ht="22.5">
      <c r="B91" s="158"/>
      <c r="C91" s="171"/>
      <c r="D91" s="128" t="s">
        <v>410</v>
      </c>
      <c r="E91" s="169" t="s">
        <v>3</v>
      </c>
      <c r="F91" s="170" t="s">
        <v>548</v>
      </c>
      <c r="G91" s="171"/>
      <c r="H91" s="172">
        <v>39.375</v>
      </c>
      <c r="I91" s="171"/>
      <c r="J91" s="171"/>
      <c r="K91" s="200"/>
      <c r="M91" s="131"/>
      <c r="T91" s="48"/>
      <c r="AT91" s="12"/>
      <c r="AU91" s="12"/>
    </row>
    <row r="92" spans="2:63" s="1" customFormat="1">
      <c r="B92" s="158"/>
      <c r="C92" s="177"/>
      <c r="D92" s="128" t="s">
        <v>410</v>
      </c>
      <c r="E92" s="175" t="s">
        <v>3</v>
      </c>
      <c r="F92" s="176" t="s">
        <v>425</v>
      </c>
      <c r="G92" s="177"/>
      <c r="H92" s="178">
        <v>39.375</v>
      </c>
      <c r="I92" s="177"/>
      <c r="J92" s="177"/>
      <c r="K92" s="201"/>
      <c r="M92" s="131"/>
      <c r="T92" s="48"/>
      <c r="AT92" s="12"/>
      <c r="AU92" s="12"/>
    </row>
    <row r="93" spans="2:63" s="1" customFormat="1" ht="12">
      <c r="B93" s="158"/>
      <c r="C93" s="115" t="s">
        <v>550</v>
      </c>
      <c r="D93" s="115" t="s">
        <v>145</v>
      </c>
      <c r="E93" s="116" t="s">
        <v>551</v>
      </c>
      <c r="F93" s="117" t="s">
        <v>552</v>
      </c>
      <c r="G93" s="118" t="s">
        <v>374</v>
      </c>
      <c r="H93" s="119">
        <v>78.75</v>
      </c>
      <c r="I93" s="120"/>
      <c r="J93" s="121">
        <f>ROUND(I93*H93,2)</f>
        <v>0</v>
      </c>
      <c r="K93" s="167"/>
      <c r="M93" s="131"/>
      <c r="T93" s="48"/>
      <c r="AT93" s="12"/>
      <c r="AU93" s="12"/>
    </row>
    <row r="94" spans="2:63" s="1" customFormat="1" ht="22.5">
      <c r="B94" s="158"/>
      <c r="C94" s="171"/>
      <c r="D94" s="128" t="s">
        <v>410</v>
      </c>
      <c r="E94" s="169" t="s">
        <v>3</v>
      </c>
      <c r="F94" s="170" t="s">
        <v>553</v>
      </c>
      <c r="G94" s="171"/>
      <c r="H94" s="172">
        <v>78.75</v>
      </c>
      <c r="I94" s="171"/>
      <c r="J94" s="171"/>
      <c r="K94" s="200"/>
      <c r="M94" s="131"/>
      <c r="T94" s="48"/>
      <c r="AT94" s="12"/>
      <c r="AU94" s="12"/>
    </row>
    <row r="95" spans="2:63" s="1" customFormat="1">
      <c r="B95" s="158"/>
      <c r="C95" s="177"/>
      <c r="D95" s="128" t="s">
        <v>410</v>
      </c>
      <c r="E95" s="175" t="s">
        <v>3</v>
      </c>
      <c r="F95" s="176" t="s">
        <v>425</v>
      </c>
      <c r="G95" s="177"/>
      <c r="H95" s="178">
        <v>78.75</v>
      </c>
      <c r="I95" s="177"/>
      <c r="J95" s="177"/>
      <c r="K95" s="201"/>
      <c r="M95" s="131"/>
      <c r="T95" s="48"/>
      <c r="AT95" s="12"/>
      <c r="AU95" s="12"/>
    </row>
    <row r="96" spans="2:63" s="1" customFormat="1" ht="12" customHeight="1">
      <c r="B96" s="158"/>
      <c r="C96" s="115" t="s">
        <v>554</v>
      </c>
      <c r="D96" s="115" t="s">
        <v>145</v>
      </c>
      <c r="E96" s="116" t="s">
        <v>555</v>
      </c>
      <c r="F96" s="117" t="s">
        <v>556</v>
      </c>
      <c r="G96" s="118" t="s">
        <v>374</v>
      </c>
      <c r="H96" s="119">
        <v>78.75</v>
      </c>
      <c r="I96" s="120"/>
      <c r="J96" s="121">
        <f>ROUND(I96*H96,2)</f>
        <v>0</v>
      </c>
      <c r="K96" s="167"/>
      <c r="M96" s="131"/>
      <c r="T96" s="48"/>
      <c r="AT96" s="12"/>
      <c r="AU96" s="12"/>
    </row>
    <row r="97" spans="2:65" s="1" customFormat="1" ht="24">
      <c r="B97" s="158"/>
      <c r="C97" s="115" t="s">
        <v>246</v>
      </c>
      <c r="D97" s="115" t="s">
        <v>145</v>
      </c>
      <c r="E97" s="116" t="s">
        <v>557</v>
      </c>
      <c r="F97" s="117" t="s">
        <v>558</v>
      </c>
      <c r="G97" s="118" t="s">
        <v>278</v>
      </c>
      <c r="H97" s="119">
        <v>39.375</v>
      </c>
      <c r="I97" s="120"/>
      <c r="J97" s="121">
        <f>ROUND(I97*H97,2)</f>
        <v>0</v>
      </c>
      <c r="K97" s="167"/>
      <c r="M97" s="131"/>
      <c r="T97" s="48"/>
      <c r="AT97" s="12"/>
      <c r="AU97" s="12"/>
    </row>
    <row r="98" spans="2:65" s="1" customFormat="1" ht="24">
      <c r="B98" s="158"/>
      <c r="C98" s="115" t="s">
        <v>559</v>
      </c>
      <c r="D98" s="115" t="s">
        <v>145</v>
      </c>
      <c r="E98" s="116" t="s">
        <v>439</v>
      </c>
      <c r="F98" s="117" t="s">
        <v>440</v>
      </c>
      <c r="G98" s="118" t="s">
        <v>278</v>
      </c>
      <c r="H98" s="119">
        <v>39.375</v>
      </c>
      <c r="I98" s="120"/>
      <c r="J98" s="121">
        <f>ROUND(I98*H98,2)</f>
        <v>0</v>
      </c>
      <c r="K98" s="167"/>
      <c r="M98" s="131"/>
      <c r="T98" s="48"/>
      <c r="AT98" s="12"/>
      <c r="AU98" s="12"/>
    </row>
    <row r="99" spans="2:65" s="1" customFormat="1" ht="12.75">
      <c r="B99" s="158"/>
      <c r="C99" s="10"/>
      <c r="D99" s="106" t="s">
        <v>67</v>
      </c>
      <c r="E99" s="202" t="s">
        <v>77</v>
      </c>
      <c r="F99" s="202" t="s">
        <v>560</v>
      </c>
      <c r="G99" s="10"/>
      <c r="H99" s="10"/>
      <c r="I99" s="10"/>
      <c r="J99" s="203">
        <f>BK99</f>
        <v>0</v>
      </c>
      <c r="K99" s="165"/>
      <c r="M99" s="131"/>
      <c r="T99" s="48"/>
      <c r="AT99" s="12"/>
      <c r="AU99" s="12"/>
    </row>
    <row r="100" spans="2:65" s="1" customFormat="1" ht="12" customHeight="1">
      <c r="B100" s="158"/>
      <c r="C100" s="115" t="s">
        <v>251</v>
      </c>
      <c r="D100" s="115" t="s">
        <v>145</v>
      </c>
      <c r="E100" s="116" t="s">
        <v>561</v>
      </c>
      <c r="F100" s="117" t="s">
        <v>562</v>
      </c>
      <c r="G100" s="118" t="s">
        <v>278</v>
      </c>
      <c r="H100" s="119">
        <v>11.7</v>
      </c>
      <c r="I100" s="120"/>
      <c r="J100" s="121">
        <f>ROUND(I100*H100,2)</f>
        <v>0</v>
      </c>
      <c r="K100" s="167"/>
      <c r="M100" s="131"/>
      <c r="T100" s="48"/>
      <c r="AT100" s="12"/>
      <c r="AU100" s="12"/>
    </row>
    <row r="101" spans="2:65" s="1" customFormat="1" ht="24">
      <c r="B101" s="158"/>
      <c r="C101" s="115" t="s">
        <v>563</v>
      </c>
      <c r="D101" s="115" t="s">
        <v>145</v>
      </c>
      <c r="E101" s="116" t="s">
        <v>564</v>
      </c>
      <c r="F101" s="117" t="s">
        <v>565</v>
      </c>
      <c r="G101" s="118" t="s">
        <v>374</v>
      </c>
      <c r="H101" s="119">
        <v>104</v>
      </c>
      <c r="I101" s="120"/>
      <c r="J101" s="121">
        <f>ROUND(I101*H101,2)</f>
        <v>0</v>
      </c>
      <c r="K101" s="167"/>
      <c r="M101" s="131"/>
      <c r="T101" s="48"/>
      <c r="AT101" s="12"/>
      <c r="AU101" s="12"/>
    </row>
    <row r="102" spans="2:65" s="1" customFormat="1" ht="24">
      <c r="B102" s="158"/>
      <c r="C102" s="115" t="s">
        <v>9</v>
      </c>
      <c r="D102" s="115" t="s">
        <v>442</v>
      </c>
      <c r="E102" s="116" t="s">
        <v>566</v>
      </c>
      <c r="F102" s="117" t="s">
        <v>567</v>
      </c>
      <c r="G102" s="118" t="s">
        <v>374</v>
      </c>
      <c r="H102" s="119">
        <v>123.188</v>
      </c>
      <c r="I102" s="120"/>
      <c r="J102" s="121">
        <f>ROUND(I102*H102,2)</f>
        <v>0</v>
      </c>
      <c r="K102" s="167"/>
      <c r="M102" s="131"/>
      <c r="T102" s="48"/>
      <c r="AT102" s="12"/>
      <c r="AU102" s="12"/>
    </row>
    <row r="103" spans="2:65" s="1" customFormat="1">
      <c r="B103" s="158"/>
      <c r="C103" s="171"/>
      <c r="D103" s="128" t="s">
        <v>410</v>
      </c>
      <c r="E103" s="171"/>
      <c r="F103" s="170" t="s">
        <v>568</v>
      </c>
      <c r="G103" s="171"/>
      <c r="H103" s="172">
        <v>123.188</v>
      </c>
      <c r="I103" s="171"/>
      <c r="J103" s="171"/>
      <c r="K103" s="200"/>
      <c r="M103" s="131"/>
      <c r="T103" s="48"/>
      <c r="AT103" s="12"/>
      <c r="AU103" s="12"/>
    </row>
    <row r="104" spans="2:65" s="1" customFormat="1" ht="12">
      <c r="B104" s="158"/>
      <c r="C104" s="115" t="s">
        <v>569</v>
      </c>
      <c r="D104" s="115" t="s">
        <v>145</v>
      </c>
      <c r="E104" s="116" t="s">
        <v>570</v>
      </c>
      <c r="F104" s="117" t="s">
        <v>571</v>
      </c>
      <c r="G104" s="118" t="s">
        <v>278</v>
      </c>
      <c r="H104" s="119">
        <v>3.9</v>
      </c>
      <c r="I104" s="120"/>
      <c r="J104" s="121">
        <f>ROUND(I104*H104,2)</f>
        <v>0</v>
      </c>
      <c r="K104" s="167"/>
      <c r="M104" s="131"/>
      <c r="T104" s="48"/>
      <c r="AT104" s="12"/>
      <c r="AU104" s="12"/>
    </row>
    <row r="105" spans="2:65" s="1" customFormat="1" ht="24">
      <c r="B105" s="158"/>
      <c r="C105" s="115" t="s">
        <v>572</v>
      </c>
      <c r="D105" s="115" t="s">
        <v>145</v>
      </c>
      <c r="E105" s="116" t="s">
        <v>573</v>
      </c>
      <c r="F105" s="117" t="s">
        <v>574</v>
      </c>
      <c r="G105" s="118" t="s">
        <v>166</v>
      </c>
      <c r="H105" s="119">
        <v>65</v>
      </c>
      <c r="I105" s="120"/>
      <c r="J105" s="121">
        <f>ROUND(I105*H105,2)</f>
        <v>0</v>
      </c>
      <c r="K105" s="167"/>
      <c r="M105" s="131"/>
      <c r="T105" s="48"/>
      <c r="AT105" s="12"/>
      <c r="AU105" s="12"/>
    </row>
    <row r="106" spans="2:65" s="1" customFormat="1">
      <c r="B106" s="158"/>
      <c r="C106" s="171"/>
      <c r="D106" s="128" t="s">
        <v>410</v>
      </c>
      <c r="E106" s="169" t="s">
        <v>3</v>
      </c>
      <c r="F106" s="170" t="s">
        <v>575</v>
      </c>
      <c r="G106" s="171"/>
      <c r="H106" s="172">
        <v>65</v>
      </c>
      <c r="I106" s="171"/>
      <c r="J106" s="171"/>
      <c r="K106" s="200"/>
      <c r="M106" s="131"/>
      <c r="T106" s="48"/>
      <c r="AT106" s="12"/>
      <c r="AU106" s="12"/>
    </row>
    <row r="107" spans="2:65" s="1" customFormat="1">
      <c r="B107" s="158"/>
      <c r="C107" s="177"/>
      <c r="D107" s="128" t="s">
        <v>410</v>
      </c>
      <c r="E107" s="175" t="s">
        <v>3</v>
      </c>
      <c r="F107" s="176" t="s">
        <v>425</v>
      </c>
      <c r="G107" s="177"/>
      <c r="H107" s="178">
        <v>65</v>
      </c>
      <c r="I107" s="177"/>
      <c r="J107" s="177"/>
      <c r="K107" s="201"/>
      <c r="M107" s="131"/>
      <c r="T107" s="48"/>
      <c r="AT107" s="12"/>
      <c r="AU107" s="12"/>
    </row>
    <row r="108" spans="2:65" s="1" customFormat="1" ht="12" customHeight="1">
      <c r="B108" s="158"/>
      <c r="C108" s="115" t="s">
        <v>576</v>
      </c>
      <c r="D108" s="115" t="s">
        <v>145</v>
      </c>
      <c r="E108" s="116" t="s">
        <v>577</v>
      </c>
      <c r="F108" s="117" t="s">
        <v>578</v>
      </c>
      <c r="G108" s="118" t="s">
        <v>374</v>
      </c>
      <c r="H108" s="119">
        <v>172.45099999999999</v>
      </c>
      <c r="I108" s="120"/>
      <c r="J108" s="121">
        <f>ROUND(I108*H108,2)</f>
        <v>0</v>
      </c>
      <c r="K108" s="167"/>
      <c r="M108" s="131"/>
      <c r="T108" s="48"/>
      <c r="AT108" s="12"/>
      <c r="AU108" s="12"/>
    </row>
    <row r="109" spans="2:65" s="1" customFormat="1">
      <c r="B109" s="158"/>
      <c r="C109" s="171"/>
      <c r="D109" s="128" t="s">
        <v>410</v>
      </c>
      <c r="E109" s="169" t="s">
        <v>3</v>
      </c>
      <c r="F109" s="170" t="s">
        <v>579</v>
      </c>
      <c r="G109" s="171"/>
      <c r="H109" s="172">
        <v>96.254000000000005</v>
      </c>
      <c r="I109" s="171"/>
      <c r="J109" s="171"/>
      <c r="K109" s="200"/>
      <c r="M109" s="131"/>
      <c r="T109" s="48"/>
      <c r="AT109" s="12"/>
      <c r="AU109" s="12"/>
    </row>
    <row r="110" spans="2:65" s="1" customFormat="1" ht="22.5">
      <c r="B110" s="187"/>
      <c r="C110" s="171"/>
      <c r="D110" s="128" t="s">
        <v>410</v>
      </c>
      <c r="E110" s="169" t="s">
        <v>3</v>
      </c>
      <c r="F110" s="170" t="s">
        <v>580</v>
      </c>
      <c r="G110" s="171"/>
      <c r="H110" s="172">
        <v>76.197000000000003</v>
      </c>
      <c r="I110" s="171"/>
      <c r="J110" s="171"/>
      <c r="K110" s="200"/>
      <c r="M110" s="122" t="s">
        <v>3</v>
      </c>
      <c r="N110" s="123"/>
      <c r="P110" s="124"/>
      <c r="Q110" s="124"/>
      <c r="R110" s="124"/>
      <c r="S110" s="124"/>
      <c r="T110" s="125"/>
      <c r="V110" s="123"/>
      <c r="AR110" s="126" t="s">
        <v>144</v>
      </c>
      <c r="AT110" s="126" t="s">
        <v>145</v>
      </c>
      <c r="AU110" s="126" t="s">
        <v>75</v>
      </c>
      <c r="AY110" s="12" t="s">
        <v>142</v>
      </c>
      <c r="BE110" s="127">
        <f>IF(N110="základní",J110,0)</f>
        <v>0</v>
      </c>
      <c r="BF110" s="127">
        <f>IF(N110="snížená",J110,0)</f>
        <v>0</v>
      </c>
      <c r="BG110" s="127">
        <f>IF(N110="zákl. přenesená",J110,0)</f>
        <v>0</v>
      </c>
      <c r="BH110" s="127">
        <f>IF(N110="sníž. přenesená",J110,0)</f>
        <v>0</v>
      </c>
      <c r="BI110" s="127">
        <f>IF(N110="nulová",J110,0)</f>
        <v>0</v>
      </c>
      <c r="BJ110" s="12" t="s">
        <v>75</v>
      </c>
      <c r="BK110" s="127">
        <f>ROUND(I110*H110,2)</f>
        <v>0</v>
      </c>
      <c r="BL110" s="12" t="s">
        <v>144</v>
      </c>
      <c r="BM110" s="126" t="s">
        <v>144</v>
      </c>
    </row>
    <row r="111" spans="2:65" s="1" customFormat="1">
      <c r="B111" s="158"/>
      <c r="C111" s="177"/>
      <c r="D111" s="128" t="s">
        <v>410</v>
      </c>
      <c r="E111" s="175" t="s">
        <v>3</v>
      </c>
      <c r="F111" s="176" t="s">
        <v>425</v>
      </c>
      <c r="G111" s="177"/>
      <c r="H111" s="178">
        <v>172.45099999999999</v>
      </c>
      <c r="I111" s="177"/>
      <c r="J111" s="177"/>
      <c r="K111" s="201"/>
      <c r="M111" s="132"/>
      <c r="N111" s="133"/>
      <c r="O111" s="133"/>
      <c r="P111" s="133"/>
      <c r="Q111" s="133"/>
      <c r="R111" s="133"/>
      <c r="S111" s="133"/>
      <c r="T111" s="134"/>
      <c r="AT111" s="12" t="s">
        <v>149</v>
      </c>
      <c r="AU111" s="12" t="s">
        <v>75</v>
      </c>
    </row>
    <row r="112" spans="2:65" s="1" customFormat="1" ht="24">
      <c r="B112" s="158"/>
      <c r="C112" s="115" t="s">
        <v>581</v>
      </c>
      <c r="D112" s="115" t="s">
        <v>442</v>
      </c>
      <c r="E112" s="116" t="s">
        <v>566</v>
      </c>
      <c r="F112" s="117" t="s">
        <v>567</v>
      </c>
      <c r="G112" s="118" t="s">
        <v>374</v>
      </c>
      <c r="H112" s="119">
        <v>204.268</v>
      </c>
      <c r="I112" s="120"/>
      <c r="J112" s="121">
        <f>ROUND(I112*H112,2)</f>
        <v>0</v>
      </c>
      <c r="K112" s="167"/>
    </row>
    <row r="113" spans="2:22" ht="12">
      <c r="B113" s="188"/>
      <c r="C113" s="171"/>
      <c r="D113" s="128" t="s">
        <v>410</v>
      </c>
      <c r="E113" s="171"/>
      <c r="F113" s="170" t="s">
        <v>582</v>
      </c>
      <c r="G113" s="171"/>
      <c r="H113" s="172">
        <v>204.268</v>
      </c>
      <c r="I113" s="171"/>
      <c r="J113" s="171"/>
      <c r="K113" s="200"/>
      <c r="V113" s="123"/>
    </row>
    <row r="114" spans="2:22" ht="24">
      <c r="B114" s="188"/>
      <c r="C114" s="115" t="s">
        <v>583</v>
      </c>
      <c r="D114" s="115" t="s">
        <v>145</v>
      </c>
      <c r="E114" s="116" t="s">
        <v>584</v>
      </c>
      <c r="F114" s="117" t="s">
        <v>585</v>
      </c>
      <c r="G114" s="118" t="s">
        <v>278</v>
      </c>
      <c r="H114" s="119">
        <v>147.84</v>
      </c>
      <c r="I114" s="120"/>
      <c r="J114" s="121">
        <f>ROUND(I114*H114,2)</f>
        <v>0</v>
      </c>
      <c r="K114" s="167"/>
      <c r="V114" s="133"/>
    </row>
    <row r="115" spans="2:22">
      <c r="B115" s="188"/>
      <c r="C115" s="194"/>
      <c r="D115" s="128" t="s">
        <v>410</v>
      </c>
      <c r="E115" s="195" t="s">
        <v>3</v>
      </c>
      <c r="F115" s="196" t="s">
        <v>586</v>
      </c>
      <c r="G115" s="194"/>
      <c r="H115" s="195" t="s">
        <v>3</v>
      </c>
      <c r="I115" s="194"/>
      <c r="J115" s="194"/>
      <c r="K115" s="205"/>
    </row>
    <row r="116" spans="2:22">
      <c r="B116" s="188"/>
      <c r="C116" s="194"/>
      <c r="D116" s="128" t="s">
        <v>410</v>
      </c>
      <c r="E116" s="195" t="s">
        <v>3</v>
      </c>
      <c r="F116" s="196" t="s">
        <v>587</v>
      </c>
      <c r="G116" s="194"/>
      <c r="H116" s="195" t="s">
        <v>3</v>
      </c>
      <c r="I116" s="194"/>
      <c r="J116" s="194"/>
      <c r="K116" s="205"/>
    </row>
    <row r="117" spans="2:22" ht="22.5">
      <c r="B117" s="188"/>
      <c r="C117" s="171"/>
      <c r="D117" s="128" t="s">
        <v>410</v>
      </c>
      <c r="E117" s="169" t="s">
        <v>3</v>
      </c>
      <c r="F117" s="170" t="s">
        <v>588</v>
      </c>
      <c r="G117" s="171"/>
      <c r="H117" s="172">
        <v>150.21700000000001</v>
      </c>
      <c r="I117" s="171"/>
      <c r="J117" s="171"/>
      <c r="K117" s="200"/>
    </row>
    <row r="118" spans="2:22">
      <c r="B118" s="188"/>
      <c r="C118" s="171"/>
      <c r="D118" s="128" t="s">
        <v>410</v>
      </c>
      <c r="E118" s="169" t="s">
        <v>3</v>
      </c>
      <c r="F118" s="170" t="s">
        <v>589</v>
      </c>
      <c r="G118" s="171"/>
      <c r="H118" s="172">
        <v>1.82</v>
      </c>
      <c r="I118" s="171"/>
      <c r="J118" s="171"/>
      <c r="K118" s="200"/>
    </row>
    <row r="119" spans="2:22">
      <c r="B119" s="188"/>
      <c r="C119" s="171"/>
      <c r="D119" s="128" t="s">
        <v>410</v>
      </c>
      <c r="E119" s="169" t="s">
        <v>3</v>
      </c>
      <c r="F119" s="170" t="s">
        <v>590</v>
      </c>
      <c r="G119" s="171"/>
      <c r="H119" s="172">
        <v>-1.3360000000000001</v>
      </c>
      <c r="I119" s="171"/>
      <c r="J119" s="171"/>
      <c r="K119" s="200"/>
    </row>
    <row r="120" spans="2:22">
      <c r="B120" s="188"/>
      <c r="C120" s="171"/>
      <c r="D120" s="128" t="s">
        <v>410</v>
      </c>
      <c r="E120" s="169" t="s">
        <v>3</v>
      </c>
      <c r="F120" s="170" t="s">
        <v>591</v>
      </c>
      <c r="G120" s="171"/>
      <c r="H120" s="172">
        <v>-2.8610000000000002</v>
      </c>
      <c r="I120" s="171"/>
      <c r="J120" s="171"/>
      <c r="K120" s="200"/>
    </row>
    <row r="121" spans="2:22">
      <c r="B121" s="188"/>
      <c r="C121" s="177"/>
      <c r="D121" s="128" t="s">
        <v>410</v>
      </c>
      <c r="E121" s="175" t="s">
        <v>3</v>
      </c>
      <c r="F121" s="176" t="s">
        <v>425</v>
      </c>
      <c r="G121" s="177"/>
      <c r="H121" s="178">
        <v>147.84</v>
      </c>
      <c r="I121" s="177"/>
      <c r="J121" s="177"/>
      <c r="K121" s="201"/>
    </row>
    <row r="122" spans="2:22" ht="24">
      <c r="B122" s="188"/>
      <c r="C122" s="115" t="s">
        <v>592</v>
      </c>
      <c r="D122" s="115" t="s">
        <v>145</v>
      </c>
      <c r="E122" s="116" t="s">
        <v>593</v>
      </c>
      <c r="F122" s="117" t="s">
        <v>594</v>
      </c>
      <c r="G122" s="118" t="s">
        <v>278</v>
      </c>
      <c r="H122" s="119">
        <v>49.847999999999999</v>
      </c>
      <c r="I122" s="120"/>
      <c r="J122" s="121">
        <f>ROUND(I122*H122,2)</f>
        <v>0</v>
      </c>
      <c r="K122" s="167"/>
    </row>
    <row r="123" spans="2:22">
      <c r="B123" s="188"/>
      <c r="C123" s="194"/>
      <c r="D123" s="128" t="s">
        <v>410</v>
      </c>
      <c r="E123" s="195" t="s">
        <v>3</v>
      </c>
      <c r="F123" s="196" t="s">
        <v>595</v>
      </c>
      <c r="G123" s="194"/>
      <c r="H123" s="195" t="s">
        <v>3</v>
      </c>
      <c r="I123" s="194"/>
      <c r="J123" s="194"/>
      <c r="K123" s="205"/>
    </row>
    <row r="124" spans="2:22">
      <c r="B124" s="188"/>
      <c r="C124" s="194"/>
      <c r="D124" s="128" t="s">
        <v>410</v>
      </c>
      <c r="E124" s="195" t="s">
        <v>3</v>
      </c>
      <c r="F124" s="196" t="s">
        <v>587</v>
      </c>
      <c r="G124" s="194"/>
      <c r="H124" s="195" t="s">
        <v>3</v>
      </c>
      <c r="I124" s="194"/>
      <c r="J124" s="194"/>
      <c r="K124" s="205"/>
    </row>
    <row r="125" spans="2:22">
      <c r="B125" s="188"/>
      <c r="C125" s="171"/>
      <c r="D125" s="128" t="s">
        <v>410</v>
      </c>
      <c r="E125" s="169" t="s">
        <v>3</v>
      </c>
      <c r="F125" s="170" t="s">
        <v>596</v>
      </c>
      <c r="G125" s="171"/>
      <c r="H125" s="172">
        <v>23.440999999999999</v>
      </c>
      <c r="I125" s="171"/>
      <c r="J125" s="171"/>
      <c r="K125" s="200"/>
    </row>
    <row r="126" spans="2:22">
      <c r="B126" s="188"/>
      <c r="C126" s="171"/>
      <c r="D126" s="128" t="s">
        <v>410</v>
      </c>
      <c r="E126" s="169" t="s">
        <v>3</v>
      </c>
      <c r="F126" s="170" t="s">
        <v>597</v>
      </c>
      <c r="G126" s="171"/>
      <c r="H126" s="172">
        <v>30.332999999999998</v>
      </c>
      <c r="I126" s="171"/>
      <c r="J126" s="171"/>
      <c r="K126" s="200"/>
    </row>
    <row r="127" spans="2:22">
      <c r="B127" s="188"/>
      <c r="C127" s="171"/>
      <c r="D127" s="128" t="s">
        <v>410</v>
      </c>
      <c r="E127" s="169" t="s">
        <v>3</v>
      </c>
      <c r="F127" s="170" t="s">
        <v>598</v>
      </c>
      <c r="G127" s="171"/>
      <c r="H127" s="172">
        <v>-1.5580000000000001</v>
      </c>
      <c r="I127" s="171"/>
      <c r="J127" s="171"/>
      <c r="K127" s="200"/>
    </row>
    <row r="128" spans="2:22">
      <c r="B128" s="188"/>
      <c r="C128" s="171"/>
      <c r="D128" s="128" t="s">
        <v>410</v>
      </c>
      <c r="E128" s="169" t="s">
        <v>3</v>
      </c>
      <c r="F128" s="170" t="s">
        <v>599</v>
      </c>
      <c r="G128" s="171"/>
      <c r="H128" s="172">
        <v>-2.5379999999999998</v>
      </c>
      <c r="I128" s="171"/>
      <c r="J128" s="171"/>
      <c r="K128" s="200"/>
    </row>
    <row r="129" spans="2:11">
      <c r="B129" s="188"/>
      <c r="C129" s="171"/>
      <c r="D129" s="128" t="s">
        <v>410</v>
      </c>
      <c r="E129" s="169" t="s">
        <v>3</v>
      </c>
      <c r="F129" s="170" t="s">
        <v>600</v>
      </c>
      <c r="G129" s="171"/>
      <c r="H129" s="172">
        <v>-2.8690000000000002</v>
      </c>
      <c r="I129" s="171"/>
      <c r="J129" s="171"/>
      <c r="K129" s="200"/>
    </row>
    <row r="130" spans="2:11">
      <c r="B130" s="188"/>
      <c r="C130" s="171"/>
      <c r="D130" s="128" t="s">
        <v>410</v>
      </c>
      <c r="E130" s="169" t="s">
        <v>3</v>
      </c>
      <c r="F130" s="170" t="s">
        <v>601</v>
      </c>
      <c r="G130" s="171"/>
      <c r="H130" s="172">
        <v>-0.38800000000000001</v>
      </c>
      <c r="I130" s="171"/>
      <c r="J130" s="171"/>
      <c r="K130" s="200"/>
    </row>
    <row r="131" spans="2:11">
      <c r="B131" s="188"/>
      <c r="C131" s="171"/>
      <c r="D131" s="128" t="s">
        <v>410</v>
      </c>
      <c r="E131" s="169" t="s">
        <v>3</v>
      </c>
      <c r="F131" s="170" t="s">
        <v>602</v>
      </c>
      <c r="G131" s="171"/>
      <c r="H131" s="172">
        <v>-4.085</v>
      </c>
      <c r="I131" s="171"/>
      <c r="J131" s="171"/>
      <c r="K131" s="200"/>
    </row>
    <row r="132" spans="2:11">
      <c r="B132" s="188"/>
      <c r="C132" s="171"/>
      <c r="D132" s="128" t="s">
        <v>410</v>
      </c>
      <c r="E132" s="169" t="s">
        <v>3</v>
      </c>
      <c r="F132" s="170" t="s">
        <v>603</v>
      </c>
      <c r="G132" s="171"/>
      <c r="H132" s="172">
        <v>-5.0880000000000001</v>
      </c>
      <c r="I132" s="171"/>
      <c r="J132" s="171"/>
      <c r="K132" s="200"/>
    </row>
    <row r="133" spans="2:11">
      <c r="B133" s="188"/>
      <c r="C133" s="171"/>
      <c r="D133" s="128" t="s">
        <v>410</v>
      </c>
      <c r="E133" s="169" t="s">
        <v>3</v>
      </c>
      <c r="F133" s="170" t="s">
        <v>604</v>
      </c>
      <c r="G133" s="171"/>
      <c r="H133" s="172">
        <v>-1.9650000000000001</v>
      </c>
      <c r="I133" s="171"/>
      <c r="J133" s="171"/>
      <c r="K133" s="200"/>
    </row>
    <row r="134" spans="2:11">
      <c r="B134" s="188"/>
      <c r="C134" s="194"/>
      <c r="D134" s="128" t="s">
        <v>410</v>
      </c>
      <c r="E134" s="195" t="s">
        <v>3</v>
      </c>
      <c r="F134" s="196" t="s">
        <v>605</v>
      </c>
      <c r="G134" s="194"/>
      <c r="H134" s="195" t="s">
        <v>3</v>
      </c>
      <c r="I134" s="194"/>
      <c r="J134" s="194"/>
      <c r="K134" s="205"/>
    </row>
    <row r="135" spans="2:11">
      <c r="B135" s="188"/>
      <c r="C135" s="194"/>
      <c r="D135" s="128" t="s">
        <v>410</v>
      </c>
      <c r="E135" s="195" t="s">
        <v>3</v>
      </c>
      <c r="F135" s="196" t="s">
        <v>606</v>
      </c>
      <c r="G135" s="194"/>
      <c r="H135" s="195" t="s">
        <v>3</v>
      </c>
      <c r="I135" s="194"/>
      <c r="J135" s="194"/>
      <c r="K135" s="205"/>
    </row>
    <row r="136" spans="2:11" ht="22.5">
      <c r="B136" s="188"/>
      <c r="C136" s="171"/>
      <c r="D136" s="128" t="s">
        <v>410</v>
      </c>
      <c r="E136" s="169" t="s">
        <v>3</v>
      </c>
      <c r="F136" s="170" t="s">
        <v>607</v>
      </c>
      <c r="G136" s="171"/>
      <c r="H136" s="172">
        <v>14.513999999999999</v>
      </c>
      <c r="I136" s="171"/>
      <c r="J136" s="171"/>
      <c r="K136" s="200"/>
    </row>
    <row r="137" spans="2:11">
      <c r="B137" s="188"/>
      <c r="C137" s="171"/>
      <c r="D137" s="128" t="s">
        <v>410</v>
      </c>
      <c r="E137" s="169" t="s">
        <v>3</v>
      </c>
      <c r="F137" s="170" t="s">
        <v>608</v>
      </c>
      <c r="G137" s="171"/>
      <c r="H137" s="172">
        <v>-0.16</v>
      </c>
      <c r="I137" s="171"/>
      <c r="J137" s="171"/>
      <c r="K137" s="200"/>
    </row>
    <row r="138" spans="2:11">
      <c r="B138" s="188"/>
      <c r="C138" s="171"/>
      <c r="D138" s="128" t="s">
        <v>410</v>
      </c>
      <c r="E138" s="169" t="s">
        <v>3</v>
      </c>
      <c r="F138" s="170" t="s">
        <v>609</v>
      </c>
      <c r="G138" s="171"/>
      <c r="H138" s="172">
        <v>0.21099999999999999</v>
      </c>
      <c r="I138" s="171"/>
      <c r="J138" s="171"/>
      <c r="K138" s="200"/>
    </row>
    <row r="139" spans="2:11">
      <c r="B139" s="188"/>
      <c r="C139" s="177"/>
      <c r="D139" s="128" t="s">
        <v>410</v>
      </c>
      <c r="E139" s="175" t="s">
        <v>3</v>
      </c>
      <c r="F139" s="176" t="s">
        <v>425</v>
      </c>
      <c r="G139" s="177"/>
      <c r="H139" s="178">
        <v>49.847999999999999</v>
      </c>
      <c r="I139" s="177"/>
      <c r="J139" s="177"/>
      <c r="K139" s="201"/>
    </row>
    <row r="140" spans="2:11" ht="12">
      <c r="B140" s="188"/>
      <c r="C140" s="115" t="s">
        <v>610</v>
      </c>
      <c r="D140" s="115" t="s">
        <v>145</v>
      </c>
      <c r="E140" s="116" t="s">
        <v>611</v>
      </c>
      <c r="F140" s="117" t="s">
        <v>612</v>
      </c>
      <c r="G140" s="118" t="s">
        <v>278</v>
      </c>
      <c r="H140" s="119">
        <v>0.80700000000000005</v>
      </c>
      <c r="I140" s="120"/>
      <c r="J140" s="121">
        <f>ROUND(I140*H140,2)</f>
        <v>0</v>
      </c>
      <c r="K140" s="167"/>
    </row>
    <row r="141" spans="2:11">
      <c r="B141" s="188"/>
      <c r="C141" s="171"/>
      <c r="D141" s="128" t="s">
        <v>410</v>
      </c>
      <c r="E141" s="169" t="s">
        <v>3</v>
      </c>
      <c r="F141" s="170" t="s">
        <v>613</v>
      </c>
      <c r="G141" s="171"/>
      <c r="H141" s="172">
        <v>0.71499999999999997</v>
      </c>
      <c r="I141" s="171"/>
      <c r="J141" s="171"/>
      <c r="K141" s="200"/>
    </row>
    <row r="142" spans="2:11">
      <c r="B142" s="188"/>
      <c r="C142" s="171"/>
      <c r="D142" s="128" t="s">
        <v>410</v>
      </c>
      <c r="E142" s="169" t="s">
        <v>3</v>
      </c>
      <c r="F142" s="170" t="s">
        <v>614</v>
      </c>
      <c r="G142" s="171"/>
      <c r="H142" s="172">
        <v>9.1999999999999998E-2</v>
      </c>
      <c r="I142" s="171"/>
      <c r="J142" s="171"/>
      <c r="K142" s="200"/>
    </row>
    <row r="143" spans="2:11">
      <c r="B143" s="188"/>
      <c r="C143" s="177"/>
      <c r="D143" s="128" t="s">
        <v>410</v>
      </c>
      <c r="E143" s="175" t="s">
        <v>3</v>
      </c>
      <c r="F143" s="176" t="s">
        <v>425</v>
      </c>
      <c r="G143" s="177"/>
      <c r="H143" s="178">
        <v>0.80700000000000005</v>
      </c>
      <c r="I143" s="177"/>
      <c r="J143" s="177"/>
      <c r="K143" s="201"/>
    </row>
    <row r="144" spans="2:11" ht="24">
      <c r="B144" s="188"/>
      <c r="C144" s="115" t="s">
        <v>615</v>
      </c>
      <c r="D144" s="115" t="s">
        <v>145</v>
      </c>
      <c r="E144" s="116" t="s">
        <v>616</v>
      </c>
      <c r="F144" s="117" t="s">
        <v>617</v>
      </c>
      <c r="G144" s="118" t="s">
        <v>278</v>
      </c>
      <c r="H144" s="119">
        <v>4.8410000000000002</v>
      </c>
      <c r="I144" s="120"/>
      <c r="J144" s="121">
        <f>ROUND(I144*H144,2)</f>
        <v>0</v>
      </c>
      <c r="K144" s="167"/>
    </row>
    <row r="145" spans="2:11">
      <c r="B145" s="188"/>
      <c r="C145" s="171"/>
      <c r="D145" s="128" t="s">
        <v>410</v>
      </c>
      <c r="E145" s="169" t="s">
        <v>3</v>
      </c>
      <c r="F145" s="170" t="s">
        <v>618</v>
      </c>
      <c r="G145" s="171"/>
      <c r="H145" s="172">
        <v>4.2910000000000004</v>
      </c>
      <c r="I145" s="171"/>
      <c r="J145" s="171"/>
      <c r="K145" s="200"/>
    </row>
    <row r="146" spans="2:11">
      <c r="B146" s="188"/>
      <c r="C146" s="171"/>
      <c r="D146" s="128" t="s">
        <v>410</v>
      </c>
      <c r="E146" s="169" t="s">
        <v>3</v>
      </c>
      <c r="F146" s="170" t="s">
        <v>619</v>
      </c>
      <c r="G146" s="171"/>
      <c r="H146" s="172">
        <v>0.55000000000000004</v>
      </c>
      <c r="I146" s="171"/>
      <c r="J146" s="171"/>
      <c r="K146" s="200"/>
    </row>
    <row r="147" spans="2:11">
      <c r="B147" s="188"/>
      <c r="C147" s="177"/>
      <c r="D147" s="128" t="s">
        <v>410</v>
      </c>
      <c r="E147" s="175" t="s">
        <v>3</v>
      </c>
      <c r="F147" s="176" t="s">
        <v>425</v>
      </c>
      <c r="G147" s="177"/>
      <c r="H147" s="178">
        <v>4.8410000000000002</v>
      </c>
      <c r="I147" s="177"/>
      <c r="J147" s="177"/>
      <c r="K147" s="201"/>
    </row>
    <row r="148" spans="2:11" ht="12">
      <c r="B148" s="188"/>
      <c r="C148" s="115" t="s">
        <v>8</v>
      </c>
      <c r="D148" s="115" t="s">
        <v>145</v>
      </c>
      <c r="E148" s="116" t="s">
        <v>620</v>
      </c>
      <c r="F148" s="117" t="s">
        <v>621</v>
      </c>
      <c r="G148" s="118" t="s">
        <v>374</v>
      </c>
      <c r="H148" s="119">
        <v>16.026</v>
      </c>
      <c r="I148" s="120"/>
      <c r="J148" s="121">
        <f>ROUND(I148*H148,2)</f>
        <v>0</v>
      </c>
      <c r="K148" s="167"/>
    </row>
    <row r="149" spans="2:11">
      <c r="B149" s="188"/>
      <c r="C149" s="171"/>
      <c r="D149" s="128" t="s">
        <v>410</v>
      </c>
      <c r="E149" s="169" t="s">
        <v>3</v>
      </c>
      <c r="F149" s="170" t="s">
        <v>622</v>
      </c>
      <c r="G149" s="171"/>
      <c r="H149" s="172">
        <v>15.744</v>
      </c>
      <c r="I149" s="171"/>
      <c r="J149" s="171"/>
      <c r="K149" s="200"/>
    </row>
    <row r="150" spans="2:11">
      <c r="B150" s="188"/>
      <c r="C150" s="171"/>
      <c r="D150" s="128" t="s">
        <v>410</v>
      </c>
      <c r="E150" s="169" t="s">
        <v>3</v>
      </c>
      <c r="F150" s="170" t="s">
        <v>623</v>
      </c>
      <c r="G150" s="171"/>
      <c r="H150" s="172">
        <v>0.28199999999999997</v>
      </c>
      <c r="I150" s="171"/>
      <c r="J150" s="171"/>
      <c r="K150" s="200"/>
    </row>
    <row r="151" spans="2:11">
      <c r="B151" s="188"/>
      <c r="C151" s="177"/>
      <c r="D151" s="128" t="s">
        <v>410</v>
      </c>
      <c r="E151" s="175" t="s">
        <v>3</v>
      </c>
      <c r="F151" s="176" t="s">
        <v>425</v>
      </c>
      <c r="G151" s="177"/>
      <c r="H151" s="178">
        <v>16.026</v>
      </c>
      <c r="I151" s="177"/>
      <c r="J151" s="177"/>
      <c r="K151" s="201"/>
    </row>
    <row r="152" spans="2:11" ht="12">
      <c r="B152" s="188"/>
      <c r="C152" s="115" t="s">
        <v>624</v>
      </c>
      <c r="D152" s="115" t="s">
        <v>145</v>
      </c>
      <c r="E152" s="116" t="s">
        <v>625</v>
      </c>
      <c r="F152" s="117" t="s">
        <v>626</v>
      </c>
      <c r="G152" s="118" t="s">
        <v>374</v>
      </c>
      <c r="H152" s="119">
        <v>16.026</v>
      </c>
      <c r="I152" s="120"/>
      <c r="J152" s="121">
        <f>ROUND(I152*H152,2)</f>
        <v>0</v>
      </c>
      <c r="K152" s="167"/>
    </row>
    <row r="153" spans="2:11" ht="12">
      <c r="B153" s="188"/>
      <c r="C153" s="115" t="s">
        <v>627</v>
      </c>
      <c r="D153" s="115" t="s">
        <v>145</v>
      </c>
      <c r="E153" s="116" t="s">
        <v>628</v>
      </c>
      <c r="F153" s="117" t="s">
        <v>629</v>
      </c>
      <c r="G153" s="118" t="s">
        <v>435</v>
      </c>
      <c r="H153" s="119">
        <v>0.98099999999999998</v>
      </c>
      <c r="I153" s="120"/>
      <c r="J153" s="121">
        <f>ROUND(I153*H153,2)</f>
        <v>0</v>
      </c>
      <c r="K153" s="167"/>
    </row>
    <row r="154" spans="2:11">
      <c r="B154" s="188"/>
      <c r="C154" s="194"/>
      <c r="D154" s="128" t="s">
        <v>410</v>
      </c>
      <c r="E154" s="195" t="s">
        <v>3</v>
      </c>
      <c r="F154" s="196" t="s">
        <v>630</v>
      </c>
      <c r="G154" s="194"/>
      <c r="H154" s="195" t="s">
        <v>3</v>
      </c>
      <c r="I154" s="194"/>
      <c r="J154" s="194"/>
      <c r="K154" s="205"/>
    </row>
    <row r="155" spans="2:11">
      <c r="B155" s="188"/>
      <c r="C155" s="171"/>
      <c r="D155" s="128" t="s">
        <v>410</v>
      </c>
      <c r="E155" s="169" t="s">
        <v>3</v>
      </c>
      <c r="F155" s="170" t="s">
        <v>631</v>
      </c>
      <c r="G155" s="171"/>
      <c r="H155" s="172">
        <v>0.501</v>
      </c>
      <c r="I155" s="171"/>
      <c r="J155" s="171"/>
      <c r="K155" s="200"/>
    </row>
    <row r="156" spans="2:11">
      <c r="B156" s="188"/>
      <c r="C156" s="171"/>
      <c r="D156" s="128" t="s">
        <v>410</v>
      </c>
      <c r="E156" s="169" t="s">
        <v>3</v>
      </c>
      <c r="F156" s="170" t="s">
        <v>632</v>
      </c>
      <c r="G156" s="171"/>
      <c r="H156" s="172">
        <v>0.16800000000000001</v>
      </c>
      <c r="I156" s="171"/>
      <c r="J156" s="171"/>
      <c r="K156" s="200"/>
    </row>
    <row r="157" spans="2:11">
      <c r="B157" s="188"/>
      <c r="C157" s="194"/>
      <c r="D157" s="128" t="s">
        <v>410</v>
      </c>
      <c r="E157" s="195" t="s">
        <v>3</v>
      </c>
      <c r="F157" s="196" t="s">
        <v>633</v>
      </c>
      <c r="G157" s="194"/>
      <c r="H157" s="195" t="s">
        <v>3</v>
      </c>
      <c r="I157" s="194"/>
      <c r="J157" s="194"/>
      <c r="K157" s="205"/>
    </row>
    <row r="158" spans="2:11">
      <c r="B158" s="188"/>
      <c r="C158" s="171"/>
      <c r="D158" s="128" t="s">
        <v>410</v>
      </c>
      <c r="E158" s="169" t="s">
        <v>3</v>
      </c>
      <c r="F158" s="170" t="s">
        <v>634</v>
      </c>
      <c r="G158" s="171"/>
      <c r="H158" s="172">
        <v>0.312</v>
      </c>
      <c r="I158" s="171"/>
      <c r="J158" s="171"/>
      <c r="K158" s="200"/>
    </row>
    <row r="159" spans="2:11">
      <c r="B159" s="188"/>
      <c r="C159" s="177"/>
      <c r="D159" s="128" t="s">
        <v>410</v>
      </c>
      <c r="E159" s="175" t="s">
        <v>3</v>
      </c>
      <c r="F159" s="176" t="s">
        <v>425</v>
      </c>
      <c r="G159" s="177"/>
      <c r="H159" s="178">
        <v>0.98099999999999998</v>
      </c>
      <c r="I159" s="177"/>
      <c r="J159" s="177"/>
      <c r="K159" s="201"/>
    </row>
    <row r="160" spans="2:11" ht="36">
      <c r="B160" s="188"/>
      <c r="C160" s="115" t="s">
        <v>241</v>
      </c>
      <c r="D160" s="115" t="s">
        <v>145</v>
      </c>
      <c r="E160" s="116" t="s">
        <v>635</v>
      </c>
      <c r="F160" s="117" t="s">
        <v>636</v>
      </c>
      <c r="G160" s="118" t="s">
        <v>374</v>
      </c>
      <c r="H160" s="119">
        <v>13.4</v>
      </c>
      <c r="I160" s="120"/>
      <c r="J160" s="121">
        <f>ROUND(I160*H160,2)</f>
        <v>0</v>
      </c>
      <c r="K160" s="167"/>
    </row>
    <row r="161" spans="2:11">
      <c r="B161" s="188"/>
      <c r="C161" s="171"/>
      <c r="D161" s="128" t="s">
        <v>410</v>
      </c>
      <c r="E161" s="169" t="s">
        <v>3</v>
      </c>
      <c r="F161" s="170" t="s">
        <v>637</v>
      </c>
      <c r="G161" s="171"/>
      <c r="H161" s="172">
        <v>13.4</v>
      </c>
      <c r="I161" s="171"/>
      <c r="J161" s="171"/>
      <c r="K161" s="200"/>
    </row>
    <row r="162" spans="2:11">
      <c r="B162" s="188"/>
      <c r="C162" s="177"/>
      <c r="D162" s="128" t="s">
        <v>410</v>
      </c>
      <c r="E162" s="175" t="s">
        <v>3</v>
      </c>
      <c r="F162" s="176" t="s">
        <v>425</v>
      </c>
      <c r="G162" s="177"/>
      <c r="H162" s="178">
        <v>13.4</v>
      </c>
      <c r="I162" s="177"/>
      <c r="J162" s="177"/>
      <c r="K162" s="201"/>
    </row>
    <row r="163" spans="2:11" ht="36">
      <c r="B163" s="188"/>
      <c r="C163" s="115" t="s">
        <v>638</v>
      </c>
      <c r="D163" s="115" t="s">
        <v>145</v>
      </c>
      <c r="E163" s="116" t="s">
        <v>639</v>
      </c>
      <c r="F163" s="117" t="s">
        <v>640</v>
      </c>
      <c r="G163" s="118" t="s">
        <v>374</v>
      </c>
      <c r="H163" s="119">
        <v>4.21</v>
      </c>
      <c r="I163" s="120"/>
      <c r="J163" s="121">
        <f>ROUND(I163*H163,2)</f>
        <v>0</v>
      </c>
      <c r="K163" s="167"/>
    </row>
    <row r="164" spans="2:11">
      <c r="B164" s="188"/>
      <c r="C164" s="171"/>
      <c r="D164" s="128" t="s">
        <v>410</v>
      </c>
      <c r="E164" s="169" t="s">
        <v>3</v>
      </c>
      <c r="F164" s="170" t="s">
        <v>641</v>
      </c>
      <c r="G164" s="171"/>
      <c r="H164" s="172">
        <v>4.21</v>
      </c>
      <c r="I164" s="171"/>
      <c r="J164" s="171"/>
      <c r="K164" s="200"/>
    </row>
    <row r="165" spans="2:11">
      <c r="B165" s="188"/>
      <c r="C165" s="177"/>
      <c r="D165" s="128" t="s">
        <v>410</v>
      </c>
      <c r="E165" s="175" t="s">
        <v>3</v>
      </c>
      <c r="F165" s="176" t="s">
        <v>425</v>
      </c>
      <c r="G165" s="177"/>
      <c r="H165" s="178">
        <v>4.21</v>
      </c>
      <c r="I165" s="177"/>
      <c r="J165" s="177"/>
      <c r="K165" s="201"/>
    </row>
    <row r="166" spans="2:11" ht="12.75">
      <c r="B166" s="188"/>
      <c r="C166" s="10"/>
      <c r="D166" s="106" t="s">
        <v>67</v>
      </c>
      <c r="E166" s="202" t="s">
        <v>547</v>
      </c>
      <c r="F166" s="202" t="s">
        <v>642</v>
      </c>
      <c r="G166" s="10"/>
      <c r="H166" s="10"/>
      <c r="I166" s="10"/>
      <c r="J166" s="203">
        <f>BK166</f>
        <v>0</v>
      </c>
      <c r="K166" s="165"/>
    </row>
    <row r="167" spans="2:11" ht="24">
      <c r="B167" s="188"/>
      <c r="C167" s="115" t="s">
        <v>643</v>
      </c>
      <c r="D167" s="115" t="s">
        <v>145</v>
      </c>
      <c r="E167" s="116" t="s">
        <v>644</v>
      </c>
      <c r="F167" s="117" t="s">
        <v>645</v>
      </c>
      <c r="G167" s="118" t="s">
        <v>278</v>
      </c>
      <c r="H167" s="119">
        <v>0.16600000000000001</v>
      </c>
      <c r="I167" s="120"/>
      <c r="J167" s="121">
        <f>ROUND(I167*H167,2)</f>
        <v>0</v>
      </c>
      <c r="K167" s="167"/>
    </row>
    <row r="168" spans="2:11">
      <c r="B168" s="188"/>
      <c r="C168" s="171"/>
      <c r="D168" s="128" t="s">
        <v>410</v>
      </c>
      <c r="E168" s="169" t="s">
        <v>3</v>
      </c>
      <c r="F168" s="170" t="s">
        <v>646</v>
      </c>
      <c r="G168" s="171"/>
      <c r="H168" s="172">
        <v>0.16600000000000001</v>
      </c>
      <c r="I168" s="171"/>
      <c r="J168" s="171"/>
      <c r="K168" s="200"/>
    </row>
    <row r="169" spans="2:11">
      <c r="B169" s="188"/>
      <c r="C169" s="177"/>
      <c r="D169" s="128" t="s">
        <v>410</v>
      </c>
      <c r="E169" s="175" t="s">
        <v>3</v>
      </c>
      <c r="F169" s="176" t="s">
        <v>425</v>
      </c>
      <c r="G169" s="177"/>
      <c r="H169" s="178">
        <v>0.16600000000000001</v>
      </c>
      <c r="I169" s="177"/>
      <c r="J169" s="177"/>
      <c r="K169" s="201"/>
    </row>
    <row r="170" spans="2:11" ht="24">
      <c r="B170" s="188"/>
      <c r="C170" s="115" t="s">
        <v>647</v>
      </c>
      <c r="D170" s="115" t="s">
        <v>145</v>
      </c>
      <c r="E170" s="116" t="s">
        <v>648</v>
      </c>
      <c r="F170" s="117" t="s">
        <v>649</v>
      </c>
      <c r="G170" s="118" t="s">
        <v>278</v>
      </c>
      <c r="H170" s="119">
        <v>1.4850000000000001</v>
      </c>
      <c r="I170" s="120"/>
      <c r="J170" s="121">
        <f>ROUND(I170*H170,2)</f>
        <v>0</v>
      </c>
      <c r="K170" s="167"/>
    </row>
    <row r="171" spans="2:11">
      <c r="B171" s="188"/>
      <c r="C171" s="171"/>
      <c r="D171" s="128" t="s">
        <v>410</v>
      </c>
      <c r="E171" s="169" t="s">
        <v>3</v>
      </c>
      <c r="F171" s="170" t="s">
        <v>650</v>
      </c>
      <c r="G171" s="171"/>
      <c r="H171" s="172">
        <v>1.4850000000000001</v>
      </c>
      <c r="I171" s="171"/>
      <c r="J171" s="171"/>
      <c r="K171" s="200"/>
    </row>
    <row r="172" spans="2:11">
      <c r="B172" s="188"/>
      <c r="C172" s="177"/>
      <c r="D172" s="128" t="s">
        <v>410</v>
      </c>
      <c r="E172" s="175" t="s">
        <v>3</v>
      </c>
      <c r="F172" s="176" t="s">
        <v>425</v>
      </c>
      <c r="G172" s="177"/>
      <c r="H172" s="178">
        <v>1.4850000000000001</v>
      </c>
      <c r="I172" s="177"/>
      <c r="J172" s="177"/>
      <c r="K172" s="201"/>
    </row>
    <row r="173" spans="2:11" ht="36">
      <c r="B173" s="188"/>
      <c r="C173" s="115" t="s">
        <v>651</v>
      </c>
      <c r="D173" s="115" t="s">
        <v>145</v>
      </c>
      <c r="E173" s="116" t="s">
        <v>652</v>
      </c>
      <c r="F173" s="117" t="s">
        <v>653</v>
      </c>
      <c r="G173" s="118" t="s">
        <v>463</v>
      </c>
      <c r="H173" s="119">
        <v>2</v>
      </c>
      <c r="I173" s="120"/>
      <c r="J173" s="121">
        <f>ROUND(I173*H173,2)</f>
        <v>0</v>
      </c>
      <c r="K173" s="167"/>
    </row>
    <row r="174" spans="2:11">
      <c r="B174" s="188"/>
      <c r="C174" s="171"/>
      <c r="D174" s="128" t="s">
        <v>410</v>
      </c>
      <c r="E174" s="169" t="s">
        <v>3</v>
      </c>
      <c r="F174" s="170" t="s">
        <v>654</v>
      </c>
      <c r="G174" s="171"/>
      <c r="H174" s="172">
        <v>2</v>
      </c>
      <c r="I174" s="171"/>
      <c r="J174" s="171"/>
      <c r="K174" s="200"/>
    </row>
    <row r="175" spans="2:11">
      <c r="B175" s="188"/>
      <c r="C175" s="177"/>
      <c r="D175" s="128" t="s">
        <v>410</v>
      </c>
      <c r="E175" s="175" t="s">
        <v>3</v>
      </c>
      <c r="F175" s="176" t="s">
        <v>425</v>
      </c>
      <c r="G175" s="177"/>
      <c r="H175" s="178">
        <v>2</v>
      </c>
      <c r="I175" s="177"/>
      <c r="J175" s="177"/>
      <c r="K175" s="201"/>
    </row>
    <row r="176" spans="2:11" ht="12">
      <c r="B176" s="188"/>
      <c r="C176" s="115" t="s">
        <v>655</v>
      </c>
      <c r="D176" s="115" t="s">
        <v>145</v>
      </c>
      <c r="E176" s="116" t="s">
        <v>656</v>
      </c>
      <c r="F176" s="117" t="s">
        <v>657</v>
      </c>
      <c r="G176" s="118" t="s">
        <v>278</v>
      </c>
      <c r="H176" s="119">
        <v>1.169</v>
      </c>
      <c r="I176" s="120"/>
      <c r="J176" s="121">
        <f>ROUND(I176*H176,2)</f>
        <v>0</v>
      </c>
      <c r="K176" s="167"/>
    </row>
    <row r="177" spans="2:11">
      <c r="B177" s="188"/>
      <c r="C177" s="171"/>
      <c r="D177" s="128" t="s">
        <v>410</v>
      </c>
      <c r="E177" s="169" t="s">
        <v>3</v>
      </c>
      <c r="F177" s="170" t="s">
        <v>658</v>
      </c>
      <c r="G177" s="171"/>
      <c r="H177" s="172">
        <v>0.27100000000000002</v>
      </c>
      <c r="I177" s="171"/>
      <c r="J177" s="171"/>
      <c r="K177" s="200"/>
    </row>
    <row r="178" spans="2:11">
      <c r="B178" s="188"/>
      <c r="C178" s="171"/>
      <c r="D178" s="128" t="s">
        <v>410</v>
      </c>
      <c r="E178" s="169" t="s">
        <v>3</v>
      </c>
      <c r="F178" s="170" t="s">
        <v>659</v>
      </c>
      <c r="G178" s="171"/>
      <c r="H178" s="172">
        <v>6.8000000000000005E-2</v>
      </c>
      <c r="I178" s="171"/>
      <c r="J178" s="171"/>
      <c r="K178" s="200"/>
    </row>
    <row r="179" spans="2:11">
      <c r="B179" s="188"/>
      <c r="C179" s="171"/>
      <c r="D179" s="128" t="s">
        <v>410</v>
      </c>
      <c r="E179" s="169" t="s">
        <v>3</v>
      </c>
      <c r="F179" s="170" t="s">
        <v>660</v>
      </c>
      <c r="G179" s="171"/>
      <c r="H179" s="172">
        <v>6.5000000000000002E-2</v>
      </c>
      <c r="I179" s="171"/>
      <c r="J179" s="171"/>
      <c r="K179" s="200"/>
    </row>
    <row r="180" spans="2:11">
      <c r="B180" s="188"/>
      <c r="C180" s="171"/>
      <c r="D180" s="128" t="s">
        <v>410</v>
      </c>
      <c r="E180" s="169" t="s">
        <v>3</v>
      </c>
      <c r="F180" s="170" t="s">
        <v>661</v>
      </c>
      <c r="G180" s="171"/>
      <c r="H180" s="172">
        <v>0.128</v>
      </c>
      <c r="I180" s="171"/>
      <c r="J180" s="171"/>
      <c r="K180" s="200"/>
    </row>
    <row r="181" spans="2:11">
      <c r="B181" s="188"/>
      <c r="C181" s="171"/>
      <c r="D181" s="128" t="s">
        <v>410</v>
      </c>
      <c r="E181" s="169" t="s">
        <v>3</v>
      </c>
      <c r="F181" s="170" t="s">
        <v>662</v>
      </c>
      <c r="G181" s="171"/>
      <c r="H181" s="172">
        <v>0.33100000000000002</v>
      </c>
      <c r="I181" s="171"/>
      <c r="J181" s="171"/>
      <c r="K181" s="200"/>
    </row>
    <row r="182" spans="2:11">
      <c r="B182" s="188"/>
      <c r="C182" s="171"/>
      <c r="D182" s="128" t="s">
        <v>410</v>
      </c>
      <c r="E182" s="169" t="s">
        <v>3</v>
      </c>
      <c r="F182" s="170" t="s">
        <v>663</v>
      </c>
      <c r="G182" s="171"/>
      <c r="H182" s="172">
        <v>0.30599999999999999</v>
      </c>
      <c r="I182" s="171"/>
      <c r="J182" s="171"/>
      <c r="K182" s="200"/>
    </row>
    <row r="183" spans="2:11">
      <c r="B183" s="188"/>
      <c r="C183" s="177"/>
      <c r="D183" s="128" t="s">
        <v>410</v>
      </c>
      <c r="E183" s="175" t="s">
        <v>3</v>
      </c>
      <c r="F183" s="176" t="s">
        <v>425</v>
      </c>
      <c r="G183" s="177"/>
      <c r="H183" s="178">
        <v>1.169</v>
      </c>
      <c r="I183" s="177"/>
      <c r="J183" s="177"/>
      <c r="K183" s="201"/>
    </row>
    <row r="184" spans="2:11" ht="24">
      <c r="B184" s="188"/>
      <c r="C184" s="115" t="s">
        <v>176</v>
      </c>
      <c r="D184" s="115" t="s">
        <v>145</v>
      </c>
      <c r="E184" s="116" t="s">
        <v>664</v>
      </c>
      <c r="F184" s="117" t="s">
        <v>665</v>
      </c>
      <c r="G184" s="118" t="s">
        <v>435</v>
      </c>
      <c r="H184" s="119">
        <v>1.1000000000000001</v>
      </c>
      <c r="I184" s="120"/>
      <c r="J184" s="121">
        <f>ROUND(I184*H184,2)</f>
        <v>0</v>
      </c>
      <c r="K184" s="167"/>
    </row>
    <row r="185" spans="2:11">
      <c r="B185" s="188"/>
      <c r="C185" s="194"/>
      <c r="D185" s="128" t="s">
        <v>410</v>
      </c>
      <c r="E185" s="195" t="s">
        <v>3</v>
      </c>
      <c r="F185" s="196" t="s">
        <v>666</v>
      </c>
      <c r="G185" s="194"/>
      <c r="H185" s="195" t="s">
        <v>3</v>
      </c>
      <c r="I185" s="194"/>
      <c r="J185" s="194"/>
      <c r="K185" s="205"/>
    </row>
    <row r="186" spans="2:11">
      <c r="B186" s="188"/>
      <c r="C186" s="171"/>
      <c r="D186" s="128" t="s">
        <v>410</v>
      </c>
      <c r="E186" s="169" t="s">
        <v>3</v>
      </c>
      <c r="F186" s="170" t="s">
        <v>667</v>
      </c>
      <c r="G186" s="171"/>
      <c r="H186" s="172">
        <v>0.247</v>
      </c>
      <c r="I186" s="171"/>
      <c r="J186" s="171"/>
      <c r="K186" s="200"/>
    </row>
    <row r="187" spans="2:11">
      <c r="B187" s="188"/>
      <c r="C187" s="171"/>
      <c r="D187" s="128" t="s">
        <v>410</v>
      </c>
      <c r="E187" s="169" t="s">
        <v>3</v>
      </c>
      <c r="F187" s="170" t="s">
        <v>668</v>
      </c>
      <c r="G187" s="171"/>
      <c r="H187" s="172">
        <v>0.06</v>
      </c>
      <c r="I187" s="171"/>
      <c r="J187" s="171"/>
      <c r="K187" s="200"/>
    </row>
    <row r="188" spans="2:11">
      <c r="B188" s="188"/>
      <c r="C188" s="171"/>
      <c r="D188" s="128" t="s">
        <v>410</v>
      </c>
      <c r="E188" s="169" t="s">
        <v>3</v>
      </c>
      <c r="F188" s="170" t="s">
        <v>669</v>
      </c>
      <c r="G188" s="171"/>
      <c r="H188" s="172">
        <v>5.7000000000000002E-2</v>
      </c>
      <c r="I188" s="171"/>
      <c r="J188" s="171"/>
      <c r="K188" s="200"/>
    </row>
    <row r="189" spans="2:11">
      <c r="B189" s="188"/>
      <c r="C189" s="171"/>
      <c r="D189" s="128" t="s">
        <v>410</v>
      </c>
      <c r="E189" s="169" t="s">
        <v>3</v>
      </c>
      <c r="F189" s="170" t="s">
        <v>670</v>
      </c>
      <c r="G189" s="171"/>
      <c r="H189" s="172">
        <v>0.112</v>
      </c>
      <c r="I189" s="171"/>
      <c r="J189" s="171"/>
      <c r="K189" s="200"/>
    </row>
    <row r="190" spans="2:11">
      <c r="B190" s="188"/>
      <c r="C190" s="171"/>
      <c r="D190" s="128" t="s">
        <v>410</v>
      </c>
      <c r="E190" s="169" t="s">
        <v>3</v>
      </c>
      <c r="F190" s="170" t="s">
        <v>671</v>
      </c>
      <c r="G190" s="171"/>
      <c r="H190" s="172">
        <v>0.30199999999999999</v>
      </c>
      <c r="I190" s="171"/>
      <c r="J190" s="171"/>
      <c r="K190" s="200"/>
    </row>
    <row r="191" spans="2:11">
      <c r="B191" s="188"/>
      <c r="C191" s="190"/>
      <c r="D191" s="128" t="s">
        <v>410</v>
      </c>
      <c r="E191" s="191" t="s">
        <v>3</v>
      </c>
      <c r="F191" s="192" t="s">
        <v>672</v>
      </c>
      <c r="G191" s="190"/>
      <c r="H191" s="193">
        <v>0.77800000000000002</v>
      </c>
      <c r="I191" s="190"/>
      <c r="J191" s="190"/>
      <c r="K191" s="206"/>
    </row>
    <row r="192" spans="2:11">
      <c r="B192" s="188"/>
      <c r="C192" s="194"/>
      <c r="D192" s="128" t="s">
        <v>410</v>
      </c>
      <c r="E192" s="195" t="s">
        <v>3</v>
      </c>
      <c r="F192" s="196" t="s">
        <v>673</v>
      </c>
      <c r="G192" s="194"/>
      <c r="H192" s="195" t="s">
        <v>3</v>
      </c>
      <c r="I192" s="194"/>
      <c r="J192" s="194"/>
      <c r="K192" s="205"/>
    </row>
    <row r="193" spans="2:11">
      <c r="B193" s="188"/>
      <c r="C193" s="171"/>
      <c r="D193" s="128" t="s">
        <v>410</v>
      </c>
      <c r="E193" s="169" t="s">
        <v>3</v>
      </c>
      <c r="F193" s="170" t="s">
        <v>674</v>
      </c>
      <c r="G193" s="171"/>
      <c r="H193" s="172">
        <v>0.32200000000000001</v>
      </c>
      <c r="I193" s="171"/>
      <c r="J193" s="171"/>
      <c r="K193" s="200"/>
    </row>
    <row r="194" spans="2:11">
      <c r="B194" s="188"/>
      <c r="C194" s="190"/>
      <c r="D194" s="128" t="s">
        <v>410</v>
      </c>
      <c r="E194" s="191" t="s">
        <v>3</v>
      </c>
      <c r="F194" s="192" t="s">
        <v>672</v>
      </c>
      <c r="G194" s="190"/>
      <c r="H194" s="193">
        <v>0.32200000000000001</v>
      </c>
      <c r="I194" s="190"/>
      <c r="J194" s="190"/>
      <c r="K194" s="206"/>
    </row>
    <row r="195" spans="2:11">
      <c r="B195" s="188"/>
      <c r="C195" s="177"/>
      <c r="D195" s="128" t="s">
        <v>410</v>
      </c>
      <c r="E195" s="175" t="s">
        <v>3</v>
      </c>
      <c r="F195" s="176" t="s">
        <v>425</v>
      </c>
      <c r="G195" s="177"/>
      <c r="H195" s="178">
        <v>1.1000000000000001</v>
      </c>
      <c r="I195" s="177"/>
      <c r="J195" s="177"/>
      <c r="K195" s="201"/>
    </row>
    <row r="196" spans="2:11" ht="24">
      <c r="B196" s="188"/>
      <c r="C196" s="115" t="s">
        <v>675</v>
      </c>
      <c r="D196" s="115" t="s">
        <v>442</v>
      </c>
      <c r="E196" s="116" t="s">
        <v>676</v>
      </c>
      <c r="F196" s="117" t="s">
        <v>677</v>
      </c>
      <c r="G196" s="118" t="s">
        <v>435</v>
      </c>
      <c r="H196" s="119">
        <v>0.77800000000000002</v>
      </c>
      <c r="I196" s="120"/>
      <c r="J196" s="121">
        <f>ROUND(I196*H196,2)</f>
        <v>0</v>
      </c>
      <c r="K196" s="167"/>
    </row>
    <row r="197" spans="2:11">
      <c r="B197" s="188"/>
      <c r="C197" s="194"/>
      <c r="D197" s="128" t="s">
        <v>410</v>
      </c>
      <c r="E197" s="195" t="s">
        <v>3</v>
      </c>
      <c r="F197" s="196" t="s">
        <v>666</v>
      </c>
      <c r="G197" s="194"/>
      <c r="H197" s="195" t="s">
        <v>3</v>
      </c>
      <c r="I197" s="194"/>
      <c r="J197" s="194"/>
      <c r="K197" s="205"/>
    </row>
    <row r="198" spans="2:11">
      <c r="B198" s="188"/>
      <c r="C198" s="171"/>
      <c r="D198" s="128" t="s">
        <v>410</v>
      </c>
      <c r="E198" s="169" t="s">
        <v>3</v>
      </c>
      <c r="F198" s="170" t="s">
        <v>667</v>
      </c>
      <c r="G198" s="171"/>
      <c r="H198" s="172">
        <v>0.247</v>
      </c>
      <c r="I198" s="171"/>
      <c r="J198" s="171"/>
      <c r="K198" s="200"/>
    </row>
    <row r="199" spans="2:11">
      <c r="B199" s="188"/>
      <c r="C199" s="171"/>
      <c r="D199" s="128" t="s">
        <v>410</v>
      </c>
      <c r="E199" s="169" t="s">
        <v>3</v>
      </c>
      <c r="F199" s="170" t="s">
        <v>668</v>
      </c>
      <c r="G199" s="171"/>
      <c r="H199" s="172">
        <v>0.06</v>
      </c>
      <c r="I199" s="171"/>
      <c r="J199" s="171"/>
      <c r="K199" s="200"/>
    </row>
    <row r="200" spans="2:11">
      <c r="B200" s="188"/>
      <c r="C200" s="171"/>
      <c r="D200" s="128" t="s">
        <v>410</v>
      </c>
      <c r="E200" s="169" t="s">
        <v>3</v>
      </c>
      <c r="F200" s="170" t="s">
        <v>669</v>
      </c>
      <c r="G200" s="171"/>
      <c r="H200" s="172">
        <v>5.7000000000000002E-2</v>
      </c>
      <c r="I200" s="171"/>
      <c r="J200" s="171"/>
      <c r="K200" s="200"/>
    </row>
    <row r="201" spans="2:11">
      <c r="B201" s="188"/>
      <c r="C201" s="171"/>
      <c r="D201" s="128" t="s">
        <v>410</v>
      </c>
      <c r="E201" s="169" t="s">
        <v>3</v>
      </c>
      <c r="F201" s="170" t="s">
        <v>670</v>
      </c>
      <c r="G201" s="171"/>
      <c r="H201" s="172">
        <v>0.112</v>
      </c>
      <c r="I201" s="171"/>
      <c r="J201" s="171"/>
      <c r="K201" s="200"/>
    </row>
    <row r="202" spans="2:11">
      <c r="B202" s="188"/>
      <c r="C202" s="171"/>
      <c r="D202" s="128" t="s">
        <v>410</v>
      </c>
      <c r="E202" s="169" t="s">
        <v>3</v>
      </c>
      <c r="F202" s="170" t="s">
        <v>671</v>
      </c>
      <c r="G202" s="171"/>
      <c r="H202" s="172">
        <v>0.30199999999999999</v>
      </c>
      <c r="I202" s="171"/>
      <c r="J202" s="171"/>
      <c r="K202" s="200"/>
    </row>
    <row r="203" spans="2:11">
      <c r="B203" s="188"/>
      <c r="C203" s="190"/>
      <c r="D203" s="128" t="s">
        <v>410</v>
      </c>
      <c r="E203" s="191" t="s">
        <v>3</v>
      </c>
      <c r="F203" s="192" t="s">
        <v>672</v>
      </c>
      <c r="G203" s="190"/>
      <c r="H203" s="193">
        <v>0.77800000000000002</v>
      </c>
      <c r="I203" s="190"/>
      <c r="J203" s="190"/>
      <c r="K203" s="206"/>
    </row>
    <row r="204" spans="2:11">
      <c r="B204" s="188"/>
      <c r="C204" s="177"/>
      <c r="D204" s="128" t="s">
        <v>410</v>
      </c>
      <c r="E204" s="175" t="s">
        <v>3</v>
      </c>
      <c r="F204" s="176" t="s">
        <v>425</v>
      </c>
      <c r="G204" s="177"/>
      <c r="H204" s="178">
        <v>0.77800000000000002</v>
      </c>
      <c r="I204" s="177"/>
      <c r="J204" s="177"/>
      <c r="K204" s="201"/>
    </row>
    <row r="205" spans="2:11" ht="24">
      <c r="B205" s="188"/>
      <c r="C205" s="115" t="s">
        <v>308</v>
      </c>
      <c r="D205" s="115" t="s">
        <v>442</v>
      </c>
      <c r="E205" s="116" t="s">
        <v>678</v>
      </c>
      <c r="F205" s="117" t="s">
        <v>679</v>
      </c>
      <c r="G205" s="118" t="s">
        <v>435</v>
      </c>
      <c r="H205" s="119">
        <v>0.32200000000000001</v>
      </c>
      <c r="I205" s="120"/>
      <c r="J205" s="121">
        <f>ROUND(I205*H205,2)</f>
        <v>0</v>
      </c>
      <c r="K205" s="167"/>
    </row>
    <row r="206" spans="2:11">
      <c r="B206" s="188"/>
      <c r="C206" s="194"/>
      <c r="D206" s="128" t="s">
        <v>410</v>
      </c>
      <c r="E206" s="195" t="s">
        <v>3</v>
      </c>
      <c r="F206" s="196" t="s">
        <v>673</v>
      </c>
      <c r="G206" s="194"/>
      <c r="H206" s="195" t="s">
        <v>3</v>
      </c>
      <c r="I206" s="194"/>
      <c r="J206" s="194"/>
      <c r="K206" s="205"/>
    </row>
    <row r="207" spans="2:11">
      <c r="B207" s="188"/>
      <c r="C207" s="171"/>
      <c r="D207" s="128" t="s">
        <v>410</v>
      </c>
      <c r="E207" s="169" t="s">
        <v>3</v>
      </c>
      <c r="F207" s="170" t="s">
        <v>674</v>
      </c>
      <c r="G207" s="171"/>
      <c r="H207" s="172">
        <v>0.32200000000000001</v>
      </c>
      <c r="I207" s="171"/>
      <c r="J207" s="171"/>
      <c r="K207" s="200"/>
    </row>
    <row r="208" spans="2:11">
      <c r="B208" s="188"/>
      <c r="C208" s="190"/>
      <c r="D208" s="128" t="s">
        <v>410</v>
      </c>
      <c r="E208" s="191" t="s">
        <v>3</v>
      </c>
      <c r="F208" s="192" t="s">
        <v>672</v>
      </c>
      <c r="G208" s="190"/>
      <c r="H208" s="193">
        <v>0.32200000000000001</v>
      </c>
      <c r="I208" s="190"/>
      <c r="J208" s="190"/>
      <c r="K208" s="206"/>
    </row>
    <row r="209" spans="2:11">
      <c r="B209" s="188"/>
      <c r="C209" s="177"/>
      <c r="D209" s="128" t="s">
        <v>410</v>
      </c>
      <c r="E209" s="175" t="s">
        <v>3</v>
      </c>
      <c r="F209" s="176" t="s">
        <v>425</v>
      </c>
      <c r="G209" s="177"/>
      <c r="H209" s="178">
        <v>0.32200000000000001</v>
      </c>
      <c r="I209" s="177"/>
      <c r="J209" s="177"/>
      <c r="K209" s="201"/>
    </row>
    <row r="210" spans="2:11" ht="24">
      <c r="B210" s="188"/>
      <c r="C210" s="115" t="s">
        <v>680</v>
      </c>
      <c r="D210" s="115" t="s">
        <v>145</v>
      </c>
      <c r="E210" s="116" t="s">
        <v>681</v>
      </c>
      <c r="F210" s="117" t="s">
        <v>682</v>
      </c>
      <c r="G210" s="118" t="s">
        <v>374</v>
      </c>
      <c r="H210" s="119">
        <v>388.91800000000001</v>
      </c>
      <c r="I210" s="120"/>
      <c r="J210" s="121">
        <f>ROUND(I210*H210,2)</f>
        <v>0</v>
      </c>
      <c r="K210" s="167"/>
    </row>
    <row r="211" spans="2:11">
      <c r="B211" s="188"/>
      <c r="C211" s="171"/>
      <c r="D211" s="128" t="s">
        <v>410</v>
      </c>
      <c r="E211" s="169" t="s">
        <v>3</v>
      </c>
      <c r="F211" s="170" t="s">
        <v>683</v>
      </c>
      <c r="G211" s="171"/>
      <c r="H211" s="172">
        <v>2.2599999999999998</v>
      </c>
      <c r="I211" s="171"/>
      <c r="J211" s="171"/>
      <c r="K211" s="200"/>
    </row>
    <row r="212" spans="2:11">
      <c r="B212" s="188"/>
      <c r="C212" s="171"/>
      <c r="D212" s="128" t="s">
        <v>410</v>
      </c>
      <c r="E212" s="169" t="s">
        <v>3</v>
      </c>
      <c r="F212" s="170" t="s">
        <v>684</v>
      </c>
      <c r="G212" s="171"/>
      <c r="H212" s="172">
        <v>0.88400000000000001</v>
      </c>
      <c r="I212" s="171"/>
      <c r="J212" s="171"/>
      <c r="K212" s="200"/>
    </row>
    <row r="213" spans="2:11">
      <c r="B213" s="188"/>
      <c r="C213" s="171"/>
      <c r="D213" s="128" t="s">
        <v>410</v>
      </c>
      <c r="E213" s="169" t="s">
        <v>3</v>
      </c>
      <c r="F213" s="170" t="s">
        <v>685</v>
      </c>
      <c r="G213" s="171"/>
      <c r="H213" s="172">
        <v>0.84499999999999997</v>
      </c>
      <c r="I213" s="171"/>
      <c r="J213" s="171"/>
      <c r="K213" s="200"/>
    </row>
    <row r="214" spans="2:11">
      <c r="B214" s="188"/>
      <c r="C214" s="171"/>
      <c r="D214" s="128" t="s">
        <v>410</v>
      </c>
      <c r="E214" s="169" t="s">
        <v>3</v>
      </c>
      <c r="F214" s="170" t="s">
        <v>686</v>
      </c>
      <c r="G214" s="171"/>
      <c r="H214" s="172">
        <v>1.6639999999999999</v>
      </c>
      <c r="I214" s="171"/>
      <c r="J214" s="171"/>
      <c r="K214" s="200"/>
    </row>
    <row r="215" spans="2:11">
      <c r="B215" s="188"/>
      <c r="C215" s="171"/>
      <c r="D215" s="128" t="s">
        <v>410</v>
      </c>
      <c r="E215" s="169" t="s">
        <v>3</v>
      </c>
      <c r="F215" s="170" t="s">
        <v>687</v>
      </c>
      <c r="G215" s="171"/>
      <c r="H215" s="172">
        <v>2.76</v>
      </c>
      <c r="I215" s="171"/>
      <c r="J215" s="171"/>
      <c r="K215" s="200"/>
    </row>
    <row r="216" spans="2:11">
      <c r="B216" s="188"/>
      <c r="C216" s="171"/>
      <c r="D216" s="128" t="s">
        <v>410</v>
      </c>
      <c r="E216" s="169" t="s">
        <v>3</v>
      </c>
      <c r="F216" s="170" t="s">
        <v>688</v>
      </c>
      <c r="G216" s="171"/>
      <c r="H216" s="172">
        <v>3.9780000000000002</v>
      </c>
      <c r="I216" s="171"/>
      <c r="J216" s="171"/>
      <c r="K216" s="200"/>
    </row>
    <row r="217" spans="2:11">
      <c r="B217" s="188"/>
      <c r="C217" s="171"/>
      <c r="D217" s="128" t="s">
        <v>410</v>
      </c>
      <c r="E217" s="169" t="s">
        <v>3</v>
      </c>
      <c r="F217" s="170" t="s">
        <v>689</v>
      </c>
      <c r="G217" s="171"/>
      <c r="H217" s="172">
        <v>376.52699999999999</v>
      </c>
      <c r="I217" s="171"/>
      <c r="J217" s="171"/>
      <c r="K217" s="200"/>
    </row>
    <row r="218" spans="2:11">
      <c r="B218" s="188"/>
      <c r="C218" s="177"/>
      <c r="D218" s="128" t="s">
        <v>410</v>
      </c>
      <c r="E218" s="175" t="s">
        <v>3</v>
      </c>
      <c r="F218" s="176" t="s">
        <v>425</v>
      </c>
      <c r="G218" s="177"/>
      <c r="H218" s="178">
        <v>388.91800000000001</v>
      </c>
      <c r="I218" s="177"/>
      <c r="J218" s="177"/>
      <c r="K218" s="201"/>
    </row>
    <row r="219" spans="2:11" ht="24">
      <c r="B219" s="188"/>
      <c r="C219" s="115" t="s">
        <v>690</v>
      </c>
      <c r="D219" s="115" t="s">
        <v>145</v>
      </c>
      <c r="E219" s="116" t="s">
        <v>691</v>
      </c>
      <c r="F219" s="117" t="s">
        <v>692</v>
      </c>
      <c r="G219" s="118" t="s">
        <v>374</v>
      </c>
      <c r="H219" s="119">
        <v>19.094999999999999</v>
      </c>
      <c r="I219" s="120"/>
      <c r="J219" s="121">
        <f>ROUND(I219*H219,2)</f>
        <v>0</v>
      </c>
      <c r="K219" s="167"/>
    </row>
    <row r="220" spans="2:11">
      <c r="B220" s="188"/>
      <c r="C220" s="171"/>
      <c r="D220" s="128" t="s">
        <v>410</v>
      </c>
      <c r="E220" s="169" t="s">
        <v>3</v>
      </c>
      <c r="F220" s="170" t="s">
        <v>693</v>
      </c>
      <c r="G220" s="171"/>
      <c r="H220" s="172">
        <v>19.094999999999999</v>
      </c>
      <c r="I220" s="171"/>
      <c r="J220" s="171"/>
      <c r="K220" s="200"/>
    </row>
    <row r="221" spans="2:11">
      <c r="B221" s="188"/>
      <c r="C221" s="177"/>
      <c r="D221" s="128" t="s">
        <v>410</v>
      </c>
      <c r="E221" s="175" t="s">
        <v>3</v>
      </c>
      <c r="F221" s="176" t="s">
        <v>425</v>
      </c>
      <c r="G221" s="177"/>
      <c r="H221" s="178">
        <v>19.094999999999999</v>
      </c>
      <c r="I221" s="177"/>
      <c r="J221" s="177"/>
      <c r="K221" s="201"/>
    </row>
    <row r="222" spans="2:11" ht="24">
      <c r="B222" s="188"/>
      <c r="C222" s="115" t="s">
        <v>694</v>
      </c>
      <c r="D222" s="115" t="s">
        <v>145</v>
      </c>
      <c r="E222" s="116" t="s">
        <v>695</v>
      </c>
      <c r="F222" s="117" t="s">
        <v>696</v>
      </c>
      <c r="G222" s="118" t="s">
        <v>374</v>
      </c>
      <c r="H222" s="119">
        <v>6.12</v>
      </c>
      <c r="I222" s="120"/>
      <c r="J222" s="121">
        <f>ROUND(I222*H222,2)</f>
        <v>0</v>
      </c>
      <c r="K222" s="167"/>
    </row>
    <row r="223" spans="2:11">
      <c r="B223" s="188"/>
      <c r="C223" s="171"/>
      <c r="D223" s="128" t="s">
        <v>410</v>
      </c>
      <c r="E223" s="169" t="s">
        <v>3</v>
      </c>
      <c r="F223" s="170" t="s">
        <v>697</v>
      </c>
      <c r="G223" s="171"/>
      <c r="H223" s="172">
        <v>6.12</v>
      </c>
      <c r="I223" s="171"/>
      <c r="J223" s="171"/>
      <c r="K223" s="200"/>
    </row>
    <row r="224" spans="2:11">
      <c r="B224" s="188"/>
      <c r="C224" s="177"/>
      <c r="D224" s="128" t="s">
        <v>410</v>
      </c>
      <c r="E224" s="175" t="s">
        <v>3</v>
      </c>
      <c r="F224" s="176" t="s">
        <v>425</v>
      </c>
      <c r="G224" s="177"/>
      <c r="H224" s="178">
        <v>6.12</v>
      </c>
      <c r="I224" s="177"/>
      <c r="J224" s="177"/>
      <c r="K224" s="201"/>
    </row>
    <row r="225" spans="2:11" ht="24">
      <c r="B225" s="188"/>
      <c r="C225" s="115" t="s">
        <v>698</v>
      </c>
      <c r="D225" s="115" t="s">
        <v>145</v>
      </c>
      <c r="E225" s="116" t="s">
        <v>699</v>
      </c>
      <c r="F225" s="117" t="s">
        <v>700</v>
      </c>
      <c r="G225" s="118" t="s">
        <v>374</v>
      </c>
      <c r="H225" s="119">
        <v>1.85</v>
      </c>
      <c r="I225" s="120"/>
      <c r="J225" s="121">
        <f>ROUND(I225*H225,2)</f>
        <v>0</v>
      </c>
      <c r="K225" s="167"/>
    </row>
    <row r="226" spans="2:11">
      <c r="B226" s="188"/>
      <c r="C226" s="171"/>
      <c r="D226" s="128" t="s">
        <v>410</v>
      </c>
      <c r="E226" s="169" t="s">
        <v>3</v>
      </c>
      <c r="F226" s="170" t="s">
        <v>701</v>
      </c>
      <c r="G226" s="171"/>
      <c r="H226" s="172">
        <v>1.85</v>
      </c>
      <c r="I226" s="171"/>
      <c r="J226" s="171"/>
      <c r="K226" s="200"/>
    </row>
    <row r="227" spans="2:11">
      <c r="B227" s="188"/>
      <c r="C227" s="177"/>
      <c r="D227" s="128" t="s">
        <v>410</v>
      </c>
      <c r="E227" s="175" t="s">
        <v>3</v>
      </c>
      <c r="F227" s="176" t="s">
        <v>425</v>
      </c>
      <c r="G227" s="177"/>
      <c r="H227" s="178">
        <v>1.85</v>
      </c>
      <c r="I227" s="177"/>
      <c r="J227" s="177"/>
      <c r="K227" s="201"/>
    </row>
    <row r="228" spans="2:11" ht="24">
      <c r="B228" s="188"/>
      <c r="C228" s="115" t="s">
        <v>702</v>
      </c>
      <c r="D228" s="115" t="s">
        <v>145</v>
      </c>
      <c r="E228" s="116" t="s">
        <v>703</v>
      </c>
      <c r="F228" s="117" t="s">
        <v>704</v>
      </c>
      <c r="G228" s="118" t="s">
        <v>374</v>
      </c>
      <c r="H228" s="119">
        <v>58.075000000000003</v>
      </c>
      <c r="I228" s="120"/>
      <c r="J228" s="121">
        <f>ROUND(I228*H228,2)</f>
        <v>0</v>
      </c>
      <c r="K228" s="167"/>
    </row>
    <row r="229" spans="2:11">
      <c r="B229" s="188"/>
      <c r="C229" s="194"/>
      <c r="D229" s="128" t="s">
        <v>410</v>
      </c>
      <c r="E229" s="195" t="s">
        <v>3</v>
      </c>
      <c r="F229" s="196" t="s">
        <v>705</v>
      </c>
      <c r="G229" s="194"/>
      <c r="H229" s="195" t="s">
        <v>3</v>
      </c>
      <c r="I229" s="194"/>
      <c r="J229" s="194"/>
      <c r="K229" s="205"/>
    </row>
    <row r="230" spans="2:11">
      <c r="B230" s="188"/>
      <c r="C230" s="171"/>
      <c r="D230" s="128" t="s">
        <v>410</v>
      </c>
      <c r="E230" s="169" t="s">
        <v>3</v>
      </c>
      <c r="F230" s="170" t="s">
        <v>706</v>
      </c>
      <c r="G230" s="171"/>
      <c r="H230" s="172">
        <v>33.5</v>
      </c>
      <c r="I230" s="171"/>
      <c r="J230" s="171"/>
      <c r="K230" s="200"/>
    </row>
    <row r="231" spans="2:11">
      <c r="B231" s="188"/>
      <c r="C231" s="171"/>
      <c r="D231" s="128" t="s">
        <v>410</v>
      </c>
      <c r="E231" s="169" t="s">
        <v>3</v>
      </c>
      <c r="F231" s="170" t="s">
        <v>707</v>
      </c>
      <c r="G231" s="171"/>
      <c r="H231" s="172">
        <v>15.725</v>
      </c>
      <c r="I231" s="171"/>
      <c r="J231" s="171"/>
      <c r="K231" s="200"/>
    </row>
    <row r="232" spans="2:11">
      <c r="B232" s="188"/>
      <c r="C232" s="171"/>
      <c r="D232" s="128" t="s">
        <v>410</v>
      </c>
      <c r="E232" s="169" t="s">
        <v>3</v>
      </c>
      <c r="F232" s="170" t="s">
        <v>708</v>
      </c>
      <c r="G232" s="171"/>
      <c r="H232" s="172">
        <v>-1.6</v>
      </c>
      <c r="I232" s="171"/>
      <c r="J232" s="171"/>
      <c r="K232" s="200"/>
    </row>
    <row r="233" spans="2:11">
      <c r="B233" s="188"/>
      <c r="C233" s="194"/>
      <c r="D233" s="128" t="s">
        <v>410</v>
      </c>
      <c r="E233" s="195" t="s">
        <v>3</v>
      </c>
      <c r="F233" s="196" t="s">
        <v>709</v>
      </c>
      <c r="G233" s="194"/>
      <c r="H233" s="195" t="s">
        <v>3</v>
      </c>
      <c r="I233" s="194"/>
      <c r="J233" s="194"/>
      <c r="K233" s="205"/>
    </row>
    <row r="234" spans="2:11">
      <c r="B234" s="188"/>
      <c r="C234" s="171"/>
      <c r="D234" s="128" t="s">
        <v>410</v>
      </c>
      <c r="E234" s="169" t="s">
        <v>3</v>
      </c>
      <c r="F234" s="170" t="s">
        <v>710</v>
      </c>
      <c r="G234" s="171"/>
      <c r="H234" s="172">
        <v>11.25</v>
      </c>
      <c r="I234" s="171"/>
      <c r="J234" s="171"/>
      <c r="K234" s="200"/>
    </row>
    <row r="235" spans="2:11">
      <c r="B235" s="188"/>
      <c r="C235" s="171"/>
      <c r="D235" s="128" t="s">
        <v>410</v>
      </c>
      <c r="E235" s="169" t="s">
        <v>3</v>
      </c>
      <c r="F235" s="170" t="s">
        <v>711</v>
      </c>
      <c r="G235" s="171"/>
      <c r="H235" s="172">
        <v>-0.8</v>
      </c>
      <c r="I235" s="171"/>
      <c r="J235" s="171"/>
      <c r="K235" s="200"/>
    </row>
    <row r="236" spans="2:11">
      <c r="B236" s="188"/>
      <c r="C236" s="177"/>
      <c r="D236" s="128" t="s">
        <v>410</v>
      </c>
      <c r="E236" s="175" t="s">
        <v>3</v>
      </c>
      <c r="F236" s="176" t="s">
        <v>425</v>
      </c>
      <c r="G236" s="177"/>
      <c r="H236" s="178">
        <v>58.075000000000003</v>
      </c>
      <c r="I236" s="177"/>
      <c r="J236" s="177"/>
      <c r="K236" s="201"/>
    </row>
    <row r="237" spans="2:11" ht="24">
      <c r="B237" s="188"/>
      <c r="C237" s="115" t="s">
        <v>712</v>
      </c>
      <c r="D237" s="115" t="s">
        <v>145</v>
      </c>
      <c r="E237" s="116" t="s">
        <v>713</v>
      </c>
      <c r="F237" s="117" t="s">
        <v>714</v>
      </c>
      <c r="G237" s="118" t="s">
        <v>166</v>
      </c>
      <c r="H237" s="119">
        <v>17.399999999999999</v>
      </c>
      <c r="I237" s="120"/>
      <c r="J237" s="121">
        <f>ROUND(I237*H237,2)</f>
        <v>0</v>
      </c>
      <c r="K237" s="167"/>
    </row>
    <row r="238" spans="2:11">
      <c r="B238" s="188"/>
      <c r="C238" s="171"/>
      <c r="D238" s="128" t="s">
        <v>410</v>
      </c>
      <c r="E238" s="169" t="s">
        <v>3</v>
      </c>
      <c r="F238" s="170" t="s">
        <v>715</v>
      </c>
      <c r="G238" s="171"/>
      <c r="H238" s="172">
        <v>17.399999999999999</v>
      </c>
      <c r="I238" s="171"/>
      <c r="J238" s="171"/>
      <c r="K238" s="200"/>
    </row>
    <row r="239" spans="2:11">
      <c r="B239" s="188"/>
      <c r="C239" s="177"/>
      <c r="D239" s="128" t="s">
        <v>410</v>
      </c>
      <c r="E239" s="175" t="s">
        <v>3</v>
      </c>
      <c r="F239" s="176" t="s">
        <v>425</v>
      </c>
      <c r="G239" s="177"/>
      <c r="H239" s="178">
        <v>17.399999999999999</v>
      </c>
      <c r="I239" s="177"/>
      <c r="J239" s="177"/>
      <c r="K239" s="201"/>
    </row>
    <row r="240" spans="2:11" ht="24">
      <c r="B240" s="197"/>
      <c r="C240" s="115" t="s">
        <v>716</v>
      </c>
      <c r="D240" s="115" t="s">
        <v>145</v>
      </c>
      <c r="E240" s="116" t="s">
        <v>717</v>
      </c>
      <c r="F240" s="117" t="s">
        <v>718</v>
      </c>
      <c r="G240" s="118" t="s">
        <v>374</v>
      </c>
      <c r="H240" s="119">
        <v>6.5439999999999996</v>
      </c>
      <c r="I240" s="120"/>
      <c r="J240" s="121">
        <f>ROUND(I240*H240,2)</f>
        <v>0</v>
      </c>
      <c r="K240" s="167"/>
    </row>
    <row r="241" spans="2:11">
      <c r="B241" s="188"/>
      <c r="C241" s="171"/>
      <c r="D241" s="128" t="s">
        <v>410</v>
      </c>
      <c r="E241" s="169" t="s">
        <v>3</v>
      </c>
      <c r="F241" s="170" t="s">
        <v>719</v>
      </c>
      <c r="G241" s="171"/>
      <c r="H241" s="172">
        <v>0.90400000000000003</v>
      </c>
      <c r="I241" s="171"/>
      <c r="J241" s="171"/>
      <c r="K241" s="200"/>
    </row>
    <row r="242" spans="2:11">
      <c r="B242" s="188"/>
      <c r="C242" s="171"/>
      <c r="D242" s="128" t="s">
        <v>410</v>
      </c>
      <c r="E242" s="169" t="s">
        <v>3</v>
      </c>
      <c r="F242" s="170" t="s">
        <v>720</v>
      </c>
      <c r="G242" s="171"/>
      <c r="H242" s="172">
        <v>0.54400000000000004</v>
      </c>
      <c r="I242" s="171"/>
      <c r="J242" s="171"/>
      <c r="K242" s="200"/>
    </row>
    <row r="243" spans="2:11">
      <c r="B243" s="188"/>
      <c r="C243" s="171"/>
      <c r="D243" s="128" t="s">
        <v>410</v>
      </c>
      <c r="E243" s="169" t="s">
        <v>3</v>
      </c>
      <c r="F243" s="170" t="s">
        <v>721</v>
      </c>
      <c r="G243" s="171"/>
      <c r="H243" s="172">
        <v>0.52</v>
      </c>
      <c r="I243" s="171"/>
      <c r="J243" s="171"/>
      <c r="K243" s="200"/>
    </row>
    <row r="244" spans="2:11">
      <c r="B244" s="188"/>
      <c r="C244" s="171"/>
      <c r="D244" s="128" t="s">
        <v>410</v>
      </c>
      <c r="E244" s="169" t="s">
        <v>3</v>
      </c>
      <c r="F244" s="170" t="s">
        <v>722</v>
      </c>
      <c r="G244" s="171"/>
      <c r="H244" s="172">
        <v>1.024</v>
      </c>
      <c r="I244" s="171"/>
      <c r="J244" s="171"/>
      <c r="K244" s="200"/>
    </row>
    <row r="245" spans="2:11">
      <c r="B245" s="188"/>
      <c r="C245" s="171"/>
      <c r="D245" s="128" t="s">
        <v>410</v>
      </c>
      <c r="E245" s="169" t="s">
        <v>3</v>
      </c>
      <c r="F245" s="170" t="s">
        <v>723</v>
      </c>
      <c r="G245" s="171"/>
      <c r="H245" s="172">
        <v>1.1040000000000001</v>
      </c>
      <c r="I245" s="171"/>
      <c r="J245" s="171"/>
      <c r="K245" s="200"/>
    </row>
    <row r="246" spans="2:11">
      <c r="B246" s="188"/>
      <c r="C246" s="171"/>
      <c r="D246" s="128" t="s">
        <v>410</v>
      </c>
      <c r="E246" s="169" t="s">
        <v>3</v>
      </c>
      <c r="F246" s="170" t="s">
        <v>724</v>
      </c>
      <c r="G246" s="171"/>
      <c r="H246" s="172">
        <v>2.448</v>
      </c>
      <c r="I246" s="171"/>
      <c r="J246" s="171"/>
      <c r="K246" s="200"/>
    </row>
    <row r="247" spans="2:11">
      <c r="B247" s="188"/>
      <c r="C247" s="177"/>
      <c r="D247" s="128" t="s">
        <v>410</v>
      </c>
      <c r="E247" s="175" t="s">
        <v>3</v>
      </c>
      <c r="F247" s="176" t="s">
        <v>425</v>
      </c>
      <c r="G247" s="177"/>
      <c r="H247" s="178">
        <v>6.5439999999999996</v>
      </c>
      <c r="I247" s="177"/>
      <c r="J247" s="177"/>
      <c r="K247" s="201"/>
    </row>
    <row r="248" spans="2:11" ht="24">
      <c r="B248" s="188"/>
      <c r="C248" s="115" t="s">
        <v>725</v>
      </c>
      <c r="D248" s="115" t="s">
        <v>145</v>
      </c>
      <c r="E248" s="116" t="s">
        <v>726</v>
      </c>
      <c r="F248" s="117" t="s">
        <v>727</v>
      </c>
      <c r="G248" s="118" t="s">
        <v>374</v>
      </c>
      <c r="H248" s="119">
        <v>6.4580000000000002</v>
      </c>
      <c r="I248" s="120"/>
      <c r="J248" s="121">
        <f>ROUND(I248*H248,2)</f>
        <v>0</v>
      </c>
      <c r="K248" s="167"/>
    </row>
    <row r="249" spans="2:11">
      <c r="B249" s="188"/>
      <c r="C249" s="194"/>
      <c r="D249" s="128" t="s">
        <v>410</v>
      </c>
      <c r="E249" s="195" t="s">
        <v>3</v>
      </c>
      <c r="F249" s="196" t="s">
        <v>728</v>
      </c>
      <c r="G249" s="194"/>
      <c r="H249" s="195" t="s">
        <v>3</v>
      </c>
      <c r="I249" s="194"/>
      <c r="J249" s="194"/>
      <c r="K249" s="205"/>
    </row>
    <row r="250" spans="2:11">
      <c r="B250" s="188"/>
      <c r="C250" s="171"/>
      <c r="D250" s="128" t="s">
        <v>410</v>
      </c>
      <c r="E250" s="169" t="s">
        <v>3</v>
      </c>
      <c r="F250" s="170" t="s">
        <v>729</v>
      </c>
      <c r="G250" s="171"/>
      <c r="H250" s="172">
        <v>3.3</v>
      </c>
      <c r="I250" s="171"/>
      <c r="J250" s="171"/>
      <c r="K250" s="200"/>
    </row>
    <row r="251" spans="2:11">
      <c r="B251" s="188"/>
      <c r="C251" s="171"/>
      <c r="D251" s="128" t="s">
        <v>410</v>
      </c>
      <c r="E251" s="169" t="s">
        <v>3</v>
      </c>
      <c r="F251" s="170" t="s">
        <v>730</v>
      </c>
      <c r="G251" s="171"/>
      <c r="H251" s="172">
        <v>3.1579999999999999</v>
      </c>
      <c r="I251" s="171"/>
      <c r="J251" s="171"/>
      <c r="K251" s="200"/>
    </row>
    <row r="252" spans="2:11">
      <c r="B252" s="188"/>
      <c r="C252" s="177"/>
      <c r="D252" s="128" t="s">
        <v>410</v>
      </c>
      <c r="E252" s="175" t="s">
        <v>3</v>
      </c>
      <c r="F252" s="176" t="s">
        <v>425</v>
      </c>
      <c r="G252" s="177"/>
      <c r="H252" s="178">
        <v>6.4580000000000002</v>
      </c>
      <c r="I252" s="177"/>
      <c r="J252" s="177"/>
      <c r="K252" s="201"/>
    </row>
    <row r="253" spans="2:11" ht="24">
      <c r="B253" s="188"/>
      <c r="C253" s="115" t="s">
        <v>731</v>
      </c>
      <c r="D253" s="115" t="s">
        <v>145</v>
      </c>
      <c r="E253" s="116" t="s">
        <v>732</v>
      </c>
      <c r="F253" s="117" t="s">
        <v>733</v>
      </c>
      <c r="G253" s="118" t="s">
        <v>374</v>
      </c>
      <c r="H253" s="119">
        <v>6.4580000000000002</v>
      </c>
      <c r="I253" s="120"/>
      <c r="J253" s="121">
        <f>ROUND(I253*H253,2)</f>
        <v>0</v>
      </c>
      <c r="K253" s="167"/>
    </row>
    <row r="254" spans="2:11" ht="12">
      <c r="B254" s="188"/>
      <c r="C254" s="115" t="s">
        <v>734</v>
      </c>
      <c r="D254" s="115" t="s">
        <v>145</v>
      </c>
      <c r="E254" s="116" t="s">
        <v>735</v>
      </c>
      <c r="F254" s="117" t="s">
        <v>736</v>
      </c>
      <c r="G254" s="118" t="s">
        <v>278</v>
      </c>
      <c r="H254" s="119">
        <v>6.702</v>
      </c>
      <c r="I254" s="120"/>
      <c r="J254" s="121">
        <f>ROUND(I254*H254,2)</f>
        <v>0</v>
      </c>
      <c r="K254" s="167"/>
    </row>
    <row r="255" spans="2:11">
      <c r="B255" s="188"/>
      <c r="C255" s="171"/>
      <c r="D255" s="128" t="s">
        <v>410</v>
      </c>
      <c r="E255" s="169" t="s">
        <v>3</v>
      </c>
      <c r="F255" s="170" t="s">
        <v>737</v>
      </c>
      <c r="G255" s="171"/>
      <c r="H255" s="172">
        <v>2.1749999999999998</v>
      </c>
      <c r="I255" s="171"/>
      <c r="J255" s="171"/>
      <c r="K255" s="200"/>
    </row>
    <row r="256" spans="2:11">
      <c r="B256" s="188"/>
      <c r="C256" s="171"/>
      <c r="D256" s="128" t="s">
        <v>410</v>
      </c>
      <c r="E256" s="169" t="s">
        <v>3</v>
      </c>
      <c r="F256" s="170" t="s">
        <v>738</v>
      </c>
      <c r="G256" s="171"/>
      <c r="H256" s="172">
        <v>3.738</v>
      </c>
      <c r="I256" s="171"/>
      <c r="J256" s="171"/>
      <c r="K256" s="200"/>
    </row>
    <row r="257" spans="2:11">
      <c r="B257" s="188"/>
      <c r="C257" s="171"/>
      <c r="D257" s="128" t="s">
        <v>410</v>
      </c>
      <c r="E257" s="169" t="s">
        <v>3</v>
      </c>
      <c r="F257" s="170" t="s">
        <v>739</v>
      </c>
      <c r="G257" s="171"/>
      <c r="H257" s="172">
        <v>0.78900000000000003</v>
      </c>
      <c r="I257" s="171"/>
      <c r="J257" s="171"/>
      <c r="K257" s="200"/>
    </row>
    <row r="258" spans="2:11">
      <c r="B258" s="188"/>
      <c r="C258" s="177"/>
      <c r="D258" s="128" t="s">
        <v>410</v>
      </c>
      <c r="E258" s="175" t="s">
        <v>3</v>
      </c>
      <c r="F258" s="176" t="s">
        <v>425</v>
      </c>
      <c r="G258" s="177"/>
      <c r="H258" s="178">
        <v>6.702</v>
      </c>
      <c r="I258" s="177"/>
      <c r="J258" s="177"/>
      <c r="K258" s="201"/>
    </row>
    <row r="259" spans="2:11" ht="12">
      <c r="B259" s="188"/>
      <c r="C259" s="115" t="s">
        <v>740</v>
      </c>
      <c r="D259" s="115" t="s">
        <v>145</v>
      </c>
      <c r="E259" s="116" t="s">
        <v>741</v>
      </c>
      <c r="F259" s="117" t="s">
        <v>742</v>
      </c>
      <c r="G259" s="118" t="s">
        <v>374</v>
      </c>
      <c r="H259" s="119">
        <v>60.08</v>
      </c>
      <c r="I259" s="120"/>
      <c r="J259" s="121">
        <f>ROUND(I259*H259,2)</f>
        <v>0</v>
      </c>
      <c r="K259" s="167"/>
    </row>
    <row r="260" spans="2:11">
      <c r="B260" s="188"/>
      <c r="C260" s="171"/>
      <c r="D260" s="128" t="s">
        <v>410</v>
      </c>
      <c r="E260" s="169" t="s">
        <v>3</v>
      </c>
      <c r="F260" s="170" t="s">
        <v>743</v>
      </c>
      <c r="G260" s="171"/>
      <c r="H260" s="172">
        <v>17.402999999999999</v>
      </c>
      <c r="I260" s="171"/>
      <c r="J260" s="171"/>
      <c r="K260" s="200"/>
    </row>
    <row r="261" spans="2:11">
      <c r="B261" s="188"/>
      <c r="C261" s="171"/>
      <c r="D261" s="128" t="s">
        <v>410</v>
      </c>
      <c r="E261" s="169" t="s">
        <v>3</v>
      </c>
      <c r="F261" s="170" t="s">
        <v>744</v>
      </c>
      <c r="G261" s="171"/>
      <c r="H261" s="172">
        <v>29.904</v>
      </c>
      <c r="I261" s="171"/>
      <c r="J261" s="171"/>
      <c r="K261" s="200"/>
    </row>
    <row r="262" spans="2:11">
      <c r="B262" s="188"/>
      <c r="C262" s="171"/>
      <c r="D262" s="128" t="s">
        <v>410</v>
      </c>
      <c r="E262" s="169" t="s">
        <v>3</v>
      </c>
      <c r="F262" s="170" t="s">
        <v>745</v>
      </c>
      <c r="G262" s="171"/>
      <c r="H262" s="172">
        <v>6.3150000000000004</v>
      </c>
      <c r="I262" s="171"/>
      <c r="J262" s="171"/>
      <c r="K262" s="200"/>
    </row>
    <row r="263" spans="2:11">
      <c r="B263" s="188"/>
      <c r="C263" s="190"/>
      <c r="D263" s="128" t="s">
        <v>410</v>
      </c>
      <c r="E263" s="191" t="s">
        <v>3</v>
      </c>
      <c r="F263" s="192" t="s">
        <v>672</v>
      </c>
      <c r="G263" s="190"/>
      <c r="H263" s="193">
        <v>53.622</v>
      </c>
      <c r="I263" s="190"/>
      <c r="J263" s="190"/>
      <c r="K263" s="206"/>
    </row>
    <row r="264" spans="2:11">
      <c r="B264" s="188"/>
      <c r="C264" s="194"/>
      <c r="D264" s="128" t="s">
        <v>410</v>
      </c>
      <c r="E264" s="195" t="s">
        <v>3</v>
      </c>
      <c r="F264" s="196" t="s">
        <v>728</v>
      </c>
      <c r="G264" s="194"/>
      <c r="H264" s="195" t="s">
        <v>3</v>
      </c>
      <c r="I264" s="194"/>
      <c r="J264" s="194"/>
      <c r="K264" s="205"/>
    </row>
    <row r="265" spans="2:11">
      <c r="B265" s="188"/>
      <c r="C265" s="171"/>
      <c r="D265" s="128" t="s">
        <v>410</v>
      </c>
      <c r="E265" s="169" t="s">
        <v>3</v>
      </c>
      <c r="F265" s="170" t="s">
        <v>729</v>
      </c>
      <c r="G265" s="171"/>
      <c r="H265" s="172">
        <v>3.3</v>
      </c>
      <c r="I265" s="171"/>
      <c r="J265" s="171"/>
      <c r="K265" s="200"/>
    </row>
    <row r="266" spans="2:11">
      <c r="B266" s="188"/>
      <c r="C266" s="171"/>
      <c r="D266" s="128" t="s">
        <v>410</v>
      </c>
      <c r="E266" s="169" t="s">
        <v>3</v>
      </c>
      <c r="F266" s="170" t="s">
        <v>730</v>
      </c>
      <c r="G266" s="171"/>
      <c r="H266" s="172">
        <v>3.1579999999999999</v>
      </c>
      <c r="I266" s="171"/>
      <c r="J266" s="171"/>
      <c r="K266" s="200"/>
    </row>
    <row r="267" spans="2:11">
      <c r="B267" s="188"/>
      <c r="C267" s="190"/>
      <c r="D267" s="128" t="s">
        <v>410</v>
      </c>
      <c r="E267" s="191" t="s">
        <v>3</v>
      </c>
      <c r="F267" s="192" t="s">
        <v>672</v>
      </c>
      <c r="G267" s="190"/>
      <c r="H267" s="193">
        <v>6.4580000000000002</v>
      </c>
      <c r="I267" s="190"/>
      <c r="J267" s="190"/>
      <c r="K267" s="206"/>
    </row>
    <row r="268" spans="2:11">
      <c r="B268" s="188"/>
      <c r="C268" s="177"/>
      <c r="D268" s="128" t="s">
        <v>410</v>
      </c>
      <c r="E268" s="175" t="s">
        <v>3</v>
      </c>
      <c r="F268" s="176" t="s">
        <v>425</v>
      </c>
      <c r="G268" s="177"/>
      <c r="H268" s="178">
        <v>60.08</v>
      </c>
      <c r="I268" s="177"/>
      <c r="J268" s="177"/>
      <c r="K268" s="201"/>
    </row>
    <row r="269" spans="2:11" ht="12">
      <c r="B269" s="188"/>
      <c r="C269" s="115" t="s">
        <v>225</v>
      </c>
      <c r="D269" s="115" t="s">
        <v>145</v>
      </c>
      <c r="E269" s="116" t="s">
        <v>746</v>
      </c>
      <c r="F269" s="117" t="s">
        <v>747</v>
      </c>
      <c r="G269" s="118" t="s">
        <v>374</v>
      </c>
      <c r="H269" s="119">
        <v>60.08</v>
      </c>
      <c r="I269" s="120"/>
      <c r="J269" s="121">
        <f>ROUND(I269*H269,2)</f>
        <v>0</v>
      </c>
      <c r="K269" s="167"/>
    </row>
    <row r="270" spans="2:11" ht="24">
      <c r="B270" s="188"/>
      <c r="C270" s="115" t="s">
        <v>748</v>
      </c>
      <c r="D270" s="115" t="s">
        <v>145</v>
      </c>
      <c r="E270" s="116" t="s">
        <v>749</v>
      </c>
      <c r="F270" s="117" t="s">
        <v>750</v>
      </c>
      <c r="G270" s="118" t="s">
        <v>435</v>
      </c>
      <c r="H270" s="119">
        <v>1.4259999999999999</v>
      </c>
      <c r="I270" s="120"/>
      <c r="J270" s="121">
        <f>ROUND(I270*H270,2)</f>
        <v>0</v>
      </c>
      <c r="K270" s="167"/>
    </row>
    <row r="271" spans="2:11">
      <c r="B271" s="188"/>
      <c r="C271" s="194"/>
      <c r="D271" s="128" t="s">
        <v>410</v>
      </c>
      <c r="E271" s="195" t="s">
        <v>3</v>
      </c>
      <c r="F271" s="196" t="s">
        <v>751</v>
      </c>
      <c r="G271" s="194"/>
      <c r="H271" s="195" t="s">
        <v>3</v>
      </c>
      <c r="I271" s="194"/>
      <c r="J271" s="194"/>
      <c r="K271" s="205"/>
    </row>
    <row r="272" spans="2:11">
      <c r="B272" s="188"/>
      <c r="C272" s="171"/>
      <c r="D272" s="128" t="s">
        <v>410</v>
      </c>
      <c r="E272" s="169" t="s">
        <v>3</v>
      </c>
      <c r="F272" s="170" t="s">
        <v>752</v>
      </c>
      <c r="G272" s="171"/>
      <c r="H272" s="172">
        <v>0.63300000000000001</v>
      </c>
      <c r="I272" s="171"/>
      <c r="J272" s="171"/>
      <c r="K272" s="200"/>
    </row>
    <row r="273" spans="2:11">
      <c r="B273" s="188"/>
      <c r="C273" s="171"/>
      <c r="D273" s="128" t="s">
        <v>410</v>
      </c>
      <c r="E273" s="169" t="s">
        <v>3</v>
      </c>
      <c r="F273" s="170" t="s">
        <v>753</v>
      </c>
      <c r="G273" s="171"/>
      <c r="H273" s="172">
        <v>0.67</v>
      </c>
      <c r="I273" s="171"/>
      <c r="J273" s="171"/>
      <c r="K273" s="200"/>
    </row>
    <row r="274" spans="2:11">
      <c r="B274" s="188"/>
      <c r="C274" s="171"/>
      <c r="D274" s="128" t="s">
        <v>410</v>
      </c>
      <c r="E274" s="169" t="s">
        <v>3</v>
      </c>
      <c r="F274" s="170" t="s">
        <v>754</v>
      </c>
      <c r="G274" s="171"/>
      <c r="H274" s="172">
        <v>0.123</v>
      </c>
      <c r="I274" s="171"/>
      <c r="J274" s="171"/>
      <c r="K274" s="200"/>
    </row>
    <row r="275" spans="2:11">
      <c r="B275" s="188"/>
      <c r="C275" s="177"/>
      <c r="D275" s="128" t="s">
        <v>410</v>
      </c>
      <c r="E275" s="175" t="s">
        <v>3</v>
      </c>
      <c r="F275" s="176" t="s">
        <v>425</v>
      </c>
      <c r="G275" s="177"/>
      <c r="H275" s="178">
        <v>1.4259999999999999</v>
      </c>
      <c r="I275" s="177"/>
      <c r="J275" s="177"/>
      <c r="K275" s="201"/>
    </row>
    <row r="276" spans="2:11" ht="12.75">
      <c r="B276" s="188"/>
      <c r="C276" s="10"/>
      <c r="D276" s="106" t="s">
        <v>67</v>
      </c>
      <c r="E276" s="202" t="s">
        <v>549</v>
      </c>
      <c r="F276" s="202" t="s">
        <v>755</v>
      </c>
      <c r="G276" s="10"/>
      <c r="H276" s="10"/>
      <c r="I276" s="10"/>
      <c r="J276" s="203">
        <f>BK276</f>
        <v>0</v>
      </c>
      <c r="K276" s="165"/>
    </row>
    <row r="277" spans="2:11" ht="24">
      <c r="B277" s="188"/>
      <c r="C277" s="115" t="s">
        <v>756</v>
      </c>
      <c r="D277" s="115" t="s">
        <v>145</v>
      </c>
      <c r="E277" s="116" t="s">
        <v>757</v>
      </c>
      <c r="F277" s="117" t="s">
        <v>758</v>
      </c>
      <c r="G277" s="118" t="s">
        <v>374</v>
      </c>
      <c r="H277" s="119">
        <v>70</v>
      </c>
      <c r="I277" s="120"/>
      <c r="J277" s="121">
        <f>ROUND(I277*H277,2)</f>
        <v>0</v>
      </c>
      <c r="K277" s="167"/>
    </row>
    <row r="278" spans="2:11">
      <c r="B278" s="188"/>
      <c r="C278" s="171"/>
      <c r="D278" s="128" t="s">
        <v>410</v>
      </c>
      <c r="E278" s="169" t="s">
        <v>3</v>
      </c>
      <c r="F278" s="170" t="s">
        <v>759</v>
      </c>
      <c r="G278" s="171"/>
      <c r="H278" s="172">
        <v>70</v>
      </c>
      <c r="I278" s="171"/>
      <c r="J278" s="171"/>
      <c r="K278" s="200"/>
    </row>
    <row r="279" spans="2:11">
      <c r="B279" s="188"/>
      <c r="C279" s="177"/>
      <c r="D279" s="128" t="s">
        <v>410</v>
      </c>
      <c r="E279" s="175" t="s">
        <v>3</v>
      </c>
      <c r="F279" s="176" t="s">
        <v>425</v>
      </c>
      <c r="G279" s="177"/>
      <c r="H279" s="178">
        <v>70</v>
      </c>
      <c r="I279" s="177"/>
      <c r="J279" s="177"/>
      <c r="K279" s="201"/>
    </row>
    <row r="280" spans="2:11" ht="24">
      <c r="B280" s="188"/>
      <c r="C280" s="115" t="s">
        <v>760</v>
      </c>
      <c r="D280" s="115" t="s">
        <v>145</v>
      </c>
      <c r="E280" s="116" t="s">
        <v>761</v>
      </c>
      <c r="F280" s="117" t="s">
        <v>762</v>
      </c>
      <c r="G280" s="118" t="s">
        <v>374</v>
      </c>
      <c r="H280" s="119">
        <v>70</v>
      </c>
      <c r="I280" s="120"/>
      <c r="J280" s="121">
        <f>ROUND(I280*H280,2)</f>
        <v>0</v>
      </c>
      <c r="K280" s="167"/>
    </row>
    <row r="281" spans="2:11">
      <c r="B281" s="188"/>
      <c r="C281" s="171"/>
      <c r="D281" s="128" t="s">
        <v>410</v>
      </c>
      <c r="E281" s="169" t="s">
        <v>3</v>
      </c>
      <c r="F281" s="170" t="s">
        <v>759</v>
      </c>
      <c r="G281" s="171"/>
      <c r="H281" s="172">
        <v>70</v>
      </c>
      <c r="I281" s="171"/>
      <c r="J281" s="171"/>
      <c r="K281" s="200"/>
    </row>
    <row r="282" spans="2:11">
      <c r="B282" s="188"/>
      <c r="C282" s="177"/>
      <c r="D282" s="128" t="s">
        <v>410</v>
      </c>
      <c r="E282" s="175" t="s">
        <v>3</v>
      </c>
      <c r="F282" s="176" t="s">
        <v>425</v>
      </c>
      <c r="G282" s="177"/>
      <c r="H282" s="178">
        <v>70</v>
      </c>
      <c r="I282" s="177"/>
      <c r="J282" s="177"/>
      <c r="K282" s="201"/>
    </row>
    <row r="283" spans="2:11" ht="12">
      <c r="B283" s="188"/>
      <c r="C283" s="115" t="s">
        <v>763</v>
      </c>
      <c r="D283" s="115" t="s">
        <v>442</v>
      </c>
      <c r="E283" s="116" t="s">
        <v>764</v>
      </c>
      <c r="F283" s="117" t="s">
        <v>765</v>
      </c>
      <c r="G283" s="118" t="s">
        <v>374</v>
      </c>
      <c r="H283" s="119">
        <v>72.099999999999994</v>
      </c>
      <c r="I283" s="120"/>
      <c r="J283" s="121">
        <f>ROUND(I283*H283,2)</f>
        <v>0</v>
      </c>
      <c r="K283" s="167"/>
    </row>
    <row r="284" spans="2:11">
      <c r="B284" s="188"/>
      <c r="C284" s="171"/>
      <c r="D284" s="128" t="s">
        <v>410</v>
      </c>
      <c r="E284" s="171"/>
      <c r="F284" s="170" t="s">
        <v>766</v>
      </c>
      <c r="G284" s="171"/>
      <c r="H284" s="172">
        <v>72.099999999999994</v>
      </c>
      <c r="I284" s="171"/>
      <c r="J284" s="171"/>
      <c r="K284" s="200"/>
    </row>
    <row r="285" spans="2:11" ht="24">
      <c r="B285" s="188"/>
      <c r="C285" s="115" t="s">
        <v>767</v>
      </c>
      <c r="D285" s="115" t="s">
        <v>145</v>
      </c>
      <c r="E285" s="116" t="s">
        <v>768</v>
      </c>
      <c r="F285" s="117" t="s">
        <v>769</v>
      </c>
      <c r="G285" s="118" t="s">
        <v>374</v>
      </c>
      <c r="H285" s="119">
        <v>90.427999999999997</v>
      </c>
      <c r="I285" s="120"/>
      <c r="J285" s="121">
        <f>ROUND(I285*H285,2)</f>
        <v>0</v>
      </c>
      <c r="K285" s="167"/>
    </row>
    <row r="286" spans="2:11">
      <c r="B286" s="188"/>
      <c r="C286" s="171"/>
      <c r="D286" s="128" t="s">
        <v>410</v>
      </c>
      <c r="E286" s="169" t="s">
        <v>3</v>
      </c>
      <c r="F286" s="170" t="s">
        <v>770</v>
      </c>
      <c r="G286" s="171"/>
      <c r="H286" s="172">
        <v>0.66300000000000003</v>
      </c>
      <c r="I286" s="171"/>
      <c r="J286" s="171"/>
      <c r="K286" s="200"/>
    </row>
    <row r="287" spans="2:11">
      <c r="B287" s="188"/>
      <c r="C287" s="171"/>
      <c r="D287" s="128" t="s">
        <v>410</v>
      </c>
      <c r="E287" s="169" t="s">
        <v>3</v>
      </c>
      <c r="F287" s="170" t="s">
        <v>771</v>
      </c>
      <c r="G287" s="171"/>
      <c r="H287" s="172">
        <v>5.94</v>
      </c>
      <c r="I287" s="171"/>
      <c r="J287" s="171"/>
      <c r="K287" s="200"/>
    </row>
    <row r="288" spans="2:11">
      <c r="B288" s="188"/>
      <c r="C288" s="194"/>
      <c r="D288" s="128" t="s">
        <v>410</v>
      </c>
      <c r="E288" s="195" t="s">
        <v>3</v>
      </c>
      <c r="F288" s="196" t="s">
        <v>772</v>
      </c>
      <c r="G288" s="194"/>
      <c r="H288" s="195" t="s">
        <v>3</v>
      </c>
      <c r="I288" s="194"/>
      <c r="J288" s="194"/>
      <c r="K288" s="205"/>
    </row>
    <row r="289" spans="2:11">
      <c r="B289" s="188"/>
      <c r="C289" s="194"/>
      <c r="D289" s="128" t="s">
        <v>410</v>
      </c>
      <c r="E289" s="195" t="s">
        <v>3</v>
      </c>
      <c r="F289" s="196" t="s">
        <v>773</v>
      </c>
      <c r="G289" s="194"/>
      <c r="H289" s="195" t="s">
        <v>3</v>
      </c>
      <c r="I289" s="194"/>
      <c r="J289" s="194"/>
      <c r="K289" s="205"/>
    </row>
    <row r="290" spans="2:11">
      <c r="B290" s="188"/>
      <c r="C290" s="171"/>
      <c r="D290" s="128" t="s">
        <v>410</v>
      </c>
      <c r="E290" s="169" t="s">
        <v>3</v>
      </c>
      <c r="F290" s="170" t="s">
        <v>774</v>
      </c>
      <c r="G290" s="171"/>
      <c r="H290" s="172">
        <v>67</v>
      </c>
      <c r="I290" s="171"/>
      <c r="J290" s="171"/>
      <c r="K290" s="200"/>
    </row>
    <row r="291" spans="2:11">
      <c r="B291" s="188"/>
      <c r="C291" s="171"/>
      <c r="D291" s="128" t="s">
        <v>410</v>
      </c>
      <c r="E291" s="169" t="s">
        <v>3</v>
      </c>
      <c r="F291" s="170" t="s">
        <v>775</v>
      </c>
      <c r="G291" s="171"/>
      <c r="H291" s="172">
        <v>15.725</v>
      </c>
      <c r="I291" s="171"/>
      <c r="J291" s="171"/>
      <c r="K291" s="200"/>
    </row>
    <row r="292" spans="2:11">
      <c r="B292" s="188"/>
      <c r="C292" s="171"/>
      <c r="D292" s="128" t="s">
        <v>410</v>
      </c>
      <c r="E292" s="169" t="s">
        <v>3</v>
      </c>
      <c r="F292" s="170" t="s">
        <v>708</v>
      </c>
      <c r="G292" s="171"/>
      <c r="H292" s="172">
        <v>-1.6</v>
      </c>
      <c r="I292" s="171"/>
      <c r="J292" s="171"/>
      <c r="K292" s="200"/>
    </row>
    <row r="293" spans="2:11">
      <c r="B293" s="188"/>
      <c r="C293" s="171"/>
      <c r="D293" s="128" t="s">
        <v>410</v>
      </c>
      <c r="E293" s="169" t="s">
        <v>3</v>
      </c>
      <c r="F293" s="170" t="s">
        <v>776</v>
      </c>
      <c r="G293" s="171"/>
      <c r="H293" s="172">
        <v>-7.75</v>
      </c>
      <c r="I293" s="171"/>
      <c r="J293" s="171"/>
      <c r="K293" s="200"/>
    </row>
    <row r="294" spans="2:11">
      <c r="B294" s="188"/>
      <c r="C294" s="194"/>
      <c r="D294" s="128" t="s">
        <v>410</v>
      </c>
      <c r="E294" s="195" t="s">
        <v>3</v>
      </c>
      <c r="F294" s="196" t="s">
        <v>709</v>
      </c>
      <c r="G294" s="194"/>
      <c r="H294" s="195" t="s">
        <v>3</v>
      </c>
      <c r="I294" s="194"/>
      <c r="J294" s="194"/>
      <c r="K294" s="205"/>
    </row>
    <row r="295" spans="2:11">
      <c r="B295" s="188"/>
      <c r="C295" s="171"/>
      <c r="D295" s="128" t="s">
        <v>410</v>
      </c>
      <c r="E295" s="169" t="s">
        <v>3</v>
      </c>
      <c r="F295" s="170" t="s">
        <v>777</v>
      </c>
      <c r="G295" s="171"/>
      <c r="H295" s="172">
        <v>11.25</v>
      </c>
      <c r="I295" s="171"/>
      <c r="J295" s="171"/>
      <c r="K295" s="200"/>
    </row>
    <row r="296" spans="2:11">
      <c r="B296" s="188"/>
      <c r="C296" s="171"/>
      <c r="D296" s="128" t="s">
        <v>410</v>
      </c>
      <c r="E296" s="169" t="s">
        <v>3</v>
      </c>
      <c r="F296" s="170" t="s">
        <v>711</v>
      </c>
      <c r="G296" s="171"/>
      <c r="H296" s="172">
        <v>-0.8</v>
      </c>
      <c r="I296" s="171"/>
      <c r="J296" s="171"/>
      <c r="K296" s="200"/>
    </row>
    <row r="297" spans="2:11">
      <c r="B297" s="188"/>
      <c r="C297" s="177"/>
      <c r="D297" s="128" t="s">
        <v>410</v>
      </c>
      <c r="E297" s="175" t="s">
        <v>3</v>
      </c>
      <c r="F297" s="176" t="s">
        <v>425</v>
      </c>
      <c r="G297" s="177"/>
      <c r="H297" s="178">
        <v>90.427999999999997</v>
      </c>
      <c r="I297" s="177"/>
      <c r="J297" s="177"/>
      <c r="K297" s="201"/>
    </row>
    <row r="298" spans="2:11" ht="24">
      <c r="B298" s="188"/>
      <c r="C298" s="115" t="s">
        <v>345</v>
      </c>
      <c r="D298" s="115" t="s">
        <v>145</v>
      </c>
      <c r="E298" s="116" t="s">
        <v>778</v>
      </c>
      <c r="F298" s="117" t="s">
        <v>779</v>
      </c>
      <c r="G298" s="118" t="s">
        <v>374</v>
      </c>
      <c r="H298" s="119">
        <v>94.28</v>
      </c>
      <c r="I298" s="120"/>
      <c r="J298" s="121">
        <f>ROUND(I298*H298,2)</f>
        <v>0</v>
      </c>
      <c r="K298" s="167"/>
    </row>
    <row r="299" spans="2:11" ht="12">
      <c r="B299" s="188"/>
      <c r="C299" s="115" t="s">
        <v>780</v>
      </c>
      <c r="D299" s="115" t="s">
        <v>145</v>
      </c>
      <c r="E299" s="116" t="s">
        <v>781</v>
      </c>
      <c r="F299" s="117" t="s">
        <v>782</v>
      </c>
      <c r="G299" s="118" t="s">
        <v>374</v>
      </c>
      <c r="H299" s="119">
        <v>1.9950000000000001</v>
      </c>
      <c r="I299" s="120"/>
      <c r="J299" s="121">
        <f>ROUND(I299*H299,2)</f>
        <v>0</v>
      </c>
      <c r="K299" s="167"/>
    </row>
    <row r="300" spans="2:11">
      <c r="B300" s="188"/>
      <c r="C300" s="194"/>
      <c r="D300" s="128" t="s">
        <v>410</v>
      </c>
      <c r="E300" s="195" t="s">
        <v>3</v>
      </c>
      <c r="F300" s="196" t="s">
        <v>783</v>
      </c>
      <c r="G300" s="194"/>
      <c r="H300" s="195" t="s">
        <v>3</v>
      </c>
      <c r="I300" s="194"/>
      <c r="J300" s="194"/>
      <c r="K300" s="205"/>
    </row>
    <row r="301" spans="2:11">
      <c r="B301" s="188"/>
      <c r="C301" s="171"/>
      <c r="D301" s="128" t="s">
        <v>410</v>
      </c>
      <c r="E301" s="169" t="s">
        <v>3</v>
      </c>
      <c r="F301" s="170" t="s">
        <v>784</v>
      </c>
      <c r="G301" s="171"/>
      <c r="H301" s="172">
        <v>7.8</v>
      </c>
      <c r="I301" s="171"/>
      <c r="J301" s="171"/>
      <c r="K301" s="200"/>
    </row>
    <row r="302" spans="2:11">
      <c r="B302" s="188"/>
      <c r="C302" s="171"/>
      <c r="D302" s="128" t="s">
        <v>410</v>
      </c>
      <c r="E302" s="169" t="s">
        <v>3</v>
      </c>
      <c r="F302" s="170" t="s">
        <v>785</v>
      </c>
      <c r="G302" s="171"/>
      <c r="H302" s="172">
        <v>5.5</v>
      </c>
      <c r="I302" s="171"/>
      <c r="J302" s="171"/>
      <c r="K302" s="200"/>
    </row>
    <row r="303" spans="2:11">
      <c r="B303" s="188"/>
      <c r="C303" s="190"/>
      <c r="D303" s="128" t="s">
        <v>410</v>
      </c>
      <c r="E303" s="191" t="s">
        <v>3</v>
      </c>
      <c r="F303" s="192" t="s">
        <v>672</v>
      </c>
      <c r="G303" s="190"/>
      <c r="H303" s="193">
        <v>13.3</v>
      </c>
      <c r="I303" s="190"/>
      <c r="J303" s="190"/>
      <c r="K303" s="206"/>
    </row>
    <row r="304" spans="2:11">
      <c r="B304" s="188"/>
      <c r="C304" s="171"/>
      <c r="D304" s="128" t="s">
        <v>410</v>
      </c>
      <c r="E304" s="169" t="s">
        <v>3</v>
      </c>
      <c r="F304" s="170" t="s">
        <v>786</v>
      </c>
      <c r="G304" s="171"/>
      <c r="H304" s="172">
        <v>1.9950000000000001</v>
      </c>
      <c r="I304" s="171"/>
      <c r="J304" s="171"/>
      <c r="K304" s="200"/>
    </row>
    <row r="305" spans="2:11" ht="12">
      <c r="B305" s="188"/>
      <c r="C305" s="115" t="s">
        <v>787</v>
      </c>
      <c r="D305" s="115" t="s">
        <v>145</v>
      </c>
      <c r="E305" s="116" t="s">
        <v>788</v>
      </c>
      <c r="F305" s="117" t="s">
        <v>789</v>
      </c>
      <c r="G305" s="118" t="s">
        <v>374</v>
      </c>
      <c r="H305" s="119">
        <v>33.975999999999999</v>
      </c>
      <c r="I305" s="120"/>
      <c r="J305" s="121">
        <f>ROUND(I305*H305,2)</f>
        <v>0</v>
      </c>
      <c r="K305" s="167"/>
    </row>
    <row r="306" spans="2:11">
      <c r="B306" s="188"/>
      <c r="C306" s="171"/>
      <c r="D306" s="128" t="s">
        <v>410</v>
      </c>
      <c r="E306" s="169" t="s">
        <v>3</v>
      </c>
      <c r="F306" s="170" t="s">
        <v>790</v>
      </c>
      <c r="G306" s="171"/>
      <c r="H306" s="172">
        <v>19.59</v>
      </c>
      <c r="I306" s="171"/>
      <c r="J306" s="171"/>
      <c r="K306" s="200"/>
    </row>
    <row r="307" spans="2:11">
      <c r="B307" s="188"/>
      <c r="C307" s="171"/>
      <c r="D307" s="128" t="s">
        <v>410</v>
      </c>
      <c r="E307" s="169" t="s">
        <v>3</v>
      </c>
      <c r="F307" s="170" t="s">
        <v>791</v>
      </c>
      <c r="G307" s="171"/>
      <c r="H307" s="172">
        <v>12.391</v>
      </c>
      <c r="I307" s="171"/>
      <c r="J307" s="171"/>
      <c r="K307" s="200"/>
    </row>
    <row r="308" spans="2:11">
      <c r="B308" s="188"/>
      <c r="C308" s="171"/>
      <c r="D308" s="128" t="s">
        <v>410</v>
      </c>
      <c r="E308" s="169" t="s">
        <v>3</v>
      </c>
      <c r="F308" s="170" t="s">
        <v>792</v>
      </c>
      <c r="G308" s="171"/>
      <c r="H308" s="172">
        <v>1.9950000000000001</v>
      </c>
      <c r="I308" s="171"/>
      <c r="J308" s="171"/>
      <c r="K308" s="200"/>
    </row>
    <row r="309" spans="2:11">
      <c r="B309" s="188"/>
      <c r="C309" s="177"/>
      <c r="D309" s="128" t="s">
        <v>410</v>
      </c>
      <c r="E309" s="175" t="s">
        <v>3</v>
      </c>
      <c r="F309" s="176" t="s">
        <v>425</v>
      </c>
      <c r="G309" s="177"/>
      <c r="H309" s="178">
        <v>33.975999999999999</v>
      </c>
      <c r="I309" s="177"/>
      <c r="J309" s="177"/>
      <c r="K309" s="201"/>
    </row>
    <row r="310" spans="2:11" ht="24">
      <c r="B310" s="188"/>
      <c r="C310" s="115" t="s">
        <v>793</v>
      </c>
      <c r="D310" s="115" t="s">
        <v>145</v>
      </c>
      <c r="E310" s="116" t="s">
        <v>794</v>
      </c>
      <c r="F310" s="117" t="s">
        <v>795</v>
      </c>
      <c r="G310" s="118" t="s">
        <v>374</v>
      </c>
      <c r="H310" s="119">
        <v>12.987</v>
      </c>
      <c r="I310" s="120"/>
      <c r="J310" s="121">
        <f>ROUND(I310*H310,2)</f>
        <v>0</v>
      </c>
      <c r="K310" s="167"/>
    </row>
    <row r="311" spans="2:11">
      <c r="B311" s="188"/>
      <c r="C311" s="194"/>
      <c r="D311" s="128" t="s">
        <v>410</v>
      </c>
      <c r="E311" s="195" t="s">
        <v>3</v>
      </c>
      <c r="F311" s="196" t="s">
        <v>796</v>
      </c>
      <c r="G311" s="194"/>
      <c r="H311" s="195" t="s">
        <v>3</v>
      </c>
      <c r="I311" s="194"/>
      <c r="J311" s="194"/>
      <c r="K311" s="205"/>
    </row>
    <row r="312" spans="2:11">
      <c r="B312" s="188"/>
      <c r="C312" s="171"/>
      <c r="D312" s="128" t="s">
        <v>410</v>
      </c>
      <c r="E312" s="169" t="s">
        <v>3</v>
      </c>
      <c r="F312" s="170" t="s">
        <v>797</v>
      </c>
      <c r="G312" s="171"/>
      <c r="H312" s="172">
        <v>0.99</v>
      </c>
      <c r="I312" s="171"/>
      <c r="J312" s="171"/>
      <c r="K312" s="200"/>
    </row>
    <row r="313" spans="2:11">
      <c r="B313" s="188"/>
      <c r="C313" s="171"/>
      <c r="D313" s="128" t="s">
        <v>410</v>
      </c>
      <c r="E313" s="169" t="s">
        <v>3</v>
      </c>
      <c r="F313" s="170" t="s">
        <v>798</v>
      </c>
      <c r="G313" s="171"/>
      <c r="H313" s="172">
        <v>1.47</v>
      </c>
      <c r="I313" s="171"/>
      <c r="J313" s="171"/>
      <c r="K313" s="200"/>
    </row>
    <row r="314" spans="2:11">
      <c r="B314" s="188"/>
      <c r="C314" s="171"/>
      <c r="D314" s="128" t="s">
        <v>410</v>
      </c>
      <c r="E314" s="169" t="s">
        <v>3</v>
      </c>
      <c r="F314" s="170" t="s">
        <v>799</v>
      </c>
      <c r="G314" s="171"/>
      <c r="H314" s="172">
        <v>1.77</v>
      </c>
      <c r="I314" s="171"/>
      <c r="J314" s="171"/>
      <c r="K314" s="200"/>
    </row>
    <row r="315" spans="2:11">
      <c r="B315" s="188"/>
      <c r="C315" s="171"/>
      <c r="D315" s="128" t="s">
        <v>410</v>
      </c>
      <c r="E315" s="169" t="s">
        <v>3</v>
      </c>
      <c r="F315" s="170" t="s">
        <v>800</v>
      </c>
      <c r="G315" s="171"/>
      <c r="H315" s="172">
        <v>4.0199999999999996</v>
      </c>
      <c r="I315" s="171"/>
      <c r="J315" s="171"/>
      <c r="K315" s="200"/>
    </row>
    <row r="316" spans="2:11">
      <c r="B316" s="188"/>
      <c r="C316" s="171"/>
      <c r="D316" s="128" t="s">
        <v>410</v>
      </c>
      <c r="E316" s="169" t="s">
        <v>3</v>
      </c>
      <c r="F316" s="170" t="s">
        <v>801</v>
      </c>
      <c r="G316" s="171"/>
      <c r="H316" s="172">
        <v>4.2359999999999998</v>
      </c>
      <c r="I316" s="171"/>
      <c r="J316" s="171"/>
      <c r="K316" s="200"/>
    </row>
    <row r="317" spans="2:11">
      <c r="B317" s="188"/>
      <c r="C317" s="194"/>
      <c r="D317" s="128" t="s">
        <v>410</v>
      </c>
      <c r="E317" s="195" t="s">
        <v>3</v>
      </c>
      <c r="F317" s="196" t="s">
        <v>802</v>
      </c>
      <c r="G317" s="194"/>
      <c r="H317" s="195" t="s">
        <v>3</v>
      </c>
      <c r="I317" s="194"/>
      <c r="J317" s="194"/>
      <c r="K317" s="205"/>
    </row>
    <row r="318" spans="2:11">
      <c r="B318" s="188"/>
      <c r="C318" s="171"/>
      <c r="D318" s="128" t="s">
        <v>410</v>
      </c>
      <c r="E318" s="169" t="s">
        <v>3</v>
      </c>
      <c r="F318" s="170" t="s">
        <v>803</v>
      </c>
      <c r="G318" s="171"/>
      <c r="H318" s="172">
        <v>0.501</v>
      </c>
      <c r="I318" s="171"/>
      <c r="J318" s="171"/>
      <c r="K318" s="200"/>
    </row>
    <row r="319" spans="2:11">
      <c r="B319" s="188"/>
      <c r="C319" s="177"/>
      <c r="D319" s="128" t="s">
        <v>410</v>
      </c>
      <c r="E319" s="175" t="s">
        <v>3</v>
      </c>
      <c r="F319" s="176" t="s">
        <v>425</v>
      </c>
      <c r="G319" s="177"/>
      <c r="H319" s="178">
        <v>12.987</v>
      </c>
      <c r="I319" s="177"/>
      <c r="J319" s="177"/>
      <c r="K319" s="201"/>
    </row>
    <row r="320" spans="2:11" ht="36">
      <c r="B320" s="188"/>
      <c r="C320" s="115" t="s">
        <v>804</v>
      </c>
      <c r="D320" s="115" t="s">
        <v>145</v>
      </c>
      <c r="E320" s="116" t="s">
        <v>805</v>
      </c>
      <c r="F320" s="117" t="s">
        <v>806</v>
      </c>
      <c r="G320" s="118" t="s">
        <v>374</v>
      </c>
      <c r="H320" s="119">
        <v>311.476</v>
      </c>
      <c r="I320" s="120"/>
      <c r="J320" s="121">
        <f>ROUND(I320*H320,2)</f>
        <v>0</v>
      </c>
      <c r="K320" s="167"/>
    </row>
    <row r="321" spans="2:11">
      <c r="B321" s="188"/>
      <c r="C321" s="171"/>
      <c r="D321" s="128" t="s">
        <v>410</v>
      </c>
      <c r="E321" s="169" t="s">
        <v>3</v>
      </c>
      <c r="F321" s="170" t="s">
        <v>807</v>
      </c>
      <c r="G321" s="171"/>
      <c r="H321" s="172">
        <v>85.724999999999994</v>
      </c>
      <c r="I321" s="171"/>
      <c r="J321" s="171"/>
      <c r="K321" s="200"/>
    </row>
    <row r="322" spans="2:11" ht="22.5">
      <c r="B322" s="188"/>
      <c r="C322" s="171"/>
      <c r="D322" s="128" t="s">
        <v>410</v>
      </c>
      <c r="E322" s="169" t="s">
        <v>3</v>
      </c>
      <c r="F322" s="170" t="s">
        <v>808</v>
      </c>
      <c r="G322" s="171"/>
      <c r="H322" s="172">
        <v>75.519000000000005</v>
      </c>
      <c r="I322" s="171"/>
      <c r="J322" s="171"/>
      <c r="K322" s="200"/>
    </row>
    <row r="323" spans="2:11">
      <c r="B323" s="188"/>
      <c r="C323" s="171"/>
      <c r="D323" s="128" t="s">
        <v>410</v>
      </c>
      <c r="E323" s="169" t="s">
        <v>3</v>
      </c>
      <c r="F323" s="170" t="s">
        <v>809</v>
      </c>
      <c r="G323" s="171"/>
      <c r="H323" s="172">
        <v>-5.15</v>
      </c>
      <c r="I323" s="171"/>
      <c r="J323" s="171"/>
      <c r="K323" s="200"/>
    </row>
    <row r="324" spans="2:11">
      <c r="B324" s="188"/>
      <c r="C324" s="171"/>
      <c r="D324" s="128" t="s">
        <v>410</v>
      </c>
      <c r="E324" s="169" t="s">
        <v>3</v>
      </c>
      <c r="F324" s="170" t="s">
        <v>810</v>
      </c>
      <c r="G324" s="171"/>
      <c r="H324" s="172">
        <v>68.066999999999993</v>
      </c>
      <c r="I324" s="171"/>
      <c r="J324" s="171"/>
      <c r="K324" s="200"/>
    </row>
    <row r="325" spans="2:11">
      <c r="B325" s="188"/>
      <c r="C325" s="171"/>
      <c r="D325" s="128" t="s">
        <v>410</v>
      </c>
      <c r="E325" s="169" t="s">
        <v>3</v>
      </c>
      <c r="F325" s="170" t="s">
        <v>811</v>
      </c>
      <c r="G325" s="171"/>
      <c r="H325" s="172">
        <v>60.548000000000002</v>
      </c>
      <c r="I325" s="171"/>
      <c r="J325" s="171"/>
      <c r="K325" s="200"/>
    </row>
    <row r="326" spans="2:11">
      <c r="B326" s="188"/>
      <c r="C326" s="171"/>
      <c r="D326" s="128" t="s">
        <v>410</v>
      </c>
      <c r="E326" s="169" t="s">
        <v>3</v>
      </c>
      <c r="F326" s="170" t="s">
        <v>812</v>
      </c>
      <c r="G326" s="171"/>
      <c r="H326" s="172">
        <v>-2.65</v>
      </c>
      <c r="I326" s="171"/>
      <c r="J326" s="171"/>
      <c r="K326" s="200"/>
    </row>
    <row r="327" spans="2:11">
      <c r="B327" s="188"/>
      <c r="C327" s="171"/>
      <c r="D327" s="128" t="s">
        <v>410</v>
      </c>
      <c r="E327" s="169" t="s">
        <v>3</v>
      </c>
      <c r="F327" s="170" t="s">
        <v>813</v>
      </c>
      <c r="G327" s="171"/>
      <c r="H327" s="172">
        <v>-3.7850000000000001</v>
      </c>
      <c r="I327" s="171"/>
      <c r="J327" s="171"/>
      <c r="K327" s="200"/>
    </row>
    <row r="328" spans="2:11">
      <c r="B328" s="188"/>
      <c r="C328" s="171"/>
      <c r="D328" s="128" t="s">
        <v>410</v>
      </c>
      <c r="E328" s="169" t="s">
        <v>3</v>
      </c>
      <c r="F328" s="170" t="s">
        <v>814</v>
      </c>
      <c r="G328" s="171"/>
      <c r="H328" s="172">
        <v>47.588999999999999</v>
      </c>
      <c r="I328" s="171"/>
      <c r="J328" s="171"/>
      <c r="K328" s="200"/>
    </row>
    <row r="329" spans="2:11">
      <c r="B329" s="188"/>
      <c r="C329" s="171"/>
      <c r="D329" s="128" t="s">
        <v>410</v>
      </c>
      <c r="E329" s="169" t="s">
        <v>3</v>
      </c>
      <c r="F329" s="170" t="s">
        <v>815</v>
      </c>
      <c r="G329" s="171"/>
      <c r="H329" s="172">
        <v>-14.387</v>
      </c>
      <c r="I329" s="171"/>
      <c r="J329" s="171"/>
      <c r="K329" s="200"/>
    </row>
    <row r="330" spans="2:11">
      <c r="B330" s="188"/>
      <c r="C330" s="177"/>
      <c r="D330" s="128" t="s">
        <v>410</v>
      </c>
      <c r="E330" s="175" t="s">
        <v>3</v>
      </c>
      <c r="F330" s="176" t="s">
        <v>425</v>
      </c>
      <c r="G330" s="177"/>
      <c r="H330" s="178">
        <v>311.476</v>
      </c>
      <c r="I330" s="177"/>
      <c r="J330" s="177"/>
      <c r="K330" s="201"/>
    </row>
    <row r="331" spans="2:11" ht="24">
      <c r="B331" s="188"/>
      <c r="C331" s="115" t="s">
        <v>816</v>
      </c>
      <c r="D331" s="115" t="s">
        <v>145</v>
      </c>
      <c r="E331" s="116" t="s">
        <v>817</v>
      </c>
      <c r="F331" s="117" t="s">
        <v>818</v>
      </c>
      <c r="G331" s="118" t="s">
        <v>374</v>
      </c>
      <c r="H331" s="119">
        <v>94.28</v>
      </c>
      <c r="I331" s="120"/>
      <c r="J331" s="121">
        <f>ROUND(I331*H331,2)</f>
        <v>0</v>
      </c>
      <c r="K331" s="167"/>
    </row>
    <row r="332" spans="2:11">
      <c r="B332" s="188"/>
      <c r="C332" s="171"/>
      <c r="D332" s="128" t="s">
        <v>410</v>
      </c>
      <c r="E332" s="169" t="s">
        <v>3</v>
      </c>
      <c r="F332" s="170" t="s">
        <v>819</v>
      </c>
      <c r="G332" s="171"/>
      <c r="H332" s="172">
        <v>94.28</v>
      </c>
      <c r="I332" s="171"/>
      <c r="J332" s="171"/>
      <c r="K332" s="200"/>
    </row>
    <row r="333" spans="2:11">
      <c r="B333" s="188"/>
      <c r="C333" s="177"/>
      <c r="D333" s="128" t="s">
        <v>410</v>
      </c>
      <c r="E333" s="175" t="s">
        <v>3</v>
      </c>
      <c r="F333" s="176" t="s">
        <v>425</v>
      </c>
      <c r="G333" s="177"/>
      <c r="H333" s="178">
        <v>94.28</v>
      </c>
      <c r="I333" s="177"/>
      <c r="J333" s="177"/>
      <c r="K333" s="201"/>
    </row>
    <row r="334" spans="2:11" ht="12">
      <c r="B334" s="188"/>
      <c r="C334" s="115" t="s">
        <v>820</v>
      </c>
      <c r="D334" s="115" t="s">
        <v>145</v>
      </c>
      <c r="E334" s="116" t="s">
        <v>821</v>
      </c>
      <c r="F334" s="117" t="s">
        <v>822</v>
      </c>
      <c r="G334" s="118" t="s">
        <v>374</v>
      </c>
      <c r="H334" s="119">
        <v>40.29</v>
      </c>
      <c r="I334" s="120"/>
      <c r="J334" s="121">
        <f>ROUND(I334*H334,2)</f>
        <v>0</v>
      </c>
      <c r="K334" s="167"/>
    </row>
    <row r="335" spans="2:11">
      <c r="B335" s="188"/>
      <c r="C335" s="194"/>
      <c r="D335" s="128" t="s">
        <v>410</v>
      </c>
      <c r="E335" s="195" t="s">
        <v>3</v>
      </c>
      <c r="F335" s="196" t="s">
        <v>796</v>
      </c>
      <c r="G335" s="194"/>
      <c r="H335" s="195" t="s">
        <v>3</v>
      </c>
      <c r="I335" s="194"/>
      <c r="J335" s="194"/>
      <c r="K335" s="205"/>
    </row>
    <row r="336" spans="2:11">
      <c r="B336" s="188"/>
      <c r="C336" s="171"/>
      <c r="D336" s="128" t="s">
        <v>410</v>
      </c>
      <c r="E336" s="169" t="s">
        <v>3</v>
      </c>
      <c r="F336" s="170" t="s">
        <v>823</v>
      </c>
      <c r="G336" s="171"/>
      <c r="H336" s="172">
        <v>1.1499999999999999</v>
      </c>
      <c r="I336" s="171"/>
      <c r="J336" s="171"/>
      <c r="K336" s="200"/>
    </row>
    <row r="337" spans="2:11">
      <c r="B337" s="188"/>
      <c r="C337" s="171"/>
      <c r="D337" s="128" t="s">
        <v>410</v>
      </c>
      <c r="E337" s="169" t="s">
        <v>3</v>
      </c>
      <c r="F337" s="170" t="s">
        <v>824</v>
      </c>
      <c r="G337" s="171"/>
      <c r="H337" s="172">
        <v>11.22</v>
      </c>
      <c r="I337" s="171"/>
      <c r="J337" s="171"/>
      <c r="K337" s="200"/>
    </row>
    <row r="338" spans="2:11">
      <c r="B338" s="188"/>
      <c r="C338" s="171"/>
      <c r="D338" s="128" t="s">
        <v>410</v>
      </c>
      <c r="E338" s="169" t="s">
        <v>3</v>
      </c>
      <c r="F338" s="170" t="s">
        <v>825</v>
      </c>
      <c r="G338" s="171"/>
      <c r="H338" s="172">
        <v>1.8</v>
      </c>
      <c r="I338" s="171"/>
      <c r="J338" s="171"/>
      <c r="K338" s="200"/>
    </row>
    <row r="339" spans="2:11">
      <c r="B339" s="188"/>
      <c r="C339" s="171"/>
      <c r="D339" s="128" t="s">
        <v>410</v>
      </c>
      <c r="E339" s="169" t="s">
        <v>3</v>
      </c>
      <c r="F339" s="170" t="s">
        <v>826</v>
      </c>
      <c r="G339" s="171"/>
      <c r="H339" s="172">
        <v>3.3</v>
      </c>
      <c r="I339" s="171"/>
      <c r="J339" s="171"/>
      <c r="K339" s="200"/>
    </row>
    <row r="340" spans="2:11">
      <c r="B340" s="188"/>
      <c r="C340" s="171"/>
      <c r="D340" s="128" t="s">
        <v>410</v>
      </c>
      <c r="E340" s="169" t="s">
        <v>3</v>
      </c>
      <c r="F340" s="170" t="s">
        <v>827</v>
      </c>
      <c r="G340" s="171"/>
      <c r="H340" s="172">
        <v>10.32</v>
      </c>
      <c r="I340" s="171"/>
      <c r="J340" s="171"/>
      <c r="K340" s="200"/>
    </row>
    <row r="341" spans="2:11">
      <c r="B341" s="188"/>
      <c r="C341" s="171"/>
      <c r="D341" s="128" t="s">
        <v>410</v>
      </c>
      <c r="E341" s="169" t="s">
        <v>3</v>
      </c>
      <c r="F341" s="170" t="s">
        <v>828</v>
      </c>
      <c r="G341" s="171"/>
      <c r="H341" s="172">
        <v>10.3</v>
      </c>
      <c r="I341" s="171"/>
      <c r="J341" s="171"/>
      <c r="K341" s="200"/>
    </row>
    <row r="342" spans="2:11">
      <c r="B342" s="188"/>
      <c r="C342" s="194"/>
      <c r="D342" s="128" t="s">
        <v>410</v>
      </c>
      <c r="E342" s="195" t="s">
        <v>3</v>
      </c>
      <c r="F342" s="196" t="s">
        <v>802</v>
      </c>
      <c r="G342" s="194"/>
      <c r="H342" s="195" t="s">
        <v>3</v>
      </c>
      <c r="I342" s="194"/>
      <c r="J342" s="194"/>
      <c r="K342" s="205"/>
    </row>
    <row r="343" spans="2:11">
      <c r="B343" s="188"/>
      <c r="C343" s="171"/>
      <c r="D343" s="128" t="s">
        <v>410</v>
      </c>
      <c r="E343" s="169" t="s">
        <v>3</v>
      </c>
      <c r="F343" s="170" t="s">
        <v>829</v>
      </c>
      <c r="G343" s="171"/>
      <c r="H343" s="172">
        <v>1.4</v>
      </c>
      <c r="I343" s="171"/>
      <c r="J343" s="171"/>
      <c r="K343" s="200"/>
    </row>
    <row r="344" spans="2:11">
      <c r="B344" s="188"/>
      <c r="C344" s="171"/>
      <c r="D344" s="128" t="s">
        <v>410</v>
      </c>
      <c r="E344" s="169" t="s">
        <v>3</v>
      </c>
      <c r="F344" s="170" t="s">
        <v>830</v>
      </c>
      <c r="G344" s="171"/>
      <c r="H344" s="172">
        <v>0.8</v>
      </c>
      <c r="I344" s="171"/>
      <c r="J344" s="171"/>
      <c r="K344" s="200"/>
    </row>
    <row r="345" spans="2:11">
      <c r="B345" s="188"/>
      <c r="C345" s="177"/>
      <c r="D345" s="128" t="s">
        <v>410</v>
      </c>
      <c r="E345" s="175" t="s">
        <v>3</v>
      </c>
      <c r="F345" s="176" t="s">
        <v>425</v>
      </c>
      <c r="G345" s="177"/>
      <c r="H345" s="178">
        <v>40.29</v>
      </c>
      <c r="I345" s="177"/>
      <c r="J345" s="177"/>
      <c r="K345" s="201"/>
    </row>
    <row r="346" spans="2:11" ht="24">
      <c r="B346" s="188"/>
      <c r="C346" s="115" t="s">
        <v>831</v>
      </c>
      <c r="D346" s="115" t="s">
        <v>145</v>
      </c>
      <c r="E346" s="116" t="s">
        <v>832</v>
      </c>
      <c r="F346" s="117" t="s">
        <v>833</v>
      </c>
      <c r="G346" s="118" t="s">
        <v>166</v>
      </c>
      <c r="H346" s="119">
        <v>98.5</v>
      </c>
      <c r="I346" s="120"/>
      <c r="J346" s="121">
        <f>ROUND(I346*H346,2)</f>
        <v>0</v>
      </c>
      <c r="K346" s="167"/>
    </row>
    <row r="347" spans="2:11" ht="24">
      <c r="B347" s="188"/>
      <c r="C347" s="115" t="s">
        <v>834</v>
      </c>
      <c r="D347" s="115" t="s">
        <v>145</v>
      </c>
      <c r="E347" s="116" t="s">
        <v>835</v>
      </c>
      <c r="F347" s="117" t="s">
        <v>836</v>
      </c>
      <c r="G347" s="118" t="s">
        <v>374</v>
      </c>
      <c r="H347" s="119">
        <v>114.21</v>
      </c>
      <c r="I347" s="120"/>
      <c r="J347" s="121">
        <f>ROUND(I347*H347,2)</f>
        <v>0</v>
      </c>
      <c r="K347" s="167"/>
    </row>
    <row r="348" spans="2:11" ht="12">
      <c r="B348" s="188"/>
      <c r="C348" s="115" t="s">
        <v>837</v>
      </c>
      <c r="D348" s="115" t="s">
        <v>145</v>
      </c>
      <c r="E348" s="116" t="s">
        <v>838</v>
      </c>
      <c r="F348" s="117" t="s">
        <v>839</v>
      </c>
      <c r="G348" s="118" t="s">
        <v>374</v>
      </c>
      <c r="H348" s="119">
        <v>513.73</v>
      </c>
      <c r="I348" s="120"/>
      <c r="J348" s="121">
        <f>ROUND(I348*H348,2)</f>
        <v>0</v>
      </c>
      <c r="K348" s="167"/>
    </row>
    <row r="349" spans="2:11">
      <c r="B349" s="188"/>
      <c r="C349" s="171"/>
      <c r="D349" s="128" t="s">
        <v>410</v>
      </c>
      <c r="E349" s="169" t="s">
        <v>3</v>
      </c>
      <c r="F349" s="170" t="s">
        <v>840</v>
      </c>
      <c r="G349" s="171"/>
      <c r="H349" s="172">
        <v>81.650000000000006</v>
      </c>
      <c r="I349" s="171"/>
      <c r="J349" s="171"/>
      <c r="K349" s="200"/>
    </row>
    <row r="350" spans="2:11">
      <c r="B350" s="188"/>
      <c r="C350" s="171"/>
      <c r="D350" s="128" t="s">
        <v>410</v>
      </c>
      <c r="E350" s="169" t="s">
        <v>3</v>
      </c>
      <c r="F350" s="170" t="s">
        <v>841</v>
      </c>
      <c r="G350" s="171"/>
      <c r="H350" s="172">
        <v>32.56</v>
      </c>
      <c r="I350" s="171"/>
      <c r="J350" s="171"/>
      <c r="K350" s="200"/>
    </row>
    <row r="351" spans="2:11">
      <c r="B351" s="188"/>
      <c r="C351" s="171"/>
      <c r="D351" s="128" t="s">
        <v>410</v>
      </c>
      <c r="E351" s="169" t="s">
        <v>3</v>
      </c>
      <c r="F351" s="170" t="s">
        <v>842</v>
      </c>
      <c r="G351" s="171"/>
      <c r="H351" s="172">
        <v>170.41</v>
      </c>
      <c r="I351" s="171"/>
      <c r="J351" s="171"/>
      <c r="K351" s="200"/>
    </row>
    <row r="352" spans="2:11">
      <c r="B352" s="188"/>
      <c r="C352" s="171"/>
      <c r="D352" s="128" t="s">
        <v>410</v>
      </c>
      <c r="E352" s="169" t="s">
        <v>3</v>
      </c>
      <c r="F352" s="170" t="s">
        <v>843</v>
      </c>
      <c r="G352" s="171"/>
      <c r="H352" s="172">
        <v>81.385000000000005</v>
      </c>
      <c r="I352" s="171"/>
      <c r="J352" s="171"/>
      <c r="K352" s="200"/>
    </row>
    <row r="353" spans="2:11">
      <c r="B353" s="188"/>
      <c r="C353" s="171"/>
      <c r="D353" s="128" t="s">
        <v>410</v>
      </c>
      <c r="E353" s="169" t="s">
        <v>3</v>
      </c>
      <c r="F353" s="170" t="s">
        <v>844</v>
      </c>
      <c r="G353" s="171"/>
      <c r="H353" s="172">
        <v>20.7</v>
      </c>
      <c r="I353" s="171"/>
      <c r="J353" s="171"/>
      <c r="K353" s="200"/>
    </row>
    <row r="354" spans="2:11" ht="22.5">
      <c r="B354" s="188"/>
      <c r="C354" s="171"/>
      <c r="D354" s="128" t="s">
        <v>410</v>
      </c>
      <c r="E354" s="169" t="s">
        <v>3</v>
      </c>
      <c r="F354" s="170" t="s">
        <v>845</v>
      </c>
      <c r="G354" s="171"/>
      <c r="H354" s="172">
        <v>13.4</v>
      </c>
      <c r="I354" s="171"/>
      <c r="J354" s="171"/>
      <c r="K354" s="200"/>
    </row>
    <row r="355" spans="2:11">
      <c r="B355" s="188"/>
      <c r="C355" s="171"/>
      <c r="D355" s="128" t="s">
        <v>410</v>
      </c>
      <c r="E355" s="169" t="s">
        <v>3</v>
      </c>
      <c r="F355" s="170" t="s">
        <v>807</v>
      </c>
      <c r="G355" s="171"/>
      <c r="H355" s="172">
        <v>85.724999999999994</v>
      </c>
      <c r="I355" s="171"/>
      <c r="J355" s="171"/>
      <c r="K355" s="200"/>
    </row>
    <row r="356" spans="2:11">
      <c r="B356" s="188"/>
      <c r="C356" s="171"/>
      <c r="D356" s="128" t="s">
        <v>410</v>
      </c>
      <c r="E356" s="169" t="s">
        <v>3</v>
      </c>
      <c r="F356" s="170" t="s">
        <v>846</v>
      </c>
      <c r="G356" s="171"/>
      <c r="H356" s="172">
        <v>27.9</v>
      </c>
      <c r="I356" s="171"/>
      <c r="J356" s="171"/>
      <c r="K356" s="200"/>
    </row>
    <row r="357" spans="2:11">
      <c r="B357" s="188"/>
      <c r="C357" s="177"/>
      <c r="D357" s="128" t="s">
        <v>410</v>
      </c>
      <c r="E357" s="175" t="s">
        <v>3</v>
      </c>
      <c r="F357" s="176" t="s">
        <v>425</v>
      </c>
      <c r="G357" s="177"/>
      <c r="H357" s="178">
        <v>513.73</v>
      </c>
      <c r="I357" s="177"/>
      <c r="J357" s="177"/>
      <c r="K357" s="201"/>
    </row>
    <row r="358" spans="2:11" ht="24">
      <c r="B358" s="188"/>
      <c r="C358" s="115" t="s">
        <v>847</v>
      </c>
      <c r="D358" s="115" t="s">
        <v>145</v>
      </c>
      <c r="E358" s="116" t="s">
        <v>848</v>
      </c>
      <c r="F358" s="117" t="s">
        <v>849</v>
      </c>
      <c r="G358" s="118" t="s">
        <v>374</v>
      </c>
      <c r="H358" s="119">
        <v>262.31700000000001</v>
      </c>
      <c r="I358" s="120"/>
      <c r="J358" s="121">
        <f>ROUND(I358*H358,2)</f>
        <v>0</v>
      </c>
      <c r="K358" s="167"/>
    </row>
    <row r="359" spans="2:11" ht="22.5">
      <c r="B359" s="188"/>
      <c r="C359" s="171"/>
      <c r="D359" s="128" t="s">
        <v>410</v>
      </c>
      <c r="E359" s="169" t="s">
        <v>3</v>
      </c>
      <c r="F359" s="170" t="s">
        <v>850</v>
      </c>
      <c r="G359" s="171"/>
      <c r="H359" s="172">
        <v>262.31700000000001</v>
      </c>
      <c r="I359" s="171"/>
      <c r="J359" s="171"/>
      <c r="K359" s="200"/>
    </row>
    <row r="360" spans="2:11">
      <c r="B360" s="188"/>
      <c r="C360" s="177"/>
      <c r="D360" s="128" t="s">
        <v>410</v>
      </c>
      <c r="E360" s="175" t="s">
        <v>3</v>
      </c>
      <c r="F360" s="176" t="s">
        <v>425</v>
      </c>
      <c r="G360" s="177"/>
      <c r="H360" s="178">
        <v>262.31700000000001</v>
      </c>
      <c r="I360" s="177"/>
      <c r="J360" s="177"/>
      <c r="K360" s="201"/>
    </row>
    <row r="361" spans="2:11" ht="36">
      <c r="B361" s="188"/>
      <c r="C361" s="115" t="s">
        <v>851</v>
      </c>
      <c r="D361" s="115" t="s">
        <v>145</v>
      </c>
      <c r="E361" s="116" t="s">
        <v>852</v>
      </c>
      <c r="F361" s="117" t="s">
        <v>853</v>
      </c>
      <c r="G361" s="118" t="s">
        <v>374</v>
      </c>
      <c r="H361" s="119">
        <v>366.005</v>
      </c>
      <c r="I361" s="120"/>
      <c r="J361" s="121">
        <f>ROUND(I361*H361,2)</f>
        <v>0</v>
      </c>
      <c r="K361" s="167"/>
    </row>
    <row r="362" spans="2:11" ht="22.5">
      <c r="B362" s="188"/>
      <c r="C362" s="171"/>
      <c r="D362" s="128" t="s">
        <v>410</v>
      </c>
      <c r="E362" s="169" t="s">
        <v>3</v>
      </c>
      <c r="F362" s="170" t="s">
        <v>854</v>
      </c>
      <c r="G362" s="171"/>
      <c r="H362" s="172">
        <v>81.650000000000006</v>
      </c>
      <c r="I362" s="171"/>
      <c r="J362" s="171"/>
      <c r="K362" s="200"/>
    </row>
    <row r="363" spans="2:11">
      <c r="B363" s="188"/>
      <c r="C363" s="190"/>
      <c r="D363" s="128" t="s">
        <v>410</v>
      </c>
      <c r="E363" s="191" t="s">
        <v>3</v>
      </c>
      <c r="F363" s="192" t="s">
        <v>672</v>
      </c>
      <c r="G363" s="190"/>
      <c r="H363" s="193">
        <v>81.650000000000006</v>
      </c>
      <c r="I363" s="190"/>
      <c r="J363" s="190"/>
      <c r="K363" s="206"/>
    </row>
    <row r="364" spans="2:11" ht="22.5">
      <c r="B364" s="188"/>
      <c r="C364" s="171"/>
      <c r="D364" s="128" t="s">
        <v>410</v>
      </c>
      <c r="E364" s="169" t="s">
        <v>3</v>
      </c>
      <c r="F364" s="170" t="s">
        <v>855</v>
      </c>
      <c r="G364" s="171"/>
      <c r="H364" s="172">
        <v>43.61</v>
      </c>
      <c r="I364" s="171"/>
      <c r="J364" s="171"/>
      <c r="K364" s="200"/>
    </row>
    <row r="365" spans="2:11" ht="22.5">
      <c r="B365" s="188"/>
      <c r="C365" s="171"/>
      <c r="D365" s="128" t="s">
        <v>410</v>
      </c>
      <c r="E365" s="169" t="s">
        <v>3</v>
      </c>
      <c r="F365" s="170" t="s">
        <v>856</v>
      </c>
      <c r="G365" s="171"/>
      <c r="H365" s="172">
        <v>-11.05</v>
      </c>
      <c r="I365" s="171"/>
      <c r="J365" s="171"/>
      <c r="K365" s="200"/>
    </row>
    <row r="366" spans="2:11">
      <c r="B366" s="188"/>
      <c r="C366" s="190"/>
      <c r="D366" s="128" t="s">
        <v>410</v>
      </c>
      <c r="E366" s="191" t="s">
        <v>3</v>
      </c>
      <c r="F366" s="192" t="s">
        <v>672</v>
      </c>
      <c r="G366" s="190"/>
      <c r="H366" s="193">
        <v>32.56</v>
      </c>
      <c r="I366" s="190"/>
      <c r="J366" s="190"/>
      <c r="K366" s="206"/>
    </row>
    <row r="367" spans="2:11" ht="22.5">
      <c r="B367" s="188"/>
      <c r="C367" s="171"/>
      <c r="D367" s="128" t="s">
        <v>410</v>
      </c>
      <c r="E367" s="169" t="s">
        <v>3</v>
      </c>
      <c r="F367" s="170" t="s">
        <v>857</v>
      </c>
      <c r="G367" s="171"/>
      <c r="H367" s="172">
        <v>170.41</v>
      </c>
      <c r="I367" s="171"/>
      <c r="J367" s="171"/>
      <c r="K367" s="200"/>
    </row>
    <row r="368" spans="2:11">
      <c r="B368" s="188"/>
      <c r="C368" s="190"/>
      <c r="D368" s="128" t="s">
        <v>410</v>
      </c>
      <c r="E368" s="191" t="s">
        <v>3</v>
      </c>
      <c r="F368" s="192" t="s">
        <v>672</v>
      </c>
      <c r="G368" s="190"/>
      <c r="H368" s="193">
        <v>170.41</v>
      </c>
      <c r="I368" s="190"/>
      <c r="J368" s="190"/>
      <c r="K368" s="206"/>
    </row>
    <row r="369" spans="2:11" ht="22.5">
      <c r="B369" s="188"/>
      <c r="C369" s="171"/>
      <c r="D369" s="128" t="s">
        <v>410</v>
      </c>
      <c r="E369" s="169" t="s">
        <v>3</v>
      </c>
      <c r="F369" s="170" t="s">
        <v>858</v>
      </c>
      <c r="G369" s="171"/>
      <c r="H369" s="172">
        <v>56.29</v>
      </c>
      <c r="I369" s="171"/>
      <c r="J369" s="171"/>
      <c r="K369" s="200"/>
    </row>
    <row r="370" spans="2:11" ht="33.75">
      <c r="B370" s="188"/>
      <c r="C370" s="171"/>
      <c r="D370" s="128" t="s">
        <v>410</v>
      </c>
      <c r="E370" s="169" t="s">
        <v>3</v>
      </c>
      <c r="F370" s="170" t="s">
        <v>859</v>
      </c>
      <c r="G370" s="171"/>
      <c r="H370" s="172">
        <v>-32.305</v>
      </c>
      <c r="I370" s="171"/>
      <c r="J370" s="171"/>
      <c r="K370" s="200"/>
    </row>
    <row r="371" spans="2:11">
      <c r="B371" s="188"/>
      <c r="C371" s="171"/>
      <c r="D371" s="128" t="s">
        <v>410</v>
      </c>
      <c r="E371" s="169" t="s">
        <v>3</v>
      </c>
      <c r="F371" s="170" t="s">
        <v>860</v>
      </c>
      <c r="G371" s="171"/>
      <c r="H371" s="172">
        <v>52.4</v>
      </c>
      <c r="I371" s="171"/>
      <c r="J371" s="171"/>
      <c r="K371" s="200"/>
    </row>
    <row r="372" spans="2:11">
      <c r="B372" s="188"/>
      <c r="C372" s="171"/>
      <c r="D372" s="128" t="s">
        <v>410</v>
      </c>
      <c r="E372" s="169" t="s">
        <v>3</v>
      </c>
      <c r="F372" s="170" t="s">
        <v>861</v>
      </c>
      <c r="G372" s="171"/>
      <c r="H372" s="172">
        <v>5</v>
      </c>
      <c r="I372" s="171"/>
      <c r="J372" s="171"/>
      <c r="K372" s="200"/>
    </row>
    <row r="373" spans="2:11">
      <c r="B373" s="188"/>
      <c r="C373" s="190"/>
      <c r="D373" s="128" t="s">
        <v>410</v>
      </c>
      <c r="E373" s="191" t="s">
        <v>3</v>
      </c>
      <c r="F373" s="192" t="s">
        <v>672</v>
      </c>
      <c r="G373" s="190"/>
      <c r="H373" s="193">
        <v>81.385000000000005</v>
      </c>
      <c r="I373" s="190"/>
      <c r="J373" s="190"/>
      <c r="K373" s="206"/>
    </row>
    <row r="374" spans="2:11">
      <c r="B374" s="188"/>
      <c r="C374" s="177"/>
      <c r="D374" s="128" t="s">
        <v>410</v>
      </c>
      <c r="E374" s="175" t="s">
        <v>3</v>
      </c>
      <c r="F374" s="176" t="s">
        <v>425</v>
      </c>
      <c r="G374" s="177"/>
      <c r="H374" s="178">
        <v>366.005</v>
      </c>
      <c r="I374" s="177"/>
      <c r="J374" s="177"/>
      <c r="K374" s="201"/>
    </row>
    <row r="375" spans="2:11" ht="24">
      <c r="B375" s="188"/>
      <c r="C375" s="115" t="s">
        <v>862</v>
      </c>
      <c r="D375" s="115" t="s">
        <v>442</v>
      </c>
      <c r="E375" s="116" t="s">
        <v>863</v>
      </c>
      <c r="F375" s="117" t="s">
        <v>864</v>
      </c>
      <c r="G375" s="118" t="s">
        <v>374</v>
      </c>
      <c r="H375" s="119">
        <v>119.92100000000001</v>
      </c>
      <c r="I375" s="120"/>
      <c r="J375" s="121">
        <f>ROUND(I375*H375,2)</f>
        <v>0</v>
      </c>
      <c r="K375" s="167"/>
    </row>
    <row r="376" spans="2:11" ht="22.5">
      <c r="B376" s="188"/>
      <c r="C376" s="171"/>
      <c r="D376" s="128" t="s">
        <v>410</v>
      </c>
      <c r="E376" s="169" t="s">
        <v>3</v>
      </c>
      <c r="F376" s="170" t="s">
        <v>854</v>
      </c>
      <c r="G376" s="171"/>
      <c r="H376" s="172">
        <v>81.650000000000006</v>
      </c>
      <c r="I376" s="171"/>
      <c r="J376" s="171"/>
      <c r="K376" s="200"/>
    </row>
    <row r="377" spans="2:11">
      <c r="B377" s="188"/>
      <c r="C377" s="190"/>
      <c r="D377" s="128" t="s">
        <v>410</v>
      </c>
      <c r="E377" s="191" t="s">
        <v>3</v>
      </c>
      <c r="F377" s="192" t="s">
        <v>672</v>
      </c>
      <c r="G377" s="190"/>
      <c r="H377" s="193">
        <v>81.650000000000006</v>
      </c>
      <c r="I377" s="190"/>
      <c r="J377" s="190"/>
      <c r="K377" s="206"/>
    </row>
    <row r="378" spans="2:11" ht="22.5">
      <c r="B378" s="188"/>
      <c r="C378" s="171"/>
      <c r="D378" s="128" t="s">
        <v>410</v>
      </c>
      <c r="E378" s="169" t="s">
        <v>3</v>
      </c>
      <c r="F378" s="170" t="s">
        <v>855</v>
      </c>
      <c r="G378" s="171"/>
      <c r="H378" s="172">
        <v>43.61</v>
      </c>
      <c r="I378" s="171"/>
      <c r="J378" s="171"/>
      <c r="K378" s="200"/>
    </row>
    <row r="379" spans="2:11" ht="22.5">
      <c r="B379" s="188"/>
      <c r="C379" s="171"/>
      <c r="D379" s="128" t="s">
        <v>410</v>
      </c>
      <c r="E379" s="169" t="s">
        <v>3</v>
      </c>
      <c r="F379" s="170" t="s">
        <v>856</v>
      </c>
      <c r="G379" s="171"/>
      <c r="H379" s="172">
        <v>-11.05</v>
      </c>
      <c r="I379" s="171"/>
      <c r="J379" s="171"/>
      <c r="K379" s="200"/>
    </row>
    <row r="380" spans="2:11">
      <c r="B380" s="188"/>
      <c r="C380" s="190"/>
      <c r="D380" s="128" t="s">
        <v>410</v>
      </c>
      <c r="E380" s="191" t="s">
        <v>3</v>
      </c>
      <c r="F380" s="192" t="s">
        <v>672</v>
      </c>
      <c r="G380" s="190"/>
      <c r="H380" s="193">
        <v>32.56</v>
      </c>
      <c r="I380" s="190"/>
      <c r="J380" s="190"/>
      <c r="K380" s="206"/>
    </row>
    <row r="381" spans="2:11">
      <c r="B381" s="188"/>
      <c r="C381" s="177"/>
      <c r="D381" s="128" t="s">
        <v>410</v>
      </c>
      <c r="E381" s="175" t="s">
        <v>3</v>
      </c>
      <c r="F381" s="176" t="s">
        <v>425</v>
      </c>
      <c r="G381" s="177"/>
      <c r="H381" s="178">
        <v>114.21</v>
      </c>
      <c r="I381" s="177"/>
      <c r="J381" s="177"/>
      <c r="K381" s="201"/>
    </row>
    <row r="382" spans="2:11">
      <c r="B382" s="188"/>
      <c r="C382" s="171"/>
      <c r="D382" s="128" t="s">
        <v>410</v>
      </c>
      <c r="E382" s="171"/>
      <c r="F382" s="170" t="s">
        <v>865</v>
      </c>
      <c r="G382" s="171"/>
      <c r="H382" s="172">
        <v>119.92100000000001</v>
      </c>
      <c r="I382" s="171"/>
      <c r="J382" s="171"/>
      <c r="K382" s="200"/>
    </row>
    <row r="383" spans="2:11" ht="12">
      <c r="B383" s="188"/>
      <c r="C383" s="115" t="s">
        <v>866</v>
      </c>
      <c r="D383" s="115" t="s">
        <v>442</v>
      </c>
      <c r="E383" s="116" t="s">
        <v>867</v>
      </c>
      <c r="F383" s="117" t="s">
        <v>868</v>
      </c>
      <c r="G383" s="118" t="s">
        <v>374</v>
      </c>
      <c r="H383" s="119">
        <v>264.38499999999999</v>
      </c>
      <c r="I383" s="120"/>
      <c r="J383" s="121">
        <f>ROUND(I383*H383,2)</f>
        <v>0</v>
      </c>
      <c r="K383" s="167"/>
    </row>
    <row r="384" spans="2:11" ht="22.5">
      <c r="B384" s="188"/>
      <c r="C384" s="171"/>
      <c r="D384" s="128" t="s">
        <v>410</v>
      </c>
      <c r="E384" s="169" t="s">
        <v>3</v>
      </c>
      <c r="F384" s="170" t="s">
        <v>857</v>
      </c>
      <c r="G384" s="171"/>
      <c r="H384" s="172">
        <v>170.41</v>
      </c>
      <c r="I384" s="171"/>
      <c r="J384" s="171"/>
      <c r="K384" s="200"/>
    </row>
    <row r="385" spans="2:11">
      <c r="B385" s="188"/>
      <c r="C385" s="190"/>
      <c r="D385" s="128" t="s">
        <v>410</v>
      </c>
      <c r="E385" s="191" t="s">
        <v>3</v>
      </c>
      <c r="F385" s="192" t="s">
        <v>672</v>
      </c>
      <c r="G385" s="190"/>
      <c r="H385" s="193">
        <v>170.41</v>
      </c>
      <c r="I385" s="190"/>
      <c r="J385" s="190"/>
      <c r="K385" s="206"/>
    </row>
    <row r="386" spans="2:11" ht="22.5">
      <c r="B386" s="188"/>
      <c r="C386" s="171"/>
      <c r="D386" s="128" t="s">
        <v>410</v>
      </c>
      <c r="E386" s="169" t="s">
        <v>3</v>
      </c>
      <c r="F386" s="170" t="s">
        <v>858</v>
      </c>
      <c r="G386" s="171"/>
      <c r="H386" s="172">
        <v>56.29</v>
      </c>
      <c r="I386" s="171"/>
      <c r="J386" s="171"/>
      <c r="K386" s="200"/>
    </row>
    <row r="387" spans="2:11" ht="33.75">
      <c r="B387" s="188"/>
      <c r="C387" s="171"/>
      <c r="D387" s="128" t="s">
        <v>410</v>
      </c>
      <c r="E387" s="169" t="s">
        <v>3</v>
      </c>
      <c r="F387" s="170" t="s">
        <v>859</v>
      </c>
      <c r="G387" s="171"/>
      <c r="H387" s="172">
        <v>-32.305</v>
      </c>
      <c r="I387" s="171"/>
      <c r="J387" s="171"/>
      <c r="K387" s="200"/>
    </row>
    <row r="388" spans="2:11">
      <c r="B388" s="188"/>
      <c r="C388" s="171"/>
      <c r="D388" s="128" t="s">
        <v>410</v>
      </c>
      <c r="E388" s="169" t="s">
        <v>3</v>
      </c>
      <c r="F388" s="170" t="s">
        <v>860</v>
      </c>
      <c r="G388" s="171"/>
      <c r="H388" s="172">
        <v>52.4</v>
      </c>
      <c r="I388" s="171"/>
      <c r="J388" s="171"/>
      <c r="K388" s="200"/>
    </row>
    <row r="389" spans="2:11">
      <c r="B389" s="188"/>
      <c r="C389" s="171"/>
      <c r="D389" s="128" t="s">
        <v>410</v>
      </c>
      <c r="E389" s="169" t="s">
        <v>3</v>
      </c>
      <c r="F389" s="170" t="s">
        <v>861</v>
      </c>
      <c r="G389" s="171"/>
      <c r="H389" s="172">
        <v>5</v>
      </c>
      <c r="I389" s="171"/>
      <c r="J389" s="171"/>
      <c r="K389" s="200"/>
    </row>
    <row r="390" spans="2:11">
      <c r="B390" s="188"/>
      <c r="C390" s="190"/>
      <c r="D390" s="128" t="s">
        <v>410</v>
      </c>
      <c r="E390" s="191" t="s">
        <v>3</v>
      </c>
      <c r="F390" s="192" t="s">
        <v>672</v>
      </c>
      <c r="G390" s="190"/>
      <c r="H390" s="193">
        <v>81.385000000000005</v>
      </c>
      <c r="I390" s="190"/>
      <c r="J390" s="190"/>
      <c r="K390" s="206"/>
    </row>
    <row r="391" spans="2:11">
      <c r="B391" s="188"/>
      <c r="C391" s="177"/>
      <c r="D391" s="128" t="s">
        <v>410</v>
      </c>
      <c r="E391" s="175" t="s">
        <v>3</v>
      </c>
      <c r="F391" s="176" t="s">
        <v>425</v>
      </c>
      <c r="G391" s="177"/>
      <c r="H391" s="178">
        <v>251.79499999999999</v>
      </c>
      <c r="I391" s="177"/>
      <c r="J391" s="177"/>
      <c r="K391" s="201"/>
    </row>
    <row r="392" spans="2:11">
      <c r="B392" s="188"/>
      <c r="C392" s="171"/>
      <c r="D392" s="128" t="s">
        <v>410</v>
      </c>
      <c r="E392" s="171"/>
      <c r="F392" s="170" t="s">
        <v>869</v>
      </c>
      <c r="G392" s="171"/>
      <c r="H392" s="172">
        <v>264.38499999999999</v>
      </c>
      <c r="I392" s="171"/>
      <c r="J392" s="171"/>
      <c r="K392" s="200"/>
    </row>
    <row r="393" spans="2:11" ht="48">
      <c r="B393" s="188"/>
      <c r="C393" s="115" t="s">
        <v>870</v>
      </c>
      <c r="D393" s="115" t="s">
        <v>145</v>
      </c>
      <c r="E393" s="116" t="s">
        <v>871</v>
      </c>
      <c r="F393" s="117" t="s">
        <v>872</v>
      </c>
      <c r="G393" s="118" t="s">
        <v>374</v>
      </c>
      <c r="H393" s="119">
        <v>113.625</v>
      </c>
      <c r="I393" s="120"/>
      <c r="J393" s="121">
        <f>ROUND(I393*H393,2)</f>
        <v>0</v>
      </c>
      <c r="K393" s="167"/>
    </row>
    <row r="394" spans="2:11">
      <c r="B394" s="188"/>
      <c r="C394" s="194"/>
      <c r="D394" s="128" t="s">
        <v>410</v>
      </c>
      <c r="E394" s="195" t="s">
        <v>3</v>
      </c>
      <c r="F394" s="196" t="s">
        <v>873</v>
      </c>
      <c r="G394" s="194"/>
      <c r="H394" s="195" t="s">
        <v>3</v>
      </c>
      <c r="I394" s="194"/>
      <c r="J394" s="194"/>
      <c r="K394" s="205"/>
    </row>
    <row r="395" spans="2:11">
      <c r="B395" s="188"/>
      <c r="C395" s="171"/>
      <c r="D395" s="128" t="s">
        <v>410</v>
      </c>
      <c r="E395" s="169" t="s">
        <v>3</v>
      </c>
      <c r="F395" s="170" t="s">
        <v>874</v>
      </c>
      <c r="G395" s="171"/>
      <c r="H395" s="172">
        <v>4.8600000000000003</v>
      </c>
      <c r="I395" s="171"/>
      <c r="J395" s="171"/>
      <c r="K395" s="200"/>
    </row>
    <row r="396" spans="2:11">
      <c r="B396" s="188"/>
      <c r="C396" s="171"/>
      <c r="D396" s="128" t="s">
        <v>410</v>
      </c>
      <c r="E396" s="169" t="s">
        <v>3</v>
      </c>
      <c r="F396" s="170" t="s">
        <v>875</v>
      </c>
      <c r="G396" s="171"/>
      <c r="H396" s="172">
        <v>41.4</v>
      </c>
      <c r="I396" s="171"/>
      <c r="J396" s="171"/>
      <c r="K396" s="200"/>
    </row>
    <row r="397" spans="2:11">
      <c r="B397" s="188"/>
      <c r="C397" s="171"/>
      <c r="D397" s="128" t="s">
        <v>410</v>
      </c>
      <c r="E397" s="169" t="s">
        <v>3</v>
      </c>
      <c r="F397" s="170" t="s">
        <v>876</v>
      </c>
      <c r="G397" s="171"/>
      <c r="H397" s="172">
        <v>16.574999999999999</v>
      </c>
      <c r="I397" s="171"/>
      <c r="J397" s="171"/>
      <c r="K397" s="200"/>
    </row>
    <row r="398" spans="2:11" ht="22.5">
      <c r="B398" s="188"/>
      <c r="C398" s="171"/>
      <c r="D398" s="128" t="s">
        <v>410</v>
      </c>
      <c r="E398" s="169" t="s">
        <v>3</v>
      </c>
      <c r="F398" s="170" t="s">
        <v>877</v>
      </c>
      <c r="G398" s="171"/>
      <c r="H398" s="172">
        <v>22.89</v>
      </c>
      <c r="I398" s="171"/>
      <c r="J398" s="171"/>
      <c r="K398" s="200"/>
    </row>
    <row r="399" spans="2:11">
      <c r="B399" s="188"/>
      <c r="C399" s="190"/>
      <c r="D399" s="128" t="s">
        <v>410</v>
      </c>
      <c r="E399" s="191" t="s">
        <v>3</v>
      </c>
      <c r="F399" s="192" t="s">
        <v>672</v>
      </c>
      <c r="G399" s="190"/>
      <c r="H399" s="193">
        <v>85.724999999999994</v>
      </c>
      <c r="I399" s="190"/>
      <c r="J399" s="190"/>
      <c r="K399" s="206"/>
    </row>
    <row r="400" spans="2:11">
      <c r="B400" s="188"/>
      <c r="C400" s="171"/>
      <c r="D400" s="128" t="s">
        <v>410</v>
      </c>
      <c r="E400" s="169" t="s">
        <v>3</v>
      </c>
      <c r="F400" s="170" t="s">
        <v>878</v>
      </c>
      <c r="G400" s="171"/>
      <c r="H400" s="172">
        <v>29.5</v>
      </c>
      <c r="I400" s="171"/>
      <c r="J400" s="171"/>
      <c r="K400" s="200"/>
    </row>
    <row r="401" spans="2:11">
      <c r="B401" s="188"/>
      <c r="C401" s="171"/>
      <c r="D401" s="128" t="s">
        <v>410</v>
      </c>
      <c r="E401" s="169" t="s">
        <v>3</v>
      </c>
      <c r="F401" s="170" t="s">
        <v>708</v>
      </c>
      <c r="G401" s="171"/>
      <c r="H401" s="172">
        <v>-1.6</v>
      </c>
      <c r="I401" s="171"/>
      <c r="J401" s="171"/>
      <c r="K401" s="200"/>
    </row>
    <row r="402" spans="2:11">
      <c r="B402" s="188"/>
      <c r="C402" s="190"/>
      <c r="D402" s="128" t="s">
        <v>410</v>
      </c>
      <c r="E402" s="191" t="s">
        <v>3</v>
      </c>
      <c r="F402" s="192" t="s">
        <v>672</v>
      </c>
      <c r="G402" s="190"/>
      <c r="H402" s="193">
        <v>27.9</v>
      </c>
      <c r="I402" s="190"/>
      <c r="J402" s="190"/>
      <c r="K402" s="206"/>
    </row>
    <row r="403" spans="2:11">
      <c r="B403" s="188"/>
      <c r="C403" s="177"/>
      <c r="D403" s="128" t="s">
        <v>410</v>
      </c>
      <c r="E403" s="175" t="s">
        <v>3</v>
      </c>
      <c r="F403" s="176" t="s">
        <v>425</v>
      </c>
      <c r="G403" s="177"/>
      <c r="H403" s="178">
        <v>113.625</v>
      </c>
      <c r="I403" s="177"/>
      <c r="J403" s="177"/>
      <c r="K403" s="201"/>
    </row>
    <row r="404" spans="2:11" ht="24">
      <c r="B404" s="188"/>
      <c r="C404" s="115" t="s">
        <v>879</v>
      </c>
      <c r="D404" s="115" t="s">
        <v>442</v>
      </c>
      <c r="E404" s="116" t="s">
        <v>880</v>
      </c>
      <c r="F404" s="117" t="s">
        <v>881</v>
      </c>
      <c r="G404" s="118" t="s">
        <v>374</v>
      </c>
      <c r="H404" s="119">
        <v>119.306</v>
      </c>
      <c r="I404" s="120"/>
      <c r="J404" s="121">
        <f>ROUND(I404*H404,2)</f>
        <v>0</v>
      </c>
      <c r="K404" s="167"/>
    </row>
    <row r="405" spans="2:11">
      <c r="B405" s="188"/>
      <c r="C405" s="171"/>
      <c r="D405" s="128" t="s">
        <v>410</v>
      </c>
      <c r="E405" s="171"/>
      <c r="F405" s="170" t="s">
        <v>882</v>
      </c>
      <c r="G405" s="171"/>
      <c r="H405" s="172">
        <v>119.306</v>
      </c>
      <c r="I405" s="171"/>
      <c r="J405" s="171"/>
      <c r="K405" s="200"/>
    </row>
    <row r="406" spans="2:11" ht="48">
      <c r="B406" s="188"/>
      <c r="C406" s="115" t="s">
        <v>883</v>
      </c>
      <c r="D406" s="115" t="s">
        <v>145</v>
      </c>
      <c r="E406" s="116" t="s">
        <v>884</v>
      </c>
      <c r="F406" s="117" t="s">
        <v>885</v>
      </c>
      <c r="G406" s="118" t="s">
        <v>374</v>
      </c>
      <c r="H406" s="119">
        <v>34.1</v>
      </c>
      <c r="I406" s="120"/>
      <c r="J406" s="121">
        <f>ROUND(I406*H406,2)</f>
        <v>0</v>
      </c>
      <c r="K406" s="167"/>
    </row>
    <row r="407" spans="2:11">
      <c r="B407" s="188"/>
      <c r="C407" s="171"/>
      <c r="D407" s="128" t="s">
        <v>410</v>
      </c>
      <c r="E407" s="169" t="s">
        <v>3</v>
      </c>
      <c r="F407" s="170" t="s">
        <v>844</v>
      </c>
      <c r="G407" s="171"/>
      <c r="H407" s="172">
        <v>20.7</v>
      </c>
      <c r="I407" s="171"/>
      <c r="J407" s="171"/>
      <c r="K407" s="200"/>
    </row>
    <row r="408" spans="2:11" ht="22.5">
      <c r="B408" s="188"/>
      <c r="C408" s="171"/>
      <c r="D408" s="128" t="s">
        <v>410</v>
      </c>
      <c r="E408" s="169" t="s">
        <v>3</v>
      </c>
      <c r="F408" s="170" t="s">
        <v>845</v>
      </c>
      <c r="G408" s="171"/>
      <c r="H408" s="172">
        <v>13.4</v>
      </c>
      <c r="I408" s="171"/>
      <c r="J408" s="171"/>
      <c r="K408" s="200"/>
    </row>
    <row r="409" spans="2:11">
      <c r="B409" s="188"/>
      <c r="C409" s="177"/>
      <c r="D409" s="128" t="s">
        <v>410</v>
      </c>
      <c r="E409" s="175" t="s">
        <v>3</v>
      </c>
      <c r="F409" s="176" t="s">
        <v>425</v>
      </c>
      <c r="G409" s="177"/>
      <c r="H409" s="178">
        <v>34.1</v>
      </c>
      <c r="I409" s="177"/>
      <c r="J409" s="177"/>
      <c r="K409" s="201"/>
    </row>
    <row r="410" spans="2:11" ht="24">
      <c r="B410" s="188"/>
      <c r="C410" s="115" t="s">
        <v>886</v>
      </c>
      <c r="D410" s="115" t="s">
        <v>442</v>
      </c>
      <c r="E410" s="116" t="s">
        <v>887</v>
      </c>
      <c r="F410" s="117" t="s">
        <v>888</v>
      </c>
      <c r="G410" s="118" t="s">
        <v>374</v>
      </c>
      <c r="H410" s="119">
        <v>35.805</v>
      </c>
      <c r="I410" s="120"/>
      <c r="J410" s="121">
        <f>ROUND(I410*H410,2)</f>
        <v>0</v>
      </c>
      <c r="K410" s="167"/>
    </row>
    <row r="411" spans="2:11">
      <c r="B411" s="188"/>
      <c r="C411" s="171"/>
      <c r="D411" s="128" t="s">
        <v>410</v>
      </c>
      <c r="E411" s="171"/>
      <c r="F411" s="170" t="s">
        <v>889</v>
      </c>
      <c r="G411" s="171"/>
      <c r="H411" s="172">
        <v>35.805</v>
      </c>
      <c r="I411" s="171"/>
      <c r="J411" s="171"/>
      <c r="K411" s="200"/>
    </row>
    <row r="412" spans="2:11" ht="36">
      <c r="B412" s="188"/>
      <c r="C412" s="115" t="s">
        <v>890</v>
      </c>
      <c r="D412" s="115" t="s">
        <v>145</v>
      </c>
      <c r="E412" s="116" t="s">
        <v>891</v>
      </c>
      <c r="F412" s="117" t="s">
        <v>892</v>
      </c>
      <c r="G412" s="118" t="s">
        <v>374</v>
      </c>
      <c r="H412" s="119">
        <v>366.005</v>
      </c>
      <c r="I412" s="120"/>
      <c r="J412" s="121">
        <f>ROUND(I412*H412,2)</f>
        <v>0</v>
      </c>
      <c r="K412" s="167"/>
    </row>
    <row r="413" spans="2:11" ht="36">
      <c r="B413" s="188"/>
      <c r="C413" s="115" t="s">
        <v>893</v>
      </c>
      <c r="D413" s="115" t="s">
        <v>145</v>
      </c>
      <c r="E413" s="116" t="s">
        <v>894</v>
      </c>
      <c r="F413" s="117" t="s">
        <v>895</v>
      </c>
      <c r="G413" s="118" t="s">
        <v>374</v>
      </c>
      <c r="H413" s="119">
        <v>147.72499999999999</v>
      </c>
      <c r="I413" s="120"/>
      <c r="J413" s="121">
        <f>ROUND(I413*H413,2)</f>
        <v>0</v>
      </c>
      <c r="K413" s="167"/>
    </row>
    <row r="414" spans="2:11">
      <c r="B414" s="188"/>
      <c r="C414" s="171"/>
      <c r="D414" s="128" t="s">
        <v>410</v>
      </c>
      <c r="E414" s="169" t="s">
        <v>3</v>
      </c>
      <c r="F414" s="170" t="s">
        <v>896</v>
      </c>
      <c r="G414" s="171"/>
      <c r="H414" s="172">
        <v>147.72499999999999</v>
      </c>
      <c r="I414" s="171"/>
      <c r="J414" s="171"/>
      <c r="K414" s="200"/>
    </row>
    <row r="415" spans="2:11">
      <c r="B415" s="188"/>
      <c r="C415" s="177"/>
      <c r="D415" s="128" t="s">
        <v>410</v>
      </c>
      <c r="E415" s="175" t="s">
        <v>3</v>
      </c>
      <c r="F415" s="176" t="s">
        <v>425</v>
      </c>
      <c r="G415" s="177"/>
      <c r="H415" s="178">
        <v>147.72499999999999</v>
      </c>
      <c r="I415" s="177"/>
      <c r="J415" s="177"/>
      <c r="K415" s="201"/>
    </row>
    <row r="416" spans="2:11" ht="24">
      <c r="B416" s="188"/>
      <c r="C416" s="115" t="s">
        <v>897</v>
      </c>
      <c r="D416" s="115" t="s">
        <v>145</v>
      </c>
      <c r="E416" s="116" t="s">
        <v>898</v>
      </c>
      <c r="F416" s="117" t="s">
        <v>899</v>
      </c>
      <c r="G416" s="118" t="s">
        <v>166</v>
      </c>
      <c r="H416" s="119">
        <v>65.8</v>
      </c>
      <c r="I416" s="120"/>
      <c r="J416" s="121">
        <f>ROUND(I416*H416,2)</f>
        <v>0</v>
      </c>
      <c r="K416" s="167"/>
    </row>
    <row r="417" spans="2:11">
      <c r="B417" s="188"/>
      <c r="C417" s="171"/>
      <c r="D417" s="128" t="s">
        <v>410</v>
      </c>
      <c r="E417" s="169" t="s">
        <v>3</v>
      </c>
      <c r="F417" s="170" t="s">
        <v>900</v>
      </c>
      <c r="G417" s="171"/>
      <c r="H417" s="172">
        <v>65.8</v>
      </c>
      <c r="I417" s="171"/>
      <c r="J417" s="171"/>
      <c r="K417" s="200"/>
    </row>
    <row r="418" spans="2:11">
      <c r="B418" s="188"/>
      <c r="C418" s="177"/>
      <c r="D418" s="128" t="s">
        <v>410</v>
      </c>
      <c r="E418" s="175" t="s">
        <v>3</v>
      </c>
      <c r="F418" s="176" t="s">
        <v>425</v>
      </c>
      <c r="G418" s="177"/>
      <c r="H418" s="178">
        <v>65.8</v>
      </c>
      <c r="I418" s="177"/>
      <c r="J418" s="177"/>
      <c r="K418" s="201"/>
    </row>
    <row r="419" spans="2:11" ht="24">
      <c r="B419" s="188"/>
      <c r="C419" s="115" t="s">
        <v>901</v>
      </c>
      <c r="D419" s="115" t="s">
        <v>442</v>
      </c>
      <c r="E419" s="116" t="s">
        <v>902</v>
      </c>
      <c r="F419" s="117" t="s">
        <v>903</v>
      </c>
      <c r="G419" s="118" t="s">
        <v>166</v>
      </c>
      <c r="H419" s="119">
        <v>69.09</v>
      </c>
      <c r="I419" s="120"/>
      <c r="J419" s="121">
        <f>ROUND(I419*H419,2)</f>
        <v>0</v>
      </c>
      <c r="K419" s="167"/>
    </row>
    <row r="420" spans="2:11">
      <c r="B420" s="188"/>
      <c r="C420" s="171"/>
      <c r="D420" s="128" t="s">
        <v>410</v>
      </c>
      <c r="E420" s="171"/>
      <c r="F420" s="170" t="s">
        <v>904</v>
      </c>
      <c r="G420" s="171"/>
      <c r="H420" s="172">
        <v>69.09</v>
      </c>
      <c r="I420" s="171"/>
      <c r="J420" s="171"/>
      <c r="K420" s="200"/>
    </row>
    <row r="421" spans="2:11" ht="12">
      <c r="B421" s="188"/>
      <c r="C421" s="115" t="s">
        <v>905</v>
      </c>
      <c r="D421" s="115" t="s">
        <v>145</v>
      </c>
      <c r="E421" s="116" t="s">
        <v>906</v>
      </c>
      <c r="F421" s="117" t="s">
        <v>907</v>
      </c>
      <c r="G421" s="118" t="s">
        <v>166</v>
      </c>
      <c r="H421" s="119">
        <v>66.72</v>
      </c>
      <c r="I421" s="120"/>
      <c r="J421" s="121">
        <f>ROUND(I421*H421,2)</f>
        <v>0</v>
      </c>
      <c r="K421" s="167"/>
    </row>
    <row r="422" spans="2:11">
      <c r="B422" s="188"/>
      <c r="C422" s="194"/>
      <c r="D422" s="128" t="s">
        <v>410</v>
      </c>
      <c r="E422" s="195" t="s">
        <v>3</v>
      </c>
      <c r="F422" s="196" t="s">
        <v>796</v>
      </c>
      <c r="G422" s="194"/>
      <c r="H422" s="195" t="s">
        <v>3</v>
      </c>
      <c r="I422" s="194"/>
      <c r="J422" s="194"/>
      <c r="K422" s="205"/>
    </row>
    <row r="423" spans="2:11">
      <c r="B423" s="188"/>
      <c r="C423" s="171"/>
      <c r="D423" s="128" t="s">
        <v>410</v>
      </c>
      <c r="E423" s="169" t="s">
        <v>3</v>
      </c>
      <c r="F423" s="170" t="s">
        <v>908</v>
      </c>
      <c r="G423" s="171"/>
      <c r="H423" s="172">
        <v>3.3</v>
      </c>
      <c r="I423" s="171"/>
      <c r="J423" s="171"/>
      <c r="K423" s="200"/>
    </row>
    <row r="424" spans="2:11">
      <c r="B424" s="188"/>
      <c r="C424" s="171"/>
      <c r="D424" s="128" t="s">
        <v>410</v>
      </c>
      <c r="E424" s="169" t="s">
        <v>3</v>
      </c>
      <c r="F424" s="170" t="s">
        <v>909</v>
      </c>
      <c r="G424" s="171"/>
      <c r="H424" s="172">
        <v>18.3</v>
      </c>
      <c r="I424" s="171"/>
      <c r="J424" s="171"/>
      <c r="K424" s="200"/>
    </row>
    <row r="425" spans="2:11">
      <c r="B425" s="188"/>
      <c r="C425" s="171"/>
      <c r="D425" s="128" t="s">
        <v>410</v>
      </c>
      <c r="E425" s="169" t="s">
        <v>3</v>
      </c>
      <c r="F425" s="170" t="s">
        <v>910</v>
      </c>
      <c r="G425" s="171"/>
      <c r="H425" s="172">
        <v>4.9000000000000004</v>
      </c>
      <c r="I425" s="171"/>
      <c r="J425" s="171"/>
      <c r="K425" s="200"/>
    </row>
    <row r="426" spans="2:11">
      <c r="B426" s="188"/>
      <c r="C426" s="171"/>
      <c r="D426" s="128" t="s">
        <v>410</v>
      </c>
      <c r="E426" s="169" t="s">
        <v>3</v>
      </c>
      <c r="F426" s="170" t="s">
        <v>911</v>
      </c>
      <c r="G426" s="171"/>
      <c r="H426" s="172">
        <v>5.9</v>
      </c>
      <c r="I426" s="171"/>
      <c r="J426" s="171"/>
      <c r="K426" s="200"/>
    </row>
    <row r="427" spans="2:11">
      <c r="B427" s="188"/>
      <c r="C427" s="171"/>
      <c r="D427" s="128" t="s">
        <v>410</v>
      </c>
      <c r="E427" s="169" t="s">
        <v>3</v>
      </c>
      <c r="F427" s="170" t="s">
        <v>912</v>
      </c>
      <c r="G427" s="171"/>
      <c r="H427" s="172">
        <v>13.4</v>
      </c>
      <c r="I427" s="171"/>
      <c r="J427" s="171"/>
      <c r="K427" s="200"/>
    </row>
    <row r="428" spans="2:11">
      <c r="B428" s="188"/>
      <c r="C428" s="171"/>
      <c r="D428" s="128" t="s">
        <v>410</v>
      </c>
      <c r="E428" s="169" t="s">
        <v>3</v>
      </c>
      <c r="F428" s="170" t="s">
        <v>913</v>
      </c>
      <c r="G428" s="171"/>
      <c r="H428" s="172">
        <v>14.12</v>
      </c>
      <c r="I428" s="171"/>
      <c r="J428" s="171"/>
      <c r="K428" s="200"/>
    </row>
    <row r="429" spans="2:11">
      <c r="B429" s="188"/>
      <c r="C429" s="194"/>
      <c r="D429" s="128" t="s">
        <v>410</v>
      </c>
      <c r="E429" s="195" t="s">
        <v>3</v>
      </c>
      <c r="F429" s="196" t="s">
        <v>914</v>
      </c>
      <c r="G429" s="194"/>
      <c r="H429" s="195" t="s">
        <v>3</v>
      </c>
      <c r="I429" s="194"/>
      <c r="J429" s="194"/>
      <c r="K429" s="205"/>
    </row>
    <row r="430" spans="2:11">
      <c r="B430" s="188"/>
      <c r="C430" s="171"/>
      <c r="D430" s="128" t="s">
        <v>410</v>
      </c>
      <c r="E430" s="169" t="s">
        <v>3</v>
      </c>
      <c r="F430" s="170" t="s">
        <v>915</v>
      </c>
      <c r="G430" s="171"/>
      <c r="H430" s="172">
        <v>6.8</v>
      </c>
      <c r="I430" s="171"/>
      <c r="J430" s="171"/>
      <c r="K430" s="200"/>
    </row>
    <row r="431" spans="2:11">
      <c r="B431" s="188"/>
      <c r="C431" s="177"/>
      <c r="D431" s="128" t="s">
        <v>410</v>
      </c>
      <c r="E431" s="175" t="s">
        <v>3</v>
      </c>
      <c r="F431" s="176" t="s">
        <v>425</v>
      </c>
      <c r="G431" s="177"/>
      <c r="H431" s="178">
        <v>66.72</v>
      </c>
      <c r="I431" s="177"/>
      <c r="J431" s="177"/>
      <c r="K431" s="201"/>
    </row>
    <row r="432" spans="2:11" ht="24">
      <c r="B432" s="188"/>
      <c r="C432" s="115" t="s">
        <v>916</v>
      </c>
      <c r="D432" s="115" t="s">
        <v>442</v>
      </c>
      <c r="E432" s="116" t="s">
        <v>917</v>
      </c>
      <c r="F432" s="117" t="s">
        <v>918</v>
      </c>
      <c r="G432" s="118" t="s">
        <v>166</v>
      </c>
      <c r="H432" s="119">
        <v>70.055999999999997</v>
      </c>
      <c r="I432" s="120"/>
      <c r="J432" s="121">
        <f>ROUND(I432*H432,2)</f>
        <v>0</v>
      </c>
      <c r="K432" s="167"/>
    </row>
    <row r="433" spans="2:11">
      <c r="B433" s="188"/>
      <c r="C433" s="171"/>
      <c r="D433" s="128" t="s">
        <v>410</v>
      </c>
      <c r="E433" s="171"/>
      <c r="F433" s="170" t="s">
        <v>919</v>
      </c>
      <c r="G433" s="171"/>
      <c r="H433" s="172">
        <v>70.055999999999997</v>
      </c>
      <c r="I433" s="171"/>
      <c r="J433" s="171"/>
      <c r="K433" s="200"/>
    </row>
    <row r="434" spans="2:11" ht="24">
      <c r="B434" s="188"/>
      <c r="C434" s="115" t="s">
        <v>920</v>
      </c>
      <c r="D434" s="115" t="s">
        <v>145</v>
      </c>
      <c r="E434" s="116" t="s">
        <v>921</v>
      </c>
      <c r="F434" s="117" t="s">
        <v>922</v>
      </c>
      <c r="G434" s="118" t="s">
        <v>374</v>
      </c>
      <c r="H434" s="119">
        <v>85.724999999999994</v>
      </c>
      <c r="I434" s="120"/>
      <c r="J434" s="121">
        <f>ROUND(I434*H434,2)</f>
        <v>0</v>
      </c>
      <c r="K434" s="167"/>
    </row>
    <row r="435" spans="2:11">
      <c r="B435" s="188"/>
      <c r="C435" s="171"/>
      <c r="D435" s="128" t="s">
        <v>410</v>
      </c>
      <c r="E435" s="169" t="s">
        <v>3</v>
      </c>
      <c r="F435" s="170" t="s">
        <v>807</v>
      </c>
      <c r="G435" s="171"/>
      <c r="H435" s="172">
        <v>85.724999999999994</v>
      </c>
      <c r="I435" s="171"/>
      <c r="J435" s="171"/>
      <c r="K435" s="200"/>
    </row>
    <row r="436" spans="2:11">
      <c r="B436" s="188"/>
      <c r="C436" s="177"/>
      <c r="D436" s="128" t="s">
        <v>410</v>
      </c>
      <c r="E436" s="175" t="s">
        <v>3</v>
      </c>
      <c r="F436" s="176" t="s">
        <v>425</v>
      </c>
      <c r="G436" s="177"/>
      <c r="H436" s="178">
        <v>85.724999999999994</v>
      </c>
      <c r="I436" s="177"/>
      <c r="J436" s="177"/>
      <c r="K436" s="201"/>
    </row>
    <row r="437" spans="2:11" ht="24">
      <c r="B437" s="188"/>
      <c r="C437" s="115" t="s">
        <v>923</v>
      </c>
      <c r="D437" s="115" t="s">
        <v>145</v>
      </c>
      <c r="E437" s="116" t="s">
        <v>924</v>
      </c>
      <c r="F437" s="117" t="s">
        <v>925</v>
      </c>
      <c r="G437" s="118" t="s">
        <v>374</v>
      </c>
      <c r="H437" s="119">
        <v>262.31700000000001</v>
      </c>
      <c r="I437" s="120"/>
      <c r="J437" s="121">
        <f>ROUND(I437*H437,2)</f>
        <v>0</v>
      </c>
      <c r="K437" s="167"/>
    </row>
    <row r="438" spans="2:11" ht="22.5">
      <c r="B438" s="188"/>
      <c r="C438" s="171"/>
      <c r="D438" s="128" t="s">
        <v>410</v>
      </c>
      <c r="E438" s="169" t="s">
        <v>3</v>
      </c>
      <c r="F438" s="170" t="s">
        <v>926</v>
      </c>
      <c r="G438" s="171"/>
      <c r="H438" s="172">
        <v>262.31700000000001</v>
      </c>
      <c r="I438" s="171"/>
      <c r="J438" s="171"/>
      <c r="K438" s="200"/>
    </row>
    <row r="439" spans="2:11">
      <c r="B439" s="188"/>
      <c r="C439" s="177"/>
      <c r="D439" s="128" t="s">
        <v>410</v>
      </c>
      <c r="E439" s="175" t="s">
        <v>3</v>
      </c>
      <c r="F439" s="176" t="s">
        <v>425</v>
      </c>
      <c r="G439" s="177"/>
      <c r="H439" s="178">
        <v>262.31700000000001</v>
      </c>
      <c r="I439" s="177"/>
      <c r="J439" s="177"/>
      <c r="K439" s="201"/>
    </row>
    <row r="440" spans="2:11" ht="24">
      <c r="B440" s="188"/>
      <c r="C440" s="115" t="s">
        <v>927</v>
      </c>
      <c r="D440" s="115" t="s">
        <v>145</v>
      </c>
      <c r="E440" s="116" t="s">
        <v>928</v>
      </c>
      <c r="F440" s="117" t="s">
        <v>929</v>
      </c>
      <c r="G440" s="118" t="s">
        <v>374</v>
      </c>
      <c r="H440" s="119">
        <v>147.72499999999999</v>
      </c>
      <c r="I440" s="120"/>
      <c r="J440" s="121">
        <f>ROUND(I440*H440,2)</f>
        <v>0</v>
      </c>
      <c r="K440" s="167"/>
    </row>
    <row r="441" spans="2:11">
      <c r="B441" s="188"/>
      <c r="C441" s="171"/>
      <c r="D441" s="128" t="s">
        <v>410</v>
      </c>
      <c r="E441" s="169" t="s">
        <v>3</v>
      </c>
      <c r="F441" s="170" t="s">
        <v>844</v>
      </c>
      <c r="G441" s="171"/>
      <c r="H441" s="172">
        <v>20.7</v>
      </c>
      <c r="I441" s="171"/>
      <c r="J441" s="171"/>
      <c r="K441" s="200"/>
    </row>
    <row r="442" spans="2:11" ht="22.5">
      <c r="B442" s="188"/>
      <c r="C442" s="171"/>
      <c r="D442" s="128" t="s">
        <v>410</v>
      </c>
      <c r="E442" s="169" t="s">
        <v>3</v>
      </c>
      <c r="F442" s="170" t="s">
        <v>845</v>
      </c>
      <c r="G442" s="171"/>
      <c r="H442" s="172">
        <v>13.4</v>
      </c>
      <c r="I442" s="171"/>
      <c r="J442" s="171"/>
      <c r="K442" s="200"/>
    </row>
    <row r="443" spans="2:11">
      <c r="B443" s="188"/>
      <c r="C443" s="171"/>
      <c r="D443" s="128" t="s">
        <v>410</v>
      </c>
      <c r="E443" s="169" t="s">
        <v>3</v>
      </c>
      <c r="F443" s="170" t="s">
        <v>807</v>
      </c>
      <c r="G443" s="171"/>
      <c r="H443" s="172">
        <v>85.724999999999994</v>
      </c>
      <c r="I443" s="171"/>
      <c r="J443" s="171"/>
      <c r="K443" s="200"/>
    </row>
    <row r="444" spans="2:11">
      <c r="B444" s="188"/>
      <c r="C444" s="171"/>
      <c r="D444" s="128" t="s">
        <v>410</v>
      </c>
      <c r="E444" s="169" t="s">
        <v>3</v>
      </c>
      <c r="F444" s="170" t="s">
        <v>846</v>
      </c>
      <c r="G444" s="171"/>
      <c r="H444" s="172">
        <v>27.9</v>
      </c>
      <c r="I444" s="171"/>
      <c r="J444" s="171"/>
      <c r="K444" s="200"/>
    </row>
    <row r="445" spans="2:11">
      <c r="B445" s="188"/>
      <c r="C445" s="177"/>
      <c r="D445" s="128" t="s">
        <v>410</v>
      </c>
      <c r="E445" s="175" t="s">
        <v>3</v>
      </c>
      <c r="F445" s="176" t="s">
        <v>425</v>
      </c>
      <c r="G445" s="177"/>
      <c r="H445" s="178">
        <v>147.72499999999999</v>
      </c>
      <c r="I445" s="177"/>
      <c r="J445" s="177"/>
      <c r="K445" s="201"/>
    </row>
    <row r="446" spans="2:11" ht="24">
      <c r="B446" s="188"/>
      <c r="C446" s="115" t="s">
        <v>930</v>
      </c>
      <c r="D446" s="115" t="s">
        <v>145</v>
      </c>
      <c r="E446" s="116" t="s">
        <v>931</v>
      </c>
      <c r="F446" s="117" t="s">
        <v>932</v>
      </c>
      <c r="G446" s="118" t="s">
        <v>374</v>
      </c>
      <c r="H446" s="119">
        <v>262.31700000000001</v>
      </c>
      <c r="I446" s="120"/>
      <c r="J446" s="121">
        <f>ROUND(I446*H446,2)</f>
        <v>0</v>
      </c>
      <c r="K446" s="167"/>
    </row>
    <row r="447" spans="2:11" ht="22.5">
      <c r="B447" s="188"/>
      <c r="C447" s="171"/>
      <c r="D447" s="128" t="s">
        <v>410</v>
      </c>
      <c r="E447" s="169" t="s">
        <v>3</v>
      </c>
      <c r="F447" s="170" t="s">
        <v>850</v>
      </c>
      <c r="G447" s="171"/>
      <c r="H447" s="172">
        <v>262.31700000000001</v>
      </c>
      <c r="I447" s="171"/>
      <c r="J447" s="171"/>
      <c r="K447" s="200"/>
    </row>
    <row r="448" spans="2:11">
      <c r="B448" s="188"/>
      <c r="C448" s="177"/>
      <c r="D448" s="128" t="s">
        <v>410</v>
      </c>
      <c r="E448" s="175" t="s">
        <v>3</v>
      </c>
      <c r="F448" s="176" t="s">
        <v>425</v>
      </c>
      <c r="G448" s="177"/>
      <c r="H448" s="178">
        <v>262.31700000000001</v>
      </c>
      <c r="I448" s="177"/>
      <c r="J448" s="177"/>
      <c r="K448" s="201"/>
    </row>
    <row r="449" spans="2:11" ht="24">
      <c r="B449" s="188"/>
      <c r="C449" s="115" t="s">
        <v>933</v>
      </c>
      <c r="D449" s="115" t="s">
        <v>145</v>
      </c>
      <c r="E449" s="116" t="s">
        <v>934</v>
      </c>
      <c r="F449" s="117" t="s">
        <v>935</v>
      </c>
      <c r="G449" s="118" t="s">
        <v>374</v>
      </c>
      <c r="H449" s="119">
        <v>40.29</v>
      </c>
      <c r="I449" s="120"/>
      <c r="J449" s="121">
        <f>ROUND(I449*H449,2)</f>
        <v>0</v>
      </c>
      <c r="K449" s="167"/>
    </row>
    <row r="450" spans="2:11">
      <c r="B450" s="188"/>
      <c r="C450" s="194"/>
      <c r="D450" s="128" t="s">
        <v>410</v>
      </c>
      <c r="E450" s="195" t="s">
        <v>3</v>
      </c>
      <c r="F450" s="196" t="s">
        <v>796</v>
      </c>
      <c r="G450" s="194"/>
      <c r="H450" s="195" t="s">
        <v>3</v>
      </c>
      <c r="I450" s="194"/>
      <c r="J450" s="194"/>
      <c r="K450" s="205"/>
    </row>
    <row r="451" spans="2:11">
      <c r="B451" s="188"/>
      <c r="C451" s="171"/>
      <c r="D451" s="128" t="s">
        <v>410</v>
      </c>
      <c r="E451" s="169" t="s">
        <v>3</v>
      </c>
      <c r="F451" s="170" t="s">
        <v>823</v>
      </c>
      <c r="G451" s="171"/>
      <c r="H451" s="172">
        <v>1.1499999999999999</v>
      </c>
      <c r="I451" s="171"/>
      <c r="J451" s="171"/>
      <c r="K451" s="200"/>
    </row>
    <row r="452" spans="2:11">
      <c r="B452" s="188"/>
      <c r="C452" s="171"/>
      <c r="D452" s="128" t="s">
        <v>410</v>
      </c>
      <c r="E452" s="169" t="s">
        <v>3</v>
      </c>
      <c r="F452" s="170" t="s">
        <v>824</v>
      </c>
      <c r="G452" s="171"/>
      <c r="H452" s="172">
        <v>11.22</v>
      </c>
      <c r="I452" s="171"/>
      <c r="J452" s="171"/>
      <c r="K452" s="200"/>
    </row>
    <row r="453" spans="2:11">
      <c r="B453" s="188"/>
      <c r="C453" s="171"/>
      <c r="D453" s="128" t="s">
        <v>410</v>
      </c>
      <c r="E453" s="169" t="s">
        <v>3</v>
      </c>
      <c r="F453" s="170" t="s">
        <v>825</v>
      </c>
      <c r="G453" s="171"/>
      <c r="H453" s="172">
        <v>1.8</v>
      </c>
      <c r="I453" s="171"/>
      <c r="J453" s="171"/>
      <c r="K453" s="200"/>
    </row>
    <row r="454" spans="2:11">
      <c r="B454" s="188"/>
      <c r="C454" s="171"/>
      <c r="D454" s="128" t="s">
        <v>410</v>
      </c>
      <c r="E454" s="169" t="s">
        <v>3</v>
      </c>
      <c r="F454" s="170" t="s">
        <v>826</v>
      </c>
      <c r="G454" s="171"/>
      <c r="H454" s="172">
        <v>3.3</v>
      </c>
      <c r="I454" s="171"/>
      <c r="J454" s="171"/>
      <c r="K454" s="200"/>
    </row>
    <row r="455" spans="2:11">
      <c r="B455" s="188"/>
      <c r="C455" s="171"/>
      <c r="D455" s="128" t="s">
        <v>410</v>
      </c>
      <c r="E455" s="169" t="s">
        <v>3</v>
      </c>
      <c r="F455" s="170" t="s">
        <v>827</v>
      </c>
      <c r="G455" s="171"/>
      <c r="H455" s="172">
        <v>10.32</v>
      </c>
      <c r="I455" s="171"/>
      <c r="J455" s="171"/>
      <c r="K455" s="200"/>
    </row>
    <row r="456" spans="2:11">
      <c r="B456" s="188"/>
      <c r="C456" s="171"/>
      <c r="D456" s="128" t="s">
        <v>410</v>
      </c>
      <c r="E456" s="169" t="s">
        <v>3</v>
      </c>
      <c r="F456" s="170" t="s">
        <v>828</v>
      </c>
      <c r="G456" s="171"/>
      <c r="H456" s="172">
        <v>10.3</v>
      </c>
      <c r="I456" s="171"/>
      <c r="J456" s="171"/>
      <c r="K456" s="200"/>
    </row>
    <row r="457" spans="2:11">
      <c r="B457" s="188"/>
      <c r="C457" s="194"/>
      <c r="D457" s="128" t="s">
        <v>410</v>
      </c>
      <c r="E457" s="195" t="s">
        <v>3</v>
      </c>
      <c r="F457" s="196" t="s">
        <v>914</v>
      </c>
      <c r="G457" s="194"/>
      <c r="H457" s="195" t="s">
        <v>3</v>
      </c>
      <c r="I457" s="194"/>
      <c r="J457" s="194"/>
      <c r="K457" s="205"/>
    </row>
    <row r="458" spans="2:11">
      <c r="B458" s="188"/>
      <c r="C458" s="171"/>
      <c r="D458" s="128" t="s">
        <v>410</v>
      </c>
      <c r="E458" s="169" t="s">
        <v>3</v>
      </c>
      <c r="F458" s="170" t="s">
        <v>829</v>
      </c>
      <c r="G458" s="171"/>
      <c r="H458" s="172">
        <v>1.4</v>
      </c>
      <c r="I458" s="171"/>
      <c r="J458" s="171"/>
      <c r="K458" s="200"/>
    </row>
    <row r="459" spans="2:11">
      <c r="B459" s="188"/>
      <c r="C459" s="171"/>
      <c r="D459" s="128" t="s">
        <v>410</v>
      </c>
      <c r="E459" s="169" t="s">
        <v>3</v>
      </c>
      <c r="F459" s="170" t="s">
        <v>830</v>
      </c>
      <c r="G459" s="171"/>
      <c r="H459" s="172">
        <v>0.8</v>
      </c>
      <c r="I459" s="171"/>
      <c r="J459" s="171"/>
      <c r="K459" s="200"/>
    </row>
    <row r="460" spans="2:11">
      <c r="B460" s="188"/>
      <c r="C460" s="177"/>
      <c r="D460" s="128" t="s">
        <v>410</v>
      </c>
      <c r="E460" s="175" t="s">
        <v>3</v>
      </c>
      <c r="F460" s="176" t="s">
        <v>425</v>
      </c>
      <c r="G460" s="177"/>
      <c r="H460" s="178">
        <v>40.29</v>
      </c>
      <c r="I460" s="177"/>
      <c r="J460" s="177"/>
      <c r="K460" s="201"/>
    </row>
    <row r="461" spans="2:11" ht="12">
      <c r="B461" s="188"/>
      <c r="C461" s="115" t="s">
        <v>936</v>
      </c>
      <c r="D461" s="115" t="s">
        <v>145</v>
      </c>
      <c r="E461" s="116" t="s">
        <v>937</v>
      </c>
      <c r="F461" s="117" t="s">
        <v>938</v>
      </c>
      <c r="G461" s="118" t="s">
        <v>374</v>
      </c>
      <c r="H461" s="119">
        <v>376.52699999999999</v>
      </c>
      <c r="I461" s="120"/>
      <c r="J461" s="121">
        <f>ROUND(I461*H461,2)</f>
        <v>0</v>
      </c>
      <c r="K461" s="167"/>
    </row>
    <row r="462" spans="2:11">
      <c r="B462" s="188"/>
      <c r="C462" s="171"/>
      <c r="D462" s="128" t="s">
        <v>410</v>
      </c>
      <c r="E462" s="169" t="s">
        <v>3</v>
      </c>
      <c r="F462" s="170" t="s">
        <v>939</v>
      </c>
      <c r="G462" s="171"/>
      <c r="H462" s="172">
        <v>376.52699999999999</v>
      </c>
      <c r="I462" s="171"/>
      <c r="J462" s="171"/>
      <c r="K462" s="200"/>
    </row>
    <row r="463" spans="2:11">
      <c r="B463" s="188"/>
      <c r="C463" s="177"/>
      <c r="D463" s="128" t="s">
        <v>410</v>
      </c>
      <c r="E463" s="175" t="s">
        <v>3</v>
      </c>
      <c r="F463" s="176" t="s">
        <v>425</v>
      </c>
      <c r="G463" s="177"/>
      <c r="H463" s="178">
        <v>376.52699999999999</v>
      </c>
      <c r="I463" s="177"/>
      <c r="J463" s="177"/>
      <c r="K463" s="201"/>
    </row>
    <row r="464" spans="2:11" ht="24">
      <c r="B464" s="188"/>
      <c r="C464" s="115" t="s">
        <v>940</v>
      </c>
      <c r="D464" s="115" t="s">
        <v>145</v>
      </c>
      <c r="E464" s="116" t="s">
        <v>941</v>
      </c>
      <c r="F464" s="117" t="s">
        <v>942</v>
      </c>
      <c r="G464" s="118" t="s">
        <v>278</v>
      </c>
      <c r="H464" s="119">
        <v>4.6920000000000002</v>
      </c>
      <c r="I464" s="120"/>
      <c r="J464" s="121">
        <f>ROUND(I464*H464,2)</f>
        <v>0</v>
      </c>
      <c r="K464" s="167"/>
    </row>
    <row r="465" spans="2:11">
      <c r="B465" s="188"/>
      <c r="C465" s="194"/>
      <c r="D465" s="128" t="s">
        <v>410</v>
      </c>
      <c r="E465" s="195" t="s">
        <v>3</v>
      </c>
      <c r="F465" s="196" t="s">
        <v>586</v>
      </c>
      <c r="G465" s="194"/>
      <c r="H465" s="195" t="s">
        <v>3</v>
      </c>
      <c r="I465" s="194"/>
      <c r="J465" s="194"/>
      <c r="K465" s="205"/>
    </row>
    <row r="466" spans="2:11">
      <c r="B466" s="188"/>
      <c r="C466" s="171"/>
      <c r="D466" s="128" t="s">
        <v>410</v>
      </c>
      <c r="E466" s="169" t="s">
        <v>3</v>
      </c>
      <c r="F466" s="170" t="s">
        <v>943</v>
      </c>
      <c r="G466" s="171"/>
      <c r="H466" s="172">
        <v>4.6920000000000002</v>
      </c>
      <c r="I466" s="171"/>
      <c r="J466" s="171"/>
      <c r="K466" s="200"/>
    </row>
    <row r="467" spans="2:11">
      <c r="B467" s="188"/>
      <c r="C467" s="177"/>
      <c r="D467" s="128" t="s">
        <v>410</v>
      </c>
      <c r="E467" s="175" t="s">
        <v>3</v>
      </c>
      <c r="F467" s="176" t="s">
        <v>425</v>
      </c>
      <c r="G467" s="177"/>
      <c r="H467" s="178">
        <v>4.6920000000000002</v>
      </c>
      <c r="I467" s="177"/>
      <c r="J467" s="177"/>
      <c r="K467" s="201"/>
    </row>
    <row r="468" spans="2:11" ht="24">
      <c r="B468" s="188"/>
      <c r="C468" s="115" t="s">
        <v>944</v>
      </c>
      <c r="D468" s="115" t="s">
        <v>145</v>
      </c>
      <c r="E468" s="116" t="s">
        <v>945</v>
      </c>
      <c r="F468" s="117" t="s">
        <v>946</v>
      </c>
      <c r="G468" s="118" t="s">
        <v>278</v>
      </c>
      <c r="H468" s="119">
        <v>7.82</v>
      </c>
      <c r="I468" s="120"/>
      <c r="J468" s="121">
        <f>ROUND(I468*H468,2)</f>
        <v>0</v>
      </c>
      <c r="K468" s="167"/>
    </row>
    <row r="469" spans="2:11">
      <c r="B469" s="188"/>
      <c r="C469" s="194"/>
      <c r="D469" s="128" t="s">
        <v>410</v>
      </c>
      <c r="E469" s="195" t="s">
        <v>3</v>
      </c>
      <c r="F469" s="196" t="s">
        <v>586</v>
      </c>
      <c r="G469" s="194"/>
      <c r="H469" s="195" t="s">
        <v>3</v>
      </c>
      <c r="I469" s="194"/>
      <c r="J469" s="194"/>
      <c r="K469" s="205"/>
    </row>
    <row r="470" spans="2:11">
      <c r="B470" s="188"/>
      <c r="C470" s="171"/>
      <c r="D470" s="128" t="s">
        <v>410</v>
      </c>
      <c r="E470" s="169" t="s">
        <v>3</v>
      </c>
      <c r="F470" s="170" t="s">
        <v>947</v>
      </c>
      <c r="G470" s="171"/>
      <c r="H470" s="172">
        <v>7.82</v>
      </c>
      <c r="I470" s="171"/>
      <c r="J470" s="171"/>
      <c r="K470" s="200"/>
    </row>
    <row r="471" spans="2:11">
      <c r="B471" s="188"/>
      <c r="C471" s="177"/>
      <c r="D471" s="128" t="s">
        <v>410</v>
      </c>
      <c r="E471" s="175" t="s">
        <v>3</v>
      </c>
      <c r="F471" s="176" t="s">
        <v>425</v>
      </c>
      <c r="G471" s="177"/>
      <c r="H471" s="178">
        <v>7.82</v>
      </c>
      <c r="I471" s="177"/>
      <c r="J471" s="177"/>
      <c r="K471" s="201"/>
    </row>
    <row r="472" spans="2:11" ht="24">
      <c r="B472" s="188"/>
      <c r="C472" s="115" t="s">
        <v>948</v>
      </c>
      <c r="D472" s="115" t="s">
        <v>145</v>
      </c>
      <c r="E472" s="116" t="s">
        <v>949</v>
      </c>
      <c r="F472" s="117" t="s">
        <v>950</v>
      </c>
      <c r="G472" s="118" t="s">
        <v>278</v>
      </c>
      <c r="H472" s="119">
        <v>29.390999999999998</v>
      </c>
      <c r="I472" s="120"/>
      <c r="J472" s="121">
        <f>ROUND(I472*H472,2)</f>
        <v>0</v>
      </c>
      <c r="K472" s="167"/>
    </row>
    <row r="473" spans="2:11">
      <c r="B473" s="188"/>
      <c r="C473" s="194"/>
      <c r="D473" s="128" t="s">
        <v>410</v>
      </c>
      <c r="E473" s="195" t="s">
        <v>3</v>
      </c>
      <c r="F473" s="196" t="s">
        <v>951</v>
      </c>
      <c r="G473" s="194"/>
      <c r="H473" s="195" t="s">
        <v>3</v>
      </c>
      <c r="I473" s="194"/>
      <c r="J473" s="194"/>
      <c r="K473" s="205"/>
    </row>
    <row r="474" spans="2:11">
      <c r="B474" s="188"/>
      <c r="C474" s="171"/>
      <c r="D474" s="128" t="s">
        <v>410</v>
      </c>
      <c r="E474" s="169" t="s">
        <v>3</v>
      </c>
      <c r="F474" s="170" t="s">
        <v>952</v>
      </c>
      <c r="G474" s="171"/>
      <c r="H474" s="172">
        <v>13.750999999999999</v>
      </c>
      <c r="I474" s="171"/>
      <c r="J474" s="171"/>
      <c r="K474" s="200"/>
    </row>
    <row r="475" spans="2:11">
      <c r="B475" s="188"/>
      <c r="C475" s="194"/>
      <c r="D475" s="128" t="s">
        <v>410</v>
      </c>
      <c r="E475" s="195" t="s">
        <v>3</v>
      </c>
      <c r="F475" s="196" t="s">
        <v>586</v>
      </c>
      <c r="G475" s="194"/>
      <c r="H475" s="195" t="s">
        <v>3</v>
      </c>
      <c r="I475" s="194"/>
      <c r="J475" s="194"/>
      <c r="K475" s="205"/>
    </row>
    <row r="476" spans="2:11">
      <c r="B476" s="188"/>
      <c r="C476" s="171"/>
      <c r="D476" s="128" t="s">
        <v>410</v>
      </c>
      <c r="E476" s="169" t="s">
        <v>3</v>
      </c>
      <c r="F476" s="170" t="s">
        <v>953</v>
      </c>
      <c r="G476" s="171"/>
      <c r="H476" s="172">
        <v>15.64</v>
      </c>
      <c r="I476" s="171"/>
      <c r="J476" s="171"/>
      <c r="K476" s="200"/>
    </row>
    <row r="477" spans="2:11">
      <c r="B477" s="188"/>
      <c r="C477" s="177"/>
      <c r="D477" s="128" t="s">
        <v>410</v>
      </c>
      <c r="E477" s="175" t="s">
        <v>3</v>
      </c>
      <c r="F477" s="176" t="s">
        <v>425</v>
      </c>
      <c r="G477" s="177"/>
      <c r="H477" s="178">
        <v>29.390999999999998</v>
      </c>
      <c r="I477" s="177"/>
      <c r="J477" s="177"/>
      <c r="K477" s="201"/>
    </row>
    <row r="478" spans="2:11" ht="24">
      <c r="B478" s="188"/>
      <c r="C478" s="115" t="s">
        <v>954</v>
      </c>
      <c r="D478" s="115" t="s">
        <v>145</v>
      </c>
      <c r="E478" s="116" t="s">
        <v>955</v>
      </c>
      <c r="F478" s="117" t="s">
        <v>956</v>
      </c>
      <c r="G478" s="118" t="s">
        <v>278</v>
      </c>
      <c r="H478" s="119">
        <v>4.5839999999999996</v>
      </c>
      <c r="I478" s="120"/>
      <c r="J478" s="121">
        <f>ROUND(I478*H478,2)</f>
        <v>0</v>
      </c>
      <c r="K478" s="167"/>
    </row>
    <row r="479" spans="2:11">
      <c r="B479" s="188"/>
      <c r="C479" s="194"/>
      <c r="D479" s="128" t="s">
        <v>410</v>
      </c>
      <c r="E479" s="195" t="s">
        <v>3</v>
      </c>
      <c r="F479" s="196" t="s">
        <v>951</v>
      </c>
      <c r="G479" s="194"/>
      <c r="H479" s="195" t="s">
        <v>3</v>
      </c>
      <c r="I479" s="194"/>
      <c r="J479" s="194"/>
      <c r="K479" s="205"/>
    </row>
    <row r="480" spans="2:11">
      <c r="B480" s="188"/>
      <c r="C480" s="171"/>
      <c r="D480" s="128" t="s">
        <v>410</v>
      </c>
      <c r="E480" s="169" t="s">
        <v>3</v>
      </c>
      <c r="F480" s="170" t="s">
        <v>957</v>
      </c>
      <c r="G480" s="171"/>
      <c r="H480" s="172">
        <v>4.5839999999999996</v>
      </c>
      <c r="I480" s="171"/>
      <c r="J480" s="171"/>
      <c r="K480" s="200"/>
    </row>
    <row r="481" spans="2:11">
      <c r="B481" s="188"/>
      <c r="C481" s="177"/>
      <c r="D481" s="128" t="s">
        <v>410</v>
      </c>
      <c r="E481" s="175" t="s">
        <v>3</v>
      </c>
      <c r="F481" s="176" t="s">
        <v>425</v>
      </c>
      <c r="G481" s="177"/>
      <c r="H481" s="178">
        <v>4.5839999999999996</v>
      </c>
      <c r="I481" s="177"/>
      <c r="J481" s="177"/>
      <c r="K481" s="201"/>
    </row>
    <row r="482" spans="2:11" ht="24">
      <c r="B482" s="188"/>
      <c r="C482" s="115" t="s">
        <v>958</v>
      </c>
      <c r="D482" s="115" t="s">
        <v>145</v>
      </c>
      <c r="E482" s="116" t="s">
        <v>959</v>
      </c>
      <c r="F482" s="117" t="s">
        <v>960</v>
      </c>
      <c r="G482" s="118" t="s">
        <v>278</v>
      </c>
      <c r="H482" s="119">
        <v>29.390999999999998</v>
      </c>
      <c r="I482" s="120"/>
      <c r="J482" s="121">
        <f>ROUND(I482*H482,2)</f>
        <v>0</v>
      </c>
      <c r="K482" s="167"/>
    </row>
    <row r="483" spans="2:11" ht="24">
      <c r="B483" s="188"/>
      <c r="C483" s="115" t="s">
        <v>961</v>
      </c>
      <c r="D483" s="115" t="s">
        <v>145</v>
      </c>
      <c r="E483" s="116" t="s">
        <v>962</v>
      </c>
      <c r="F483" s="117" t="s">
        <v>963</v>
      </c>
      <c r="G483" s="118" t="s">
        <v>278</v>
      </c>
      <c r="H483" s="119">
        <v>9.2759999999999998</v>
      </c>
      <c r="I483" s="120"/>
      <c r="J483" s="121">
        <f>ROUND(I483*H483,2)</f>
        <v>0</v>
      </c>
      <c r="K483" s="167"/>
    </row>
    <row r="484" spans="2:11">
      <c r="B484" s="188"/>
      <c r="C484" s="171"/>
      <c r="D484" s="128" t="s">
        <v>410</v>
      </c>
      <c r="E484" s="169" t="s">
        <v>3</v>
      </c>
      <c r="F484" s="170" t="s">
        <v>964</v>
      </c>
      <c r="G484" s="171"/>
      <c r="H484" s="172">
        <v>9.2759999999999998</v>
      </c>
      <c r="I484" s="171"/>
      <c r="J484" s="171"/>
      <c r="K484" s="200"/>
    </row>
    <row r="485" spans="2:11">
      <c r="B485" s="188"/>
      <c r="C485" s="177"/>
      <c r="D485" s="128" t="s">
        <v>410</v>
      </c>
      <c r="E485" s="175" t="s">
        <v>3</v>
      </c>
      <c r="F485" s="176" t="s">
        <v>425</v>
      </c>
      <c r="G485" s="177"/>
      <c r="H485" s="178">
        <v>9.2759999999999998</v>
      </c>
      <c r="I485" s="177"/>
      <c r="J485" s="177"/>
      <c r="K485" s="201"/>
    </row>
    <row r="486" spans="2:11" ht="24">
      <c r="B486" s="188"/>
      <c r="C486" s="115" t="s">
        <v>965</v>
      </c>
      <c r="D486" s="115" t="s">
        <v>145</v>
      </c>
      <c r="E486" s="116" t="s">
        <v>966</v>
      </c>
      <c r="F486" s="117" t="s">
        <v>967</v>
      </c>
      <c r="G486" s="118" t="s">
        <v>278</v>
      </c>
      <c r="H486" s="119">
        <v>58.781999999999996</v>
      </c>
      <c r="I486" s="120"/>
      <c r="J486" s="121">
        <f>ROUND(I486*H486,2)</f>
        <v>0</v>
      </c>
      <c r="K486" s="167"/>
    </row>
    <row r="487" spans="2:11">
      <c r="B487" s="188"/>
      <c r="C487" s="171"/>
      <c r="D487" s="128" t="s">
        <v>410</v>
      </c>
      <c r="E487" s="169" t="s">
        <v>3</v>
      </c>
      <c r="F487" s="170" t="s">
        <v>968</v>
      </c>
      <c r="G487" s="171"/>
      <c r="H487" s="172">
        <v>58.781999999999996</v>
      </c>
      <c r="I487" s="171"/>
      <c r="J487" s="171"/>
      <c r="K487" s="200"/>
    </row>
    <row r="488" spans="2:11">
      <c r="B488" s="188"/>
      <c r="C488" s="177"/>
      <c r="D488" s="128" t="s">
        <v>410</v>
      </c>
      <c r="E488" s="175" t="s">
        <v>3</v>
      </c>
      <c r="F488" s="176" t="s">
        <v>425</v>
      </c>
      <c r="G488" s="177"/>
      <c r="H488" s="178">
        <v>58.781999999999996</v>
      </c>
      <c r="I488" s="177"/>
      <c r="J488" s="177"/>
      <c r="K488" s="201"/>
    </row>
    <row r="489" spans="2:11" ht="12">
      <c r="B489" s="188"/>
      <c r="C489" s="115" t="s">
        <v>969</v>
      </c>
      <c r="D489" s="115" t="s">
        <v>145</v>
      </c>
      <c r="E489" s="116" t="s">
        <v>970</v>
      </c>
      <c r="F489" s="117" t="s">
        <v>971</v>
      </c>
      <c r="G489" s="118" t="s">
        <v>374</v>
      </c>
      <c r="H489" s="119">
        <v>3.5</v>
      </c>
      <c r="I489" s="120"/>
      <c r="J489" s="121">
        <f>ROUND(I489*H489,2)</f>
        <v>0</v>
      </c>
      <c r="K489" s="167"/>
    </row>
    <row r="490" spans="2:11" ht="12">
      <c r="B490" s="188"/>
      <c r="C490" s="115" t="s">
        <v>972</v>
      </c>
      <c r="D490" s="115" t="s">
        <v>145</v>
      </c>
      <c r="E490" s="116" t="s">
        <v>973</v>
      </c>
      <c r="F490" s="117" t="s">
        <v>974</v>
      </c>
      <c r="G490" s="118" t="s">
        <v>374</v>
      </c>
      <c r="H490" s="119">
        <v>3.5</v>
      </c>
      <c r="I490" s="120"/>
      <c r="J490" s="121">
        <f>ROUND(I490*H490,2)</f>
        <v>0</v>
      </c>
      <c r="K490" s="167"/>
    </row>
    <row r="491" spans="2:11" ht="12">
      <c r="B491" s="188"/>
      <c r="C491" s="115" t="s">
        <v>975</v>
      </c>
      <c r="D491" s="115" t="s">
        <v>145</v>
      </c>
      <c r="E491" s="116" t="s">
        <v>976</v>
      </c>
      <c r="F491" s="117" t="s">
        <v>977</v>
      </c>
      <c r="G491" s="118" t="s">
        <v>435</v>
      </c>
      <c r="H491" s="119">
        <v>1.569</v>
      </c>
      <c r="I491" s="120"/>
      <c r="J491" s="121">
        <f>ROUND(I491*H491,2)</f>
        <v>0</v>
      </c>
      <c r="K491" s="167"/>
    </row>
    <row r="492" spans="2:11">
      <c r="B492" s="188"/>
      <c r="C492" s="194"/>
      <c r="D492" s="128" t="s">
        <v>410</v>
      </c>
      <c r="E492" s="195" t="s">
        <v>3</v>
      </c>
      <c r="F492" s="196" t="s">
        <v>951</v>
      </c>
      <c r="G492" s="194"/>
      <c r="H492" s="195" t="s">
        <v>3</v>
      </c>
      <c r="I492" s="194"/>
      <c r="J492" s="194"/>
      <c r="K492" s="205"/>
    </row>
    <row r="493" spans="2:11">
      <c r="B493" s="188"/>
      <c r="C493" s="171"/>
      <c r="D493" s="128" t="s">
        <v>410</v>
      </c>
      <c r="E493" s="169" t="s">
        <v>3</v>
      </c>
      <c r="F493" s="170" t="s">
        <v>978</v>
      </c>
      <c r="G493" s="171"/>
      <c r="H493" s="172">
        <v>0.66700000000000004</v>
      </c>
      <c r="I493" s="171"/>
      <c r="J493" s="171"/>
      <c r="K493" s="200"/>
    </row>
    <row r="494" spans="2:11" ht="22.5">
      <c r="B494" s="188"/>
      <c r="C494" s="171"/>
      <c r="D494" s="128" t="s">
        <v>410</v>
      </c>
      <c r="E494" s="169" t="s">
        <v>3</v>
      </c>
      <c r="F494" s="170" t="s">
        <v>979</v>
      </c>
      <c r="G494" s="171"/>
      <c r="H494" s="172">
        <v>0.33300000000000002</v>
      </c>
      <c r="I494" s="171"/>
      <c r="J494" s="171"/>
      <c r="K494" s="200"/>
    </row>
    <row r="495" spans="2:11">
      <c r="B495" s="188"/>
      <c r="C495" s="194"/>
      <c r="D495" s="128" t="s">
        <v>410</v>
      </c>
      <c r="E495" s="195" t="s">
        <v>3</v>
      </c>
      <c r="F495" s="196" t="s">
        <v>586</v>
      </c>
      <c r="G495" s="194"/>
      <c r="H495" s="195" t="s">
        <v>3</v>
      </c>
      <c r="I495" s="194"/>
      <c r="J495" s="194"/>
      <c r="K495" s="205"/>
    </row>
    <row r="496" spans="2:11">
      <c r="B496" s="188"/>
      <c r="C496" s="171"/>
      <c r="D496" s="128" t="s">
        <v>410</v>
      </c>
      <c r="E496" s="169" t="s">
        <v>3</v>
      </c>
      <c r="F496" s="170" t="s">
        <v>980</v>
      </c>
      <c r="G496" s="171"/>
      <c r="H496" s="172">
        <v>0.56899999999999995</v>
      </c>
      <c r="I496" s="171"/>
      <c r="J496" s="171"/>
      <c r="K496" s="200"/>
    </row>
    <row r="497" spans="2:11">
      <c r="B497" s="188"/>
      <c r="C497" s="177"/>
      <c r="D497" s="128" t="s">
        <v>410</v>
      </c>
      <c r="E497" s="175" t="s">
        <v>3</v>
      </c>
      <c r="F497" s="176" t="s">
        <v>425</v>
      </c>
      <c r="G497" s="177"/>
      <c r="H497" s="178">
        <v>1.569</v>
      </c>
      <c r="I497" s="177"/>
      <c r="J497" s="177"/>
      <c r="K497" s="201"/>
    </row>
    <row r="498" spans="2:11" ht="24">
      <c r="B498" s="188"/>
      <c r="C498" s="115" t="s">
        <v>981</v>
      </c>
      <c r="D498" s="115" t="s">
        <v>145</v>
      </c>
      <c r="E498" s="116" t="s">
        <v>982</v>
      </c>
      <c r="F498" s="117" t="s">
        <v>983</v>
      </c>
      <c r="G498" s="118" t="s">
        <v>374</v>
      </c>
      <c r="H498" s="119">
        <v>91.67</v>
      </c>
      <c r="I498" s="120"/>
      <c r="J498" s="121">
        <f>ROUND(I498*H498,2)</f>
        <v>0</v>
      </c>
      <c r="K498" s="167"/>
    </row>
    <row r="499" spans="2:11">
      <c r="B499" s="188"/>
      <c r="C499" s="194"/>
      <c r="D499" s="128" t="s">
        <v>410</v>
      </c>
      <c r="E499" s="195" t="s">
        <v>3</v>
      </c>
      <c r="F499" s="196" t="s">
        <v>595</v>
      </c>
      <c r="G499" s="194"/>
      <c r="H499" s="195" t="s">
        <v>3</v>
      </c>
      <c r="I499" s="194"/>
      <c r="J499" s="194"/>
      <c r="K499" s="205"/>
    </row>
    <row r="500" spans="2:11">
      <c r="B500" s="188"/>
      <c r="C500" s="171"/>
      <c r="D500" s="128" t="s">
        <v>410</v>
      </c>
      <c r="E500" s="169" t="s">
        <v>3</v>
      </c>
      <c r="F500" s="170" t="s">
        <v>984</v>
      </c>
      <c r="G500" s="171"/>
      <c r="H500" s="172">
        <v>91.67</v>
      </c>
      <c r="I500" s="171"/>
      <c r="J500" s="171"/>
      <c r="K500" s="200"/>
    </row>
    <row r="501" spans="2:11">
      <c r="B501" s="188"/>
      <c r="C501" s="177"/>
      <c r="D501" s="128" t="s">
        <v>410</v>
      </c>
      <c r="E501" s="175" t="s">
        <v>3</v>
      </c>
      <c r="F501" s="176" t="s">
        <v>425</v>
      </c>
      <c r="G501" s="177"/>
      <c r="H501" s="178">
        <v>91.67</v>
      </c>
      <c r="I501" s="177"/>
      <c r="J501" s="177"/>
      <c r="K501" s="201"/>
    </row>
    <row r="502" spans="2:11" ht="12">
      <c r="B502" s="188"/>
      <c r="C502" s="115" t="s">
        <v>985</v>
      </c>
      <c r="D502" s="115" t="s">
        <v>145</v>
      </c>
      <c r="E502" s="116" t="s">
        <v>986</v>
      </c>
      <c r="F502" s="117" t="s">
        <v>987</v>
      </c>
      <c r="G502" s="118" t="s">
        <v>374</v>
      </c>
      <c r="H502" s="119">
        <v>91.67</v>
      </c>
      <c r="I502" s="120"/>
      <c r="J502" s="121">
        <f>ROUND(I502*H502,2)</f>
        <v>0</v>
      </c>
      <c r="K502" s="167"/>
    </row>
    <row r="503" spans="2:11">
      <c r="B503" s="188"/>
      <c r="C503" s="171"/>
      <c r="D503" s="128" t="s">
        <v>410</v>
      </c>
      <c r="E503" s="169" t="s">
        <v>3</v>
      </c>
      <c r="F503" s="170" t="s">
        <v>988</v>
      </c>
      <c r="G503" s="171"/>
      <c r="H503" s="172">
        <v>91.67</v>
      </c>
      <c r="I503" s="171"/>
      <c r="J503" s="171"/>
      <c r="K503" s="200"/>
    </row>
    <row r="504" spans="2:11">
      <c r="B504" s="188"/>
      <c r="C504" s="177"/>
      <c r="D504" s="128" t="s">
        <v>410</v>
      </c>
      <c r="E504" s="175" t="s">
        <v>3</v>
      </c>
      <c r="F504" s="176" t="s">
        <v>425</v>
      </c>
      <c r="G504" s="177"/>
      <c r="H504" s="178">
        <v>91.67</v>
      </c>
      <c r="I504" s="177"/>
      <c r="J504" s="177"/>
      <c r="K504" s="201"/>
    </row>
    <row r="505" spans="2:11" ht="36">
      <c r="B505" s="188"/>
      <c r="C505" s="115" t="s">
        <v>989</v>
      </c>
      <c r="D505" s="115" t="s">
        <v>145</v>
      </c>
      <c r="E505" s="116" t="s">
        <v>990</v>
      </c>
      <c r="F505" s="117" t="s">
        <v>991</v>
      </c>
      <c r="G505" s="118" t="s">
        <v>166</v>
      </c>
      <c r="H505" s="119">
        <v>175</v>
      </c>
      <c r="I505" s="120"/>
      <c r="J505" s="121">
        <f>ROUND(I505*H505,2)</f>
        <v>0</v>
      </c>
      <c r="K505" s="167"/>
    </row>
    <row r="506" spans="2:11">
      <c r="B506" s="188"/>
      <c r="C506" s="171"/>
      <c r="D506" s="128" t="s">
        <v>410</v>
      </c>
      <c r="E506" s="169" t="s">
        <v>3</v>
      </c>
      <c r="F506" s="170" t="s">
        <v>992</v>
      </c>
      <c r="G506" s="171"/>
      <c r="H506" s="172">
        <v>175</v>
      </c>
      <c r="I506" s="171"/>
      <c r="J506" s="171"/>
      <c r="K506" s="200"/>
    </row>
    <row r="507" spans="2:11">
      <c r="B507" s="188"/>
      <c r="C507" s="177"/>
      <c r="D507" s="128" t="s">
        <v>410</v>
      </c>
      <c r="E507" s="175" t="s">
        <v>3</v>
      </c>
      <c r="F507" s="176" t="s">
        <v>425</v>
      </c>
      <c r="G507" s="177"/>
      <c r="H507" s="178">
        <v>175</v>
      </c>
      <c r="I507" s="177"/>
      <c r="J507" s="177"/>
      <c r="K507" s="201"/>
    </row>
    <row r="508" spans="2:11" ht="12.75">
      <c r="B508" s="188"/>
      <c r="C508" s="10"/>
      <c r="D508" s="106" t="s">
        <v>67</v>
      </c>
      <c r="E508" s="202" t="s">
        <v>559</v>
      </c>
      <c r="F508" s="202" t="s">
        <v>993</v>
      </c>
      <c r="G508" s="10"/>
      <c r="H508" s="10"/>
      <c r="I508" s="10"/>
      <c r="J508" s="203">
        <f>BK508</f>
        <v>0</v>
      </c>
      <c r="K508" s="165"/>
    </row>
    <row r="509" spans="2:11" ht="24">
      <c r="B509" s="188"/>
      <c r="C509" s="115" t="s">
        <v>994</v>
      </c>
      <c r="D509" s="115" t="s">
        <v>145</v>
      </c>
      <c r="E509" s="116" t="s">
        <v>995</v>
      </c>
      <c r="F509" s="117" t="s">
        <v>996</v>
      </c>
      <c r="G509" s="118" t="s">
        <v>166</v>
      </c>
      <c r="H509" s="119">
        <v>3</v>
      </c>
      <c r="I509" s="120"/>
      <c r="J509" s="121">
        <f>ROUND(I509*H509,2)</f>
        <v>0</v>
      </c>
      <c r="K509" s="167"/>
    </row>
    <row r="510" spans="2:11">
      <c r="B510" s="188"/>
      <c r="C510" s="171"/>
      <c r="D510" s="128" t="s">
        <v>410</v>
      </c>
      <c r="E510" s="169" t="s">
        <v>3</v>
      </c>
      <c r="F510" s="170" t="s">
        <v>997</v>
      </c>
      <c r="G510" s="171"/>
      <c r="H510" s="172">
        <v>3</v>
      </c>
      <c r="I510" s="171"/>
      <c r="J510" s="171"/>
      <c r="K510" s="200"/>
    </row>
    <row r="511" spans="2:11">
      <c r="B511" s="188"/>
      <c r="C511" s="177"/>
      <c r="D511" s="128" t="s">
        <v>410</v>
      </c>
      <c r="E511" s="175" t="s">
        <v>3</v>
      </c>
      <c r="F511" s="176" t="s">
        <v>425</v>
      </c>
      <c r="G511" s="177"/>
      <c r="H511" s="178">
        <v>3</v>
      </c>
      <c r="I511" s="177"/>
      <c r="J511" s="177"/>
      <c r="K511" s="201"/>
    </row>
    <row r="512" spans="2:11" ht="36">
      <c r="B512" s="188"/>
      <c r="C512" s="115" t="s">
        <v>998</v>
      </c>
      <c r="D512" s="115" t="s">
        <v>145</v>
      </c>
      <c r="E512" s="116" t="s">
        <v>999</v>
      </c>
      <c r="F512" s="117" t="s">
        <v>1000</v>
      </c>
      <c r="G512" s="118" t="s">
        <v>374</v>
      </c>
      <c r="H512" s="119">
        <v>351</v>
      </c>
      <c r="I512" s="120"/>
      <c r="J512" s="121">
        <f>ROUND(I512*H512,2)</f>
        <v>0</v>
      </c>
      <c r="K512" s="167"/>
    </row>
    <row r="513" spans="2:11" ht="22.5">
      <c r="B513" s="188"/>
      <c r="C513" s="171"/>
      <c r="D513" s="128" t="s">
        <v>410</v>
      </c>
      <c r="E513" s="169" t="s">
        <v>3</v>
      </c>
      <c r="F513" s="170" t="s">
        <v>1001</v>
      </c>
      <c r="G513" s="171"/>
      <c r="H513" s="172">
        <v>351</v>
      </c>
      <c r="I513" s="171"/>
      <c r="J513" s="171"/>
      <c r="K513" s="200"/>
    </row>
    <row r="514" spans="2:11">
      <c r="B514" s="188"/>
      <c r="C514" s="177"/>
      <c r="D514" s="128" t="s">
        <v>410</v>
      </c>
      <c r="E514" s="175" t="s">
        <v>3</v>
      </c>
      <c r="F514" s="176" t="s">
        <v>425</v>
      </c>
      <c r="G514" s="177"/>
      <c r="H514" s="178">
        <v>351</v>
      </c>
      <c r="I514" s="177"/>
      <c r="J514" s="177"/>
      <c r="K514" s="201"/>
    </row>
    <row r="515" spans="2:11" ht="36">
      <c r="B515" s="188"/>
      <c r="C515" s="115" t="s">
        <v>1002</v>
      </c>
      <c r="D515" s="115" t="s">
        <v>145</v>
      </c>
      <c r="E515" s="116" t="s">
        <v>1003</v>
      </c>
      <c r="F515" s="117" t="s">
        <v>1004</v>
      </c>
      <c r="G515" s="118" t="s">
        <v>374</v>
      </c>
      <c r="H515" s="119">
        <v>42120</v>
      </c>
      <c r="I515" s="120"/>
      <c r="J515" s="121">
        <f>ROUND(I515*H515,2)</f>
        <v>0</v>
      </c>
      <c r="K515" s="167"/>
    </row>
    <row r="516" spans="2:11">
      <c r="B516" s="188"/>
      <c r="C516" s="171"/>
      <c r="D516" s="128" t="s">
        <v>410</v>
      </c>
      <c r="E516" s="169" t="s">
        <v>3</v>
      </c>
      <c r="F516" s="170" t="s">
        <v>1005</v>
      </c>
      <c r="G516" s="171"/>
      <c r="H516" s="172">
        <v>42120</v>
      </c>
      <c r="I516" s="171"/>
      <c r="J516" s="171"/>
      <c r="K516" s="200"/>
    </row>
    <row r="517" spans="2:11">
      <c r="B517" s="188"/>
      <c r="C517" s="177"/>
      <c r="D517" s="128" t="s">
        <v>410</v>
      </c>
      <c r="E517" s="175" t="s">
        <v>3</v>
      </c>
      <c r="F517" s="176" t="s">
        <v>425</v>
      </c>
      <c r="G517" s="177"/>
      <c r="H517" s="178">
        <v>42120</v>
      </c>
      <c r="I517" s="177"/>
      <c r="J517" s="177"/>
      <c r="K517" s="201"/>
    </row>
    <row r="518" spans="2:11" ht="36">
      <c r="B518" s="188"/>
      <c r="C518" s="115" t="s">
        <v>1006</v>
      </c>
      <c r="D518" s="115" t="s">
        <v>145</v>
      </c>
      <c r="E518" s="116" t="s">
        <v>1007</v>
      </c>
      <c r="F518" s="117" t="s">
        <v>1008</v>
      </c>
      <c r="G518" s="118" t="s">
        <v>463</v>
      </c>
      <c r="H518" s="119">
        <v>1</v>
      </c>
      <c r="I518" s="120"/>
      <c r="J518" s="121">
        <f t="shared" ref="J518:J523" si="0">ROUND(I518*H518,2)</f>
        <v>0</v>
      </c>
      <c r="K518" s="167"/>
    </row>
    <row r="519" spans="2:11" ht="36">
      <c r="B519" s="188"/>
      <c r="C519" s="115" t="s">
        <v>1009</v>
      </c>
      <c r="D519" s="115" t="s">
        <v>145</v>
      </c>
      <c r="E519" s="116" t="s">
        <v>1010</v>
      </c>
      <c r="F519" s="117" t="s">
        <v>1011</v>
      </c>
      <c r="G519" s="118" t="s">
        <v>374</v>
      </c>
      <c r="H519" s="119">
        <v>351</v>
      </c>
      <c r="I519" s="120"/>
      <c r="J519" s="121">
        <f t="shared" si="0"/>
        <v>0</v>
      </c>
      <c r="K519" s="167"/>
    </row>
    <row r="520" spans="2:11" ht="12">
      <c r="B520" s="188"/>
      <c r="C520" s="115" t="s">
        <v>1012</v>
      </c>
      <c r="D520" s="115" t="s">
        <v>145</v>
      </c>
      <c r="E520" s="116" t="s">
        <v>1013</v>
      </c>
      <c r="F520" s="117" t="s">
        <v>1014</v>
      </c>
      <c r="G520" s="118" t="s">
        <v>374</v>
      </c>
      <c r="H520" s="119">
        <v>351</v>
      </c>
      <c r="I520" s="120"/>
      <c r="J520" s="121">
        <f t="shared" si="0"/>
        <v>0</v>
      </c>
      <c r="K520" s="167"/>
    </row>
    <row r="521" spans="2:11" ht="12">
      <c r="B521" s="188"/>
      <c r="C521" s="115" t="s">
        <v>1015</v>
      </c>
      <c r="D521" s="115" t="s">
        <v>145</v>
      </c>
      <c r="E521" s="116" t="s">
        <v>1016</v>
      </c>
      <c r="F521" s="117" t="s">
        <v>1017</v>
      </c>
      <c r="G521" s="118" t="s">
        <v>374</v>
      </c>
      <c r="H521" s="119">
        <v>42120</v>
      </c>
      <c r="I521" s="120"/>
      <c r="J521" s="121">
        <f t="shared" si="0"/>
        <v>0</v>
      </c>
      <c r="K521" s="167"/>
    </row>
    <row r="522" spans="2:11" ht="12">
      <c r="B522" s="188"/>
      <c r="C522" s="115" t="s">
        <v>1018</v>
      </c>
      <c r="D522" s="115" t="s">
        <v>145</v>
      </c>
      <c r="E522" s="116" t="s">
        <v>1019</v>
      </c>
      <c r="F522" s="117" t="s">
        <v>1020</v>
      </c>
      <c r="G522" s="118" t="s">
        <v>374</v>
      </c>
      <c r="H522" s="119">
        <v>351</v>
      </c>
      <c r="I522" s="120"/>
      <c r="J522" s="121">
        <f t="shared" si="0"/>
        <v>0</v>
      </c>
      <c r="K522" s="167"/>
    </row>
    <row r="523" spans="2:11" ht="36">
      <c r="B523" s="188"/>
      <c r="C523" s="115" t="s">
        <v>1021</v>
      </c>
      <c r="D523" s="115" t="s">
        <v>145</v>
      </c>
      <c r="E523" s="116" t="s">
        <v>1022</v>
      </c>
      <c r="F523" s="117" t="s">
        <v>1023</v>
      </c>
      <c r="G523" s="118" t="s">
        <v>374</v>
      </c>
      <c r="H523" s="119">
        <v>126.7</v>
      </c>
      <c r="I523" s="120"/>
      <c r="J523" s="121">
        <f t="shared" si="0"/>
        <v>0</v>
      </c>
      <c r="K523" s="167"/>
    </row>
    <row r="524" spans="2:11">
      <c r="B524" s="188"/>
      <c r="C524" s="171"/>
      <c r="D524" s="128" t="s">
        <v>410</v>
      </c>
      <c r="E524" s="169" t="s">
        <v>3</v>
      </c>
      <c r="F524" s="170" t="s">
        <v>1024</v>
      </c>
      <c r="G524" s="171"/>
      <c r="H524" s="172">
        <v>126.7</v>
      </c>
      <c r="I524" s="171"/>
      <c r="J524" s="171"/>
      <c r="K524" s="200"/>
    </row>
    <row r="525" spans="2:11">
      <c r="B525" s="188"/>
      <c r="C525" s="177"/>
      <c r="D525" s="128" t="s">
        <v>410</v>
      </c>
      <c r="E525" s="175" t="s">
        <v>3</v>
      </c>
      <c r="F525" s="176" t="s">
        <v>425</v>
      </c>
      <c r="G525" s="177"/>
      <c r="H525" s="178">
        <v>126.7</v>
      </c>
      <c r="I525" s="177"/>
      <c r="J525" s="177"/>
      <c r="K525" s="201"/>
    </row>
    <row r="526" spans="2:11" ht="36">
      <c r="B526" s="188"/>
      <c r="C526" s="115" t="s">
        <v>1025</v>
      </c>
      <c r="D526" s="115" t="s">
        <v>145</v>
      </c>
      <c r="E526" s="116" t="s">
        <v>1026</v>
      </c>
      <c r="F526" s="117" t="s">
        <v>1027</v>
      </c>
      <c r="G526" s="118" t="s">
        <v>374</v>
      </c>
      <c r="H526" s="119">
        <v>54</v>
      </c>
      <c r="I526" s="120"/>
      <c r="J526" s="121">
        <f>ROUND(I526*H526,2)</f>
        <v>0</v>
      </c>
      <c r="K526" s="167"/>
    </row>
    <row r="527" spans="2:11" ht="24">
      <c r="B527" s="188"/>
      <c r="C527" s="115" t="s">
        <v>1028</v>
      </c>
      <c r="D527" s="115" t="s">
        <v>145</v>
      </c>
      <c r="E527" s="116" t="s">
        <v>1029</v>
      </c>
      <c r="F527" s="117" t="s">
        <v>1030</v>
      </c>
      <c r="G527" s="118" t="s">
        <v>374</v>
      </c>
      <c r="H527" s="119">
        <v>234.16</v>
      </c>
      <c r="I527" s="120"/>
      <c r="J527" s="121">
        <f>ROUND(I527*H527,2)</f>
        <v>0</v>
      </c>
      <c r="K527" s="167"/>
    </row>
    <row r="528" spans="2:11">
      <c r="B528" s="188"/>
      <c r="C528" s="171"/>
      <c r="D528" s="128" t="s">
        <v>410</v>
      </c>
      <c r="E528" s="169" t="s">
        <v>3</v>
      </c>
      <c r="F528" s="170" t="s">
        <v>1031</v>
      </c>
      <c r="G528" s="171"/>
      <c r="H528" s="172">
        <v>234.16</v>
      </c>
      <c r="I528" s="171"/>
      <c r="J528" s="171"/>
      <c r="K528" s="200"/>
    </row>
    <row r="529" spans="2:11">
      <c r="B529" s="188"/>
      <c r="C529" s="177"/>
      <c r="D529" s="128" t="s">
        <v>410</v>
      </c>
      <c r="E529" s="175" t="s">
        <v>3</v>
      </c>
      <c r="F529" s="176" t="s">
        <v>425</v>
      </c>
      <c r="G529" s="177"/>
      <c r="H529" s="178">
        <v>234.16</v>
      </c>
      <c r="I529" s="177"/>
      <c r="J529" s="177"/>
      <c r="K529" s="201"/>
    </row>
    <row r="530" spans="2:11" ht="24">
      <c r="B530" s="188"/>
      <c r="C530" s="115" t="s">
        <v>1032</v>
      </c>
      <c r="D530" s="115" t="s">
        <v>145</v>
      </c>
      <c r="E530" s="116" t="s">
        <v>1033</v>
      </c>
      <c r="F530" s="117" t="s">
        <v>1034</v>
      </c>
      <c r="G530" s="118" t="s">
        <v>374</v>
      </c>
      <c r="H530" s="119">
        <v>14.9</v>
      </c>
      <c r="I530" s="120"/>
      <c r="J530" s="121">
        <f>ROUND(I530*H530,2)</f>
        <v>0</v>
      </c>
      <c r="K530" s="167"/>
    </row>
    <row r="531" spans="2:11">
      <c r="B531" s="188"/>
      <c r="C531" s="171"/>
      <c r="D531" s="128" t="s">
        <v>410</v>
      </c>
      <c r="E531" s="169" t="s">
        <v>3</v>
      </c>
      <c r="F531" s="170" t="s">
        <v>1035</v>
      </c>
      <c r="G531" s="171"/>
      <c r="H531" s="172">
        <v>14.9</v>
      </c>
      <c r="I531" s="171"/>
      <c r="J531" s="171"/>
      <c r="K531" s="200"/>
    </row>
    <row r="532" spans="2:11">
      <c r="B532" s="188"/>
      <c r="C532" s="177"/>
      <c r="D532" s="128" t="s">
        <v>410</v>
      </c>
      <c r="E532" s="175" t="s">
        <v>3</v>
      </c>
      <c r="F532" s="176" t="s">
        <v>425</v>
      </c>
      <c r="G532" s="177"/>
      <c r="H532" s="178">
        <v>14.9</v>
      </c>
      <c r="I532" s="177"/>
      <c r="J532" s="177"/>
      <c r="K532" s="201"/>
    </row>
    <row r="533" spans="2:11" ht="12">
      <c r="B533" s="188"/>
      <c r="C533" s="115" t="s">
        <v>1036</v>
      </c>
      <c r="D533" s="115" t="s">
        <v>145</v>
      </c>
      <c r="E533" s="116" t="s">
        <v>1037</v>
      </c>
      <c r="F533" s="117" t="s">
        <v>1038</v>
      </c>
      <c r="G533" s="118" t="s">
        <v>463</v>
      </c>
      <c r="H533" s="119">
        <v>6</v>
      </c>
      <c r="I533" s="120"/>
      <c r="J533" s="121">
        <f>ROUND(I533*H533,2)</f>
        <v>0</v>
      </c>
      <c r="K533" s="167"/>
    </row>
    <row r="534" spans="2:11">
      <c r="B534" s="188"/>
      <c r="C534" s="171"/>
      <c r="D534" s="128" t="s">
        <v>410</v>
      </c>
      <c r="E534" s="169" t="s">
        <v>3</v>
      </c>
      <c r="F534" s="170" t="s">
        <v>1039</v>
      </c>
      <c r="G534" s="171"/>
      <c r="H534" s="172">
        <v>6</v>
      </c>
      <c r="I534" s="171"/>
      <c r="J534" s="171"/>
      <c r="K534" s="200"/>
    </row>
    <row r="535" spans="2:11">
      <c r="B535" s="188"/>
      <c r="C535" s="177"/>
      <c r="D535" s="128" t="s">
        <v>410</v>
      </c>
      <c r="E535" s="175" t="s">
        <v>3</v>
      </c>
      <c r="F535" s="176" t="s">
        <v>425</v>
      </c>
      <c r="G535" s="177"/>
      <c r="H535" s="178">
        <v>6</v>
      </c>
      <c r="I535" s="177"/>
      <c r="J535" s="177"/>
      <c r="K535" s="201"/>
    </row>
    <row r="536" spans="2:11" ht="24">
      <c r="B536" s="188"/>
      <c r="C536" s="115" t="s">
        <v>1040</v>
      </c>
      <c r="D536" s="115" t="s">
        <v>442</v>
      </c>
      <c r="E536" s="116" t="s">
        <v>1041</v>
      </c>
      <c r="F536" s="117" t="s">
        <v>1042</v>
      </c>
      <c r="G536" s="118" t="s">
        <v>463</v>
      </c>
      <c r="H536" s="119">
        <v>6</v>
      </c>
      <c r="I536" s="120"/>
      <c r="J536" s="121">
        <f>ROUND(I536*H536,2)</f>
        <v>0</v>
      </c>
      <c r="K536" s="167"/>
    </row>
    <row r="537" spans="2:11" ht="24">
      <c r="B537" s="188"/>
      <c r="C537" s="115" t="s">
        <v>1043</v>
      </c>
      <c r="D537" s="115" t="s">
        <v>145</v>
      </c>
      <c r="E537" s="116" t="s">
        <v>1044</v>
      </c>
      <c r="F537" s="117" t="s">
        <v>1045</v>
      </c>
      <c r="G537" s="118" t="s">
        <v>463</v>
      </c>
      <c r="H537" s="119">
        <v>96</v>
      </c>
      <c r="I537" s="120"/>
      <c r="J537" s="121">
        <f>ROUND(I537*H537,2)</f>
        <v>0</v>
      </c>
      <c r="K537" s="167"/>
    </row>
    <row r="538" spans="2:11">
      <c r="B538" s="188"/>
      <c r="C538" s="171"/>
      <c r="D538" s="128" t="s">
        <v>410</v>
      </c>
      <c r="E538" s="169" t="s">
        <v>3</v>
      </c>
      <c r="F538" s="170" t="s">
        <v>1046</v>
      </c>
      <c r="G538" s="171"/>
      <c r="H538" s="172">
        <v>64</v>
      </c>
      <c r="I538" s="171"/>
      <c r="J538" s="171"/>
      <c r="K538" s="200"/>
    </row>
    <row r="539" spans="2:11">
      <c r="B539" s="188"/>
      <c r="C539" s="171"/>
      <c r="D539" s="128" t="s">
        <v>410</v>
      </c>
      <c r="E539" s="169" t="s">
        <v>3</v>
      </c>
      <c r="F539" s="170" t="s">
        <v>1047</v>
      </c>
      <c r="G539" s="171"/>
      <c r="H539" s="172">
        <v>32</v>
      </c>
      <c r="I539" s="171"/>
      <c r="J539" s="171"/>
      <c r="K539" s="200"/>
    </row>
    <row r="540" spans="2:11">
      <c r="B540" s="188"/>
      <c r="C540" s="177"/>
      <c r="D540" s="128" t="s">
        <v>410</v>
      </c>
      <c r="E540" s="175" t="s">
        <v>3</v>
      </c>
      <c r="F540" s="176" t="s">
        <v>425</v>
      </c>
      <c r="G540" s="177"/>
      <c r="H540" s="178">
        <v>96</v>
      </c>
      <c r="I540" s="177"/>
      <c r="J540" s="177"/>
      <c r="K540" s="201"/>
    </row>
    <row r="541" spans="2:11" ht="36">
      <c r="B541" s="188"/>
      <c r="C541" s="115" t="s">
        <v>1048</v>
      </c>
      <c r="D541" s="115" t="s">
        <v>145</v>
      </c>
      <c r="E541" s="116" t="s">
        <v>1049</v>
      </c>
      <c r="F541" s="117" t="s">
        <v>1050</v>
      </c>
      <c r="G541" s="118" t="s">
        <v>1051</v>
      </c>
      <c r="H541" s="119">
        <v>1</v>
      </c>
      <c r="I541" s="120"/>
      <c r="J541" s="121">
        <f>ROUND(I541*H541,2)</f>
        <v>0</v>
      </c>
      <c r="K541" s="167"/>
    </row>
    <row r="542" spans="2:11" ht="19.5">
      <c r="B542" s="188"/>
      <c r="C542" s="1"/>
      <c r="D542" s="128" t="s">
        <v>1052</v>
      </c>
      <c r="E542" s="1"/>
      <c r="F542" s="207" t="s">
        <v>1053</v>
      </c>
      <c r="G542" s="1"/>
      <c r="H542" s="1"/>
      <c r="I542" s="1"/>
      <c r="J542" s="1"/>
      <c r="K542" s="159"/>
    </row>
    <row r="543" spans="2:11" ht="12">
      <c r="B543" s="188"/>
      <c r="C543" s="115" t="s">
        <v>1054</v>
      </c>
      <c r="D543" s="115" t="s">
        <v>145</v>
      </c>
      <c r="E543" s="116" t="s">
        <v>1055</v>
      </c>
      <c r="F543" s="117" t="s">
        <v>1056</v>
      </c>
      <c r="G543" s="118" t="s">
        <v>278</v>
      </c>
      <c r="H543" s="119">
        <v>11.784000000000001</v>
      </c>
      <c r="I543" s="120"/>
      <c r="J543" s="121">
        <f>ROUND(I543*H543,2)</f>
        <v>0</v>
      </c>
      <c r="K543" s="167"/>
    </row>
    <row r="544" spans="2:11" ht="22.5">
      <c r="B544" s="188"/>
      <c r="C544" s="194"/>
      <c r="D544" s="128" t="s">
        <v>410</v>
      </c>
      <c r="E544" s="195" t="s">
        <v>3</v>
      </c>
      <c r="F544" s="196" t="s">
        <v>1057</v>
      </c>
      <c r="G544" s="194"/>
      <c r="H544" s="195" t="s">
        <v>3</v>
      </c>
      <c r="I544" s="194"/>
      <c r="J544" s="194"/>
      <c r="K544" s="205"/>
    </row>
    <row r="545" spans="2:11">
      <c r="B545" s="188"/>
      <c r="C545" s="171"/>
      <c r="D545" s="128" t="s">
        <v>410</v>
      </c>
      <c r="E545" s="169" t="s">
        <v>3</v>
      </c>
      <c r="F545" s="170" t="s">
        <v>1058</v>
      </c>
      <c r="G545" s="171"/>
      <c r="H545" s="172">
        <v>0.76800000000000002</v>
      </c>
      <c r="I545" s="171"/>
      <c r="J545" s="171"/>
      <c r="K545" s="200"/>
    </row>
    <row r="546" spans="2:11" ht="22.5">
      <c r="B546" s="188"/>
      <c r="C546" s="194"/>
      <c r="D546" s="128" t="s">
        <v>410</v>
      </c>
      <c r="E546" s="195" t="s">
        <v>3</v>
      </c>
      <c r="F546" s="196" t="s">
        <v>1059</v>
      </c>
      <c r="G546" s="194"/>
      <c r="H546" s="195" t="s">
        <v>3</v>
      </c>
      <c r="I546" s="194"/>
      <c r="J546" s="194"/>
      <c r="K546" s="205"/>
    </row>
    <row r="547" spans="2:11">
      <c r="B547" s="188"/>
      <c r="C547" s="171"/>
      <c r="D547" s="128" t="s">
        <v>410</v>
      </c>
      <c r="E547" s="169" t="s">
        <v>3</v>
      </c>
      <c r="F547" s="170" t="s">
        <v>1060</v>
      </c>
      <c r="G547" s="171"/>
      <c r="H547" s="172">
        <v>1.1879999999999999</v>
      </c>
      <c r="I547" s="171"/>
      <c r="J547" s="171"/>
      <c r="K547" s="200"/>
    </row>
    <row r="548" spans="2:11">
      <c r="B548" s="188"/>
      <c r="C548" s="171"/>
      <c r="D548" s="128" t="s">
        <v>410</v>
      </c>
      <c r="E548" s="169" t="s">
        <v>3</v>
      </c>
      <c r="F548" s="170" t="s">
        <v>1061</v>
      </c>
      <c r="G548" s="171"/>
      <c r="H548" s="172">
        <v>1.4219999999999999</v>
      </c>
      <c r="I548" s="171"/>
      <c r="J548" s="171"/>
      <c r="K548" s="200"/>
    </row>
    <row r="549" spans="2:11">
      <c r="B549" s="188"/>
      <c r="C549" s="171"/>
      <c r="D549" s="128" t="s">
        <v>410</v>
      </c>
      <c r="E549" s="169" t="s">
        <v>3</v>
      </c>
      <c r="F549" s="170" t="s">
        <v>1062</v>
      </c>
      <c r="G549" s="171"/>
      <c r="H549" s="172">
        <v>1.6080000000000001</v>
      </c>
      <c r="I549" s="171"/>
      <c r="J549" s="171"/>
      <c r="K549" s="200"/>
    </row>
    <row r="550" spans="2:11">
      <c r="B550" s="188"/>
      <c r="C550" s="171"/>
      <c r="D550" s="128" t="s">
        <v>410</v>
      </c>
      <c r="E550" s="169" t="s">
        <v>3</v>
      </c>
      <c r="F550" s="170" t="s">
        <v>1063</v>
      </c>
      <c r="G550" s="171"/>
      <c r="H550" s="172">
        <v>2.2890000000000001</v>
      </c>
      <c r="I550" s="171"/>
      <c r="J550" s="171"/>
      <c r="K550" s="200"/>
    </row>
    <row r="551" spans="2:11">
      <c r="B551" s="188"/>
      <c r="C551" s="171"/>
      <c r="D551" s="128" t="s">
        <v>410</v>
      </c>
      <c r="E551" s="169" t="s">
        <v>3</v>
      </c>
      <c r="F551" s="170" t="s">
        <v>1064</v>
      </c>
      <c r="G551" s="171"/>
      <c r="H551" s="172">
        <v>3.8220000000000001</v>
      </c>
      <c r="I551" s="171"/>
      <c r="J551" s="171"/>
      <c r="K551" s="200"/>
    </row>
    <row r="552" spans="2:11" ht="22.5">
      <c r="B552" s="188"/>
      <c r="C552" s="171"/>
      <c r="D552" s="128" t="s">
        <v>410</v>
      </c>
      <c r="E552" s="169" t="s">
        <v>3</v>
      </c>
      <c r="F552" s="170" t="s">
        <v>1065</v>
      </c>
      <c r="G552" s="171"/>
      <c r="H552" s="172">
        <v>0.22600000000000001</v>
      </c>
      <c r="I552" s="171"/>
      <c r="J552" s="171"/>
      <c r="K552" s="200"/>
    </row>
    <row r="553" spans="2:11">
      <c r="B553" s="188"/>
      <c r="C553" s="171"/>
      <c r="D553" s="128" t="s">
        <v>410</v>
      </c>
      <c r="E553" s="169" t="s">
        <v>3</v>
      </c>
      <c r="F553" s="170" t="s">
        <v>1066</v>
      </c>
      <c r="G553" s="171"/>
      <c r="H553" s="172">
        <v>0.46100000000000002</v>
      </c>
      <c r="I553" s="171"/>
      <c r="J553" s="171"/>
      <c r="K553" s="200"/>
    </row>
    <row r="554" spans="2:11">
      <c r="B554" s="188"/>
      <c r="C554" s="177"/>
      <c r="D554" s="128" t="s">
        <v>410</v>
      </c>
      <c r="E554" s="175" t="s">
        <v>3</v>
      </c>
      <c r="F554" s="176" t="s">
        <v>425</v>
      </c>
      <c r="G554" s="177"/>
      <c r="H554" s="178">
        <v>11.784000000000001</v>
      </c>
      <c r="I554" s="177"/>
      <c r="J554" s="177"/>
      <c r="K554" s="201"/>
    </row>
    <row r="555" spans="2:11" ht="24">
      <c r="B555" s="188"/>
      <c r="C555" s="115" t="s">
        <v>1067</v>
      </c>
      <c r="D555" s="115" t="s">
        <v>145</v>
      </c>
      <c r="E555" s="116" t="s">
        <v>1068</v>
      </c>
      <c r="F555" s="117" t="s">
        <v>1069</v>
      </c>
      <c r="G555" s="118" t="s">
        <v>374</v>
      </c>
      <c r="H555" s="119">
        <v>55.997</v>
      </c>
      <c r="I555" s="120"/>
      <c r="J555" s="121">
        <f>ROUND(I555*H555,2)</f>
        <v>0</v>
      </c>
      <c r="K555" s="167"/>
    </row>
    <row r="556" spans="2:11">
      <c r="B556" s="188"/>
      <c r="C556" s="194"/>
      <c r="D556" s="128" t="s">
        <v>410</v>
      </c>
      <c r="E556" s="195" t="s">
        <v>3</v>
      </c>
      <c r="F556" s="196" t="s">
        <v>1070</v>
      </c>
      <c r="G556" s="194"/>
      <c r="H556" s="195" t="s">
        <v>3</v>
      </c>
      <c r="I556" s="194"/>
      <c r="J556" s="194"/>
      <c r="K556" s="205"/>
    </row>
    <row r="557" spans="2:11">
      <c r="B557" s="188"/>
      <c r="C557" s="171"/>
      <c r="D557" s="128" t="s">
        <v>410</v>
      </c>
      <c r="E557" s="169" t="s">
        <v>3</v>
      </c>
      <c r="F557" s="170" t="s">
        <v>1071</v>
      </c>
      <c r="G557" s="171"/>
      <c r="H557" s="172">
        <v>13.592000000000001</v>
      </c>
      <c r="I557" s="171"/>
      <c r="J557" s="171"/>
      <c r="K557" s="200"/>
    </row>
    <row r="558" spans="2:11">
      <c r="B558" s="188"/>
      <c r="C558" s="171"/>
      <c r="D558" s="128" t="s">
        <v>410</v>
      </c>
      <c r="E558" s="169" t="s">
        <v>3</v>
      </c>
      <c r="F558" s="170" t="s">
        <v>1072</v>
      </c>
      <c r="G558" s="171"/>
      <c r="H558" s="172">
        <v>42.405000000000001</v>
      </c>
      <c r="I558" s="171"/>
      <c r="J558" s="171"/>
      <c r="K558" s="200"/>
    </row>
    <row r="559" spans="2:11">
      <c r="B559" s="188"/>
      <c r="C559" s="177"/>
      <c r="D559" s="128" t="s">
        <v>410</v>
      </c>
      <c r="E559" s="175" t="s">
        <v>3</v>
      </c>
      <c r="F559" s="176" t="s">
        <v>425</v>
      </c>
      <c r="G559" s="177"/>
      <c r="H559" s="178">
        <v>55.997</v>
      </c>
      <c r="I559" s="177"/>
      <c r="J559" s="177"/>
      <c r="K559" s="201"/>
    </row>
    <row r="560" spans="2:11" ht="24">
      <c r="B560" s="188"/>
      <c r="C560" s="115" t="s">
        <v>1073</v>
      </c>
      <c r="D560" s="115" t="s">
        <v>145</v>
      </c>
      <c r="E560" s="116" t="s">
        <v>1074</v>
      </c>
      <c r="F560" s="117" t="s">
        <v>1075</v>
      </c>
      <c r="G560" s="118" t="s">
        <v>278</v>
      </c>
      <c r="H560" s="119">
        <v>19.943000000000001</v>
      </c>
      <c r="I560" s="120"/>
      <c r="J560" s="121">
        <f>ROUND(I560*H560,2)</f>
        <v>0</v>
      </c>
      <c r="K560" s="167"/>
    </row>
    <row r="561" spans="2:11">
      <c r="B561" s="188"/>
      <c r="C561" s="194"/>
      <c r="D561" s="128" t="s">
        <v>410</v>
      </c>
      <c r="E561" s="195" t="s">
        <v>3</v>
      </c>
      <c r="F561" s="196" t="s">
        <v>1070</v>
      </c>
      <c r="G561" s="194"/>
      <c r="H561" s="195" t="s">
        <v>3</v>
      </c>
      <c r="I561" s="194"/>
      <c r="J561" s="194"/>
      <c r="K561" s="205"/>
    </row>
    <row r="562" spans="2:11" ht="22.5">
      <c r="B562" s="188"/>
      <c r="C562" s="171"/>
      <c r="D562" s="128" t="s">
        <v>410</v>
      </c>
      <c r="E562" s="169" t="s">
        <v>3</v>
      </c>
      <c r="F562" s="170" t="s">
        <v>1076</v>
      </c>
      <c r="G562" s="171"/>
      <c r="H562" s="172">
        <v>4.6479999999999997</v>
      </c>
      <c r="I562" s="171"/>
      <c r="J562" s="171"/>
      <c r="K562" s="200"/>
    </row>
    <row r="563" spans="2:11">
      <c r="B563" s="188"/>
      <c r="C563" s="171"/>
      <c r="D563" s="128" t="s">
        <v>410</v>
      </c>
      <c r="E563" s="169" t="s">
        <v>3</v>
      </c>
      <c r="F563" s="170" t="s">
        <v>1077</v>
      </c>
      <c r="G563" s="171"/>
      <c r="H563" s="172">
        <v>16.145</v>
      </c>
      <c r="I563" s="171"/>
      <c r="J563" s="171"/>
      <c r="K563" s="200"/>
    </row>
    <row r="564" spans="2:11">
      <c r="B564" s="188"/>
      <c r="C564" s="171"/>
      <c r="D564" s="128" t="s">
        <v>410</v>
      </c>
      <c r="E564" s="169" t="s">
        <v>3</v>
      </c>
      <c r="F564" s="170" t="s">
        <v>1078</v>
      </c>
      <c r="G564" s="171"/>
      <c r="H564" s="172">
        <v>-5.85</v>
      </c>
      <c r="I564" s="171"/>
      <c r="J564" s="171"/>
      <c r="K564" s="200"/>
    </row>
    <row r="565" spans="2:11">
      <c r="B565" s="188"/>
      <c r="C565" s="171"/>
      <c r="D565" s="128" t="s">
        <v>410</v>
      </c>
      <c r="E565" s="169" t="s">
        <v>3</v>
      </c>
      <c r="F565" s="170" t="s">
        <v>1079</v>
      </c>
      <c r="G565" s="171"/>
      <c r="H565" s="172">
        <v>5</v>
      </c>
      <c r="I565" s="171"/>
      <c r="J565" s="171"/>
      <c r="K565" s="200"/>
    </row>
    <row r="566" spans="2:11">
      <c r="B566" s="188"/>
      <c r="C566" s="177"/>
      <c r="D566" s="128" t="s">
        <v>410</v>
      </c>
      <c r="E566" s="175" t="s">
        <v>3</v>
      </c>
      <c r="F566" s="176" t="s">
        <v>425</v>
      </c>
      <c r="G566" s="177"/>
      <c r="H566" s="178">
        <v>19.943000000000001</v>
      </c>
      <c r="I566" s="177"/>
      <c r="J566" s="177"/>
      <c r="K566" s="201"/>
    </row>
    <row r="567" spans="2:11" ht="12">
      <c r="B567" s="188"/>
      <c r="C567" s="115" t="s">
        <v>1080</v>
      </c>
      <c r="D567" s="115" t="s">
        <v>145</v>
      </c>
      <c r="E567" s="116" t="s">
        <v>1081</v>
      </c>
      <c r="F567" s="117" t="s">
        <v>1082</v>
      </c>
      <c r="G567" s="118" t="s">
        <v>278</v>
      </c>
      <c r="H567" s="119">
        <v>1.8380000000000001</v>
      </c>
      <c r="I567" s="120"/>
      <c r="J567" s="121">
        <f>ROUND(I567*H567,2)</f>
        <v>0</v>
      </c>
      <c r="K567" s="167"/>
    </row>
    <row r="568" spans="2:11" ht="22.5">
      <c r="B568" s="188"/>
      <c r="C568" s="171"/>
      <c r="D568" s="128" t="s">
        <v>410</v>
      </c>
      <c r="E568" s="169" t="s">
        <v>3</v>
      </c>
      <c r="F568" s="170" t="s">
        <v>1083</v>
      </c>
      <c r="G568" s="171"/>
      <c r="H568" s="172">
        <v>0.52600000000000002</v>
      </c>
      <c r="I568" s="171"/>
      <c r="J568" s="171"/>
      <c r="K568" s="200"/>
    </row>
    <row r="569" spans="2:11">
      <c r="B569" s="188"/>
      <c r="C569" s="171"/>
      <c r="D569" s="128" t="s">
        <v>410</v>
      </c>
      <c r="E569" s="169" t="s">
        <v>3</v>
      </c>
      <c r="F569" s="170" t="s">
        <v>1084</v>
      </c>
      <c r="G569" s="171"/>
      <c r="H569" s="172">
        <v>0.68799999999999994</v>
      </c>
      <c r="I569" s="171"/>
      <c r="J569" s="171"/>
      <c r="K569" s="200"/>
    </row>
    <row r="570" spans="2:11">
      <c r="B570" s="188"/>
      <c r="C570" s="171"/>
      <c r="D570" s="128" t="s">
        <v>410</v>
      </c>
      <c r="E570" s="169" t="s">
        <v>3</v>
      </c>
      <c r="F570" s="170" t="s">
        <v>1085</v>
      </c>
      <c r="G570" s="171"/>
      <c r="H570" s="172">
        <v>0.624</v>
      </c>
      <c r="I570" s="171"/>
      <c r="J570" s="171"/>
      <c r="K570" s="200"/>
    </row>
    <row r="571" spans="2:11">
      <c r="B571" s="188"/>
      <c r="C571" s="177"/>
      <c r="D571" s="128" t="s">
        <v>410</v>
      </c>
      <c r="E571" s="175" t="s">
        <v>3</v>
      </c>
      <c r="F571" s="176" t="s">
        <v>425</v>
      </c>
      <c r="G571" s="177"/>
      <c r="H571" s="178">
        <v>1.8380000000000001</v>
      </c>
      <c r="I571" s="177"/>
      <c r="J571" s="177"/>
      <c r="K571" s="201"/>
    </row>
    <row r="572" spans="2:11" ht="24">
      <c r="B572" s="188"/>
      <c r="C572" s="115" t="s">
        <v>1086</v>
      </c>
      <c r="D572" s="115" t="s">
        <v>145</v>
      </c>
      <c r="E572" s="116" t="s">
        <v>1087</v>
      </c>
      <c r="F572" s="117" t="s">
        <v>1088</v>
      </c>
      <c r="G572" s="118" t="s">
        <v>374</v>
      </c>
      <c r="H572" s="119">
        <v>74.599999999999994</v>
      </c>
      <c r="I572" s="120"/>
      <c r="J572" s="121">
        <f>ROUND(I572*H572,2)</f>
        <v>0</v>
      </c>
      <c r="K572" s="167"/>
    </row>
    <row r="573" spans="2:11">
      <c r="B573" s="188"/>
      <c r="C573" s="171"/>
      <c r="D573" s="128" t="s">
        <v>410</v>
      </c>
      <c r="E573" s="169" t="s">
        <v>3</v>
      </c>
      <c r="F573" s="170" t="s">
        <v>1089</v>
      </c>
      <c r="G573" s="171"/>
      <c r="H573" s="172">
        <v>72.569000000000003</v>
      </c>
      <c r="I573" s="171"/>
      <c r="J573" s="171"/>
      <c r="K573" s="200"/>
    </row>
    <row r="574" spans="2:11">
      <c r="B574" s="188"/>
      <c r="C574" s="171"/>
      <c r="D574" s="128" t="s">
        <v>410</v>
      </c>
      <c r="E574" s="169" t="s">
        <v>3</v>
      </c>
      <c r="F574" s="170" t="s">
        <v>1090</v>
      </c>
      <c r="G574" s="171"/>
      <c r="H574" s="172">
        <v>2.0310000000000001</v>
      </c>
      <c r="I574" s="171"/>
      <c r="J574" s="171"/>
      <c r="K574" s="200"/>
    </row>
    <row r="575" spans="2:11">
      <c r="B575" s="188"/>
      <c r="C575" s="177"/>
      <c r="D575" s="128" t="s">
        <v>410</v>
      </c>
      <c r="E575" s="175" t="s">
        <v>3</v>
      </c>
      <c r="F575" s="176" t="s">
        <v>425</v>
      </c>
      <c r="G575" s="177"/>
      <c r="H575" s="178">
        <v>74.599999999999994</v>
      </c>
      <c r="I575" s="177"/>
      <c r="J575" s="177"/>
      <c r="K575" s="201"/>
    </row>
    <row r="576" spans="2:11" ht="12">
      <c r="B576" s="188"/>
      <c r="C576" s="115" t="s">
        <v>1091</v>
      </c>
      <c r="D576" s="115" t="s">
        <v>145</v>
      </c>
      <c r="E576" s="116" t="s">
        <v>1092</v>
      </c>
      <c r="F576" s="117" t="s">
        <v>1093</v>
      </c>
      <c r="G576" s="118" t="s">
        <v>278</v>
      </c>
      <c r="H576" s="119">
        <v>14.513999999999999</v>
      </c>
      <c r="I576" s="120"/>
      <c r="J576" s="121">
        <f>ROUND(I576*H576,2)</f>
        <v>0</v>
      </c>
      <c r="K576" s="167"/>
    </row>
    <row r="577" spans="2:11">
      <c r="B577" s="188"/>
      <c r="C577" s="171"/>
      <c r="D577" s="128" t="s">
        <v>410</v>
      </c>
      <c r="E577" s="169" t="s">
        <v>3</v>
      </c>
      <c r="F577" s="170" t="s">
        <v>1094</v>
      </c>
      <c r="G577" s="171"/>
      <c r="H577" s="172">
        <v>14.513999999999999</v>
      </c>
      <c r="I577" s="171"/>
      <c r="J577" s="171"/>
      <c r="K577" s="200"/>
    </row>
    <row r="578" spans="2:11">
      <c r="B578" s="188"/>
      <c r="C578" s="177"/>
      <c r="D578" s="128" t="s">
        <v>410</v>
      </c>
      <c r="E578" s="175" t="s">
        <v>3</v>
      </c>
      <c r="F578" s="176" t="s">
        <v>425</v>
      </c>
      <c r="G578" s="177"/>
      <c r="H578" s="178">
        <v>14.513999999999999</v>
      </c>
      <c r="I578" s="177"/>
      <c r="J578" s="177"/>
      <c r="K578" s="201"/>
    </row>
    <row r="579" spans="2:11" ht="24">
      <c r="B579" s="188"/>
      <c r="C579" s="115" t="s">
        <v>1095</v>
      </c>
      <c r="D579" s="115" t="s">
        <v>145</v>
      </c>
      <c r="E579" s="116" t="s">
        <v>1096</v>
      </c>
      <c r="F579" s="117" t="s">
        <v>1097</v>
      </c>
      <c r="G579" s="118" t="s">
        <v>435</v>
      </c>
      <c r="H579" s="119">
        <v>0.20799999999999999</v>
      </c>
      <c r="I579" s="120"/>
      <c r="J579" s="121">
        <f>ROUND(I579*H579,2)</f>
        <v>0</v>
      </c>
      <c r="K579" s="167"/>
    </row>
    <row r="580" spans="2:11" ht="22.5">
      <c r="B580" s="188"/>
      <c r="C580" s="171"/>
      <c r="D580" s="128" t="s">
        <v>410</v>
      </c>
      <c r="E580" s="169" t="s">
        <v>3</v>
      </c>
      <c r="F580" s="170" t="s">
        <v>1098</v>
      </c>
      <c r="G580" s="171"/>
      <c r="H580" s="172">
        <v>0.20799999999999999</v>
      </c>
      <c r="I580" s="171"/>
      <c r="J580" s="171"/>
      <c r="K580" s="200"/>
    </row>
    <row r="581" spans="2:11">
      <c r="B581" s="188"/>
      <c r="C581" s="177"/>
      <c r="D581" s="128" t="s">
        <v>410</v>
      </c>
      <c r="E581" s="175" t="s">
        <v>3</v>
      </c>
      <c r="F581" s="176" t="s">
        <v>425</v>
      </c>
      <c r="G581" s="177"/>
      <c r="H581" s="178">
        <v>0.20799999999999999</v>
      </c>
      <c r="I581" s="177"/>
      <c r="J581" s="177"/>
      <c r="K581" s="201"/>
    </row>
    <row r="582" spans="2:11" ht="24">
      <c r="B582" s="188"/>
      <c r="C582" s="115" t="s">
        <v>1099</v>
      </c>
      <c r="D582" s="115" t="s">
        <v>145</v>
      </c>
      <c r="E582" s="116" t="s">
        <v>1100</v>
      </c>
      <c r="F582" s="117" t="s">
        <v>1101</v>
      </c>
      <c r="G582" s="118" t="s">
        <v>435</v>
      </c>
      <c r="H582" s="119">
        <v>4.7969999999999997</v>
      </c>
      <c r="I582" s="120"/>
      <c r="J582" s="121">
        <f>ROUND(I582*H582,2)</f>
        <v>0</v>
      </c>
      <c r="K582" s="167"/>
    </row>
    <row r="583" spans="2:11" ht="22.5">
      <c r="B583" s="188"/>
      <c r="C583" s="171"/>
      <c r="D583" s="128" t="s">
        <v>410</v>
      </c>
      <c r="E583" s="169" t="s">
        <v>3</v>
      </c>
      <c r="F583" s="170" t="s">
        <v>1102</v>
      </c>
      <c r="G583" s="171"/>
      <c r="H583" s="172">
        <v>0.624</v>
      </c>
      <c r="I583" s="171"/>
      <c r="J583" s="171"/>
      <c r="K583" s="200"/>
    </row>
    <row r="584" spans="2:11" ht="22.5">
      <c r="B584" s="188"/>
      <c r="C584" s="171"/>
      <c r="D584" s="128" t="s">
        <v>410</v>
      </c>
      <c r="E584" s="169" t="s">
        <v>3</v>
      </c>
      <c r="F584" s="170" t="s">
        <v>1103</v>
      </c>
      <c r="G584" s="171"/>
      <c r="H584" s="172">
        <v>4.173</v>
      </c>
      <c r="I584" s="171"/>
      <c r="J584" s="171"/>
      <c r="K584" s="200"/>
    </row>
    <row r="585" spans="2:11">
      <c r="B585" s="188"/>
      <c r="C585" s="177"/>
      <c r="D585" s="128" t="s">
        <v>410</v>
      </c>
      <c r="E585" s="175" t="s">
        <v>3</v>
      </c>
      <c r="F585" s="176" t="s">
        <v>425</v>
      </c>
      <c r="G585" s="177"/>
      <c r="H585" s="178">
        <v>4.7969999999999997</v>
      </c>
      <c r="I585" s="177"/>
      <c r="J585" s="177"/>
      <c r="K585" s="201"/>
    </row>
    <row r="586" spans="2:11" ht="36">
      <c r="B586" s="188"/>
      <c r="C586" s="115" t="s">
        <v>1104</v>
      </c>
      <c r="D586" s="115" t="s">
        <v>145</v>
      </c>
      <c r="E586" s="116" t="s">
        <v>1105</v>
      </c>
      <c r="F586" s="117" t="s">
        <v>1106</v>
      </c>
      <c r="G586" s="118" t="s">
        <v>278</v>
      </c>
      <c r="H586" s="119">
        <v>15.207000000000001</v>
      </c>
      <c r="I586" s="120"/>
      <c r="J586" s="121">
        <f>ROUND(I586*H586,2)</f>
        <v>0</v>
      </c>
      <c r="K586" s="167"/>
    </row>
    <row r="587" spans="2:11" ht="22.5">
      <c r="B587" s="188"/>
      <c r="C587" s="171"/>
      <c r="D587" s="128" t="s">
        <v>410</v>
      </c>
      <c r="E587" s="169" t="s">
        <v>3</v>
      </c>
      <c r="F587" s="170" t="s">
        <v>1107</v>
      </c>
      <c r="G587" s="171"/>
      <c r="H587" s="172">
        <v>2.1480000000000001</v>
      </c>
      <c r="I587" s="171"/>
      <c r="J587" s="171"/>
      <c r="K587" s="200"/>
    </row>
    <row r="588" spans="2:11">
      <c r="B588" s="188"/>
      <c r="C588" s="171"/>
      <c r="D588" s="128" t="s">
        <v>410</v>
      </c>
      <c r="E588" s="169" t="s">
        <v>3</v>
      </c>
      <c r="F588" s="170" t="s">
        <v>1108</v>
      </c>
      <c r="G588" s="171"/>
      <c r="H588" s="172">
        <v>6.7220000000000004</v>
      </c>
      <c r="I588" s="171"/>
      <c r="J588" s="171"/>
      <c r="K588" s="200"/>
    </row>
    <row r="589" spans="2:11">
      <c r="B589" s="188"/>
      <c r="C589" s="190"/>
      <c r="D589" s="128" t="s">
        <v>410</v>
      </c>
      <c r="E589" s="191" t="s">
        <v>3</v>
      </c>
      <c r="F589" s="192" t="s">
        <v>672</v>
      </c>
      <c r="G589" s="190"/>
      <c r="H589" s="193">
        <v>8.8699999999999992</v>
      </c>
      <c r="I589" s="190"/>
      <c r="J589" s="190"/>
      <c r="K589" s="206"/>
    </row>
    <row r="590" spans="2:11">
      <c r="B590" s="188"/>
      <c r="C590" s="171"/>
      <c r="D590" s="128" t="s">
        <v>410</v>
      </c>
      <c r="E590" s="169" t="s">
        <v>3</v>
      </c>
      <c r="F590" s="170" t="s">
        <v>1109</v>
      </c>
      <c r="G590" s="171"/>
      <c r="H590" s="172">
        <v>11.795999999999999</v>
      </c>
      <c r="I590" s="171"/>
      <c r="J590" s="171"/>
      <c r="K590" s="200"/>
    </row>
    <row r="591" spans="2:11">
      <c r="B591" s="188"/>
      <c r="C591" s="194"/>
      <c r="D591" s="128" t="s">
        <v>410</v>
      </c>
      <c r="E591" s="195" t="s">
        <v>3</v>
      </c>
      <c r="F591" s="196" t="s">
        <v>1110</v>
      </c>
      <c r="G591" s="194"/>
      <c r="H591" s="195" t="s">
        <v>3</v>
      </c>
      <c r="I591" s="194"/>
      <c r="J591" s="194"/>
      <c r="K591" s="205"/>
    </row>
    <row r="592" spans="2:11">
      <c r="B592" s="188"/>
      <c r="C592" s="171"/>
      <c r="D592" s="128" t="s">
        <v>410</v>
      </c>
      <c r="E592" s="169" t="s">
        <v>3</v>
      </c>
      <c r="F592" s="170" t="s">
        <v>1111</v>
      </c>
      <c r="G592" s="171"/>
      <c r="H592" s="172">
        <v>-0.60199999999999998</v>
      </c>
      <c r="I592" s="171"/>
      <c r="J592" s="171"/>
      <c r="K592" s="200"/>
    </row>
    <row r="593" spans="2:11">
      <c r="B593" s="188"/>
      <c r="C593" s="171"/>
      <c r="D593" s="128" t="s">
        <v>410</v>
      </c>
      <c r="E593" s="169" t="s">
        <v>3</v>
      </c>
      <c r="F593" s="170" t="s">
        <v>1112</v>
      </c>
      <c r="G593" s="171"/>
      <c r="H593" s="172">
        <v>-0.72</v>
      </c>
      <c r="I593" s="171"/>
      <c r="J593" s="171"/>
      <c r="K593" s="200"/>
    </row>
    <row r="594" spans="2:11">
      <c r="B594" s="188"/>
      <c r="C594" s="171"/>
      <c r="D594" s="128" t="s">
        <v>410</v>
      </c>
      <c r="E594" s="169" t="s">
        <v>3</v>
      </c>
      <c r="F594" s="170" t="s">
        <v>1113</v>
      </c>
      <c r="G594" s="171"/>
      <c r="H594" s="172">
        <v>-0.81399999999999995</v>
      </c>
      <c r="I594" s="171"/>
      <c r="J594" s="171"/>
      <c r="K594" s="200"/>
    </row>
    <row r="595" spans="2:11">
      <c r="B595" s="188"/>
      <c r="C595" s="171"/>
      <c r="D595" s="128" t="s">
        <v>410</v>
      </c>
      <c r="E595" s="169" t="s">
        <v>3</v>
      </c>
      <c r="F595" s="170" t="s">
        <v>1114</v>
      </c>
      <c r="G595" s="171"/>
      <c r="H595" s="172">
        <v>-1.159</v>
      </c>
      <c r="I595" s="171"/>
      <c r="J595" s="171"/>
      <c r="K595" s="200"/>
    </row>
    <row r="596" spans="2:11">
      <c r="B596" s="188"/>
      <c r="C596" s="171"/>
      <c r="D596" s="128" t="s">
        <v>410</v>
      </c>
      <c r="E596" s="169" t="s">
        <v>3</v>
      </c>
      <c r="F596" s="170" t="s">
        <v>1115</v>
      </c>
      <c r="G596" s="171"/>
      <c r="H596" s="172">
        <v>-1.9350000000000001</v>
      </c>
      <c r="I596" s="171"/>
      <c r="J596" s="171"/>
      <c r="K596" s="200"/>
    </row>
    <row r="597" spans="2:11" ht="22.5">
      <c r="B597" s="188"/>
      <c r="C597" s="171"/>
      <c r="D597" s="128" t="s">
        <v>410</v>
      </c>
      <c r="E597" s="169" t="s">
        <v>3</v>
      </c>
      <c r="F597" s="170" t="s">
        <v>1116</v>
      </c>
      <c r="G597" s="171"/>
      <c r="H597" s="172">
        <v>-7.4999999999999997E-2</v>
      </c>
      <c r="I597" s="171"/>
      <c r="J597" s="171"/>
      <c r="K597" s="200"/>
    </row>
    <row r="598" spans="2:11">
      <c r="B598" s="188"/>
      <c r="C598" s="171"/>
      <c r="D598" s="128" t="s">
        <v>410</v>
      </c>
      <c r="E598" s="169" t="s">
        <v>3</v>
      </c>
      <c r="F598" s="170" t="s">
        <v>1117</v>
      </c>
      <c r="G598" s="171"/>
      <c r="H598" s="172">
        <v>-0.154</v>
      </c>
      <c r="I598" s="171"/>
      <c r="J598" s="171"/>
      <c r="K598" s="200"/>
    </row>
    <row r="599" spans="2:11">
      <c r="B599" s="188"/>
      <c r="C599" s="190"/>
      <c r="D599" s="128" t="s">
        <v>410</v>
      </c>
      <c r="E599" s="191" t="s">
        <v>3</v>
      </c>
      <c r="F599" s="192" t="s">
        <v>672</v>
      </c>
      <c r="G599" s="190"/>
      <c r="H599" s="193">
        <v>6.3369999999999997</v>
      </c>
      <c r="I599" s="190"/>
      <c r="J599" s="190"/>
      <c r="K599" s="206"/>
    </row>
    <row r="600" spans="2:11">
      <c r="B600" s="188"/>
      <c r="C600" s="177"/>
      <c r="D600" s="128" t="s">
        <v>410</v>
      </c>
      <c r="E600" s="175" t="s">
        <v>3</v>
      </c>
      <c r="F600" s="176" t="s">
        <v>425</v>
      </c>
      <c r="G600" s="177"/>
      <c r="H600" s="178">
        <v>15.207000000000001</v>
      </c>
      <c r="I600" s="177"/>
      <c r="J600" s="177"/>
      <c r="K600" s="201"/>
    </row>
    <row r="601" spans="2:11" ht="24">
      <c r="B601" s="188"/>
      <c r="C601" s="115" t="s">
        <v>1118</v>
      </c>
      <c r="D601" s="115" t="s">
        <v>145</v>
      </c>
      <c r="E601" s="116" t="s">
        <v>1119</v>
      </c>
      <c r="F601" s="117" t="s">
        <v>1120</v>
      </c>
      <c r="G601" s="118" t="s">
        <v>278</v>
      </c>
      <c r="H601" s="119">
        <v>0.71599999999999997</v>
      </c>
      <c r="I601" s="120"/>
      <c r="J601" s="121">
        <f>ROUND(I601*H601,2)</f>
        <v>0</v>
      </c>
      <c r="K601" s="167"/>
    </row>
    <row r="602" spans="2:11" ht="22.5">
      <c r="B602" s="188"/>
      <c r="C602" s="171"/>
      <c r="D602" s="128" t="s">
        <v>410</v>
      </c>
      <c r="E602" s="169" t="s">
        <v>3</v>
      </c>
      <c r="F602" s="170" t="s">
        <v>1121</v>
      </c>
      <c r="G602" s="171"/>
      <c r="H602" s="172">
        <v>0.71599999999999997</v>
      </c>
      <c r="I602" s="171"/>
      <c r="J602" s="171"/>
      <c r="K602" s="200"/>
    </row>
    <row r="603" spans="2:11">
      <c r="B603" s="188"/>
      <c r="C603" s="177"/>
      <c r="D603" s="128" t="s">
        <v>410</v>
      </c>
      <c r="E603" s="175" t="s">
        <v>3</v>
      </c>
      <c r="F603" s="176" t="s">
        <v>425</v>
      </c>
      <c r="G603" s="177"/>
      <c r="H603" s="178">
        <v>0.71599999999999997</v>
      </c>
      <c r="I603" s="177"/>
      <c r="J603" s="177"/>
      <c r="K603" s="201"/>
    </row>
    <row r="604" spans="2:11" ht="24">
      <c r="B604" s="188"/>
      <c r="C604" s="115" t="s">
        <v>1122</v>
      </c>
      <c r="D604" s="115" t="s">
        <v>145</v>
      </c>
      <c r="E604" s="116" t="s">
        <v>1123</v>
      </c>
      <c r="F604" s="117" t="s">
        <v>1124</v>
      </c>
      <c r="G604" s="118" t="s">
        <v>278</v>
      </c>
      <c r="H604" s="119">
        <v>15.207000000000001</v>
      </c>
      <c r="I604" s="120"/>
      <c r="J604" s="121">
        <f>ROUND(I604*H604,2)</f>
        <v>0</v>
      </c>
      <c r="K604" s="167"/>
    </row>
    <row r="605" spans="2:11" ht="12">
      <c r="B605" s="188"/>
      <c r="C605" s="115" t="s">
        <v>1125</v>
      </c>
      <c r="D605" s="115" t="s">
        <v>145</v>
      </c>
      <c r="E605" s="116" t="s">
        <v>1126</v>
      </c>
      <c r="F605" s="117" t="s">
        <v>1127</v>
      </c>
      <c r="G605" s="118" t="s">
        <v>374</v>
      </c>
      <c r="H605" s="119">
        <v>4.3250000000000002</v>
      </c>
      <c r="I605" s="120"/>
      <c r="J605" s="121">
        <f>ROUND(I605*H605,2)</f>
        <v>0</v>
      </c>
      <c r="K605" s="167"/>
    </row>
    <row r="606" spans="2:11">
      <c r="B606" s="188"/>
      <c r="C606" s="171"/>
      <c r="D606" s="128" t="s">
        <v>410</v>
      </c>
      <c r="E606" s="169" t="s">
        <v>3</v>
      </c>
      <c r="F606" s="170" t="s">
        <v>1128</v>
      </c>
      <c r="G606" s="171"/>
      <c r="H606" s="172">
        <v>4.3250000000000002</v>
      </c>
      <c r="I606" s="171"/>
      <c r="J606" s="171"/>
      <c r="K606" s="200"/>
    </row>
    <row r="607" spans="2:11">
      <c r="B607" s="188"/>
      <c r="C607" s="177"/>
      <c r="D607" s="128" t="s">
        <v>410</v>
      </c>
      <c r="E607" s="175" t="s">
        <v>3</v>
      </c>
      <c r="F607" s="176" t="s">
        <v>425</v>
      </c>
      <c r="G607" s="177"/>
      <c r="H607" s="178">
        <v>4.3250000000000002</v>
      </c>
      <c r="I607" s="177"/>
      <c r="J607" s="177"/>
      <c r="K607" s="201"/>
    </row>
    <row r="608" spans="2:11" ht="24">
      <c r="B608" s="188"/>
      <c r="C608" s="115" t="s">
        <v>1129</v>
      </c>
      <c r="D608" s="115" t="s">
        <v>145</v>
      </c>
      <c r="E608" s="116" t="s">
        <v>1130</v>
      </c>
      <c r="F608" s="117" t="s">
        <v>1131</v>
      </c>
      <c r="G608" s="118" t="s">
        <v>374</v>
      </c>
      <c r="H608" s="119">
        <v>1.25</v>
      </c>
      <c r="I608" s="120"/>
      <c r="J608" s="121">
        <f>ROUND(I608*H608,2)</f>
        <v>0</v>
      </c>
      <c r="K608" s="167"/>
    </row>
    <row r="609" spans="2:11">
      <c r="B609" s="188"/>
      <c r="C609" s="171"/>
      <c r="D609" s="128" t="s">
        <v>410</v>
      </c>
      <c r="E609" s="169" t="s">
        <v>3</v>
      </c>
      <c r="F609" s="170" t="s">
        <v>1132</v>
      </c>
      <c r="G609" s="171"/>
      <c r="H609" s="172">
        <v>1.25</v>
      </c>
      <c r="I609" s="171"/>
      <c r="J609" s="171"/>
      <c r="K609" s="200"/>
    </row>
    <row r="610" spans="2:11">
      <c r="B610" s="188"/>
      <c r="C610" s="177"/>
      <c r="D610" s="128" t="s">
        <v>410</v>
      </c>
      <c r="E610" s="175" t="s">
        <v>3</v>
      </c>
      <c r="F610" s="176" t="s">
        <v>425</v>
      </c>
      <c r="G610" s="177"/>
      <c r="H610" s="178">
        <v>1.25</v>
      </c>
      <c r="I610" s="177"/>
      <c r="J610" s="177"/>
      <c r="K610" s="201"/>
    </row>
    <row r="611" spans="2:11" ht="24">
      <c r="B611" s="188"/>
      <c r="C611" s="115" t="s">
        <v>1133</v>
      </c>
      <c r="D611" s="115" t="s">
        <v>145</v>
      </c>
      <c r="E611" s="116" t="s">
        <v>1134</v>
      </c>
      <c r="F611" s="117" t="s">
        <v>1135</v>
      </c>
      <c r="G611" s="118" t="s">
        <v>374</v>
      </c>
      <c r="H611" s="119">
        <v>19.5</v>
      </c>
      <c r="I611" s="120"/>
      <c r="J611" s="121">
        <f>ROUND(I611*H611,2)</f>
        <v>0</v>
      </c>
      <c r="K611" s="167"/>
    </row>
    <row r="612" spans="2:11">
      <c r="B612" s="188"/>
      <c r="C612" s="194"/>
      <c r="D612" s="128" t="s">
        <v>410</v>
      </c>
      <c r="E612" s="195" t="s">
        <v>3</v>
      </c>
      <c r="F612" s="196" t="s">
        <v>1136</v>
      </c>
      <c r="G612" s="194"/>
      <c r="H612" s="195" t="s">
        <v>3</v>
      </c>
      <c r="I612" s="194"/>
      <c r="J612" s="194"/>
      <c r="K612" s="205"/>
    </row>
    <row r="613" spans="2:11">
      <c r="B613" s="188"/>
      <c r="C613" s="171"/>
      <c r="D613" s="128" t="s">
        <v>410</v>
      </c>
      <c r="E613" s="169" t="s">
        <v>3</v>
      </c>
      <c r="F613" s="170" t="s">
        <v>1137</v>
      </c>
      <c r="G613" s="171"/>
      <c r="H613" s="172">
        <v>19.5</v>
      </c>
      <c r="I613" s="171"/>
      <c r="J613" s="171"/>
      <c r="K613" s="200"/>
    </row>
    <row r="614" spans="2:11">
      <c r="B614" s="188"/>
      <c r="C614" s="177"/>
      <c r="D614" s="128" t="s">
        <v>410</v>
      </c>
      <c r="E614" s="175" t="s">
        <v>3</v>
      </c>
      <c r="F614" s="176" t="s">
        <v>425</v>
      </c>
      <c r="G614" s="177"/>
      <c r="H614" s="178">
        <v>19.5</v>
      </c>
      <c r="I614" s="177"/>
      <c r="J614" s="177"/>
      <c r="K614" s="201"/>
    </row>
    <row r="615" spans="2:11" ht="12">
      <c r="B615" s="188"/>
      <c r="C615" s="115" t="s">
        <v>1138</v>
      </c>
      <c r="D615" s="115" t="s">
        <v>145</v>
      </c>
      <c r="E615" s="116" t="s">
        <v>1139</v>
      </c>
      <c r="F615" s="117" t="s">
        <v>1140</v>
      </c>
      <c r="G615" s="118" t="s">
        <v>374</v>
      </c>
      <c r="H615" s="119">
        <v>3.52</v>
      </c>
      <c r="I615" s="120"/>
      <c r="J615" s="121">
        <f>ROUND(I615*H615,2)</f>
        <v>0</v>
      </c>
      <c r="K615" s="167"/>
    </row>
    <row r="616" spans="2:11">
      <c r="B616" s="188"/>
      <c r="C616" s="194"/>
      <c r="D616" s="128" t="s">
        <v>410</v>
      </c>
      <c r="E616" s="195" t="s">
        <v>3</v>
      </c>
      <c r="F616" s="196" t="s">
        <v>1141</v>
      </c>
      <c r="G616" s="194"/>
      <c r="H616" s="195" t="s">
        <v>3</v>
      </c>
      <c r="I616" s="194"/>
      <c r="J616" s="194"/>
      <c r="K616" s="205"/>
    </row>
    <row r="617" spans="2:11">
      <c r="B617" s="188"/>
      <c r="C617" s="171"/>
      <c r="D617" s="128" t="s">
        <v>410</v>
      </c>
      <c r="E617" s="169" t="s">
        <v>3</v>
      </c>
      <c r="F617" s="170" t="s">
        <v>1142</v>
      </c>
      <c r="G617" s="171"/>
      <c r="H617" s="172">
        <v>3.52</v>
      </c>
      <c r="I617" s="171"/>
      <c r="J617" s="171"/>
      <c r="K617" s="200"/>
    </row>
    <row r="618" spans="2:11">
      <c r="B618" s="188"/>
      <c r="C618" s="177"/>
      <c r="D618" s="128" t="s">
        <v>410</v>
      </c>
      <c r="E618" s="175" t="s">
        <v>3</v>
      </c>
      <c r="F618" s="176" t="s">
        <v>425</v>
      </c>
      <c r="G618" s="177"/>
      <c r="H618" s="178">
        <v>3.52</v>
      </c>
      <c r="I618" s="177"/>
      <c r="J618" s="177"/>
      <c r="K618" s="201"/>
    </row>
    <row r="619" spans="2:11" ht="12">
      <c r="B619" s="188"/>
      <c r="C619" s="115" t="s">
        <v>1143</v>
      </c>
      <c r="D619" s="115" t="s">
        <v>145</v>
      </c>
      <c r="E619" s="116" t="s">
        <v>1144</v>
      </c>
      <c r="F619" s="117" t="s">
        <v>1145</v>
      </c>
      <c r="G619" s="118" t="s">
        <v>374</v>
      </c>
      <c r="H619" s="119">
        <v>23.22</v>
      </c>
      <c r="I619" s="120"/>
      <c r="J619" s="121">
        <f>ROUND(I619*H619,2)</f>
        <v>0</v>
      </c>
      <c r="K619" s="167"/>
    </row>
    <row r="620" spans="2:11">
      <c r="B620" s="188"/>
      <c r="C620" s="194"/>
      <c r="D620" s="128" t="s">
        <v>410</v>
      </c>
      <c r="E620" s="195" t="s">
        <v>3</v>
      </c>
      <c r="F620" s="196" t="s">
        <v>1070</v>
      </c>
      <c r="G620" s="194"/>
      <c r="H620" s="195" t="s">
        <v>3</v>
      </c>
      <c r="I620" s="194"/>
      <c r="J620" s="194"/>
      <c r="K620" s="205"/>
    </row>
    <row r="621" spans="2:11">
      <c r="B621" s="188"/>
      <c r="C621" s="171"/>
      <c r="D621" s="128" t="s">
        <v>410</v>
      </c>
      <c r="E621" s="169" t="s">
        <v>3</v>
      </c>
      <c r="F621" s="170" t="s">
        <v>1146</v>
      </c>
      <c r="G621" s="171"/>
      <c r="H621" s="172">
        <v>5.4</v>
      </c>
      <c r="I621" s="171"/>
      <c r="J621" s="171"/>
      <c r="K621" s="200"/>
    </row>
    <row r="622" spans="2:11">
      <c r="B622" s="188"/>
      <c r="C622" s="171"/>
      <c r="D622" s="128" t="s">
        <v>410</v>
      </c>
      <c r="E622" s="169" t="s">
        <v>3</v>
      </c>
      <c r="F622" s="170" t="s">
        <v>1147</v>
      </c>
      <c r="G622" s="171"/>
      <c r="H622" s="172">
        <v>17.82</v>
      </c>
      <c r="I622" s="171"/>
      <c r="J622" s="171"/>
      <c r="K622" s="200"/>
    </row>
    <row r="623" spans="2:11">
      <c r="B623" s="188"/>
      <c r="C623" s="177"/>
      <c r="D623" s="128" t="s">
        <v>410</v>
      </c>
      <c r="E623" s="175" t="s">
        <v>3</v>
      </c>
      <c r="F623" s="176" t="s">
        <v>425</v>
      </c>
      <c r="G623" s="177"/>
      <c r="H623" s="178">
        <v>23.22</v>
      </c>
      <c r="I623" s="177"/>
      <c r="J623" s="177"/>
      <c r="K623" s="201"/>
    </row>
    <row r="624" spans="2:11" ht="24">
      <c r="B624" s="188"/>
      <c r="C624" s="115" t="s">
        <v>1148</v>
      </c>
      <c r="D624" s="115" t="s">
        <v>145</v>
      </c>
      <c r="E624" s="116" t="s">
        <v>1149</v>
      </c>
      <c r="F624" s="117" t="s">
        <v>1150</v>
      </c>
      <c r="G624" s="118" t="s">
        <v>1051</v>
      </c>
      <c r="H624" s="119">
        <v>1</v>
      </c>
      <c r="I624" s="120"/>
      <c r="J624" s="121">
        <f>ROUND(I624*H624,2)</f>
        <v>0</v>
      </c>
      <c r="K624" s="167"/>
    </row>
    <row r="625" spans="2:11" ht="22.5">
      <c r="B625" s="188"/>
      <c r="C625" s="171"/>
      <c r="D625" s="128" t="s">
        <v>410</v>
      </c>
      <c r="E625" s="169" t="s">
        <v>3</v>
      </c>
      <c r="F625" s="170" t="s">
        <v>1151</v>
      </c>
      <c r="G625" s="171"/>
      <c r="H625" s="172">
        <v>1</v>
      </c>
      <c r="I625" s="171"/>
      <c r="J625" s="171"/>
      <c r="K625" s="200"/>
    </row>
    <row r="626" spans="2:11">
      <c r="B626" s="188"/>
      <c r="C626" s="177"/>
      <c r="D626" s="128" t="s">
        <v>410</v>
      </c>
      <c r="E626" s="175" t="s">
        <v>3</v>
      </c>
      <c r="F626" s="176" t="s">
        <v>425</v>
      </c>
      <c r="G626" s="177"/>
      <c r="H626" s="178">
        <v>1</v>
      </c>
      <c r="I626" s="177"/>
      <c r="J626" s="177"/>
      <c r="K626" s="201"/>
    </row>
    <row r="627" spans="2:11" ht="24">
      <c r="B627" s="188"/>
      <c r="C627" s="115" t="s">
        <v>1152</v>
      </c>
      <c r="D627" s="115" t="s">
        <v>145</v>
      </c>
      <c r="E627" s="116" t="s">
        <v>1153</v>
      </c>
      <c r="F627" s="117" t="s">
        <v>1154</v>
      </c>
      <c r="G627" s="118" t="s">
        <v>278</v>
      </c>
      <c r="H627" s="119">
        <v>3.22</v>
      </c>
      <c r="I627" s="120"/>
      <c r="J627" s="121">
        <f>ROUND(I627*H627,2)</f>
        <v>0</v>
      </c>
      <c r="K627" s="167"/>
    </row>
    <row r="628" spans="2:11">
      <c r="B628" s="188"/>
      <c r="C628" s="194"/>
      <c r="D628" s="128" t="s">
        <v>410</v>
      </c>
      <c r="E628" s="195" t="s">
        <v>3</v>
      </c>
      <c r="F628" s="196" t="s">
        <v>1070</v>
      </c>
      <c r="G628" s="194"/>
      <c r="H628" s="195" t="s">
        <v>3</v>
      </c>
      <c r="I628" s="194"/>
      <c r="J628" s="194"/>
      <c r="K628" s="205"/>
    </row>
    <row r="629" spans="2:11">
      <c r="B629" s="188"/>
      <c r="C629" s="171"/>
      <c r="D629" s="128" t="s">
        <v>410</v>
      </c>
      <c r="E629" s="169" t="s">
        <v>3</v>
      </c>
      <c r="F629" s="170" t="s">
        <v>1155</v>
      </c>
      <c r="G629" s="171"/>
      <c r="H629" s="172">
        <v>0.28799999999999998</v>
      </c>
      <c r="I629" s="171"/>
      <c r="J629" s="171"/>
      <c r="K629" s="200"/>
    </row>
    <row r="630" spans="2:11">
      <c r="B630" s="188"/>
      <c r="C630" s="171"/>
      <c r="D630" s="128" t="s">
        <v>410</v>
      </c>
      <c r="E630" s="169" t="s">
        <v>3</v>
      </c>
      <c r="F630" s="170" t="s">
        <v>1156</v>
      </c>
      <c r="G630" s="171"/>
      <c r="H630" s="172">
        <v>0.66300000000000003</v>
      </c>
      <c r="I630" s="171"/>
      <c r="J630" s="171"/>
      <c r="K630" s="200"/>
    </row>
    <row r="631" spans="2:11">
      <c r="B631" s="188"/>
      <c r="C631" s="171"/>
      <c r="D631" s="128" t="s">
        <v>410</v>
      </c>
      <c r="E631" s="169" t="s">
        <v>3</v>
      </c>
      <c r="F631" s="170" t="s">
        <v>1157</v>
      </c>
      <c r="G631" s="171"/>
      <c r="H631" s="172">
        <v>1.798</v>
      </c>
      <c r="I631" s="171"/>
      <c r="J631" s="171"/>
      <c r="K631" s="200"/>
    </row>
    <row r="632" spans="2:11">
      <c r="B632" s="188"/>
      <c r="C632" s="171"/>
      <c r="D632" s="128" t="s">
        <v>410</v>
      </c>
      <c r="E632" s="169" t="s">
        <v>3</v>
      </c>
      <c r="F632" s="170" t="s">
        <v>1158</v>
      </c>
      <c r="G632" s="171"/>
      <c r="H632" s="172">
        <v>0.47099999999999997</v>
      </c>
      <c r="I632" s="171"/>
      <c r="J632" s="171"/>
      <c r="K632" s="200"/>
    </row>
    <row r="633" spans="2:11">
      <c r="B633" s="188"/>
      <c r="C633" s="177"/>
      <c r="D633" s="128" t="s">
        <v>410</v>
      </c>
      <c r="E633" s="175" t="s">
        <v>3</v>
      </c>
      <c r="F633" s="176" t="s">
        <v>425</v>
      </c>
      <c r="G633" s="177"/>
      <c r="H633" s="178">
        <v>3.22</v>
      </c>
      <c r="I633" s="177"/>
      <c r="J633" s="177"/>
      <c r="K633" s="201"/>
    </row>
    <row r="634" spans="2:11" ht="24">
      <c r="B634" s="188"/>
      <c r="C634" s="115" t="s">
        <v>1159</v>
      </c>
      <c r="D634" s="115" t="s">
        <v>145</v>
      </c>
      <c r="E634" s="116" t="s">
        <v>1160</v>
      </c>
      <c r="F634" s="117" t="s">
        <v>1161</v>
      </c>
      <c r="G634" s="118" t="s">
        <v>166</v>
      </c>
      <c r="H634" s="119">
        <v>17.399999999999999</v>
      </c>
      <c r="I634" s="120"/>
      <c r="J634" s="121">
        <f>ROUND(I634*H634,2)</f>
        <v>0</v>
      </c>
      <c r="K634" s="167"/>
    </row>
    <row r="635" spans="2:11">
      <c r="B635" s="188"/>
      <c r="C635" s="194"/>
      <c r="D635" s="128" t="s">
        <v>410</v>
      </c>
      <c r="E635" s="195" t="s">
        <v>3</v>
      </c>
      <c r="F635" s="196" t="s">
        <v>773</v>
      </c>
      <c r="G635" s="194"/>
      <c r="H635" s="195" t="s">
        <v>3</v>
      </c>
      <c r="I635" s="194"/>
      <c r="J635" s="194"/>
      <c r="K635" s="205"/>
    </row>
    <row r="636" spans="2:11">
      <c r="B636" s="188"/>
      <c r="C636" s="171"/>
      <c r="D636" s="128" t="s">
        <v>410</v>
      </c>
      <c r="E636" s="169" t="s">
        <v>3</v>
      </c>
      <c r="F636" s="170" t="s">
        <v>1162</v>
      </c>
      <c r="G636" s="171"/>
      <c r="H636" s="172">
        <v>10</v>
      </c>
      <c r="I636" s="171"/>
      <c r="J636" s="171"/>
      <c r="K636" s="200"/>
    </row>
    <row r="637" spans="2:11">
      <c r="B637" s="188"/>
      <c r="C637" s="171"/>
      <c r="D637" s="128" t="s">
        <v>410</v>
      </c>
      <c r="E637" s="169" t="s">
        <v>3</v>
      </c>
      <c r="F637" s="170" t="s">
        <v>1163</v>
      </c>
      <c r="G637" s="171"/>
      <c r="H637" s="172">
        <v>7.4</v>
      </c>
      <c r="I637" s="171"/>
      <c r="J637" s="171"/>
      <c r="K637" s="200"/>
    </row>
    <row r="638" spans="2:11">
      <c r="B638" s="188"/>
      <c r="C638" s="177"/>
      <c r="D638" s="128" t="s">
        <v>410</v>
      </c>
      <c r="E638" s="175" t="s">
        <v>3</v>
      </c>
      <c r="F638" s="176" t="s">
        <v>425</v>
      </c>
      <c r="G638" s="177"/>
      <c r="H638" s="178">
        <v>17.399999999999999</v>
      </c>
      <c r="I638" s="177"/>
      <c r="J638" s="177"/>
      <c r="K638" s="201"/>
    </row>
    <row r="639" spans="2:11" ht="24">
      <c r="B639" s="188"/>
      <c r="C639" s="115" t="s">
        <v>1164</v>
      </c>
      <c r="D639" s="115" t="s">
        <v>145</v>
      </c>
      <c r="E639" s="116" t="s">
        <v>1165</v>
      </c>
      <c r="F639" s="117" t="s">
        <v>1166</v>
      </c>
      <c r="G639" s="118" t="s">
        <v>166</v>
      </c>
      <c r="H639" s="119">
        <v>47.78</v>
      </c>
      <c r="I639" s="120"/>
      <c r="J639" s="121">
        <f>ROUND(I639*H639,2)</f>
        <v>0</v>
      </c>
      <c r="K639" s="167"/>
    </row>
    <row r="640" spans="2:11">
      <c r="B640" s="188"/>
      <c r="C640" s="194"/>
      <c r="D640" s="128" t="s">
        <v>410</v>
      </c>
      <c r="E640" s="195" t="s">
        <v>3</v>
      </c>
      <c r="F640" s="196" t="s">
        <v>1167</v>
      </c>
      <c r="G640" s="194"/>
      <c r="H640" s="195" t="s">
        <v>3</v>
      </c>
      <c r="I640" s="194"/>
      <c r="J640" s="194"/>
      <c r="K640" s="205"/>
    </row>
    <row r="641" spans="2:11">
      <c r="B641" s="188"/>
      <c r="C641" s="171"/>
      <c r="D641" s="128" t="s">
        <v>410</v>
      </c>
      <c r="E641" s="169" t="s">
        <v>3</v>
      </c>
      <c r="F641" s="170" t="s">
        <v>1168</v>
      </c>
      <c r="G641" s="171"/>
      <c r="H641" s="172">
        <v>11.3</v>
      </c>
      <c r="I641" s="171"/>
      <c r="J641" s="171"/>
      <c r="K641" s="200"/>
    </row>
    <row r="642" spans="2:11">
      <c r="B642" s="188"/>
      <c r="C642" s="171"/>
      <c r="D642" s="128" t="s">
        <v>410</v>
      </c>
      <c r="E642" s="169" t="s">
        <v>3</v>
      </c>
      <c r="F642" s="170" t="s">
        <v>1169</v>
      </c>
      <c r="G642" s="171"/>
      <c r="H642" s="172">
        <v>2.72</v>
      </c>
      <c r="I642" s="171"/>
      <c r="J642" s="171"/>
      <c r="K642" s="200"/>
    </row>
    <row r="643" spans="2:11">
      <c r="B643" s="188"/>
      <c r="C643" s="171"/>
      <c r="D643" s="128" t="s">
        <v>410</v>
      </c>
      <c r="E643" s="169" t="s">
        <v>3</v>
      </c>
      <c r="F643" s="170" t="s">
        <v>1170</v>
      </c>
      <c r="G643" s="171"/>
      <c r="H643" s="172">
        <v>2.6</v>
      </c>
      <c r="I643" s="171"/>
      <c r="J643" s="171"/>
      <c r="K643" s="200"/>
    </row>
    <row r="644" spans="2:11">
      <c r="B644" s="188"/>
      <c r="C644" s="171"/>
      <c r="D644" s="128" t="s">
        <v>410</v>
      </c>
      <c r="E644" s="169" t="s">
        <v>3</v>
      </c>
      <c r="F644" s="170" t="s">
        <v>1171</v>
      </c>
      <c r="G644" s="171"/>
      <c r="H644" s="172">
        <v>5.12</v>
      </c>
      <c r="I644" s="171"/>
      <c r="J644" s="171"/>
      <c r="K644" s="200"/>
    </row>
    <row r="645" spans="2:11">
      <c r="B645" s="188"/>
      <c r="C645" s="171"/>
      <c r="D645" s="128" t="s">
        <v>410</v>
      </c>
      <c r="E645" s="169" t="s">
        <v>3</v>
      </c>
      <c r="F645" s="170" t="s">
        <v>1172</v>
      </c>
      <c r="G645" s="171"/>
      <c r="H645" s="172">
        <v>13.8</v>
      </c>
      <c r="I645" s="171"/>
      <c r="J645" s="171"/>
      <c r="K645" s="200"/>
    </row>
    <row r="646" spans="2:11">
      <c r="B646" s="188"/>
      <c r="C646" s="171"/>
      <c r="D646" s="128" t="s">
        <v>410</v>
      </c>
      <c r="E646" s="169" t="s">
        <v>3</v>
      </c>
      <c r="F646" s="170" t="s">
        <v>1173</v>
      </c>
      <c r="G646" s="171"/>
      <c r="H646" s="172">
        <v>12.24</v>
      </c>
      <c r="I646" s="171"/>
      <c r="J646" s="171"/>
      <c r="K646" s="200"/>
    </row>
    <row r="647" spans="2:11">
      <c r="B647" s="188"/>
      <c r="C647" s="177"/>
      <c r="D647" s="128" t="s">
        <v>410</v>
      </c>
      <c r="E647" s="175" t="s">
        <v>3</v>
      </c>
      <c r="F647" s="176" t="s">
        <v>425</v>
      </c>
      <c r="G647" s="177"/>
      <c r="H647" s="178">
        <v>47.78</v>
      </c>
      <c r="I647" s="177"/>
      <c r="J647" s="177"/>
      <c r="K647" s="201"/>
    </row>
    <row r="648" spans="2:11" ht="36">
      <c r="B648" s="188"/>
      <c r="C648" s="115" t="s">
        <v>1174</v>
      </c>
      <c r="D648" s="115" t="s">
        <v>145</v>
      </c>
      <c r="E648" s="116" t="s">
        <v>1175</v>
      </c>
      <c r="F648" s="117" t="s">
        <v>1176</v>
      </c>
      <c r="G648" s="118" t="s">
        <v>166</v>
      </c>
      <c r="H648" s="119">
        <v>5.0199999999999996</v>
      </c>
      <c r="I648" s="120"/>
      <c r="J648" s="121">
        <f>ROUND(I648*H648,2)</f>
        <v>0</v>
      </c>
      <c r="K648" s="167"/>
    </row>
    <row r="649" spans="2:11">
      <c r="B649" s="188"/>
      <c r="C649" s="194"/>
      <c r="D649" s="128" t="s">
        <v>410</v>
      </c>
      <c r="E649" s="195" t="s">
        <v>3</v>
      </c>
      <c r="F649" s="196" t="s">
        <v>1167</v>
      </c>
      <c r="G649" s="194"/>
      <c r="H649" s="195" t="s">
        <v>3</v>
      </c>
      <c r="I649" s="194"/>
      <c r="J649" s="194"/>
      <c r="K649" s="205"/>
    </row>
    <row r="650" spans="2:11">
      <c r="B650" s="188"/>
      <c r="C650" s="171"/>
      <c r="D650" s="128" t="s">
        <v>410</v>
      </c>
      <c r="E650" s="169" t="s">
        <v>3</v>
      </c>
      <c r="F650" s="170" t="s">
        <v>1177</v>
      </c>
      <c r="G650" s="171"/>
      <c r="H650" s="172">
        <v>2.2599999999999998</v>
      </c>
      <c r="I650" s="171"/>
      <c r="J650" s="171"/>
      <c r="K650" s="200"/>
    </row>
    <row r="651" spans="2:11">
      <c r="B651" s="188"/>
      <c r="C651" s="171"/>
      <c r="D651" s="128" t="s">
        <v>410</v>
      </c>
      <c r="E651" s="169" t="s">
        <v>3</v>
      </c>
      <c r="F651" s="170" t="s">
        <v>1178</v>
      </c>
      <c r="G651" s="171"/>
      <c r="H651" s="172">
        <v>2.76</v>
      </c>
      <c r="I651" s="171"/>
      <c r="J651" s="171"/>
      <c r="K651" s="200"/>
    </row>
    <row r="652" spans="2:11">
      <c r="B652" s="188"/>
      <c r="C652" s="177"/>
      <c r="D652" s="128" t="s">
        <v>410</v>
      </c>
      <c r="E652" s="175" t="s">
        <v>3</v>
      </c>
      <c r="F652" s="176" t="s">
        <v>425</v>
      </c>
      <c r="G652" s="177"/>
      <c r="H652" s="178">
        <v>5.0199999999999996</v>
      </c>
      <c r="I652" s="177"/>
      <c r="J652" s="177"/>
      <c r="K652" s="201"/>
    </row>
    <row r="653" spans="2:11" ht="24">
      <c r="B653" s="188"/>
      <c r="C653" s="115" t="s">
        <v>1179</v>
      </c>
      <c r="D653" s="115" t="s">
        <v>145</v>
      </c>
      <c r="E653" s="116" t="s">
        <v>1180</v>
      </c>
      <c r="F653" s="117" t="s">
        <v>1181</v>
      </c>
      <c r="G653" s="118" t="s">
        <v>166</v>
      </c>
      <c r="H653" s="119">
        <v>11.34</v>
      </c>
      <c r="I653" s="120"/>
      <c r="J653" s="121">
        <f>ROUND(I653*H653,2)</f>
        <v>0</v>
      </c>
      <c r="K653" s="167"/>
    </row>
    <row r="654" spans="2:11">
      <c r="B654" s="188"/>
      <c r="C654" s="194"/>
      <c r="D654" s="128" t="s">
        <v>410</v>
      </c>
      <c r="E654" s="195" t="s">
        <v>3</v>
      </c>
      <c r="F654" s="196" t="s">
        <v>1167</v>
      </c>
      <c r="G654" s="194"/>
      <c r="H654" s="195" t="s">
        <v>3</v>
      </c>
      <c r="I654" s="194"/>
      <c r="J654" s="194"/>
      <c r="K654" s="205"/>
    </row>
    <row r="655" spans="2:11">
      <c r="B655" s="188"/>
      <c r="C655" s="171"/>
      <c r="D655" s="128" t="s">
        <v>410</v>
      </c>
      <c r="E655" s="169" t="s">
        <v>3</v>
      </c>
      <c r="F655" s="170" t="s">
        <v>1182</v>
      </c>
      <c r="G655" s="171"/>
      <c r="H655" s="172">
        <v>1.36</v>
      </c>
      <c r="I655" s="171"/>
      <c r="J655" s="171"/>
      <c r="K655" s="200"/>
    </row>
    <row r="656" spans="2:11">
      <c r="B656" s="188"/>
      <c r="C656" s="171"/>
      <c r="D656" s="128" t="s">
        <v>410</v>
      </c>
      <c r="E656" s="169" t="s">
        <v>3</v>
      </c>
      <c r="F656" s="170" t="s">
        <v>1183</v>
      </c>
      <c r="G656" s="171"/>
      <c r="H656" s="172">
        <v>1.3</v>
      </c>
      <c r="I656" s="171"/>
      <c r="J656" s="171"/>
      <c r="K656" s="200"/>
    </row>
    <row r="657" spans="2:11">
      <c r="B657" s="188"/>
      <c r="C657" s="171"/>
      <c r="D657" s="128" t="s">
        <v>410</v>
      </c>
      <c r="E657" s="169" t="s">
        <v>3</v>
      </c>
      <c r="F657" s="170" t="s">
        <v>1184</v>
      </c>
      <c r="G657" s="171"/>
      <c r="H657" s="172">
        <v>2.56</v>
      </c>
      <c r="I657" s="171"/>
      <c r="J657" s="171"/>
      <c r="K657" s="200"/>
    </row>
    <row r="658" spans="2:11">
      <c r="B658" s="188"/>
      <c r="C658" s="171"/>
      <c r="D658" s="128" t="s">
        <v>410</v>
      </c>
      <c r="E658" s="169" t="s">
        <v>3</v>
      </c>
      <c r="F658" s="170" t="s">
        <v>1185</v>
      </c>
      <c r="G658" s="171"/>
      <c r="H658" s="172">
        <v>6.12</v>
      </c>
      <c r="I658" s="171"/>
      <c r="J658" s="171"/>
      <c r="K658" s="200"/>
    </row>
    <row r="659" spans="2:11">
      <c r="B659" s="188"/>
      <c r="C659" s="177"/>
      <c r="D659" s="128" t="s">
        <v>410</v>
      </c>
      <c r="E659" s="175" t="s">
        <v>3</v>
      </c>
      <c r="F659" s="176" t="s">
        <v>425</v>
      </c>
      <c r="G659" s="177"/>
      <c r="H659" s="178">
        <v>11.34</v>
      </c>
      <c r="I659" s="177"/>
      <c r="J659" s="177"/>
      <c r="K659" s="201"/>
    </row>
    <row r="660" spans="2:11" ht="24">
      <c r="B660" s="188"/>
      <c r="C660" s="115" t="s">
        <v>1186</v>
      </c>
      <c r="D660" s="115" t="s">
        <v>145</v>
      </c>
      <c r="E660" s="116" t="s">
        <v>1187</v>
      </c>
      <c r="F660" s="117" t="s">
        <v>1188</v>
      </c>
      <c r="G660" s="118" t="s">
        <v>166</v>
      </c>
      <c r="H660" s="119">
        <v>6.97</v>
      </c>
      <c r="I660" s="120"/>
      <c r="J660" s="121">
        <f>ROUND(I660*H660,2)</f>
        <v>0</v>
      </c>
      <c r="K660" s="167"/>
    </row>
    <row r="661" spans="2:11">
      <c r="B661" s="188"/>
      <c r="C661" s="171"/>
      <c r="D661" s="128" t="s">
        <v>410</v>
      </c>
      <c r="E661" s="169" t="s">
        <v>3</v>
      </c>
      <c r="F661" s="170" t="s">
        <v>1189</v>
      </c>
      <c r="G661" s="171"/>
      <c r="H661" s="172">
        <v>6.97</v>
      </c>
      <c r="I661" s="171"/>
      <c r="J661" s="171"/>
      <c r="K661" s="200"/>
    </row>
    <row r="662" spans="2:11">
      <c r="B662" s="188"/>
      <c r="C662" s="177"/>
      <c r="D662" s="128" t="s">
        <v>410</v>
      </c>
      <c r="E662" s="175" t="s">
        <v>3</v>
      </c>
      <c r="F662" s="176" t="s">
        <v>425</v>
      </c>
      <c r="G662" s="177"/>
      <c r="H662" s="178">
        <v>6.97</v>
      </c>
      <c r="I662" s="177"/>
      <c r="J662" s="177"/>
      <c r="K662" s="201"/>
    </row>
    <row r="663" spans="2:11" ht="24">
      <c r="B663" s="188"/>
      <c r="C663" s="115" t="s">
        <v>1190</v>
      </c>
      <c r="D663" s="115" t="s">
        <v>145</v>
      </c>
      <c r="E663" s="116" t="s">
        <v>1191</v>
      </c>
      <c r="F663" s="117" t="s">
        <v>1192</v>
      </c>
      <c r="G663" s="118" t="s">
        <v>166</v>
      </c>
      <c r="H663" s="119">
        <v>81.42</v>
      </c>
      <c r="I663" s="120"/>
      <c r="J663" s="121">
        <f>ROUND(I663*H663,2)</f>
        <v>0</v>
      </c>
      <c r="K663" s="167"/>
    </row>
    <row r="664" spans="2:11">
      <c r="B664" s="188"/>
      <c r="C664" s="171"/>
      <c r="D664" s="128" t="s">
        <v>410</v>
      </c>
      <c r="E664" s="169" t="s">
        <v>3</v>
      </c>
      <c r="F664" s="170" t="s">
        <v>1193</v>
      </c>
      <c r="G664" s="171"/>
      <c r="H664" s="172">
        <v>81.42</v>
      </c>
      <c r="I664" s="171"/>
      <c r="J664" s="171"/>
      <c r="K664" s="200"/>
    </row>
    <row r="665" spans="2:11">
      <c r="B665" s="188"/>
      <c r="C665" s="177"/>
      <c r="D665" s="128" t="s">
        <v>410</v>
      </c>
      <c r="E665" s="175" t="s">
        <v>3</v>
      </c>
      <c r="F665" s="176" t="s">
        <v>425</v>
      </c>
      <c r="G665" s="177"/>
      <c r="H665" s="178">
        <v>81.42</v>
      </c>
      <c r="I665" s="177"/>
      <c r="J665" s="177"/>
      <c r="K665" s="201"/>
    </row>
    <row r="666" spans="2:11" ht="36">
      <c r="B666" s="188"/>
      <c r="C666" s="115" t="s">
        <v>1194</v>
      </c>
      <c r="D666" s="115" t="s">
        <v>145</v>
      </c>
      <c r="E666" s="116" t="s">
        <v>1195</v>
      </c>
      <c r="F666" s="117" t="s">
        <v>1196</v>
      </c>
      <c r="G666" s="118" t="s">
        <v>166</v>
      </c>
      <c r="H666" s="119">
        <v>81.42</v>
      </c>
      <c r="I666" s="120"/>
      <c r="J666" s="121">
        <f>ROUND(I666*H666,2)</f>
        <v>0</v>
      </c>
      <c r="K666" s="167"/>
    </row>
    <row r="667" spans="2:11" ht="24">
      <c r="B667" s="188"/>
      <c r="C667" s="115" t="s">
        <v>1197</v>
      </c>
      <c r="D667" s="115" t="s">
        <v>145</v>
      </c>
      <c r="E667" s="116" t="s">
        <v>1198</v>
      </c>
      <c r="F667" s="117" t="s">
        <v>1199</v>
      </c>
      <c r="G667" s="118" t="s">
        <v>166</v>
      </c>
      <c r="H667" s="119">
        <v>70</v>
      </c>
      <c r="I667" s="120"/>
      <c r="J667" s="121">
        <f>ROUND(I667*H667,2)</f>
        <v>0</v>
      </c>
      <c r="K667" s="167"/>
    </row>
    <row r="668" spans="2:11">
      <c r="B668" s="188"/>
      <c r="C668" s="171"/>
      <c r="D668" s="128" t="s">
        <v>410</v>
      </c>
      <c r="E668" s="169" t="s">
        <v>3</v>
      </c>
      <c r="F668" s="170" t="s">
        <v>1200</v>
      </c>
      <c r="G668" s="171"/>
      <c r="H668" s="172">
        <v>70</v>
      </c>
      <c r="I668" s="171"/>
      <c r="J668" s="171"/>
      <c r="K668" s="200"/>
    </row>
    <row r="669" spans="2:11">
      <c r="B669" s="188"/>
      <c r="C669" s="177"/>
      <c r="D669" s="128" t="s">
        <v>410</v>
      </c>
      <c r="E669" s="175" t="s">
        <v>3</v>
      </c>
      <c r="F669" s="176" t="s">
        <v>425</v>
      </c>
      <c r="G669" s="177"/>
      <c r="H669" s="178">
        <v>70</v>
      </c>
      <c r="I669" s="177"/>
      <c r="J669" s="177"/>
      <c r="K669" s="201"/>
    </row>
    <row r="670" spans="2:11" ht="24">
      <c r="B670" s="188"/>
      <c r="C670" s="115" t="s">
        <v>1201</v>
      </c>
      <c r="D670" s="115" t="s">
        <v>145</v>
      </c>
      <c r="E670" s="116" t="s">
        <v>1202</v>
      </c>
      <c r="F670" s="117" t="s">
        <v>1203</v>
      </c>
      <c r="G670" s="118" t="s">
        <v>166</v>
      </c>
      <c r="H670" s="119">
        <v>140</v>
      </c>
      <c r="I670" s="120"/>
      <c r="J670" s="121">
        <f>ROUND(I670*H670,2)</f>
        <v>0</v>
      </c>
      <c r="K670" s="167"/>
    </row>
    <row r="671" spans="2:11" ht="12">
      <c r="B671" s="188"/>
      <c r="C671" s="115" t="s">
        <v>1204</v>
      </c>
      <c r="D671" s="115" t="s">
        <v>145</v>
      </c>
      <c r="E671" s="116" t="s">
        <v>1205</v>
      </c>
      <c r="F671" s="117" t="s">
        <v>1206</v>
      </c>
      <c r="G671" s="118" t="s">
        <v>435</v>
      </c>
      <c r="H671" s="119">
        <v>0.5</v>
      </c>
      <c r="I671" s="120"/>
      <c r="J671" s="121">
        <f>ROUND(I671*H671,2)</f>
        <v>0</v>
      </c>
      <c r="K671" s="167"/>
    </row>
    <row r="672" spans="2:11">
      <c r="B672" s="188"/>
      <c r="C672" s="171"/>
      <c r="D672" s="128" t="s">
        <v>410</v>
      </c>
      <c r="E672" s="169" t="s">
        <v>3</v>
      </c>
      <c r="F672" s="170" t="s">
        <v>1207</v>
      </c>
      <c r="G672" s="171"/>
      <c r="H672" s="172">
        <v>0.5</v>
      </c>
      <c r="I672" s="171"/>
      <c r="J672" s="171"/>
      <c r="K672" s="200"/>
    </row>
    <row r="673" spans="2:11">
      <c r="B673" s="188"/>
      <c r="C673" s="177"/>
      <c r="D673" s="128" t="s">
        <v>410</v>
      </c>
      <c r="E673" s="175" t="s">
        <v>3</v>
      </c>
      <c r="F673" s="176" t="s">
        <v>425</v>
      </c>
      <c r="G673" s="177"/>
      <c r="H673" s="178">
        <v>0.5</v>
      </c>
      <c r="I673" s="177"/>
      <c r="J673" s="177"/>
      <c r="K673" s="201"/>
    </row>
    <row r="674" spans="2:11" ht="24">
      <c r="B674" s="188"/>
      <c r="C674" s="115" t="s">
        <v>1208</v>
      </c>
      <c r="D674" s="115" t="s">
        <v>145</v>
      </c>
      <c r="E674" s="116" t="s">
        <v>1209</v>
      </c>
      <c r="F674" s="117" t="s">
        <v>1210</v>
      </c>
      <c r="G674" s="118" t="s">
        <v>166</v>
      </c>
      <c r="H674" s="119">
        <v>14.32</v>
      </c>
      <c r="I674" s="120"/>
      <c r="J674" s="121">
        <f>ROUND(I674*H674,2)</f>
        <v>0</v>
      </c>
      <c r="K674" s="167"/>
    </row>
    <row r="675" spans="2:11" ht="24">
      <c r="B675" s="188"/>
      <c r="C675" s="115" t="s">
        <v>1211</v>
      </c>
      <c r="D675" s="115" t="s">
        <v>145</v>
      </c>
      <c r="E675" s="116" t="s">
        <v>1212</v>
      </c>
      <c r="F675" s="117" t="s">
        <v>1213</v>
      </c>
      <c r="G675" s="118" t="s">
        <v>166</v>
      </c>
      <c r="H675" s="119">
        <v>14.32</v>
      </c>
      <c r="I675" s="120"/>
      <c r="J675" s="121">
        <f>ROUND(I675*H675,2)</f>
        <v>0</v>
      </c>
      <c r="K675" s="167"/>
    </row>
    <row r="676" spans="2:11">
      <c r="B676" s="188"/>
      <c r="C676" s="171"/>
      <c r="D676" s="128" t="s">
        <v>410</v>
      </c>
      <c r="E676" s="169" t="s">
        <v>3</v>
      </c>
      <c r="F676" s="170" t="s">
        <v>1214</v>
      </c>
      <c r="G676" s="171"/>
      <c r="H676" s="172">
        <v>14.32</v>
      </c>
      <c r="I676" s="171"/>
      <c r="J676" s="171"/>
      <c r="K676" s="200"/>
    </row>
    <row r="677" spans="2:11">
      <c r="B677" s="188"/>
      <c r="C677" s="177"/>
      <c r="D677" s="128" t="s">
        <v>410</v>
      </c>
      <c r="E677" s="175" t="s">
        <v>3</v>
      </c>
      <c r="F677" s="176" t="s">
        <v>425</v>
      </c>
      <c r="G677" s="177"/>
      <c r="H677" s="178">
        <v>14.32</v>
      </c>
      <c r="I677" s="177"/>
      <c r="J677" s="177"/>
      <c r="K677" s="201"/>
    </row>
    <row r="678" spans="2:11" ht="36">
      <c r="B678" s="188"/>
      <c r="C678" s="115" t="s">
        <v>1215</v>
      </c>
      <c r="D678" s="115" t="s">
        <v>145</v>
      </c>
      <c r="E678" s="116" t="s">
        <v>1216</v>
      </c>
      <c r="F678" s="117" t="s">
        <v>1217</v>
      </c>
      <c r="G678" s="118" t="s">
        <v>374</v>
      </c>
      <c r="H678" s="119">
        <v>12.877000000000001</v>
      </c>
      <c r="I678" s="120"/>
      <c r="J678" s="121">
        <f>ROUND(I678*H678,2)</f>
        <v>0</v>
      </c>
      <c r="K678" s="167"/>
    </row>
    <row r="679" spans="2:11">
      <c r="B679" s="188"/>
      <c r="C679" s="194"/>
      <c r="D679" s="128" t="s">
        <v>410</v>
      </c>
      <c r="E679" s="195" t="s">
        <v>3</v>
      </c>
      <c r="F679" s="196" t="s">
        <v>1141</v>
      </c>
      <c r="G679" s="194"/>
      <c r="H679" s="195" t="s">
        <v>3</v>
      </c>
      <c r="I679" s="194"/>
      <c r="J679" s="194"/>
      <c r="K679" s="205"/>
    </row>
    <row r="680" spans="2:11">
      <c r="B680" s="188"/>
      <c r="C680" s="171"/>
      <c r="D680" s="128" t="s">
        <v>410</v>
      </c>
      <c r="E680" s="169" t="s">
        <v>3</v>
      </c>
      <c r="F680" s="170" t="s">
        <v>1218</v>
      </c>
      <c r="G680" s="171"/>
      <c r="H680" s="172">
        <v>1.1499999999999999</v>
      </c>
      <c r="I680" s="171"/>
      <c r="J680" s="171"/>
      <c r="K680" s="200"/>
    </row>
    <row r="681" spans="2:11">
      <c r="B681" s="188"/>
      <c r="C681" s="171"/>
      <c r="D681" s="128" t="s">
        <v>410</v>
      </c>
      <c r="E681" s="169" t="s">
        <v>3</v>
      </c>
      <c r="F681" s="170" t="s">
        <v>1219</v>
      </c>
      <c r="G681" s="171"/>
      <c r="H681" s="172">
        <v>2.65</v>
      </c>
      <c r="I681" s="171"/>
      <c r="J681" s="171"/>
      <c r="K681" s="200"/>
    </row>
    <row r="682" spans="2:11">
      <c r="B682" s="188"/>
      <c r="C682" s="171"/>
      <c r="D682" s="128" t="s">
        <v>410</v>
      </c>
      <c r="E682" s="169" t="s">
        <v>3</v>
      </c>
      <c r="F682" s="170" t="s">
        <v>1220</v>
      </c>
      <c r="G682" s="171"/>
      <c r="H682" s="172">
        <v>7.194</v>
      </c>
      <c r="I682" s="171"/>
      <c r="J682" s="171"/>
      <c r="K682" s="200"/>
    </row>
    <row r="683" spans="2:11">
      <c r="B683" s="188"/>
      <c r="C683" s="171"/>
      <c r="D683" s="128" t="s">
        <v>410</v>
      </c>
      <c r="E683" s="169" t="s">
        <v>3</v>
      </c>
      <c r="F683" s="170" t="s">
        <v>1221</v>
      </c>
      <c r="G683" s="171"/>
      <c r="H683" s="172">
        <v>1.883</v>
      </c>
      <c r="I683" s="171"/>
      <c r="J683" s="171"/>
      <c r="K683" s="200"/>
    </row>
    <row r="684" spans="2:11">
      <c r="B684" s="188"/>
      <c r="C684" s="177"/>
      <c r="D684" s="128" t="s">
        <v>410</v>
      </c>
      <c r="E684" s="175" t="s">
        <v>3</v>
      </c>
      <c r="F684" s="176" t="s">
        <v>425</v>
      </c>
      <c r="G684" s="177"/>
      <c r="H684" s="178">
        <v>12.877000000000001</v>
      </c>
      <c r="I684" s="177"/>
      <c r="J684" s="177"/>
      <c r="K684" s="201"/>
    </row>
    <row r="685" spans="2:11" ht="36">
      <c r="B685" s="188"/>
      <c r="C685" s="115" t="s">
        <v>1222</v>
      </c>
      <c r="D685" s="115" t="s">
        <v>145</v>
      </c>
      <c r="E685" s="116" t="s">
        <v>1223</v>
      </c>
      <c r="F685" s="117" t="s">
        <v>1224</v>
      </c>
      <c r="G685" s="118" t="s">
        <v>374</v>
      </c>
      <c r="H685" s="119">
        <v>12.877000000000001</v>
      </c>
      <c r="I685" s="120"/>
      <c r="J685" s="121">
        <f>ROUND(I685*H685,2)</f>
        <v>0</v>
      </c>
      <c r="K685" s="167"/>
    </row>
    <row r="686" spans="2:11">
      <c r="B686" s="188"/>
      <c r="C686" s="194"/>
      <c r="D686" s="128" t="s">
        <v>410</v>
      </c>
      <c r="E686" s="195" t="s">
        <v>3</v>
      </c>
      <c r="F686" s="196" t="s">
        <v>1070</v>
      </c>
      <c r="G686" s="194"/>
      <c r="H686" s="195" t="s">
        <v>3</v>
      </c>
      <c r="I686" s="194"/>
      <c r="J686" s="194"/>
      <c r="K686" s="205"/>
    </row>
    <row r="687" spans="2:11">
      <c r="B687" s="188"/>
      <c r="C687" s="171"/>
      <c r="D687" s="128" t="s">
        <v>410</v>
      </c>
      <c r="E687" s="169" t="s">
        <v>3</v>
      </c>
      <c r="F687" s="170" t="s">
        <v>1218</v>
      </c>
      <c r="G687" s="171"/>
      <c r="H687" s="172">
        <v>1.1499999999999999</v>
      </c>
      <c r="I687" s="171"/>
      <c r="J687" s="171"/>
      <c r="K687" s="200"/>
    </row>
    <row r="688" spans="2:11">
      <c r="B688" s="188"/>
      <c r="C688" s="171"/>
      <c r="D688" s="128" t="s">
        <v>410</v>
      </c>
      <c r="E688" s="169" t="s">
        <v>3</v>
      </c>
      <c r="F688" s="170" t="s">
        <v>1219</v>
      </c>
      <c r="G688" s="171"/>
      <c r="H688" s="172">
        <v>2.65</v>
      </c>
      <c r="I688" s="171"/>
      <c r="J688" s="171"/>
      <c r="K688" s="200"/>
    </row>
    <row r="689" spans="2:11">
      <c r="B689" s="188"/>
      <c r="C689" s="171"/>
      <c r="D689" s="128" t="s">
        <v>410</v>
      </c>
      <c r="E689" s="169" t="s">
        <v>3</v>
      </c>
      <c r="F689" s="170" t="s">
        <v>1220</v>
      </c>
      <c r="G689" s="171"/>
      <c r="H689" s="172">
        <v>7.194</v>
      </c>
      <c r="I689" s="171"/>
      <c r="J689" s="171"/>
      <c r="K689" s="200"/>
    </row>
    <row r="690" spans="2:11">
      <c r="B690" s="188"/>
      <c r="C690" s="171"/>
      <c r="D690" s="128" t="s">
        <v>410</v>
      </c>
      <c r="E690" s="169" t="s">
        <v>3</v>
      </c>
      <c r="F690" s="170" t="s">
        <v>1221</v>
      </c>
      <c r="G690" s="171"/>
      <c r="H690" s="172">
        <v>1.883</v>
      </c>
      <c r="I690" s="171"/>
      <c r="J690" s="171"/>
      <c r="K690" s="200"/>
    </row>
    <row r="691" spans="2:11">
      <c r="B691" s="188"/>
      <c r="C691" s="177"/>
      <c r="D691" s="128" t="s">
        <v>410</v>
      </c>
      <c r="E691" s="175" t="s">
        <v>3</v>
      </c>
      <c r="F691" s="176" t="s">
        <v>425</v>
      </c>
      <c r="G691" s="177"/>
      <c r="H691" s="178">
        <v>12.877000000000001</v>
      </c>
      <c r="I691" s="177"/>
      <c r="J691" s="177"/>
      <c r="K691" s="201"/>
    </row>
    <row r="692" spans="2:11" ht="24">
      <c r="B692" s="188"/>
      <c r="C692" s="115" t="s">
        <v>1225</v>
      </c>
      <c r="D692" s="115" t="s">
        <v>145</v>
      </c>
      <c r="E692" s="116" t="s">
        <v>1226</v>
      </c>
      <c r="F692" s="117" t="s">
        <v>1227</v>
      </c>
      <c r="G692" s="118" t="s">
        <v>374</v>
      </c>
      <c r="H692" s="119">
        <v>10</v>
      </c>
      <c r="I692" s="120"/>
      <c r="J692" s="121">
        <f>ROUND(I692*H692,2)</f>
        <v>0</v>
      </c>
      <c r="K692" s="167"/>
    </row>
    <row r="693" spans="2:11">
      <c r="B693" s="188"/>
      <c r="C693" s="171"/>
      <c r="D693" s="128" t="s">
        <v>410</v>
      </c>
      <c r="E693" s="169" t="s">
        <v>3</v>
      </c>
      <c r="F693" s="170" t="s">
        <v>1228</v>
      </c>
      <c r="G693" s="171"/>
      <c r="H693" s="172">
        <v>10</v>
      </c>
      <c r="I693" s="171"/>
      <c r="J693" s="171"/>
      <c r="K693" s="200"/>
    </row>
    <row r="694" spans="2:11">
      <c r="B694" s="188"/>
      <c r="C694" s="177"/>
      <c r="D694" s="128" t="s">
        <v>410</v>
      </c>
      <c r="E694" s="175" t="s">
        <v>3</v>
      </c>
      <c r="F694" s="176" t="s">
        <v>425</v>
      </c>
      <c r="G694" s="177"/>
      <c r="H694" s="178">
        <v>10</v>
      </c>
      <c r="I694" s="177"/>
      <c r="J694" s="177"/>
      <c r="K694" s="201"/>
    </row>
    <row r="695" spans="2:11" ht="24">
      <c r="B695" s="188"/>
      <c r="C695" s="115" t="s">
        <v>1229</v>
      </c>
      <c r="D695" s="115" t="s">
        <v>145</v>
      </c>
      <c r="E695" s="116" t="s">
        <v>1230</v>
      </c>
      <c r="F695" s="117" t="s">
        <v>1231</v>
      </c>
      <c r="G695" s="118" t="s">
        <v>374</v>
      </c>
      <c r="H695" s="119">
        <v>57.1</v>
      </c>
      <c r="I695" s="120"/>
      <c r="J695" s="121">
        <f>ROUND(I695*H695,2)</f>
        <v>0</v>
      </c>
      <c r="K695" s="167"/>
    </row>
    <row r="696" spans="2:11" ht="22.5">
      <c r="B696" s="188"/>
      <c r="C696" s="171"/>
      <c r="D696" s="128" t="s">
        <v>410</v>
      </c>
      <c r="E696" s="169" t="s">
        <v>3</v>
      </c>
      <c r="F696" s="170" t="s">
        <v>1232</v>
      </c>
      <c r="G696" s="171"/>
      <c r="H696" s="172">
        <v>57.1</v>
      </c>
      <c r="I696" s="171"/>
      <c r="J696" s="171"/>
      <c r="K696" s="200"/>
    </row>
    <row r="697" spans="2:11">
      <c r="B697" s="188"/>
      <c r="C697" s="177"/>
      <c r="D697" s="128" t="s">
        <v>410</v>
      </c>
      <c r="E697" s="175" t="s">
        <v>3</v>
      </c>
      <c r="F697" s="176" t="s">
        <v>425</v>
      </c>
      <c r="G697" s="177"/>
      <c r="H697" s="178">
        <v>57.1</v>
      </c>
      <c r="I697" s="177"/>
      <c r="J697" s="177"/>
      <c r="K697" s="201"/>
    </row>
    <row r="698" spans="2:11" ht="24">
      <c r="B698" s="188"/>
      <c r="C698" s="115" t="s">
        <v>1233</v>
      </c>
      <c r="D698" s="115" t="s">
        <v>145</v>
      </c>
      <c r="E698" s="116" t="s">
        <v>1234</v>
      </c>
      <c r="F698" s="117" t="s">
        <v>1235</v>
      </c>
      <c r="G698" s="118" t="s">
        <v>374</v>
      </c>
      <c r="H698" s="119">
        <v>376.52699999999999</v>
      </c>
      <c r="I698" s="120"/>
      <c r="J698" s="121">
        <f>ROUND(I698*H698,2)</f>
        <v>0</v>
      </c>
      <c r="K698" s="167"/>
    </row>
    <row r="699" spans="2:11" ht="24">
      <c r="B699" s="188"/>
      <c r="C699" s="115" t="s">
        <v>1236</v>
      </c>
      <c r="D699" s="115" t="s">
        <v>145</v>
      </c>
      <c r="E699" s="116" t="s">
        <v>1237</v>
      </c>
      <c r="F699" s="117" t="s">
        <v>1238</v>
      </c>
      <c r="G699" s="118" t="s">
        <v>374</v>
      </c>
      <c r="H699" s="119">
        <v>351</v>
      </c>
      <c r="I699" s="120"/>
      <c r="J699" s="121">
        <f>ROUND(I699*H699,2)</f>
        <v>0</v>
      </c>
      <c r="K699" s="167"/>
    </row>
    <row r="700" spans="2:11" ht="12.75">
      <c r="B700" s="188"/>
      <c r="C700" s="10"/>
      <c r="D700" s="106" t="s">
        <v>67</v>
      </c>
      <c r="E700" s="202" t="s">
        <v>1239</v>
      </c>
      <c r="F700" s="202" t="s">
        <v>1240</v>
      </c>
      <c r="G700" s="10"/>
      <c r="H700" s="10"/>
      <c r="I700" s="10"/>
      <c r="J700" s="203">
        <f>BK700</f>
        <v>0</v>
      </c>
      <c r="K700" s="165"/>
    </row>
    <row r="701" spans="2:11" ht="24">
      <c r="B701" s="188"/>
      <c r="C701" s="115" t="s">
        <v>1241</v>
      </c>
      <c r="D701" s="115" t="s">
        <v>145</v>
      </c>
      <c r="E701" s="116" t="s">
        <v>1242</v>
      </c>
      <c r="F701" s="117" t="s">
        <v>1243</v>
      </c>
      <c r="G701" s="118" t="s">
        <v>435</v>
      </c>
      <c r="H701" s="119">
        <v>269.50799999999998</v>
      </c>
      <c r="I701" s="120"/>
      <c r="J701" s="121">
        <f>ROUND(I701*H701,2)</f>
        <v>0</v>
      </c>
      <c r="K701" s="167"/>
    </row>
    <row r="702" spans="2:11" ht="36">
      <c r="B702" s="188"/>
      <c r="C702" s="115" t="s">
        <v>1244</v>
      </c>
      <c r="D702" s="115" t="s">
        <v>145</v>
      </c>
      <c r="E702" s="116" t="s">
        <v>1245</v>
      </c>
      <c r="F702" s="117" t="s">
        <v>1246</v>
      </c>
      <c r="G702" s="118" t="s">
        <v>435</v>
      </c>
      <c r="H702" s="119">
        <v>1078.0319999999999</v>
      </c>
      <c r="I702" s="120"/>
      <c r="J702" s="121">
        <f>ROUND(I702*H702,2)</f>
        <v>0</v>
      </c>
      <c r="K702" s="167"/>
    </row>
    <row r="703" spans="2:11">
      <c r="B703" s="188"/>
      <c r="C703" s="171"/>
      <c r="D703" s="128" t="s">
        <v>410</v>
      </c>
      <c r="E703" s="171"/>
      <c r="F703" s="170" t="s">
        <v>1247</v>
      </c>
      <c r="G703" s="171"/>
      <c r="H703" s="172">
        <v>1078.0319999999999</v>
      </c>
      <c r="I703" s="171"/>
      <c r="J703" s="171"/>
      <c r="K703" s="200"/>
    </row>
    <row r="704" spans="2:11" ht="24">
      <c r="B704" s="188"/>
      <c r="C704" s="115" t="s">
        <v>1248</v>
      </c>
      <c r="D704" s="115" t="s">
        <v>145</v>
      </c>
      <c r="E704" s="116" t="s">
        <v>484</v>
      </c>
      <c r="F704" s="117" t="s">
        <v>485</v>
      </c>
      <c r="G704" s="118" t="s">
        <v>435</v>
      </c>
      <c r="H704" s="119">
        <v>269.50799999999998</v>
      </c>
      <c r="I704" s="120"/>
      <c r="J704" s="121">
        <f>ROUND(I704*H704,2)</f>
        <v>0</v>
      </c>
      <c r="K704" s="167"/>
    </row>
    <row r="705" spans="2:11" ht="24">
      <c r="B705" s="188"/>
      <c r="C705" s="115" t="s">
        <v>1249</v>
      </c>
      <c r="D705" s="115" t="s">
        <v>145</v>
      </c>
      <c r="E705" s="116" t="s">
        <v>486</v>
      </c>
      <c r="F705" s="117" t="s">
        <v>487</v>
      </c>
      <c r="G705" s="118" t="s">
        <v>435</v>
      </c>
      <c r="H705" s="119">
        <v>3773.1120000000001</v>
      </c>
      <c r="I705" s="120"/>
      <c r="J705" s="121">
        <f>ROUND(I705*H705,2)</f>
        <v>0</v>
      </c>
      <c r="K705" s="167"/>
    </row>
    <row r="706" spans="2:11">
      <c r="B706" s="188"/>
      <c r="C706" s="171"/>
      <c r="D706" s="128" t="s">
        <v>410</v>
      </c>
      <c r="E706" s="171"/>
      <c r="F706" s="170" t="s">
        <v>1250</v>
      </c>
      <c r="G706" s="171"/>
      <c r="H706" s="172">
        <v>3773.1120000000001</v>
      </c>
      <c r="I706" s="171"/>
      <c r="J706" s="171"/>
      <c r="K706" s="200"/>
    </row>
    <row r="707" spans="2:11" ht="24">
      <c r="B707" s="188"/>
      <c r="C707" s="115" t="s">
        <v>1251</v>
      </c>
      <c r="D707" s="115" t="s">
        <v>145</v>
      </c>
      <c r="E707" s="116" t="s">
        <v>1252</v>
      </c>
      <c r="F707" s="117" t="s">
        <v>1253</v>
      </c>
      <c r="G707" s="118" t="s">
        <v>435</v>
      </c>
      <c r="H707" s="119">
        <v>17.800999999999998</v>
      </c>
      <c r="I707" s="120"/>
      <c r="J707" s="121">
        <f>ROUND(I707*H707,2)</f>
        <v>0</v>
      </c>
      <c r="K707" s="167"/>
    </row>
    <row r="708" spans="2:11">
      <c r="B708" s="188"/>
      <c r="C708" s="171"/>
      <c r="D708" s="128" t="s">
        <v>410</v>
      </c>
      <c r="E708" s="169" t="s">
        <v>3</v>
      </c>
      <c r="F708" s="170" t="s">
        <v>1254</v>
      </c>
      <c r="G708" s="171"/>
      <c r="H708" s="172">
        <v>17.800999999999998</v>
      </c>
      <c r="I708" s="171"/>
      <c r="J708" s="171"/>
      <c r="K708" s="200"/>
    </row>
    <row r="709" spans="2:11">
      <c r="B709" s="188"/>
      <c r="C709" s="177"/>
      <c r="D709" s="128" t="s">
        <v>410</v>
      </c>
      <c r="E709" s="175" t="s">
        <v>3</v>
      </c>
      <c r="F709" s="176" t="s">
        <v>425</v>
      </c>
      <c r="G709" s="177"/>
      <c r="H709" s="178">
        <v>17.800999999999998</v>
      </c>
      <c r="I709" s="177"/>
      <c r="J709" s="177"/>
      <c r="K709" s="201"/>
    </row>
    <row r="710" spans="2:11" ht="24">
      <c r="B710" s="188"/>
      <c r="C710" s="115" t="s">
        <v>1255</v>
      </c>
      <c r="D710" s="115" t="s">
        <v>145</v>
      </c>
      <c r="E710" s="116" t="s">
        <v>1256</v>
      </c>
      <c r="F710" s="117" t="s">
        <v>1257</v>
      </c>
      <c r="G710" s="118" t="s">
        <v>435</v>
      </c>
      <c r="H710" s="119">
        <v>2.6360000000000001</v>
      </c>
      <c r="I710" s="120"/>
      <c r="J710" s="121">
        <f>ROUND(I710*H710,2)</f>
        <v>0</v>
      </c>
      <c r="K710" s="167"/>
    </row>
    <row r="711" spans="2:11">
      <c r="B711" s="188"/>
      <c r="C711" s="171"/>
      <c r="D711" s="128" t="s">
        <v>410</v>
      </c>
      <c r="E711" s="169" t="s">
        <v>3</v>
      </c>
      <c r="F711" s="170" t="s">
        <v>1258</v>
      </c>
      <c r="G711" s="171"/>
      <c r="H711" s="172">
        <v>2.6360000000000001</v>
      </c>
      <c r="I711" s="171"/>
      <c r="J711" s="171"/>
      <c r="K711" s="200"/>
    </row>
    <row r="712" spans="2:11">
      <c r="B712" s="188"/>
      <c r="C712" s="177"/>
      <c r="D712" s="128" t="s">
        <v>410</v>
      </c>
      <c r="E712" s="175" t="s">
        <v>3</v>
      </c>
      <c r="F712" s="176" t="s">
        <v>425</v>
      </c>
      <c r="G712" s="177"/>
      <c r="H712" s="178">
        <v>2.6360000000000001</v>
      </c>
      <c r="I712" s="177"/>
      <c r="J712" s="177"/>
      <c r="K712" s="201"/>
    </row>
    <row r="713" spans="2:11" ht="24">
      <c r="B713" s="188"/>
      <c r="C713" s="115" t="s">
        <v>1259</v>
      </c>
      <c r="D713" s="115" t="s">
        <v>145</v>
      </c>
      <c r="E713" s="116" t="s">
        <v>1260</v>
      </c>
      <c r="F713" s="117" t="s">
        <v>1261</v>
      </c>
      <c r="G713" s="118" t="s">
        <v>435</v>
      </c>
      <c r="H713" s="119">
        <v>14.317</v>
      </c>
      <c r="I713" s="120"/>
      <c r="J713" s="121">
        <f>ROUND(I713*H713,2)</f>
        <v>0</v>
      </c>
      <c r="K713" s="167"/>
    </row>
    <row r="714" spans="2:11">
      <c r="B714" s="188"/>
      <c r="C714" s="171"/>
      <c r="D714" s="128" t="s">
        <v>410</v>
      </c>
      <c r="E714" s="169" t="s">
        <v>3</v>
      </c>
      <c r="F714" s="170" t="s">
        <v>1262</v>
      </c>
      <c r="G714" s="171"/>
      <c r="H714" s="172">
        <v>14.317</v>
      </c>
      <c r="I714" s="171"/>
      <c r="J714" s="171"/>
      <c r="K714" s="200"/>
    </row>
    <row r="715" spans="2:11">
      <c r="B715" s="188"/>
      <c r="C715" s="177"/>
      <c r="D715" s="128" t="s">
        <v>410</v>
      </c>
      <c r="E715" s="175" t="s">
        <v>3</v>
      </c>
      <c r="F715" s="176" t="s">
        <v>425</v>
      </c>
      <c r="G715" s="177"/>
      <c r="H715" s="178">
        <v>14.317</v>
      </c>
      <c r="I715" s="177"/>
      <c r="J715" s="177"/>
      <c r="K715" s="201"/>
    </row>
    <row r="716" spans="2:11" ht="36">
      <c r="B716" s="188"/>
      <c r="C716" s="115" t="s">
        <v>1263</v>
      </c>
      <c r="D716" s="115" t="s">
        <v>145</v>
      </c>
      <c r="E716" s="116" t="s">
        <v>489</v>
      </c>
      <c r="F716" s="117" t="s">
        <v>490</v>
      </c>
      <c r="G716" s="118" t="s">
        <v>435</v>
      </c>
      <c r="H716" s="119">
        <v>121.07599999999999</v>
      </c>
      <c r="I716" s="120"/>
      <c r="J716" s="121">
        <f>ROUND(I716*H716,2)</f>
        <v>0</v>
      </c>
      <c r="K716" s="167"/>
    </row>
    <row r="717" spans="2:11">
      <c r="B717" s="188"/>
      <c r="C717" s="171"/>
      <c r="D717" s="128" t="s">
        <v>410</v>
      </c>
      <c r="E717" s="169" t="s">
        <v>3</v>
      </c>
      <c r="F717" s="170" t="s">
        <v>1264</v>
      </c>
      <c r="G717" s="171"/>
      <c r="H717" s="172">
        <v>121.07599999999999</v>
      </c>
      <c r="I717" s="171"/>
      <c r="J717" s="171"/>
      <c r="K717" s="200"/>
    </row>
    <row r="718" spans="2:11">
      <c r="B718" s="188"/>
      <c r="C718" s="177"/>
      <c r="D718" s="128" t="s">
        <v>410</v>
      </c>
      <c r="E718" s="175" t="s">
        <v>3</v>
      </c>
      <c r="F718" s="176" t="s">
        <v>425</v>
      </c>
      <c r="G718" s="177"/>
      <c r="H718" s="178">
        <v>121.07599999999999</v>
      </c>
      <c r="I718" s="177"/>
      <c r="J718" s="177"/>
      <c r="K718" s="201"/>
    </row>
    <row r="719" spans="2:11" ht="24">
      <c r="B719" s="188"/>
      <c r="C719" s="115" t="s">
        <v>1265</v>
      </c>
      <c r="D719" s="115" t="s">
        <v>145</v>
      </c>
      <c r="E719" s="116" t="s">
        <v>1266</v>
      </c>
      <c r="F719" s="117" t="s">
        <v>1267</v>
      </c>
      <c r="G719" s="118" t="s">
        <v>435</v>
      </c>
      <c r="H719" s="119">
        <v>99.387</v>
      </c>
      <c r="I719" s="120"/>
      <c r="J719" s="121">
        <f>ROUND(I719*H719,2)</f>
        <v>0</v>
      </c>
      <c r="K719" s="167"/>
    </row>
    <row r="720" spans="2:11">
      <c r="B720" s="188"/>
      <c r="C720" s="171"/>
      <c r="D720" s="128" t="s">
        <v>410</v>
      </c>
      <c r="E720" s="169" t="s">
        <v>3</v>
      </c>
      <c r="F720" s="170" t="s">
        <v>1268</v>
      </c>
      <c r="G720" s="171"/>
      <c r="H720" s="172">
        <v>99.387</v>
      </c>
      <c r="I720" s="171"/>
      <c r="J720" s="171"/>
      <c r="K720" s="200"/>
    </row>
    <row r="721" spans="2:11">
      <c r="B721" s="188"/>
      <c r="C721" s="177"/>
      <c r="D721" s="128" t="s">
        <v>410</v>
      </c>
      <c r="E721" s="175" t="s">
        <v>3</v>
      </c>
      <c r="F721" s="176" t="s">
        <v>425</v>
      </c>
      <c r="G721" s="177"/>
      <c r="H721" s="178">
        <v>99.387</v>
      </c>
      <c r="I721" s="177"/>
      <c r="J721" s="177"/>
      <c r="K721" s="201"/>
    </row>
    <row r="722" spans="2:11" ht="12">
      <c r="B722" s="188"/>
      <c r="C722" s="115" t="s">
        <v>1269</v>
      </c>
      <c r="D722" s="115" t="s">
        <v>145</v>
      </c>
      <c r="E722" s="116" t="s">
        <v>1270</v>
      </c>
      <c r="F722" s="117" t="s">
        <v>1271</v>
      </c>
      <c r="G722" s="118" t="s">
        <v>435</v>
      </c>
      <c r="H722" s="119">
        <v>683.23699999999997</v>
      </c>
      <c r="I722" s="120"/>
      <c r="J722" s="121">
        <f>ROUND(I722*H722,2)</f>
        <v>0</v>
      </c>
      <c r="K722" s="167"/>
    </row>
    <row r="723" spans="2:11" ht="24">
      <c r="B723" s="188"/>
      <c r="C723" s="115" t="s">
        <v>1272</v>
      </c>
      <c r="D723" s="115" t="s">
        <v>145</v>
      </c>
      <c r="E723" s="116" t="s">
        <v>1273</v>
      </c>
      <c r="F723" s="117" t="s">
        <v>1274</v>
      </c>
      <c r="G723" s="118" t="s">
        <v>374</v>
      </c>
      <c r="H723" s="119">
        <v>186.85499999999999</v>
      </c>
      <c r="I723" s="120"/>
      <c r="J723" s="121">
        <f>ROUND(I723*H723,2)</f>
        <v>0</v>
      </c>
      <c r="K723" s="167"/>
    </row>
    <row r="724" spans="2:11" ht="22.5">
      <c r="B724" s="188"/>
      <c r="C724" s="171"/>
      <c r="D724" s="128" t="s">
        <v>410</v>
      </c>
      <c r="E724" s="169" t="s">
        <v>3</v>
      </c>
      <c r="F724" s="170" t="s">
        <v>1275</v>
      </c>
      <c r="G724" s="171"/>
      <c r="H724" s="172">
        <v>100.83799999999999</v>
      </c>
      <c r="I724" s="171"/>
      <c r="J724" s="171"/>
      <c r="K724" s="200"/>
    </row>
    <row r="725" spans="2:11" ht="22.5">
      <c r="B725" s="188"/>
      <c r="C725" s="171"/>
      <c r="D725" s="128" t="s">
        <v>410</v>
      </c>
      <c r="E725" s="169" t="s">
        <v>3</v>
      </c>
      <c r="F725" s="170" t="s">
        <v>1276</v>
      </c>
      <c r="G725" s="171"/>
      <c r="H725" s="172">
        <v>86.016999999999996</v>
      </c>
      <c r="I725" s="171"/>
      <c r="J725" s="171"/>
      <c r="K725" s="200"/>
    </row>
    <row r="726" spans="2:11">
      <c r="B726" s="188"/>
      <c r="C726" s="177"/>
      <c r="D726" s="128" t="s">
        <v>410</v>
      </c>
      <c r="E726" s="175" t="s">
        <v>3</v>
      </c>
      <c r="F726" s="176" t="s">
        <v>425</v>
      </c>
      <c r="G726" s="177"/>
      <c r="H726" s="178">
        <v>186.85499999999999</v>
      </c>
      <c r="I726" s="177"/>
      <c r="J726" s="177"/>
      <c r="K726" s="201"/>
    </row>
    <row r="727" spans="2:11" ht="12">
      <c r="B727" s="188"/>
      <c r="C727" s="115" t="s">
        <v>1277</v>
      </c>
      <c r="D727" s="115" t="s">
        <v>442</v>
      </c>
      <c r="E727" s="116" t="s">
        <v>1278</v>
      </c>
      <c r="F727" s="117" t="s">
        <v>1279</v>
      </c>
      <c r="G727" s="118" t="s">
        <v>435</v>
      </c>
      <c r="H727" s="119">
        <v>5.6000000000000001E-2</v>
      </c>
      <c r="I727" s="120"/>
      <c r="J727" s="121">
        <f>ROUND(I727*H727,2)</f>
        <v>0</v>
      </c>
      <c r="K727" s="167"/>
    </row>
    <row r="728" spans="2:11">
      <c r="B728" s="188"/>
      <c r="C728" s="171"/>
      <c r="D728" s="128" t="s">
        <v>410</v>
      </c>
      <c r="E728" s="171"/>
      <c r="F728" s="170" t="s">
        <v>1280</v>
      </c>
      <c r="G728" s="171"/>
      <c r="H728" s="172">
        <v>5.6000000000000001E-2</v>
      </c>
      <c r="I728" s="171"/>
      <c r="J728" s="171"/>
      <c r="K728" s="200"/>
    </row>
    <row r="729" spans="2:11" ht="24">
      <c r="B729" s="188"/>
      <c r="C729" s="115" t="s">
        <v>1281</v>
      </c>
      <c r="D729" s="115" t="s">
        <v>145</v>
      </c>
      <c r="E729" s="116" t="s">
        <v>1282</v>
      </c>
      <c r="F729" s="117" t="s">
        <v>1283</v>
      </c>
      <c r="G729" s="118" t="s">
        <v>374</v>
      </c>
      <c r="H729" s="119">
        <v>94.445999999999998</v>
      </c>
      <c r="I729" s="120"/>
      <c r="J729" s="121">
        <f>ROUND(I729*H729,2)</f>
        <v>0</v>
      </c>
      <c r="K729" s="167"/>
    </row>
    <row r="730" spans="2:11">
      <c r="B730" s="188"/>
      <c r="C730" s="171"/>
      <c r="D730" s="128" t="s">
        <v>410</v>
      </c>
      <c r="E730" s="169" t="s">
        <v>3</v>
      </c>
      <c r="F730" s="170" t="s">
        <v>1284</v>
      </c>
      <c r="G730" s="171"/>
      <c r="H730" s="172">
        <v>89.814999999999998</v>
      </c>
      <c r="I730" s="171"/>
      <c r="J730" s="171"/>
      <c r="K730" s="200"/>
    </row>
    <row r="731" spans="2:11">
      <c r="B731" s="188"/>
      <c r="C731" s="171"/>
      <c r="D731" s="128" t="s">
        <v>410</v>
      </c>
      <c r="E731" s="169" t="s">
        <v>3</v>
      </c>
      <c r="F731" s="170" t="s">
        <v>1285</v>
      </c>
      <c r="G731" s="171"/>
      <c r="H731" s="172">
        <v>4.6310000000000002</v>
      </c>
      <c r="I731" s="171"/>
      <c r="J731" s="171"/>
      <c r="K731" s="200"/>
    </row>
    <row r="732" spans="2:11">
      <c r="B732" s="188"/>
      <c r="C732" s="177"/>
      <c r="D732" s="128" t="s">
        <v>410</v>
      </c>
      <c r="E732" s="175" t="s">
        <v>3</v>
      </c>
      <c r="F732" s="176" t="s">
        <v>425</v>
      </c>
      <c r="G732" s="177"/>
      <c r="H732" s="178">
        <v>94.445999999999998</v>
      </c>
      <c r="I732" s="177"/>
      <c r="J732" s="177"/>
      <c r="K732" s="201"/>
    </row>
    <row r="733" spans="2:11" ht="12">
      <c r="B733" s="188"/>
      <c r="C733" s="115" t="s">
        <v>1286</v>
      </c>
      <c r="D733" s="115" t="s">
        <v>442</v>
      </c>
      <c r="E733" s="116" t="s">
        <v>1278</v>
      </c>
      <c r="F733" s="117" t="s">
        <v>1279</v>
      </c>
      <c r="G733" s="118" t="s">
        <v>435</v>
      </c>
      <c r="H733" s="119">
        <v>3.2000000000000001E-2</v>
      </c>
      <c r="I733" s="120"/>
      <c r="J733" s="121">
        <f>ROUND(I733*H733,2)</f>
        <v>0</v>
      </c>
      <c r="K733" s="167"/>
    </row>
    <row r="734" spans="2:11">
      <c r="B734" s="188"/>
      <c r="C734" s="171"/>
      <c r="D734" s="128" t="s">
        <v>410</v>
      </c>
      <c r="E734" s="171"/>
      <c r="F734" s="170" t="s">
        <v>1287</v>
      </c>
      <c r="G734" s="171"/>
      <c r="H734" s="172">
        <v>3.2000000000000001E-2</v>
      </c>
      <c r="I734" s="171"/>
      <c r="J734" s="171"/>
      <c r="K734" s="200"/>
    </row>
    <row r="735" spans="2:11" ht="24">
      <c r="B735" s="188"/>
      <c r="C735" s="115" t="s">
        <v>1288</v>
      </c>
      <c r="D735" s="115" t="s">
        <v>145</v>
      </c>
      <c r="E735" s="116" t="s">
        <v>1289</v>
      </c>
      <c r="F735" s="117" t="s">
        <v>1290</v>
      </c>
      <c r="G735" s="118" t="s">
        <v>374</v>
      </c>
      <c r="H735" s="119">
        <v>373.71</v>
      </c>
      <c r="I735" s="120"/>
      <c r="J735" s="121">
        <f>ROUND(I735*H735,2)</f>
        <v>0</v>
      </c>
      <c r="K735" s="167"/>
    </row>
    <row r="736" spans="2:11" ht="22.5">
      <c r="B736" s="188"/>
      <c r="C736" s="171"/>
      <c r="D736" s="128" t="s">
        <v>410</v>
      </c>
      <c r="E736" s="169" t="s">
        <v>3</v>
      </c>
      <c r="F736" s="170" t="s">
        <v>1291</v>
      </c>
      <c r="G736" s="171"/>
      <c r="H736" s="172">
        <v>201.67500000000001</v>
      </c>
      <c r="I736" s="171"/>
      <c r="J736" s="171"/>
      <c r="K736" s="200"/>
    </row>
    <row r="737" spans="2:11" ht="22.5">
      <c r="B737" s="188"/>
      <c r="C737" s="171"/>
      <c r="D737" s="128" t="s">
        <v>410</v>
      </c>
      <c r="E737" s="169" t="s">
        <v>3</v>
      </c>
      <c r="F737" s="170" t="s">
        <v>1292</v>
      </c>
      <c r="G737" s="171"/>
      <c r="H737" s="172">
        <v>172.035</v>
      </c>
      <c r="I737" s="171"/>
      <c r="J737" s="171"/>
      <c r="K737" s="200"/>
    </row>
    <row r="738" spans="2:11">
      <c r="B738" s="188"/>
      <c r="C738" s="177"/>
      <c r="D738" s="128" t="s">
        <v>410</v>
      </c>
      <c r="E738" s="175" t="s">
        <v>3</v>
      </c>
      <c r="F738" s="176" t="s">
        <v>425</v>
      </c>
      <c r="G738" s="177"/>
      <c r="H738" s="178">
        <v>373.71</v>
      </c>
      <c r="I738" s="177"/>
      <c r="J738" s="177"/>
      <c r="K738" s="201"/>
    </row>
    <row r="739" spans="2:11" ht="48">
      <c r="B739" s="188"/>
      <c r="C739" s="115" t="s">
        <v>1293</v>
      </c>
      <c r="D739" s="115" t="s">
        <v>442</v>
      </c>
      <c r="E739" s="116" t="s">
        <v>1294</v>
      </c>
      <c r="F739" s="117" t="s">
        <v>1295</v>
      </c>
      <c r="G739" s="118" t="s">
        <v>374</v>
      </c>
      <c r="H739" s="119">
        <v>217.78</v>
      </c>
      <c r="I739" s="120"/>
      <c r="J739" s="121">
        <f>ROUND(I739*H739,2)</f>
        <v>0</v>
      </c>
      <c r="K739" s="167"/>
    </row>
    <row r="740" spans="2:11" ht="22.5">
      <c r="B740" s="188"/>
      <c r="C740" s="171"/>
      <c r="D740" s="128" t="s">
        <v>410</v>
      </c>
      <c r="E740" s="169" t="s">
        <v>3</v>
      </c>
      <c r="F740" s="170" t="s">
        <v>1275</v>
      </c>
      <c r="G740" s="171"/>
      <c r="H740" s="172">
        <v>100.83799999999999</v>
      </c>
      <c r="I740" s="171"/>
      <c r="J740" s="171"/>
      <c r="K740" s="200"/>
    </row>
    <row r="741" spans="2:11" ht="22.5">
      <c r="B741" s="188"/>
      <c r="C741" s="171"/>
      <c r="D741" s="128" t="s">
        <v>410</v>
      </c>
      <c r="E741" s="169" t="s">
        <v>3</v>
      </c>
      <c r="F741" s="170" t="s">
        <v>1276</v>
      </c>
      <c r="G741" s="171"/>
      <c r="H741" s="172">
        <v>86.016999999999996</v>
      </c>
      <c r="I741" s="171"/>
      <c r="J741" s="171"/>
      <c r="K741" s="200"/>
    </row>
    <row r="742" spans="2:11">
      <c r="B742" s="188"/>
      <c r="C742" s="177"/>
      <c r="D742" s="128" t="s">
        <v>410</v>
      </c>
      <c r="E742" s="175" t="s">
        <v>3</v>
      </c>
      <c r="F742" s="176" t="s">
        <v>425</v>
      </c>
      <c r="G742" s="177"/>
      <c r="H742" s="178">
        <v>186.85499999999999</v>
      </c>
      <c r="I742" s="177"/>
      <c r="J742" s="177"/>
      <c r="K742" s="201"/>
    </row>
    <row r="743" spans="2:11">
      <c r="B743" s="188"/>
      <c r="C743" s="171"/>
      <c r="D743" s="128" t="s">
        <v>410</v>
      </c>
      <c r="E743" s="171"/>
      <c r="F743" s="170" t="s">
        <v>1296</v>
      </c>
      <c r="G743" s="171"/>
      <c r="H743" s="172">
        <v>217.78</v>
      </c>
      <c r="I743" s="171"/>
      <c r="J743" s="171"/>
      <c r="K743" s="200"/>
    </row>
    <row r="744" spans="2:11" ht="48">
      <c r="B744" s="188"/>
      <c r="C744" s="115" t="s">
        <v>1297</v>
      </c>
      <c r="D744" s="115" t="s">
        <v>442</v>
      </c>
      <c r="E744" s="116" t="s">
        <v>1298</v>
      </c>
      <c r="F744" s="117" t="s">
        <v>1299</v>
      </c>
      <c r="G744" s="118" t="s">
        <v>374</v>
      </c>
      <c r="H744" s="119">
        <v>217.78</v>
      </c>
      <c r="I744" s="120"/>
      <c r="J744" s="121">
        <f>ROUND(I744*H744,2)</f>
        <v>0</v>
      </c>
      <c r="K744" s="167"/>
    </row>
    <row r="745" spans="2:11" ht="22.5">
      <c r="B745" s="188"/>
      <c r="C745" s="171"/>
      <c r="D745" s="128" t="s">
        <v>410</v>
      </c>
      <c r="E745" s="169" t="s">
        <v>3</v>
      </c>
      <c r="F745" s="170" t="s">
        <v>1275</v>
      </c>
      <c r="G745" s="171"/>
      <c r="H745" s="172">
        <v>100.83799999999999</v>
      </c>
      <c r="I745" s="171"/>
      <c r="J745" s="171"/>
      <c r="K745" s="200"/>
    </row>
    <row r="746" spans="2:11" ht="22.5">
      <c r="B746" s="188"/>
      <c r="C746" s="171"/>
      <c r="D746" s="128" t="s">
        <v>410</v>
      </c>
      <c r="E746" s="169" t="s">
        <v>3</v>
      </c>
      <c r="F746" s="170" t="s">
        <v>1276</v>
      </c>
      <c r="G746" s="171"/>
      <c r="H746" s="172">
        <v>86.016999999999996</v>
      </c>
      <c r="I746" s="171"/>
      <c r="J746" s="171"/>
      <c r="K746" s="200"/>
    </row>
    <row r="747" spans="2:11">
      <c r="B747" s="188"/>
      <c r="C747" s="177"/>
      <c r="D747" s="128" t="s">
        <v>410</v>
      </c>
      <c r="E747" s="175" t="s">
        <v>3</v>
      </c>
      <c r="F747" s="176" t="s">
        <v>425</v>
      </c>
      <c r="G747" s="177"/>
      <c r="H747" s="178">
        <v>186.85499999999999</v>
      </c>
      <c r="I747" s="177"/>
      <c r="J747" s="177"/>
      <c r="K747" s="201"/>
    </row>
    <row r="748" spans="2:11">
      <c r="B748" s="188"/>
      <c r="C748" s="171"/>
      <c r="D748" s="128" t="s">
        <v>410</v>
      </c>
      <c r="E748" s="171"/>
      <c r="F748" s="170" t="s">
        <v>1296</v>
      </c>
      <c r="G748" s="171"/>
      <c r="H748" s="172">
        <v>217.78</v>
      </c>
      <c r="I748" s="171"/>
      <c r="J748" s="171"/>
      <c r="K748" s="200"/>
    </row>
    <row r="749" spans="2:11" ht="36">
      <c r="B749" s="188"/>
      <c r="C749" s="115" t="s">
        <v>1300</v>
      </c>
      <c r="D749" s="115" t="s">
        <v>145</v>
      </c>
      <c r="E749" s="116" t="s">
        <v>1301</v>
      </c>
      <c r="F749" s="117" t="s">
        <v>1302</v>
      </c>
      <c r="G749" s="118" t="s">
        <v>374</v>
      </c>
      <c r="H749" s="119">
        <v>107.611</v>
      </c>
      <c r="I749" s="120"/>
      <c r="J749" s="121">
        <f>ROUND(I749*H749,2)</f>
        <v>0</v>
      </c>
      <c r="K749" s="167"/>
    </row>
    <row r="750" spans="2:11">
      <c r="B750" s="188"/>
      <c r="C750" s="171"/>
      <c r="D750" s="128" t="s">
        <v>410</v>
      </c>
      <c r="E750" s="169" t="s">
        <v>3</v>
      </c>
      <c r="F750" s="170" t="s">
        <v>1303</v>
      </c>
      <c r="G750" s="171"/>
      <c r="H750" s="172">
        <v>75.911000000000001</v>
      </c>
      <c r="I750" s="171"/>
      <c r="J750" s="171"/>
      <c r="K750" s="200"/>
    </row>
    <row r="751" spans="2:11">
      <c r="B751" s="188"/>
      <c r="C751" s="171"/>
      <c r="D751" s="128" t="s">
        <v>410</v>
      </c>
      <c r="E751" s="169" t="s">
        <v>3</v>
      </c>
      <c r="F751" s="170" t="s">
        <v>1304</v>
      </c>
      <c r="G751" s="171"/>
      <c r="H751" s="172">
        <v>31.7</v>
      </c>
      <c r="I751" s="171"/>
      <c r="J751" s="171"/>
      <c r="K751" s="200"/>
    </row>
    <row r="752" spans="2:11">
      <c r="B752" s="188"/>
      <c r="C752" s="177"/>
      <c r="D752" s="128" t="s">
        <v>410</v>
      </c>
      <c r="E752" s="175" t="s">
        <v>3</v>
      </c>
      <c r="F752" s="176" t="s">
        <v>425</v>
      </c>
      <c r="G752" s="177"/>
      <c r="H752" s="178">
        <v>107.611</v>
      </c>
      <c r="I752" s="177"/>
      <c r="J752" s="177"/>
      <c r="K752" s="201"/>
    </row>
    <row r="753" spans="2:11" ht="24">
      <c r="B753" s="188"/>
      <c r="C753" s="115" t="s">
        <v>1305</v>
      </c>
      <c r="D753" s="115" t="s">
        <v>145</v>
      </c>
      <c r="E753" s="116" t="s">
        <v>1306</v>
      </c>
      <c r="F753" s="117" t="s">
        <v>1307</v>
      </c>
      <c r="G753" s="118" t="s">
        <v>374</v>
      </c>
      <c r="H753" s="119">
        <v>188.892</v>
      </c>
      <c r="I753" s="120"/>
      <c r="J753" s="121">
        <f>ROUND(I753*H753,2)</f>
        <v>0</v>
      </c>
      <c r="K753" s="167"/>
    </row>
    <row r="754" spans="2:11">
      <c r="B754" s="188"/>
      <c r="C754" s="171"/>
      <c r="D754" s="128" t="s">
        <v>410</v>
      </c>
      <c r="E754" s="169" t="s">
        <v>3</v>
      </c>
      <c r="F754" s="170" t="s">
        <v>1308</v>
      </c>
      <c r="G754" s="171"/>
      <c r="H754" s="172">
        <v>179.63</v>
      </c>
      <c r="I754" s="171"/>
      <c r="J754" s="171"/>
      <c r="K754" s="200"/>
    </row>
    <row r="755" spans="2:11">
      <c r="B755" s="188"/>
      <c r="C755" s="171"/>
      <c r="D755" s="128" t="s">
        <v>410</v>
      </c>
      <c r="E755" s="169" t="s">
        <v>3</v>
      </c>
      <c r="F755" s="170" t="s">
        <v>1309</v>
      </c>
      <c r="G755" s="171"/>
      <c r="H755" s="172">
        <v>9.2620000000000005</v>
      </c>
      <c r="I755" s="171"/>
      <c r="J755" s="171"/>
      <c r="K755" s="200"/>
    </row>
    <row r="756" spans="2:11">
      <c r="B756" s="188"/>
      <c r="C756" s="177"/>
      <c r="D756" s="128" t="s">
        <v>410</v>
      </c>
      <c r="E756" s="175" t="s">
        <v>3</v>
      </c>
      <c r="F756" s="176" t="s">
        <v>425</v>
      </c>
      <c r="G756" s="177"/>
      <c r="H756" s="178">
        <v>188.892</v>
      </c>
      <c r="I756" s="177"/>
      <c r="J756" s="177"/>
      <c r="K756" s="201"/>
    </row>
    <row r="757" spans="2:11" ht="48">
      <c r="B757" s="188"/>
      <c r="C757" s="115" t="s">
        <v>1310</v>
      </c>
      <c r="D757" s="115" t="s">
        <v>442</v>
      </c>
      <c r="E757" s="116" t="s">
        <v>1294</v>
      </c>
      <c r="F757" s="117" t="s">
        <v>1295</v>
      </c>
      <c r="G757" s="118" t="s">
        <v>374</v>
      </c>
      <c r="H757" s="119">
        <v>110.077</v>
      </c>
      <c r="I757" s="120"/>
      <c r="J757" s="121">
        <f>ROUND(I757*H757,2)</f>
        <v>0</v>
      </c>
      <c r="K757" s="167"/>
    </row>
    <row r="758" spans="2:11">
      <c r="B758" s="188"/>
      <c r="C758" s="171"/>
      <c r="D758" s="128" t="s">
        <v>410</v>
      </c>
      <c r="E758" s="169" t="s">
        <v>3</v>
      </c>
      <c r="F758" s="170" t="s">
        <v>1284</v>
      </c>
      <c r="G758" s="171"/>
      <c r="H758" s="172">
        <v>89.814999999999998</v>
      </c>
      <c r="I758" s="171"/>
      <c r="J758" s="171"/>
      <c r="K758" s="200"/>
    </row>
    <row r="759" spans="2:11">
      <c r="B759" s="188"/>
      <c r="C759" s="171"/>
      <c r="D759" s="128" t="s">
        <v>410</v>
      </c>
      <c r="E759" s="169" t="s">
        <v>3</v>
      </c>
      <c r="F759" s="170" t="s">
        <v>1285</v>
      </c>
      <c r="G759" s="171"/>
      <c r="H759" s="172">
        <v>4.6310000000000002</v>
      </c>
      <c r="I759" s="171"/>
      <c r="J759" s="171"/>
      <c r="K759" s="200"/>
    </row>
    <row r="760" spans="2:11">
      <c r="B760" s="188"/>
      <c r="C760" s="177"/>
      <c r="D760" s="128" t="s">
        <v>410</v>
      </c>
      <c r="E760" s="175" t="s">
        <v>3</v>
      </c>
      <c r="F760" s="176" t="s">
        <v>425</v>
      </c>
      <c r="G760" s="177"/>
      <c r="H760" s="178">
        <v>94.445999999999998</v>
      </c>
      <c r="I760" s="177"/>
      <c r="J760" s="177"/>
      <c r="K760" s="201"/>
    </row>
    <row r="761" spans="2:11">
      <c r="B761" s="188"/>
      <c r="C761" s="171"/>
      <c r="D761" s="128" t="s">
        <v>410</v>
      </c>
      <c r="E761" s="171"/>
      <c r="F761" s="170" t="s">
        <v>1311</v>
      </c>
      <c r="G761" s="171"/>
      <c r="H761" s="172">
        <v>110.077</v>
      </c>
      <c r="I761" s="171"/>
      <c r="J761" s="171"/>
      <c r="K761" s="200"/>
    </row>
    <row r="762" spans="2:11" ht="48">
      <c r="B762" s="188"/>
      <c r="C762" s="115" t="s">
        <v>1312</v>
      </c>
      <c r="D762" s="115" t="s">
        <v>442</v>
      </c>
      <c r="E762" s="116" t="s">
        <v>1298</v>
      </c>
      <c r="F762" s="117" t="s">
        <v>1299</v>
      </c>
      <c r="G762" s="118" t="s">
        <v>374</v>
      </c>
      <c r="H762" s="119">
        <v>110.077</v>
      </c>
      <c r="I762" s="120"/>
      <c r="J762" s="121">
        <f>ROUND(I762*H762,2)</f>
        <v>0</v>
      </c>
      <c r="K762" s="167"/>
    </row>
    <row r="763" spans="2:11">
      <c r="B763" s="188"/>
      <c r="C763" s="171"/>
      <c r="D763" s="128" t="s">
        <v>410</v>
      </c>
      <c r="E763" s="169" t="s">
        <v>3</v>
      </c>
      <c r="F763" s="170" t="s">
        <v>1284</v>
      </c>
      <c r="G763" s="171"/>
      <c r="H763" s="172">
        <v>89.814999999999998</v>
      </c>
      <c r="I763" s="171"/>
      <c r="J763" s="171"/>
      <c r="K763" s="200"/>
    </row>
    <row r="764" spans="2:11">
      <c r="B764" s="188"/>
      <c r="C764" s="171"/>
      <c r="D764" s="128" t="s">
        <v>410</v>
      </c>
      <c r="E764" s="169" t="s">
        <v>3</v>
      </c>
      <c r="F764" s="170" t="s">
        <v>1285</v>
      </c>
      <c r="G764" s="171"/>
      <c r="H764" s="172">
        <v>4.6310000000000002</v>
      </c>
      <c r="I764" s="171"/>
      <c r="J764" s="171"/>
      <c r="K764" s="200"/>
    </row>
    <row r="765" spans="2:11">
      <c r="B765" s="188"/>
      <c r="C765" s="177"/>
      <c r="D765" s="128" t="s">
        <v>410</v>
      </c>
      <c r="E765" s="175" t="s">
        <v>3</v>
      </c>
      <c r="F765" s="176" t="s">
        <v>425</v>
      </c>
      <c r="G765" s="177"/>
      <c r="H765" s="178">
        <v>94.445999999999998</v>
      </c>
      <c r="I765" s="177"/>
      <c r="J765" s="177"/>
      <c r="K765" s="201"/>
    </row>
    <row r="766" spans="2:11">
      <c r="B766" s="188"/>
      <c r="C766" s="171"/>
      <c r="D766" s="128" t="s">
        <v>410</v>
      </c>
      <c r="E766" s="171"/>
      <c r="F766" s="170" t="s">
        <v>1311</v>
      </c>
      <c r="G766" s="171"/>
      <c r="H766" s="172">
        <v>110.077</v>
      </c>
      <c r="I766" s="171"/>
      <c r="J766" s="171"/>
      <c r="K766" s="200"/>
    </row>
    <row r="767" spans="2:11" ht="24">
      <c r="B767" s="188"/>
      <c r="C767" s="115" t="s">
        <v>1313</v>
      </c>
      <c r="D767" s="115" t="s">
        <v>145</v>
      </c>
      <c r="E767" s="116" t="s">
        <v>1314</v>
      </c>
      <c r="F767" s="117" t="s">
        <v>1315</v>
      </c>
      <c r="G767" s="118" t="s">
        <v>374</v>
      </c>
      <c r="H767" s="119">
        <v>94.445999999999998</v>
      </c>
      <c r="I767" s="120"/>
      <c r="J767" s="121">
        <f>ROUND(I767*H767,2)</f>
        <v>0</v>
      </c>
      <c r="K767" s="167"/>
    </row>
    <row r="768" spans="2:11">
      <c r="B768" s="188"/>
      <c r="C768" s="171"/>
      <c r="D768" s="128" t="s">
        <v>410</v>
      </c>
      <c r="E768" s="169" t="s">
        <v>3</v>
      </c>
      <c r="F768" s="170" t="s">
        <v>1284</v>
      </c>
      <c r="G768" s="171"/>
      <c r="H768" s="172">
        <v>89.814999999999998</v>
      </c>
      <c r="I768" s="171"/>
      <c r="J768" s="171"/>
      <c r="K768" s="200"/>
    </row>
    <row r="769" spans="2:11">
      <c r="B769" s="188"/>
      <c r="C769" s="171"/>
      <c r="D769" s="128" t="s">
        <v>410</v>
      </c>
      <c r="E769" s="169" t="s">
        <v>3</v>
      </c>
      <c r="F769" s="170" t="s">
        <v>1285</v>
      </c>
      <c r="G769" s="171"/>
      <c r="H769" s="172">
        <v>4.6310000000000002</v>
      </c>
      <c r="I769" s="171"/>
      <c r="J769" s="171"/>
      <c r="K769" s="200"/>
    </row>
    <row r="770" spans="2:11">
      <c r="B770" s="188"/>
      <c r="C770" s="177"/>
      <c r="D770" s="128" t="s">
        <v>410</v>
      </c>
      <c r="E770" s="175" t="s">
        <v>3</v>
      </c>
      <c r="F770" s="176" t="s">
        <v>425</v>
      </c>
      <c r="G770" s="177"/>
      <c r="H770" s="178">
        <v>94.445999999999998</v>
      </c>
      <c r="I770" s="177"/>
      <c r="J770" s="177"/>
      <c r="K770" s="201"/>
    </row>
    <row r="771" spans="2:11" ht="24">
      <c r="B771" s="188"/>
      <c r="C771" s="115" t="s">
        <v>1316</v>
      </c>
      <c r="D771" s="115" t="s">
        <v>145</v>
      </c>
      <c r="E771" s="116" t="s">
        <v>1317</v>
      </c>
      <c r="F771" s="117" t="s">
        <v>1318</v>
      </c>
      <c r="G771" s="118" t="s">
        <v>1319</v>
      </c>
      <c r="H771" s="119">
        <v>2799.241</v>
      </c>
      <c r="I771" s="120"/>
      <c r="J771" s="121">
        <f>ROUND(I771*H771,2)</f>
        <v>0</v>
      </c>
      <c r="K771" s="167"/>
    </row>
    <row r="772" spans="2:11" ht="12.75">
      <c r="B772" s="188"/>
      <c r="C772" s="10"/>
      <c r="D772" s="106" t="s">
        <v>67</v>
      </c>
      <c r="E772" s="202" t="s">
        <v>1320</v>
      </c>
      <c r="F772" s="202" t="s">
        <v>1321</v>
      </c>
      <c r="G772" s="10"/>
      <c r="H772" s="10"/>
      <c r="I772" s="10"/>
      <c r="J772" s="203">
        <f>BK772</f>
        <v>0</v>
      </c>
      <c r="K772" s="165"/>
    </row>
    <row r="773" spans="2:11" ht="24">
      <c r="B773" s="188"/>
      <c r="C773" s="115" t="s">
        <v>1322</v>
      </c>
      <c r="D773" s="115" t="s">
        <v>145</v>
      </c>
      <c r="E773" s="116" t="s">
        <v>1323</v>
      </c>
      <c r="F773" s="117" t="s">
        <v>1324</v>
      </c>
      <c r="G773" s="118" t="s">
        <v>374</v>
      </c>
      <c r="H773" s="119">
        <v>264</v>
      </c>
      <c r="I773" s="120"/>
      <c r="J773" s="121">
        <f>ROUND(I773*H773,2)</f>
        <v>0</v>
      </c>
      <c r="K773" s="167"/>
    </row>
    <row r="774" spans="2:11">
      <c r="B774" s="188"/>
      <c r="C774" s="171"/>
      <c r="D774" s="128" t="s">
        <v>410</v>
      </c>
      <c r="E774" s="169" t="s">
        <v>3</v>
      </c>
      <c r="F774" s="170" t="s">
        <v>1325</v>
      </c>
      <c r="G774" s="171"/>
      <c r="H774" s="172">
        <v>264</v>
      </c>
      <c r="I774" s="171"/>
      <c r="J774" s="171"/>
      <c r="K774" s="200"/>
    </row>
    <row r="775" spans="2:11">
      <c r="B775" s="188"/>
      <c r="C775" s="177"/>
      <c r="D775" s="128" t="s">
        <v>410</v>
      </c>
      <c r="E775" s="175" t="s">
        <v>3</v>
      </c>
      <c r="F775" s="176" t="s">
        <v>425</v>
      </c>
      <c r="G775" s="177"/>
      <c r="H775" s="178">
        <v>264</v>
      </c>
      <c r="I775" s="177"/>
      <c r="J775" s="177"/>
      <c r="K775" s="201"/>
    </row>
    <row r="776" spans="2:11" ht="24">
      <c r="B776" s="188"/>
      <c r="C776" s="115" t="s">
        <v>1326</v>
      </c>
      <c r="D776" s="115" t="s">
        <v>145</v>
      </c>
      <c r="E776" s="116" t="s">
        <v>1327</v>
      </c>
      <c r="F776" s="117" t="s">
        <v>1328</v>
      </c>
      <c r="G776" s="118" t="s">
        <v>374</v>
      </c>
      <c r="H776" s="119">
        <v>264</v>
      </c>
      <c r="I776" s="120"/>
      <c r="J776" s="121">
        <f>ROUND(I776*H776,2)</f>
        <v>0</v>
      </c>
      <c r="K776" s="167"/>
    </row>
    <row r="777" spans="2:11">
      <c r="B777" s="188"/>
      <c r="C777" s="194"/>
      <c r="D777" s="128" t="s">
        <v>410</v>
      </c>
      <c r="E777" s="195" t="s">
        <v>3</v>
      </c>
      <c r="F777" s="196" t="s">
        <v>1329</v>
      </c>
      <c r="G777" s="194"/>
      <c r="H777" s="195" t="s">
        <v>3</v>
      </c>
      <c r="I777" s="194"/>
      <c r="J777" s="194"/>
      <c r="K777" s="205"/>
    </row>
    <row r="778" spans="2:11">
      <c r="B778" s="188"/>
      <c r="C778" s="194"/>
      <c r="D778" s="128" t="s">
        <v>410</v>
      </c>
      <c r="E778" s="195" t="s">
        <v>3</v>
      </c>
      <c r="F778" s="196" t="s">
        <v>1330</v>
      </c>
      <c r="G778" s="194"/>
      <c r="H778" s="195" t="s">
        <v>3</v>
      </c>
      <c r="I778" s="194"/>
      <c r="J778" s="194"/>
      <c r="K778" s="205"/>
    </row>
    <row r="779" spans="2:11">
      <c r="B779" s="188"/>
      <c r="C779" s="171"/>
      <c r="D779" s="128" t="s">
        <v>410</v>
      </c>
      <c r="E779" s="169" t="s">
        <v>3</v>
      </c>
      <c r="F779" s="170" t="s">
        <v>1331</v>
      </c>
      <c r="G779" s="171"/>
      <c r="H779" s="172">
        <v>114</v>
      </c>
      <c r="I779" s="171"/>
      <c r="J779" s="171"/>
      <c r="K779" s="200"/>
    </row>
    <row r="780" spans="2:11" ht="22.5">
      <c r="B780" s="188"/>
      <c r="C780" s="171"/>
      <c r="D780" s="128" t="s">
        <v>410</v>
      </c>
      <c r="E780" s="169" t="s">
        <v>3</v>
      </c>
      <c r="F780" s="170" t="s">
        <v>1332</v>
      </c>
      <c r="G780" s="171"/>
      <c r="H780" s="172">
        <v>150</v>
      </c>
      <c r="I780" s="171"/>
      <c r="J780" s="171"/>
      <c r="K780" s="200"/>
    </row>
    <row r="781" spans="2:11">
      <c r="B781" s="188"/>
      <c r="C781" s="177"/>
      <c r="D781" s="128" t="s">
        <v>410</v>
      </c>
      <c r="E781" s="175" t="s">
        <v>3</v>
      </c>
      <c r="F781" s="176" t="s">
        <v>425</v>
      </c>
      <c r="G781" s="177"/>
      <c r="H781" s="178">
        <v>264</v>
      </c>
      <c r="I781" s="177"/>
      <c r="J781" s="177"/>
      <c r="K781" s="201"/>
    </row>
    <row r="782" spans="2:11" ht="48">
      <c r="B782" s="188"/>
      <c r="C782" s="115" t="s">
        <v>1333</v>
      </c>
      <c r="D782" s="115" t="s">
        <v>442</v>
      </c>
      <c r="E782" s="116" t="s">
        <v>1298</v>
      </c>
      <c r="F782" s="117" t="s">
        <v>1299</v>
      </c>
      <c r="G782" s="118" t="s">
        <v>374</v>
      </c>
      <c r="H782" s="119">
        <v>307.69200000000001</v>
      </c>
      <c r="I782" s="120"/>
      <c r="J782" s="121">
        <f>ROUND(I782*H782,2)</f>
        <v>0</v>
      </c>
      <c r="K782" s="167"/>
    </row>
    <row r="783" spans="2:11">
      <c r="B783" s="188"/>
      <c r="C783" s="171"/>
      <c r="D783" s="128" t="s">
        <v>410</v>
      </c>
      <c r="E783" s="171"/>
      <c r="F783" s="170" t="s">
        <v>1334</v>
      </c>
      <c r="G783" s="171"/>
      <c r="H783" s="172">
        <v>307.69200000000001</v>
      </c>
      <c r="I783" s="171"/>
      <c r="J783" s="171"/>
      <c r="K783" s="200"/>
    </row>
    <row r="784" spans="2:11" ht="24">
      <c r="B784" s="188"/>
      <c r="C784" s="115" t="s">
        <v>1335</v>
      </c>
      <c r="D784" s="115" t="s">
        <v>145</v>
      </c>
      <c r="E784" s="116" t="s">
        <v>1336</v>
      </c>
      <c r="F784" s="117" t="s">
        <v>1337</v>
      </c>
      <c r="G784" s="118" t="s">
        <v>1319</v>
      </c>
      <c r="H784" s="119">
        <v>1221.2809999999999</v>
      </c>
      <c r="I784" s="120"/>
      <c r="J784" s="121">
        <f>ROUND(I784*H784,2)</f>
        <v>0</v>
      </c>
      <c r="K784" s="167"/>
    </row>
    <row r="785" spans="2:11" ht="12.75">
      <c r="B785" s="188"/>
      <c r="C785" s="10"/>
      <c r="D785" s="106" t="s">
        <v>67</v>
      </c>
      <c r="E785" s="202" t="s">
        <v>1338</v>
      </c>
      <c r="F785" s="202" t="s">
        <v>1339</v>
      </c>
      <c r="G785" s="10"/>
      <c r="H785" s="10"/>
      <c r="I785" s="10"/>
      <c r="J785" s="203">
        <f>BK785</f>
        <v>0</v>
      </c>
      <c r="K785" s="165"/>
    </row>
    <row r="786" spans="2:11" ht="24">
      <c r="B786" s="188"/>
      <c r="C786" s="115" t="s">
        <v>1340</v>
      </c>
      <c r="D786" s="115" t="s">
        <v>145</v>
      </c>
      <c r="E786" s="116" t="s">
        <v>1341</v>
      </c>
      <c r="F786" s="117" t="s">
        <v>1342</v>
      </c>
      <c r="G786" s="118" t="s">
        <v>374</v>
      </c>
      <c r="H786" s="119">
        <v>160.86000000000001</v>
      </c>
      <c r="I786" s="120"/>
      <c r="J786" s="121">
        <f>ROUND(I786*H786,2)</f>
        <v>0</v>
      </c>
      <c r="K786" s="167"/>
    </row>
    <row r="787" spans="2:11">
      <c r="B787" s="188"/>
      <c r="C787" s="194"/>
      <c r="D787" s="128" t="s">
        <v>410</v>
      </c>
      <c r="E787" s="195" t="s">
        <v>3</v>
      </c>
      <c r="F787" s="196" t="s">
        <v>1343</v>
      </c>
      <c r="G787" s="194"/>
      <c r="H787" s="195" t="s">
        <v>3</v>
      </c>
      <c r="I787" s="194"/>
      <c r="J787" s="194"/>
      <c r="K787" s="205"/>
    </row>
    <row r="788" spans="2:11" ht="22.5">
      <c r="B788" s="188"/>
      <c r="C788" s="171"/>
      <c r="D788" s="128" t="s">
        <v>410</v>
      </c>
      <c r="E788" s="169" t="s">
        <v>3</v>
      </c>
      <c r="F788" s="170" t="s">
        <v>1344</v>
      </c>
      <c r="G788" s="171"/>
      <c r="H788" s="172">
        <v>80.430000000000007</v>
      </c>
      <c r="I788" s="171"/>
      <c r="J788" s="171"/>
      <c r="K788" s="200"/>
    </row>
    <row r="789" spans="2:11">
      <c r="B789" s="188"/>
      <c r="C789" s="190"/>
      <c r="D789" s="128" t="s">
        <v>410</v>
      </c>
      <c r="E789" s="191" t="s">
        <v>3</v>
      </c>
      <c r="F789" s="192" t="s">
        <v>672</v>
      </c>
      <c r="G789" s="190"/>
      <c r="H789" s="193">
        <v>80.430000000000007</v>
      </c>
      <c r="I789" s="190"/>
      <c r="J789" s="190"/>
      <c r="K789" s="206"/>
    </row>
    <row r="790" spans="2:11">
      <c r="B790" s="188"/>
      <c r="C790" s="194"/>
      <c r="D790" s="128" t="s">
        <v>410</v>
      </c>
      <c r="E790" s="195" t="s">
        <v>3</v>
      </c>
      <c r="F790" s="196" t="s">
        <v>1343</v>
      </c>
      <c r="G790" s="194"/>
      <c r="H790" s="195" t="s">
        <v>3</v>
      </c>
      <c r="I790" s="194"/>
      <c r="J790" s="194"/>
      <c r="K790" s="205"/>
    </row>
    <row r="791" spans="2:11" ht="22.5">
      <c r="B791" s="188"/>
      <c r="C791" s="171"/>
      <c r="D791" s="128" t="s">
        <v>410</v>
      </c>
      <c r="E791" s="169" t="s">
        <v>3</v>
      </c>
      <c r="F791" s="170" t="s">
        <v>1344</v>
      </c>
      <c r="G791" s="171"/>
      <c r="H791" s="172">
        <v>80.430000000000007</v>
      </c>
      <c r="I791" s="171"/>
      <c r="J791" s="171"/>
      <c r="K791" s="200"/>
    </row>
    <row r="792" spans="2:11">
      <c r="B792" s="188"/>
      <c r="C792" s="190"/>
      <c r="D792" s="128" t="s">
        <v>410</v>
      </c>
      <c r="E792" s="191" t="s">
        <v>3</v>
      </c>
      <c r="F792" s="192" t="s">
        <v>672</v>
      </c>
      <c r="G792" s="190"/>
      <c r="H792" s="193">
        <v>80.430000000000007</v>
      </c>
      <c r="I792" s="190"/>
      <c r="J792" s="190"/>
      <c r="K792" s="206"/>
    </row>
    <row r="793" spans="2:11">
      <c r="B793" s="188"/>
      <c r="C793" s="177"/>
      <c r="D793" s="128" t="s">
        <v>410</v>
      </c>
      <c r="E793" s="175" t="s">
        <v>3</v>
      </c>
      <c r="F793" s="176" t="s">
        <v>425</v>
      </c>
      <c r="G793" s="177"/>
      <c r="H793" s="178">
        <v>160.86000000000001</v>
      </c>
      <c r="I793" s="177"/>
      <c r="J793" s="177"/>
      <c r="K793" s="201"/>
    </row>
    <row r="794" spans="2:11" ht="24">
      <c r="B794" s="188"/>
      <c r="C794" s="115" t="s">
        <v>1345</v>
      </c>
      <c r="D794" s="115" t="s">
        <v>442</v>
      </c>
      <c r="E794" s="116" t="s">
        <v>1346</v>
      </c>
      <c r="F794" s="117" t="s">
        <v>1347</v>
      </c>
      <c r="G794" s="118" t="s">
        <v>374</v>
      </c>
      <c r="H794" s="119">
        <v>84.451999999999998</v>
      </c>
      <c r="I794" s="120"/>
      <c r="J794" s="121">
        <f>ROUND(I794*H794,2)</f>
        <v>0</v>
      </c>
      <c r="K794" s="167"/>
    </row>
    <row r="795" spans="2:11">
      <c r="B795" s="188"/>
      <c r="C795" s="194"/>
      <c r="D795" s="128" t="s">
        <v>410</v>
      </c>
      <c r="E795" s="195" t="s">
        <v>3</v>
      </c>
      <c r="F795" s="196" t="s">
        <v>1343</v>
      </c>
      <c r="G795" s="194"/>
      <c r="H795" s="195" t="s">
        <v>3</v>
      </c>
      <c r="I795" s="194"/>
      <c r="J795" s="194"/>
      <c r="K795" s="205"/>
    </row>
    <row r="796" spans="2:11" ht="22.5">
      <c r="B796" s="188"/>
      <c r="C796" s="171"/>
      <c r="D796" s="128" t="s">
        <v>410</v>
      </c>
      <c r="E796" s="169" t="s">
        <v>3</v>
      </c>
      <c r="F796" s="170" t="s">
        <v>1344</v>
      </c>
      <c r="G796" s="171"/>
      <c r="H796" s="172">
        <v>80.430000000000007</v>
      </c>
      <c r="I796" s="171"/>
      <c r="J796" s="171"/>
      <c r="K796" s="200"/>
    </row>
    <row r="797" spans="2:11">
      <c r="B797" s="188"/>
      <c r="C797" s="190"/>
      <c r="D797" s="128" t="s">
        <v>410</v>
      </c>
      <c r="E797" s="191" t="s">
        <v>3</v>
      </c>
      <c r="F797" s="192" t="s">
        <v>672</v>
      </c>
      <c r="G797" s="190"/>
      <c r="H797" s="193">
        <v>80.430000000000007</v>
      </c>
      <c r="I797" s="190"/>
      <c r="J797" s="190"/>
      <c r="K797" s="206"/>
    </row>
    <row r="798" spans="2:11">
      <c r="B798" s="188"/>
      <c r="C798" s="177"/>
      <c r="D798" s="128" t="s">
        <v>410</v>
      </c>
      <c r="E798" s="175" t="s">
        <v>3</v>
      </c>
      <c r="F798" s="176" t="s">
        <v>425</v>
      </c>
      <c r="G798" s="177"/>
      <c r="H798" s="178">
        <v>80.430000000000007</v>
      </c>
      <c r="I798" s="177"/>
      <c r="J798" s="177"/>
      <c r="K798" s="201"/>
    </row>
    <row r="799" spans="2:11">
      <c r="B799" s="188"/>
      <c r="C799" s="171"/>
      <c r="D799" s="128" t="s">
        <v>410</v>
      </c>
      <c r="E799" s="171"/>
      <c r="F799" s="170" t="s">
        <v>1348</v>
      </c>
      <c r="G799" s="171"/>
      <c r="H799" s="172">
        <v>84.451999999999998</v>
      </c>
      <c r="I799" s="171"/>
      <c r="J799" s="171"/>
      <c r="K799" s="200"/>
    </row>
    <row r="800" spans="2:11" ht="24">
      <c r="B800" s="188"/>
      <c r="C800" s="115" t="s">
        <v>1349</v>
      </c>
      <c r="D800" s="115" t="s">
        <v>442</v>
      </c>
      <c r="E800" s="116" t="s">
        <v>1350</v>
      </c>
      <c r="F800" s="117" t="s">
        <v>1351</v>
      </c>
      <c r="G800" s="118" t="s">
        <v>374</v>
      </c>
      <c r="H800" s="119">
        <v>84.451999999999998</v>
      </c>
      <c r="I800" s="120"/>
      <c r="J800" s="121">
        <f>ROUND(I800*H800,2)</f>
        <v>0</v>
      </c>
      <c r="K800" s="167"/>
    </row>
    <row r="801" spans="2:11" ht="24">
      <c r="B801" s="188"/>
      <c r="C801" s="115" t="s">
        <v>1352</v>
      </c>
      <c r="D801" s="115" t="s">
        <v>145</v>
      </c>
      <c r="E801" s="116" t="s">
        <v>1353</v>
      </c>
      <c r="F801" s="117" t="s">
        <v>1354</v>
      </c>
      <c r="G801" s="118" t="s">
        <v>374</v>
      </c>
      <c r="H801" s="119">
        <v>91.67</v>
      </c>
      <c r="I801" s="120"/>
      <c r="J801" s="121">
        <f>ROUND(I801*H801,2)</f>
        <v>0</v>
      </c>
      <c r="K801" s="167"/>
    </row>
    <row r="802" spans="2:11">
      <c r="B802" s="188"/>
      <c r="C802" s="171"/>
      <c r="D802" s="128" t="s">
        <v>410</v>
      </c>
      <c r="E802" s="169" t="s">
        <v>3</v>
      </c>
      <c r="F802" s="170" t="s">
        <v>988</v>
      </c>
      <c r="G802" s="171"/>
      <c r="H802" s="172">
        <v>91.67</v>
      </c>
      <c r="I802" s="171"/>
      <c r="J802" s="171"/>
      <c r="K802" s="200"/>
    </row>
    <row r="803" spans="2:11">
      <c r="B803" s="188"/>
      <c r="C803" s="177"/>
      <c r="D803" s="128" t="s">
        <v>410</v>
      </c>
      <c r="E803" s="175" t="s">
        <v>3</v>
      </c>
      <c r="F803" s="176" t="s">
        <v>425</v>
      </c>
      <c r="G803" s="177"/>
      <c r="H803" s="178">
        <v>91.67</v>
      </c>
      <c r="I803" s="177"/>
      <c r="J803" s="177"/>
      <c r="K803" s="201"/>
    </row>
    <row r="804" spans="2:11" ht="24">
      <c r="B804" s="188"/>
      <c r="C804" s="115" t="s">
        <v>1355</v>
      </c>
      <c r="D804" s="115" t="s">
        <v>442</v>
      </c>
      <c r="E804" s="116" t="s">
        <v>1356</v>
      </c>
      <c r="F804" s="117" t="s">
        <v>1357</v>
      </c>
      <c r="G804" s="118" t="s">
        <v>374</v>
      </c>
      <c r="H804" s="119">
        <v>96.254000000000005</v>
      </c>
      <c r="I804" s="120"/>
      <c r="J804" s="121">
        <f>ROUND(I804*H804,2)</f>
        <v>0</v>
      </c>
      <c r="K804" s="167"/>
    </row>
    <row r="805" spans="2:11">
      <c r="B805" s="188"/>
      <c r="C805" s="171"/>
      <c r="D805" s="128" t="s">
        <v>410</v>
      </c>
      <c r="E805" s="171"/>
      <c r="F805" s="170" t="s">
        <v>1358</v>
      </c>
      <c r="G805" s="171"/>
      <c r="H805" s="172">
        <v>96.254000000000005</v>
      </c>
      <c r="I805" s="171"/>
      <c r="J805" s="171"/>
      <c r="K805" s="200"/>
    </row>
    <row r="806" spans="2:11" ht="24">
      <c r="B806" s="188"/>
      <c r="C806" s="115" t="s">
        <v>1359</v>
      </c>
      <c r="D806" s="115" t="s">
        <v>145</v>
      </c>
      <c r="E806" s="116" t="s">
        <v>1360</v>
      </c>
      <c r="F806" s="117" t="s">
        <v>1361</v>
      </c>
      <c r="G806" s="118" t="s">
        <v>374</v>
      </c>
      <c r="H806" s="119">
        <v>80.430000000000007</v>
      </c>
      <c r="I806" s="120"/>
      <c r="J806" s="121">
        <f>ROUND(I806*H806,2)</f>
        <v>0</v>
      </c>
      <c r="K806" s="167"/>
    </row>
    <row r="807" spans="2:11">
      <c r="B807" s="188"/>
      <c r="C807" s="194"/>
      <c r="D807" s="128" t="s">
        <v>410</v>
      </c>
      <c r="E807" s="195" t="s">
        <v>3</v>
      </c>
      <c r="F807" s="196" t="s">
        <v>1343</v>
      </c>
      <c r="G807" s="194"/>
      <c r="H807" s="195" t="s">
        <v>3</v>
      </c>
      <c r="I807" s="194"/>
      <c r="J807" s="194"/>
      <c r="K807" s="205"/>
    </row>
    <row r="808" spans="2:11" ht="22.5">
      <c r="B808" s="188"/>
      <c r="C808" s="171"/>
      <c r="D808" s="128" t="s">
        <v>410</v>
      </c>
      <c r="E808" s="169" t="s">
        <v>3</v>
      </c>
      <c r="F808" s="170" t="s">
        <v>1344</v>
      </c>
      <c r="G808" s="171"/>
      <c r="H808" s="172">
        <v>80.430000000000007</v>
      </c>
      <c r="I808" s="171"/>
      <c r="J808" s="171"/>
      <c r="K808" s="200"/>
    </row>
    <row r="809" spans="2:11">
      <c r="B809" s="188"/>
      <c r="C809" s="190"/>
      <c r="D809" s="128" t="s">
        <v>410</v>
      </c>
      <c r="E809" s="191" t="s">
        <v>3</v>
      </c>
      <c r="F809" s="192" t="s">
        <v>672</v>
      </c>
      <c r="G809" s="190"/>
      <c r="H809" s="193">
        <v>80.430000000000007</v>
      </c>
      <c r="I809" s="190"/>
      <c r="J809" s="190"/>
      <c r="K809" s="206"/>
    </row>
    <row r="810" spans="2:11">
      <c r="B810" s="188"/>
      <c r="C810" s="177"/>
      <c r="D810" s="128" t="s">
        <v>410</v>
      </c>
      <c r="E810" s="175" t="s">
        <v>3</v>
      </c>
      <c r="F810" s="176" t="s">
        <v>425</v>
      </c>
      <c r="G810" s="177"/>
      <c r="H810" s="178">
        <v>80.430000000000007</v>
      </c>
      <c r="I810" s="177"/>
      <c r="J810" s="177"/>
      <c r="K810" s="201"/>
    </row>
    <row r="811" spans="2:11" ht="24">
      <c r="B811" s="188"/>
      <c r="C811" s="115" t="s">
        <v>1362</v>
      </c>
      <c r="D811" s="115" t="s">
        <v>442</v>
      </c>
      <c r="E811" s="116" t="s">
        <v>1363</v>
      </c>
      <c r="F811" s="117" t="s">
        <v>1364</v>
      </c>
      <c r="G811" s="118" t="s">
        <v>374</v>
      </c>
      <c r="H811" s="119">
        <v>93.741</v>
      </c>
      <c r="I811" s="120"/>
      <c r="J811" s="121">
        <f>ROUND(I811*H811,2)</f>
        <v>0</v>
      </c>
      <c r="K811" s="167"/>
    </row>
    <row r="812" spans="2:11">
      <c r="B812" s="188"/>
      <c r="C812" s="171"/>
      <c r="D812" s="128" t="s">
        <v>410</v>
      </c>
      <c r="E812" s="171"/>
      <c r="F812" s="170" t="s">
        <v>1365</v>
      </c>
      <c r="G812" s="171"/>
      <c r="H812" s="172">
        <v>93.741</v>
      </c>
      <c r="I812" s="171"/>
      <c r="J812" s="171"/>
      <c r="K812" s="200"/>
    </row>
    <row r="813" spans="2:11" ht="36">
      <c r="B813" s="188"/>
      <c r="C813" s="115" t="s">
        <v>1366</v>
      </c>
      <c r="D813" s="115" t="s">
        <v>145</v>
      </c>
      <c r="E813" s="116" t="s">
        <v>1367</v>
      </c>
      <c r="F813" s="117" t="s">
        <v>1368</v>
      </c>
      <c r="G813" s="118" t="s">
        <v>166</v>
      </c>
      <c r="H813" s="119">
        <v>12.2</v>
      </c>
      <c r="I813" s="120"/>
      <c r="J813" s="121">
        <f>ROUND(I813*H813,2)</f>
        <v>0</v>
      </c>
      <c r="K813" s="167"/>
    </row>
    <row r="814" spans="2:11">
      <c r="B814" s="188"/>
      <c r="C814" s="171"/>
      <c r="D814" s="128" t="s">
        <v>410</v>
      </c>
      <c r="E814" s="169" t="s">
        <v>3</v>
      </c>
      <c r="F814" s="170" t="s">
        <v>1369</v>
      </c>
      <c r="G814" s="171"/>
      <c r="H814" s="172">
        <v>4.2</v>
      </c>
      <c r="I814" s="171"/>
      <c r="J814" s="171"/>
      <c r="K814" s="200"/>
    </row>
    <row r="815" spans="2:11">
      <c r="B815" s="188"/>
      <c r="C815" s="171"/>
      <c r="D815" s="128" t="s">
        <v>410</v>
      </c>
      <c r="E815" s="169" t="s">
        <v>3</v>
      </c>
      <c r="F815" s="170" t="s">
        <v>1370</v>
      </c>
      <c r="G815" s="171"/>
      <c r="H815" s="172">
        <v>1.1000000000000001</v>
      </c>
      <c r="I815" s="171"/>
      <c r="J815" s="171"/>
      <c r="K815" s="200"/>
    </row>
    <row r="816" spans="2:11">
      <c r="B816" s="188"/>
      <c r="C816" s="171"/>
      <c r="D816" s="128" t="s">
        <v>410</v>
      </c>
      <c r="E816" s="169" t="s">
        <v>3</v>
      </c>
      <c r="F816" s="170" t="s">
        <v>1371</v>
      </c>
      <c r="G816" s="171"/>
      <c r="H816" s="172">
        <v>1.7</v>
      </c>
      <c r="I816" s="171"/>
      <c r="J816" s="171"/>
      <c r="K816" s="200"/>
    </row>
    <row r="817" spans="2:11">
      <c r="B817" s="188"/>
      <c r="C817" s="171"/>
      <c r="D817" s="128" t="s">
        <v>410</v>
      </c>
      <c r="E817" s="169" t="s">
        <v>3</v>
      </c>
      <c r="F817" s="170" t="s">
        <v>1372</v>
      </c>
      <c r="G817" s="171"/>
      <c r="H817" s="172">
        <v>5.2</v>
      </c>
      <c r="I817" s="171"/>
      <c r="J817" s="171"/>
      <c r="K817" s="200"/>
    </row>
    <row r="818" spans="2:11">
      <c r="B818" s="188"/>
      <c r="C818" s="177"/>
      <c r="D818" s="128" t="s">
        <v>410</v>
      </c>
      <c r="E818" s="175" t="s">
        <v>3</v>
      </c>
      <c r="F818" s="176" t="s">
        <v>425</v>
      </c>
      <c r="G818" s="177"/>
      <c r="H818" s="178">
        <v>12.2</v>
      </c>
      <c r="I818" s="177"/>
      <c r="J818" s="177"/>
      <c r="K818" s="201"/>
    </row>
    <row r="819" spans="2:11" ht="36">
      <c r="B819" s="188"/>
      <c r="C819" s="115" t="s">
        <v>1373</v>
      </c>
      <c r="D819" s="115" t="s">
        <v>442</v>
      </c>
      <c r="E819" s="116" t="s">
        <v>1374</v>
      </c>
      <c r="F819" s="117" t="s">
        <v>1375</v>
      </c>
      <c r="G819" s="118" t="s">
        <v>166</v>
      </c>
      <c r="H819" s="119">
        <v>14.64</v>
      </c>
      <c r="I819" s="120"/>
      <c r="J819" s="121">
        <f>ROUND(I819*H819,2)</f>
        <v>0</v>
      </c>
      <c r="K819" s="167"/>
    </row>
    <row r="820" spans="2:11">
      <c r="B820" s="188"/>
      <c r="C820" s="171"/>
      <c r="D820" s="128" t="s">
        <v>410</v>
      </c>
      <c r="E820" s="171"/>
      <c r="F820" s="170" t="s">
        <v>1376</v>
      </c>
      <c r="G820" s="171"/>
      <c r="H820" s="172">
        <v>14.64</v>
      </c>
      <c r="I820" s="171"/>
      <c r="J820" s="171"/>
      <c r="K820" s="200"/>
    </row>
    <row r="821" spans="2:11" ht="24">
      <c r="B821" s="188"/>
      <c r="C821" s="115" t="s">
        <v>1377</v>
      </c>
      <c r="D821" s="115" t="s">
        <v>145</v>
      </c>
      <c r="E821" s="116" t="s">
        <v>1378</v>
      </c>
      <c r="F821" s="117" t="s">
        <v>1379</v>
      </c>
      <c r="G821" s="118" t="s">
        <v>1319</v>
      </c>
      <c r="H821" s="119">
        <v>1449.7529999999999</v>
      </c>
      <c r="I821" s="120"/>
      <c r="J821" s="121">
        <f>ROUND(I821*H821,2)</f>
        <v>0</v>
      </c>
      <c r="K821" s="167"/>
    </row>
    <row r="822" spans="2:11" ht="12.75">
      <c r="B822" s="188"/>
      <c r="C822" s="10"/>
      <c r="D822" s="106" t="s">
        <v>67</v>
      </c>
      <c r="E822" s="202" t="s">
        <v>1380</v>
      </c>
      <c r="F822" s="202" t="s">
        <v>1381</v>
      </c>
      <c r="G822" s="10"/>
      <c r="H822" s="10"/>
      <c r="I822" s="10"/>
      <c r="J822" s="203">
        <f>BK822</f>
        <v>0</v>
      </c>
      <c r="K822" s="165"/>
    </row>
    <row r="823" spans="2:11" ht="12">
      <c r="B823" s="188"/>
      <c r="C823" s="115" t="s">
        <v>1382</v>
      </c>
      <c r="D823" s="115" t="s">
        <v>145</v>
      </c>
      <c r="E823" s="116" t="s">
        <v>1383</v>
      </c>
      <c r="F823" s="117" t="s">
        <v>1384</v>
      </c>
      <c r="G823" s="118" t="s">
        <v>463</v>
      </c>
      <c r="H823" s="119">
        <v>4</v>
      </c>
      <c r="I823" s="120"/>
      <c r="J823" s="121">
        <f>ROUND(I823*H823,2)</f>
        <v>0</v>
      </c>
      <c r="K823" s="167"/>
    </row>
    <row r="824" spans="2:11" ht="12">
      <c r="B824" s="188"/>
      <c r="C824" s="115" t="s">
        <v>1385</v>
      </c>
      <c r="D824" s="115" t="s">
        <v>145</v>
      </c>
      <c r="E824" s="116" t="s">
        <v>1386</v>
      </c>
      <c r="F824" s="117" t="s">
        <v>1387</v>
      </c>
      <c r="G824" s="118" t="s">
        <v>463</v>
      </c>
      <c r="H824" s="119">
        <v>4</v>
      </c>
      <c r="I824" s="120"/>
      <c r="J824" s="121">
        <f>ROUND(I824*H824,2)</f>
        <v>0</v>
      </c>
      <c r="K824" s="167"/>
    </row>
    <row r="825" spans="2:11" ht="24">
      <c r="B825" s="188"/>
      <c r="C825" s="115" t="s">
        <v>1388</v>
      </c>
      <c r="D825" s="115" t="s">
        <v>145</v>
      </c>
      <c r="E825" s="116" t="s">
        <v>1389</v>
      </c>
      <c r="F825" s="117" t="s">
        <v>1390</v>
      </c>
      <c r="G825" s="118" t="s">
        <v>1319</v>
      </c>
      <c r="H825" s="119">
        <v>203.16</v>
      </c>
      <c r="I825" s="120"/>
      <c r="J825" s="121">
        <f>ROUND(I825*H825,2)</f>
        <v>0</v>
      </c>
      <c r="K825" s="167"/>
    </row>
    <row r="826" spans="2:11" ht="12.75">
      <c r="B826" s="188"/>
      <c r="C826" s="10"/>
      <c r="D826" s="106" t="s">
        <v>67</v>
      </c>
      <c r="E826" s="202" t="s">
        <v>1391</v>
      </c>
      <c r="F826" s="202" t="s">
        <v>1392</v>
      </c>
      <c r="G826" s="10"/>
      <c r="H826" s="10"/>
      <c r="I826" s="10"/>
      <c r="J826" s="203">
        <f>BK826</f>
        <v>0</v>
      </c>
      <c r="K826" s="165"/>
    </row>
    <row r="827" spans="2:11" ht="12">
      <c r="B827" s="188"/>
      <c r="C827" s="115" t="s">
        <v>1393</v>
      </c>
      <c r="D827" s="115" t="s">
        <v>145</v>
      </c>
      <c r="E827" s="116" t="s">
        <v>1394</v>
      </c>
      <c r="F827" s="117" t="s">
        <v>1395</v>
      </c>
      <c r="G827" s="118" t="s">
        <v>278</v>
      </c>
      <c r="H827" s="119">
        <v>5.6790000000000003</v>
      </c>
      <c r="I827" s="120"/>
      <c r="J827" s="121">
        <f>ROUND(I827*H827,2)</f>
        <v>0</v>
      </c>
      <c r="K827" s="167"/>
    </row>
    <row r="828" spans="2:11" ht="24">
      <c r="B828" s="188"/>
      <c r="C828" s="115" t="s">
        <v>1396</v>
      </c>
      <c r="D828" s="115" t="s">
        <v>145</v>
      </c>
      <c r="E828" s="116" t="s">
        <v>1397</v>
      </c>
      <c r="F828" s="117" t="s">
        <v>1398</v>
      </c>
      <c r="G828" s="118" t="s">
        <v>278</v>
      </c>
      <c r="H828" s="119">
        <v>17.823</v>
      </c>
      <c r="I828" s="120"/>
      <c r="J828" s="121">
        <f>ROUND(I828*H828,2)</f>
        <v>0</v>
      </c>
      <c r="K828" s="167"/>
    </row>
    <row r="829" spans="2:11">
      <c r="B829" s="188"/>
      <c r="C829" s="194"/>
      <c r="D829" s="128" t="s">
        <v>410</v>
      </c>
      <c r="E829" s="195" t="s">
        <v>3</v>
      </c>
      <c r="F829" s="196" t="s">
        <v>1399</v>
      </c>
      <c r="G829" s="194"/>
      <c r="H829" s="195" t="s">
        <v>3</v>
      </c>
      <c r="I829" s="194"/>
      <c r="J829" s="194"/>
      <c r="K829" s="205"/>
    </row>
    <row r="830" spans="2:11">
      <c r="B830" s="188"/>
      <c r="C830" s="171"/>
      <c r="D830" s="128" t="s">
        <v>410</v>
      </c>
      <c r="E830" s="169" t="s">
        <v>3</v>
      </c>
      <c r="F830" s="170" t="s">
        <v>1400</v>
      </c>
      <c r="G830" s="171"/>
      <c r="H830" s="172">
        <v>2.9809999999999999</v>
      </c>
      <c r="I830" s="171"/>
      <c r="J830" s="171"/>
      <c r="K830" s="200"/>
    </row>
    <row r="831" spans="2:11">
      <c r="B831" s="188"/>
      <c r="C831" s="171"/>
      <c r="D831" s="128" t="s">
        <v>410</v>
      </c>
      <c r="E831" s="169" t="s">
        <v>3</v>
      </c>
      <c r="F831" s="170" t="s">
        <v>1401</v>
      </c>
      <c r="G831" s="171"/>
      <c r="H831" s="172">
        <v>0.80400000000000005</v>
      </c>
      <c r="I831" s="171"/>
      <c r="J831" s="171"/>
      <c r="K831" s="200"/>
    </row>
    <row r="832" spans="2:11">
      <c r="B832" s="188"/>
      <c r="C832" s="171"/>
      <c r="D832" s="128" t="s">
        <v>410</v>
      </c>
      <c r="E832" s="169" t="s">
        <v>3</v>
      </c>
      <c r="F832" s="170" t="s">
        <v>1402</v>
      </c>
      <c r="G832" s="171"/>
      <c r="H832" s="172">
        <v>0.24199999999999999</v>
      </c>
      <c r="I832" s="171"/>
      <c r="J832" s="171"/>
      <c r="K832" s="200"/>
    </row>
    <row r="833" spans="2:11">
      <c r="B833" s="188"/>
      <c r="C833" s="171"/>
      <c r="D833" s="128" t="s">
        <v>410</v>
      </c>
      <c r="E833" s="169" t="s">
        <v>3</v>
      </c>
      <c r="F833" s="170" t="s">
        <v>1403</v>
      </c>
      <c r="G833" s="171"/>
      <c r="H833" s="172">
        <v>0.70099999999999996</v>
      </c>
      <c r="I833" s="171"/>
      <c r="J833" s="171"/>
      <c r="K833" s="200"/>
    </row>
    <row r="834" spans="2:11">
      <c r="B834" s="188"/>
      <c r="C834" s="171"/>
      <c r="D834" s="128" t="s">
        <v>410</v>
      </c>
      <c r="E834" s="169" t="s">
        <v>3</v>
      </c>
      <c r="F834" s="170" t="s">
        <v>1404</v>
      </c>
      <c r="G834" s="171"/>
      <c r="H834" s="172">
        <v>0.68200000000000005</v>
      </c>
      <c r="I834" s="171"/>
      <c r="J834" s="171"/>
      <c r="K834" s="200"/>
    </row>
    <row r="835" spans="2:11">
      <c r="B835" s="188"/>
      <c r="C835" s="171"/>
      <c r="D835" s="128" t="s">
        <v>410</v>
      </c>
      <c r="E835" s="169" t="s">
        <v>3</v>
      </c>
      <c r="F835" s="170" t="s">
        <v>1405</v>
      </c>
      <c r="G835" s="171"/>
      <c r="H835" s="172">
        <v>0.26900000000000002</v>
      </c>
      <c r="I835" s="171"/>
      <c r="J835" s="171"/>
      <c r="K835" s="200"/>
    </row>
    <row r="836" spans="2:11">
      <c r="B836" s="188"/>
      <c r="C836" s="190"/>
      <c r="D836" s="128" t="s">
        <v>410</v>
      </c>
      <c r="E836" s="191" t="s">
        <v>3</v>
      </c>
      <c r="F836" s="192" t="s">
        <v>672</v>
      </c>
      <c r="G836" s="190"/>
      <c r="H836" s="193">
        <v>5.6790000000000003</v>
      </c>
      <c r="I836" s="190"/>
      <c r="J836" s="190"/>
      <c r="K836" s="206"/>
    </row>
    <row r="837" spans="2:11">
      <c r="B837" s="188"/>
      <c r="C837" s="171"/>
      <c r="D837" s="128" t="s">
        <v>410</v>
      </c>
      <c r="E837" s="169" t="s">
        <v>3</v>
      </c>
      <c r="F837" s="170" t="s">
        <v>1406</v>
      </c>
      <c r="G837" s="171"/>
      <c r="H837" s="172">
        <v>12.144</v>
      </c>
      <c r="I837" s="171"/>
      <c r="J837" s="171"/>
      <c r="K837" s="200"/>
    </row>
    <row r="838" spans="2:11">
      <c r="B838" s="188"/>
      <c r="C838" s="190"/>
      <c r="D838" s="128" t="s">
        <v>410</v>
      </c>
      <c r="E838" s="191" t="s">
        <v>3</v>
      </c>
      <c r="F838" s="192" t="s">
        <v>672</v>
      </c>
      <c r="G838" s="190"/>
      <c r="H838" s="193">
        <v>12.144</v>
      </c>
      <c r="I838" s="190"/>
      <c r="J838" s="190"/>
      <c r="K838" s="206"/>
    </row>
    <row r="839" spans="2:11">
      <c r="B839" s="188"/>
      <c r="C839" s="177"/>
      <c r="D839" s="128" t="s">
        <v>410</v>
      </c>
      <c r="E839" s="175" t="s">
        <v>3</v>
      </c>
      <c r="F839" s="176" t="s">
        <v>425</v>
      </c>
      <c r="G839" s="177"/>
      <c r="H839" s="178">
        <v>17.823</v>
      </c>
      <c r="I839" s="177"/>
      <c r="J839" s="177"/>
      <c r="K839" s="201"/>
    </row>
    <row r="840" spans="2:11" ht="24">
      <c r="B840" s="188"/>
      <c r="C840" s="115" t="s">
        <v>1407</v>
      </c>
      <c r="D840" s="115" t="s">
        <v>145</v>
      </c>
      <c r="E840" s="116" t="s">
        <v>1408</v>
      </c>
      <c r="F840" s="117" t="s">
        <v>1409</v>
      </c>
      <c r="G840" s="118" t="s">
        <v>171</v>
      </c>
      <c r="H840" s="119">
        <v>1</v>
      </c>
      <c r="I840" s="120"/>
      <c r="J840" s="121">
        <f>ROUND(I840*H840,2)</f>
        <v>0</v>
      </c>
      <c r="K840" s="167"/>
    </row>
    <row r="841" spans="2:11" ht="36">
      <c r="B841" s="188"/>
      <c r="C841" s="115" t="s">
        <v>1410</v>
      </c>
      <c r="D841" s="115" t="s">
        <v>145</v>
      </c>
      <c r="E841" s="116" t="s">
        <v>1411</v>
      </c>
      <c r="F841" s="117" t="s">
        <v>1412</v>
      </c>
      <c r="G841" s="118" t="s">
        <v>166</v>
      </c>
      <c r="H841" s="119">
        <v>178.8</v>
      </c>
      <c r="I841" s="120"/>
      <c r="J841" s="121">
        <f>ROUND(I841*H841,2)</f>
        <v>0</v>
      </c>
      <c r="K841" s="167"/>
    </row>
    <row r="842" spans="2:11">
      <c r="B842" s="188"/>
      <c r="C842" s="194"/>
      <c r="D842" s="128" t="s">
        <v>410</v>
      </c>
      <c r="E842" s="195" t="s">
        <v>3</v>
      </c>
      <c r="F842" s="196" t="s">
        <v>1399</v>
      </c>
      <c r="G842" s="194"/>
      <c r="H842" s="195" t="s">
        <v>3</v>
      </c>
      <c r="I842" s="194"/>
      <c r="J842" s="194"/>
      <c r="K842" s="205"/>
    </row>
    <row r="843" spans="2:11">
      <c r="B843" s="188"/>
      <c r="C843" s="171"/>
      <c r="D843" s="128" t="s">
        <v>410</v>
      </c>
      <c r="E843" s="169" t="s">
        <v>3</v>
      </c>
      <c r="F843" s="170" t="s">
        <v>1413</v>
      </c>
      <c r="G843" s="171"/>
      <c r="H843" s="172">
        <v>134</v>
      </c>
      <c r="I843" s="171"/>
      <c r="J843" s="171"/>
      <c r="K843" s="200"/>
    </row>
    <row r="844" spans="2:11">
      <c r="B844" s="188"/>
      <c r="C844" s="171"/>
      <c r="D844" s="128" t="s">
        <v>410</v>
      </c>
      <c r="E844" s="169" t="s">
        <v>3</v>
      </c>
      <c r="F844" s="170" t="s">
        <v>1414</v>
      </c>
      <c r="G844" s="171"/>
      <c r="H844" s="172">
        <v>44.8</v>
      </c>
      <c r="I844" s="171"/>
      <c r="J844" s="171"/>
      <c r="K844" s="200"/>
    </row>
    <row r="845" spans="2:11">
      <c r="B845" s="188"/>
      <c r="C845" s="177"/>
      <c r="D845" s="128" t="s">
        <v>410</v>
      </c>
      <c r="E845" s="175" t="s">
        <v>3</v>
      </c>
      <c r="F845" s="176" t="s">
        <v>425</v>
      </c>
      <c r="G845" s="177"/>
      <c r="H845" s="178">
        <v>178.8</v>
      </c>
      <c r="I845" s="177"/>
      <c r="J845" s="177"/>
      <c r="K845" s="201"/>
    </row>
    <row r="846" spans="2:11" ht="36">
      <c r="B846" s="188"/>
      <c r="C846" s="115" t="s">
        <v>1415</v>
      </c>
      <c r="D846" s="115" t="s">
        <v>145</v>
      </c>
      <c r="E846" s="116" t="s">
        <v>1416</v>
      </c>
      <c r="F846" s="117" t="s">
        <v>1417</v>
      </c>
      <c r="G846" s="118" t="s">
        <v>166</v>
      </c>
      <c r="H846" s="119">
        <v>295.8</v>
      </c>
      <c r="I846" s="120"/>
      <c r="J846" s="121">
        <f>ROUND(I846*H846,2)</f>
        <v>0</v>
      </c>
      <c r="K846" s="167"/>
    </row>
    <row r="847" spans="2:11">
      <c r="B847" s="188"/>
      <c r="C847" s="194"/>
      <c r="D847" s="128" t="s">
        <v>410</v>
      </c>
      <c r="E847" s="195" t="s">
        <v>3</v>
      </c>
      <c r="F847" s="196" t="s">
        <v>1399</v>
      </c>
      <c r="G847" s="194"/>
      <c r="H847" s="195" t="s">
        <v>3</v>
      </c>
      <c r="I847" s="194"/>
      <c r="J847" s="194"/>
      <c r="K847" s="205"/>
    </row>
    <row r="848" spans="2:11">
      <c r="B848" s="188"/>
      <c r="C848" s="171"/>
      <c r="D848" s="128" t="s">
        <v>410</v>
      </c>
      <c r="E848" s="169" t="s">
        <v>3</v>
      </c>
      <c r="F848" s="170" t="s">
        <v>1418</v>
      </c>
      <c r="G848" s="171"/>
      <c r="H848" s="172">
        <v>207</v>
      </c>
      <c r="I848" s="171"/>
      <c r="J848" s="171"/>
      <c r="K848" s="200"/>
    </row>
    <row r="849" spans="2:11">
      <c r="B849" s="188"/>
      <c r="C849" s="171"/>
      <c r="D849" s="128" t="s">
        <v>410</v>
      </c>
      <c r="E849" s="169" t="s">
        <v>3</v>
      </c>
      <c r="F849" s="170" t="s">
        <v>1419</v>
      </c>
      <c r="G849" s="171"/>
      <c r="H849" s="172">
        <v>16.8</v>
      </c>
      <c r="I849" s="171"/>
      <c r="J849" s="171"/>
      <c r="K849" s="200"/>
    </row>
    <row r="850" spans="2:11">
      <c r="B850" s="188"/>
      <c r="C850" s="171"/>
      <c r="D850" s="128" t="s">
        <v>410</v>
      </c>
      <c r="E850" s="169" t="s">
        <v>3</v>
      </c>
      <c r="F850" s="170" t="s">
        <v>1420</v>
      </c>
      <c r="G850" s="171"/>
      <c r="H850" s="172">
        <v>36.5</v>
      </c>
      <c r="I850" s="171"/>
      <c r="J850" s="171"/>
      <c r="K850" s="200"/>
    </row>
    <row r="851" spans="2:11">
      <c r="B851" s="188"/>
      <c r="C851" s="171"/>
      <c r="D851" s="128" t="s">
        <v>410</v>
      </c>
      <c r="E851" s="169" t="s">
        <v>3</v>
      </c>
      <c r="F851" s="170" t="s">
        <v>1421</v>
      </c>
      <c r="G851" s="171"/>
      <c r="H851" s="172">
        <v>35.5</v>
      </c>
      <c r="I851" s="171"/>
      <c r="J851" s="171"/>
      <c r="K851" s="200"/>
    </row>
    <row r="852" spans="2:11">
      <c r="B852" s="188"/>
      <c r="C852" s="177"/>
      <c r="D852" s="128" t="s">
        <v>410</v>
      </c>
      <c r="E852" s="175" t="s">
        <v>3</v>
      </c>
      <c r="F852" s="176" t="s">
        <v>425</v>
      </c>
      <c r="G852" s="177"/>
      <c r="H852" s="178">
        <v>295.8</v>
      </c>
      <c r="I852" s="177"/>
      <c r="J852" s="177"/>
      <c r="K852" s="201"/>
    </row>
    <row r="853" spans="2:11" ht="12">
      <c r="B853" s="188"/>
      <c r="C853" s="115" t="s">
        <v>1422</v>
      </c>
      <c r="D853" s="115" t="s">
        <v>145</v>
      </c>
      <c r="E853" s="116" t="s">
        <v>1423</v>
      </c>
      <c r="F853" s="117" t="s">
        <v>1424</v>
      </c>
      <c r="G853" s="118" t="s">
        <v>278</v>
      </c>
      <c r="H853" s="119">
        <v>5.6790000000000003</v>
      </c>
      <c r="I853" s="120"/>
      <c r="J853" s="121">
        <f>ROUND(I853*H853,2)</f>
        <v>0</v>
      </c>
      <c r="K853" s="167"/>
    </row>
    <row r="854" spans="2:11">
      <c r="B854" s="188"/>
      <c r="C854" s="194"/>
      <c r="D854" s="128" t="s">
        <v>410</v>
      </c>
      <c r="E854" s="195" t="s">
        <v>3</v>
      </c>
      <c r="F854" s="196" t="s">
        <v>1399</v>
      </c>
      <c r="G854" s="194"/>
      <c r="H854" s="195" t="s">
        <v>3</v>
      </c>
      <c r="I854" s="194"/>
      <c r="J854" s="194"/>
      <c r="K854" s="205"/>
    </row>
    <row r="855" spans="2:11">
      <c r="B855" s="188"/>
      <c r="C855" s="171"/>
      <c r="D855" s="128" t="s">
        <v>410</v>
      </c>
      <c r="E855" s="169" t="s">
        <v>3</v>
      </c>
      <c r="F855" s="170" t="s">
        <v>1400</v>
      </c>
      <c r="G855" s="171"/>
      <c r="H855" s="172">
        <v>2.9809999999999999</v>
      </c>
      <c r="I855" s="171"/>
      <c r="J855" s="171"/>
      <c r="K855" s="200"/>
    </row>
    <row r="856" spans="2:11">
      <c r="B856" s="188"/>
      <c r="C856" s="171"/>
      <c r="D856" s="128" t="s">
        <v>410</v>
      </c>
      <c r="E856" s="169" t="s">
        <v>3</v>
      </c>
      <c r="F856" s="170" t="s">
        <v>1401</v>
      </c>
      <c r="G856" s="171"/>
      <c r="H856" s="172">
        <v>0.80400000000000005</v>
      </c>
      <c r="I856" s="171"/>
      <c r="J856" s="171"/>
      <c r="K856" s="200"/>
    </row>
    <row r="857" spans="2:11">
      <c r="B857" s="188"/>
      <c r="C857" s="171"/>
      <c r="D857" s="128" t="s">
        <v>410</v>
      </c>
      <c r="E857" s="169" t="s">
        <v>3</v>
      </c>
      <c r="F857" s="170" t="s">
        <v>1402</v>
      </c>
      <c r="G857" s="171"/>
      <c r="H857" s="172">
        <v>0.24199999999999999</v>
      </c>
      <c r="I857" s="171"/>
      <c r="J857" s="171"/>
      <c r="K857" s="200"/>
    </row>
    <row r="858" spans="2:11">
      <c r="B858" s="188"/>
      <c r="C858" s="171"/>
      <c r="D858" s="128" t="s">
        <v>410</v>
      </c>
      <c r="E858" s="169" t="s">
        <v>3</v>
      </c>
      <c r="F858" s="170" t="s">
        <v>1403</v>
      </c>
      <c r="G858" s="171"/>
      <c r="H858" s="172">
        <v>0.70099999999999996</v>
      </c>
      <c r="I858" s="171"/>
      <c r="J858" s="171"/>
      <c r="K858" s="200"/>
    </row>
    <row r="859" spans="2:11">
      <c r="B859" s="188"/>
      <c r="C859" s="171"/>
      <c r="D859" s="128" t="s">
        <v>410</v>
      </c>
      <c r="E859" s="169" t="s">
        <v>3</v>
      </c>
      <c r="F859" s="170" t="s">
        <v>1404</v>
      </c>
      <c r="G859" s="171"/>
      <c r="H859" s="172">
        <v>0.68200000000000005</v>
      </c>
      <c r="I859" s="171"/>
      <c r="J859" s="171"/>
      <c r="K859" s="200"/>
    </row>
    <row r="860" spans="2:11">
      <c r="B860" s="188"/>
      <c r="C860" s="171"/>
      <c r="D860" s="128" t="s">
        <v>410</v>
      </c>
      <c r="E860" s="169" t="s">
        <v>3</v>
      </c>
      <c r="F860" s="170" t="s">
        <v>1405</v>
      </c>
      <c r="G860" s="171"/>
      <c r="H860" s="172">
        <v>0.26900000000000002</v>
      </c>
      <c r="I860" s="171"/>
      <c r="J860" s="171"/>
      <c r="K860" s="200"/>
    </row>
    <row r="861" spans="2:11">
      <c r="B861" s="188"/>
      <c r="C861" s="177"/>
      <c r="D861" s="128" t="s">
        <v>410</v>
      </c>
      <c r="E861" s="175" t="s">
        <v>3</v>
      </c>
      <c r="F861" s="176" t="s">
        <v>425</v>
      </c>
      <c r="G861" s="177"/>
      <c r="H861" s="178">
        <v>5.6790000000000003</v>
      </c>
      <c r="I861" s="177"/>
      <c r="J861" s="177"/>
      <c r="K861" s="201"/>
    </row>
    <row r="862" spans="2:11" ht="24">
      <c r="B862" s="188"/>
      <c r="C862" s="115" t="s">
        <v>1425</v>
      </c>
      <c r="D862" s="115" t="s">
        <v>145</v>
      </c>
      <c r="E862" s="116" t="s">
        <v>1426</v>
      </c>
      <c r="F862" s="117" t="s">
        <v>1427</v>
      </c>
      <c r="G862" s="118" t="s">
        <v>374</v>
      </c>
      <c r="H862" s="119">
        <v>528</v>
      </c>
      <c r="I862" s="120"/>
      <c r="J862" s="121">
        <f>ROUND(I862*H862,2)</f>
        <v>0</v>
      </c>
      <c r="K862" s="167"/>
    </row>
    <row r="863" spans="2:11">
      <c r="B863" s="188"/>
      <c r="C863" s="194"/>
      <c r="D863" s="128" t="s">
        <v>410</v>
      </c>
      <c r="E863" s="195" t="s">
        <v>3</v>
      </c>
      <c r="F863" s="196" t="s">
        <v>1329</v>
      </c>
      <c r="G863" s="194"/>
      <c r="H863" s="195" t="s">
        <v>3</v>
      </c>
      <c r="I863" s="194"/>
      <c r="J863" s="194"/>
      <c r="K863" s="205"/>
    </row>
    <row r="864" spans="2:11">
      <c r="B864" s="188"/>
      <c r="C864" s="171"/>
      <c r="D864" s="128" t="s">
        <v>410</v>
      </c>
      <c r="E864" s="169" t="s">
        <v>3</v>
      </c>
      <c r="F864" s="170" t="s">
        <v>1331</v>
      </c>
      <c r="G864" s="171"/>
      <c r="H864" s="172">
        <v>114</v>
      </c>
      <c r="I864" s="171"/>
      <c r="J864" s="171"/>
      <c r="K864" s="200"/>
    </row>
    <row r="865" spans="2:11" ht="22.5">
      <c r="B865" s="188"/>
      <c r="C865" s="171"/>
      <c r="D865" s="128" t="s">
        <v>410</v>
      </c>
      <c r="E865" s="169" t="s">
        <v>3</v>
      </c>
      <c r="F865" s="170" t="s">
        <v>1332</v>
      </c>
      <c r="G865" s="171"/>
      <c r="H865" s="172">
        <v>150</v>
      </c>
      <c r="I865" s="171"/>
      <c r="J865" s="171"/>
      <c r="K865" s="200"/>
    </row>
    <row r="866" spans="2:11">
      <c r="B866" s="188"/>
      <c r="C866" s="190"/>
      <c r="D866" s="128" t="s">
        <v>410</v>
      </c>
      <c r="E866" s="191" t="s">
        <v>3</v>
      </c>
      <c r="F866" s="192" t="s">
        <v>672</v>
      </c>
      <c r="G866" s="190"/>
      <c r="H866" s="193">
        <v>264</v>
      </c>
      <c r="I866" s="190"/>
      <c r="J866" s="190"/>
      <c r="K866" s="206"/>
    </row>
    <row r="867" spans="2:11">
      <c r="B867" s="188"/>
      <c r="C867" s="171"/>
      <c r="D867" s="128" t="s">
        <v>410</v>
      </c>
      <c r="E867" s="169" t="s">
        <v>3</v>
      </c>
      <c r="F867" s="170" t="s">
        <v>1428</v>
      </c>
      <c r="G867" s="171"/>
      <c r="H867" s="172">
        <v>528</v>
      </c>
      <c r="I867" s="171"/>
      <c r="J867" s="171"/>
      <c r="K867" s="200"/>
    </row>
    <row r="868" spans="2:11" ht="12">
      <c r="B868" s="188"/>
      <c r="C868" s="115" t="s">
        <v>1429</v>
      </c>
      <c r="D868" s="115" t="s">
        <v>442</v>
      </c>
      <c r="E868" s="116" t="s">
        <v>1430</v>
      </c>
      <c r="F868" s="117" t="s">
        <v>1431</v>
      </c>
      <c r="G868" s="118" t="s">
        <v>278</v>
      </c>
      <c r="H868" s="119">
        <v>12.144</v>
      </c>
      <c r="I868" s="120"/>
      <c r="J868" s="121">
        <f>ROUND(I868*H868,2)</f>
        <v>0</v>
      </c>
      <c r="K868" s="167"/>
    </row>
    <row r="869" spans="2:11">
      <c r="B869" s="188"/>
      <c r="C869" s="171"/>
      <c r="D869" s="128" t="s">
        <v>410</v>
      </c>
      <c r="E869" s="169" t="s">
        <v>3</v>
      </c>
      <c r="F869" s="170" t="s">
        <v>1432</v>
      </c>
      <c r="G869" s="171"/>
      <c r="H869" s="172">
        <v>6.3360000000000003</v>
      </c>
      <c r="I869" s="171"/>
      <c r="J869" s="171"/>
      <c r="K869" s="200"/>
    </row>
    <row r="870" spans="2:11">
      <c r="B870" s="188"/>
      <c r="C870" s="171"/>
      <c r="D870" s="128" t="s">
        <v>410</v>
      </c>
      <c r="E870" s="169" t="s">
        <v>3</v>
      </c>
      <c r="F870" s="170" t="s">
        <v>1433</v>
      </c>
      <c r="G870" s="171"/>
      <c r="H870" s="172">
        <v>5.8079999999999998</v>
      </c>
      <c r="I870" s="171"/>
      <c r="J870" s="171"/>
      <c r="K870" s="200"/>
    </row>
    <row r="871" spans="2:11">
      <c r="B871" s="188"/>
      <c r="C871" s="177"/>
      <c r="D871" s="128" t="s">
        <v>410</v>
      </c>
      <c r="E871" s="175" t="s">
        <v>3</v>
      </c>
      <c r="F871" s="176" t="s">
        <v>425</v>
      </c>
      <c r="G871" s="177"/>
      <c r="H871" s="178">
        <v>12.144</v>
      </c>
      <c r="I871" s="177"/>
      <c r="J871" s="177"/>
      <c r="K871" s="201"/>
    </row>
    <row r="872" spans="2:11" ht="24">
      <c r="B872" s="188"/>
      <c r="C872" s="115" t="s">
        <v>1434</v>
      </c>
      <c r="D872" s="115" t="s">
        <v>145</v>
      </c>
      <c r="E872" s="116" t="s">
        <v>1435</v>
      </c>
      <c r="F872" s="117" t="s">
        <v>1436</v>
      </c>
      <c r="G872" s="118" t="s">
        <v>374</v>
      </c>
      <c r="H872" s="119">
        <v>264</v>
      </c>
      <c r="I872" s="120"/>
      <c r="J872" s="121">
        <f>ROUND(I872*H872,2)</f>
        <v>0</v>
      </c>
      <c r="K872" s="167"/>
    </row>
    <row r="873" spans="2:11">
      <c r="B873" s="188"/>
      <c r="C873" s="194"/>
      <c r="D873" s="128" t="s">
        <v>410</v>
      </c>
      <c r="E873" s="195" t="s">
        <v>3</v>
      </c>
      <c r="F873" s="196" t="s">
        <v>1329</v>
      </c>
      <c r="G873" s="194"/>
      <c r="H873" s="195" t="s">
        <v>3</v>
      </c>
      <c r="I873" s="194"/>
      <c r="J873" s="194"/>
      <c r="K873" s="205"/>
    </row>
    <row r="874" spans="2:11">
      <c r="B874" s="188"/>
      <c r="C874" s="171"/>
      <c r="D874" s="128" t="s">
        <v>410</v>
      </c>
      <c r="E874" s="169" t="s">
        <v>3</v>
      </c>
      <c r="F874" s="170" t="s">
        <v>1331</v>
      </c>
      <c r="G874" s="171"/>
      <c r="H874" s="172">
        <v>114</v>
      </c>
      <c r="I874" s="171"/>
      <c r="J874" s="171"/>
      <c r="K874" s="200"/>
    </row>
    <row r="875" spans="2:11" ht="22.5">
      <c r="B875" s="188"/>
      <c r="C875" s="171"/>
      <c r="D875" s="128" t="s">
        <v>410</v>
      </c>
      <c r="E875" s="169" t="s">
        <v>3</v>
      </c>
      <c r="F875" s="170" t="s">
        <v>1332</v>
      </c>
      <c r="G875" s="171"/>
      <c r="H875" s="172">
        <v>150</v>
      </c>
      <c r="I875" s="171"/>
      <c r="J875" s="171"/>
      <c r="K875" s="200"/>
    </row>
    <row r="876" spans="2:11">
      <c r="B876" s="188"/>
      <c r="C876" s="177"/>
      <c r="D876" s="128" t="s">
        <v>410</v>
      </c>
      <c r="E876" s="175" t="s">
        <v>3</v>
      </c>
      <c r="F876" s="176" t="s">
        <v>425</v>
      </c>
      <c r="G876" s="177"/>
      <c r="H876" s="178">
        <v>264</v>
      </c>
      <c r="I876" s="177"/>
      <c r="J876" s="177"/>
      <c r="K876" s="201"/>
    </row>
    <row r="877" spans="2:11" ht="12">
      <c r="B877" s="188"/>
      <c r="C877" s="115" t="s">
        <v>1437</v>
      </c>
      <c r="D877" s="115" t="s">
        <v>442</v>
      </c>
      <c r="E877" s="116" t="s">
        <v>1438</v>
      </c>
      <c r="F877" s="117" t="s">
        <v>1439</v>
      </c>
      <c r="G877" s="118" t="s">
        <v>278</v>
      </c>
      <c r="H877" s="119">
        <v>2.64</v>
      </c>
      <c r="I877" s="120"/>
      <c r="J877" s="121">
        <f>ROUND(I877*H877,2)</f>
        <v>0</v>
      </c>
      <c r="K877" s="167"/>
    </row>
    <row r="878" spans="2:11" ht="12">
      <c r="B878" s="188"/>
      <c r="C878" s="115" t="s">
        <v>1440</v>
      </c>
      <c r="D878" s="115" t="s">
        <v>145</v>
      </c>
      <c r="E878" s="116" t="s">
        <v>1441</v>
      </c>
      <c r="F878" s="117" t="s">
        <v>1442</v>
      </c>
      <c r="G878" s="118" t="s">
        <v>166</v>
      </c>
      <c r="H878" s="119">
        <v>357.8</v>
      </c>
      <c r="I878" s="120"/>
      <c r="J878" s="121">
        <f>ROUND(I878*H878,2)</f>
        <v>0</v>
      </c>
      <c r="K878" s="167"/>
    </row>
    <row r="879" spans="2:11">
      <c r="B879" s="188"/>
      <c r="C879" s="194"/>
      <c r="D879" s="128" t="s">
        <v>410</v>
      </c>
      <c r="E879" s="195" t="s">
        <v>3</v>
      </c>
      <c r="F879" s="196" t="s">
        <v>1399</v>
      </c>
      <c r="G879" s="194"/>
      <c r="H879" s="195" t="s">
        <v>3</v>
      </c>
      <c r="I879" s="194"/>
      <c r="J879" s="194"/>
      <c r="K879" s="205"/>
    </row>
    <row r="880" spans="2:11">
      <c r="B880" s="188"/>
      <c r="C880" s="171"/>
      <c r="D880" s="128" t="s">
        <v>410</v>
      </c>
      <c r="E880" s="169" t="s">
        <v>3</v>
      </c>
      <c r="F880" s="170" t="s">
        <v>1418</v>
      </c>
      <c r="G880" s="171"/>
      <c r="H880" s="172">
        <v>207</v>
      </c>
      <c r="I880" s="171"/>
      <c r="J880" s="171"/>
      <c r="K880" s="200"/>
    </row>
    <row r="881" spans="2:11">
      <c r="B881" s="188"/>
      <c r="C881" s="171"/>
      <c r="D881" s="128" t="s">
        <v>410</v>
      </c>
      <c r="E881" s="169" t="s">
        <v>3</v>
      </c>
      <c r="F881" s="170" t="s">
        <v>1413</v>
      </c>
      <c r="G881" s="171"/>
      <c r="H881" s="172">
        <v>134</v>
      </c>
      <c r="I881" s="171"/>
      <c r="J881" s="171"/>
      <c r="K881" s="200"/>
    </row>
    <row r="882" spans="2:11">
      <c r="B882" s="188"/>
      <c r="C882" s="171"/>
      <c r="D882" s="128" t="s">
        <v>410</v>
      </c>
      <c r="E882" s="169" t="s">
        <v>3</v>
      </c>
      <c r="F882" s="170" t="s">
        <v>1419</v>
      </c>
      <c r="G882" s="171"/>
      <c r="H882" s="172">
        <v>16.8</v>
      </c>
      <c r="I882" s="171"/>
      <c r="J882" s="171"/>
      <c r="K882" s="200"/>
    </row>
    <row r="883" spans="2:11">
      <c r="B883" s="188"/>
      <c r="C883" s="177"/>
      <c r="D883" s="128" t="s">
        <v>410</v>
      </c>
      <c r="E883" s="175" t="s">
        <v>3</v>
      </c>
      <c r="F883" s="176" t="s">
        <v>425</v>
      </c>
      <c r="G883" s="177"/>
      <c r="H883" s="178">
        <v>357.8</v>
      </c>
      <c r="I883" s="177"/>
      <c r="J883" s="177"/>
      <c r="K883" s="201"/>
    </row>
    <row r="884" spans="2:11" ht="12">
      <c r="B884" s="188"/>
      <c r="C884" s="115" t="s">
        <v>1443</v>
      </c>
      <c r="D884" s="115" t="s">
        <v>442</v>
      </c>
      <c r="E884" s="116" t="s">
        <v>1438</v>
      </c>
      <c r="F884" s="117" t="s">
        <v>1439</v>
      </c>
      <c r="G884" s="118" t="s">
        <v>278</v>
      </c>
      <c r="H884" s="119">
        <v>0.85899999999999999</v>
      </c>
      <c r="I884" s="120"/>
      <c r="J884" s="121">
        <f>ROUND(I884*H884,2)</f>
        <v>0</v>
      </c>
      <c r="K884" s="167"/>
    </row>
    <row r="885" spans="2:11">
      <c r="B885" s="188"/>
      <c r="C885" s="171"/>
      <c r="D885" s="128" t="s">
        <v>410</v>
      </c>
      <c r="E885" s="169" t="s">
        <v>3</v>
      </c>
      <c r="F885" s="170" t="s">
        <v>1444</v>
      </c>
      <c r="G885" s="171"/>
      <c r="H885" s="172">
        <v>0.85899999999999999</v>
      </c>
      <c r="I885" s="171"/>
      <c r="J885" s="171"/>
      <c r="K885" s="200"/>
    </row>
    <row r="886" spans="2:11">
      <c r="B886" s="188"/>
      <c r="C886" s="177"/>
      <c r="D886" s="128" t="s">
        <v>410</v>
      </c>
      <c r="E886" s="175" t="s">
        <v>3</v>
      </c>
      <c r="F886" s="176" t="s">
        <v>425</v>
      </c>
      <c r="G886" s="177"/>
      <c r="H886" s="178">
        <v>0.85899999999999999</v>
      </c>
      <c r="I886" s="177"/>
      <c r="J886" s="177"/>
      <c r="K886" s="201"/>
    </row>
    <row r="887" spans="2:11" ht="24">
      <c r="B887" s="188"/>
      <c r="C887" s="115" t="s">
        <v>1445</v>
      </c>
      <c r="D887" s="115" t="s">
        <v>145</v>
      </c>
      <c r="E887" s="116" t="s">
        <v>1446</v>
      </c>
      <c r="F887" s="117" t="s">
        <v>1447</v>
      </c>
      <c r="G887" s="118" t="s">
        <v>278</v>
      </c>
      <c r="H887" s="119">
        <v>21.321999999999999</v>
      </c>
      <c r="I887" s="120"/>
      <c r="J887" s="121">
        <f>ROUND(I887*H887,2)</f>
        <v>0</v>
      </c>
      <c r="K887" s="167"/>
    </row>
    <row r="888" spans="2:11">
      <c r="B888" s="188"/>
      <c r="C888" s="171"/>
      <c r="D888" s="128" t="s">
        <v>410</v>
      </c>
      <c r="E888" s="169" t="s">
        <v>3</v>
      </c>
      <c r="F888" s="170" t="s">
        <v>1448</v>
      </c>
      <c r="G888" s="171"/>
      <c r="H888" s="172">
        <v>5.6790000000000003</v>
      </c>
      <c r="I888" s="171"/>
      <c r="J888" s="171"/>
      <c r="K888" s="200"/>
    </row>
    <row r="889" spans="2:11">
      <c r="B889" s="188"/>
      <c r="C889" s="171"/>
      <c r="D889" s="128" t="s">
        <v>410</v>
      </c>
      <c r="E889" s="169" t="s">
        <v>3</v>
      </c>
      <c r="F889" s="170" t="s">
        <v>1449</v>
      </c>
      <c r="G889" s="171"/>
      <c r="H889" s="172">
        <v>12.144</v>
      </c>
      <c r="I889" s="171"/>
      <c r="J889" s="171"/>
      <c r="K889" s="200"/>
    </row>
    <row r="890" spans="2:11">
      <c r="B890" s="188"/>
      <c r="C890" s="171"/>
      <c r="D890" s="128" t="s">
        <v>410</v>
      </c>
      <c r="E890" s="169" t="s">
        <v>3</v>
      </c>
      <c r="F890" s="170" t="s">
        <v>1450</v>
      </c>
      <c r="G890" s="171"/>
      <c r="H890" s="172">
        <v>2.64</v>
      </c>
      <c r="I890" s="171"/>
      <c r="J890" s="171"/>
      <c r="K890" s="200"/>
    </row>
    <row r="891" spans="2:11">
      <c r="B891" s="188"/>
      <c r="C891" s="171"/>
      <c r="D891" s="128" t="s">
        <v>410</v>
      </c>
      <c r="E891" s="169" t="s">
        <v>3</v>
      </c>
      <c r="F891" s="170" t="s">
        <v>1451</v>
      </c>
      <c r="G891" s="171"/>
      <c r="H891" s="172">
        <v>0.85899999999999999</v>
      </c>
      <c r="I891" s="171"/>
      <c r="J891" s="171"/>
      <c r="K891" s="200"/>
    </row>
    <row r="892" spans="2:11">
      <c r="B892" s="188"/>
      <c r="C892" s="177"/>
      <c r="D892" s="128" t="s">
        <v>410</v>
      </c>
      <c r="E892" s="175" t="s">
        <v>3</v>
      </c>
      <c r="F892" s="176" t="s">
        <v>425</v>
      </c>
      <c r="G892" s="177"/>
      <c r="H892" s="178">
        <v>21.321999999999999</v>
      </c>
      <c r="I892" s="177"/>
      <c r="J892" s="177"/>
      <c r="K892" s="201"/>
    </row>
    <row r="893" spans="2:11" ht="24">
      <c r="B893" s="188"/>
      <c r="C893" s="115" t="s">
        <v>1452</v>
      </c>
      <c r="D893" s="115" t="s">
        <v>145</v>
      </c>
      <c r="E893" s="116" t="s">
        <v>1453</v>
      </c>
      <c r="F893" s="117" t="s">
        <v>1454</v>
      </c>
      <c r="G893" s="118" t="s">
        <v>374</v>
      </c>
      <c r="H893" s="119">
        <v>34.1</v>
      </c>
      <c r="I893" s="120"/>
      <c r="J893" s="121">
        <f>ROUND(I893*H893,2)</f>
        <v>0</v>
      </c>
      <c r="K893" s="167"/>
    </row>
    <row r="894" spans="2:11">
      <c r="B894" s="188"/>
      <c r="C894" s="171"/>
      <c r="D894" s="128" t="s">
        <v>410</v>
      </c>
      <c r="E894" s="169" t="s">
        <v>3</v>
      </c>
      <c r="F894" s="170" t="s">
        <v>844</v>
      </c>
      <c r="G894" s="171"/>
      <c r="H894" s="172">
        <v>20.7</v>
      </c>
      <c r="I894" s="171"/>
      <c r="J894" s="171"/>
      <c r="K894" s="200"/>
    </row>
    <row r="895" spans="2:11" ht="22.5">
      <c r="B895" s="188"/>
      <c r="C895" s="171"/>
      <c r="D895" s="128" t="s">
        <v>410</v>
      </c>
      <c r="E895" s="169" t="s">
        <v>3</v>
      </c>
      <c r="F895" s="170" t="s">
        <v>845</v>
      </c>
      <c r="G895" s="171"/>
      <c r="H895" s="172">
        <v>13.4</v>
      </c>
      <c r="I895" s="171"/>
      <c r="J895" s="171"/>
      <c r="K895" s="200"/>
    </row>
    <row r="896" spans="2:11">
      <c r="B896" s="188"/>
      <c r="C896" s="177"/>
      <c r="D896" s="128" t="s">
        <v>410</v>
      </c>
      <c r="E896" s="175" t="s">
        <v>3</v>
      </c>
      <c r="F896" s="176" t="s">
        <v>425</v>
      </c>
      <c r="G896" s="177"/>
      <c r="H896" s="178">
        <v>34.1</v>
      </c>
      <c r="I896" s="177"/>
      <c r="J896" s="177"/>
      <c r="K896" s="201"/>
    </row>
    <row r="897" spans="2:11" ht="24">
      <c r="B897" s="188"/>
      <c r="C897" s="115" t="s">
        <v>1455</v>
      </c>
      <c r="D897" s="115" t="s">
        <v>145</v>
      </c>
      <c r="E897" s="116" t="s">
        <v>1456</v>
      </c>
      <c r="F897" s="117" t="s">
        <v>1457</v>
      </c>
      <c r="G897" s="118" t="s">
        <v>374</v>
      </c>
      <c r="H897" s="119">
        <v>34.1</v>
      </c>
      <c r="I897" s="120"/>
      <c r="J897" s="121">
        <f>ROUND(I897*H897,2)</f>
        <v>0</v>
      </c>
      <c r="K897" s="167"/>
    </row>
    <row r="898" spans="2:11" ht="12">
      <c r="B898" s="188"/>
      <c r="C898" s="115" t="s">
        <v>1458</v>
      </c>
      <c r="D898" s="115" t="s">
        <v>145</v>
      </c>
      <c r="E898" s="116" t="s">
        <v>1459</v>
      </c>
      <c r="F898" s="117" t="s">
        <v>1460</v>
      </c>
      <c r="G898" s="118" t="s">
        <v>374</v>
      </c>
      <c r="H898" s="119">
        <v>264</v>
      </c>
      <c r="I898" s="120"/>
      <c r="J898" s="121">
        <f>ROUND(I898*H898,2)</f>
        <v>0</v>
      </c>
      <c r="K898" s="167"/>
    </row>
    <row r="899" spans="2:11" ht="58.5">
      <c r="B899" s="188"/>
      <c r="C899" s="1"/>
      <c r="D899" s="128" t="s">
        <v>1052</v>
      </c>
      <c r="E899" s="1"/>
      <c r="F899" s="207" t="s">
        <v>1461</v>
      </c>
      <c r="G899" s="1"/>
      <c r="H899" s="1"/>
      <c r="I899" s="1"/>
      <c r="J899" s="1"/>
      <c r="K899" s="159"/>
    </row>
    <row r="900" spans="2:11">
      <c r="B900" s="188"/>
      <c r="C900" s="171"/>
      <c r="D900" s="128" t="s">
        <v>410</v>
      </c>
      <c r="E900" s="169" t="s">
        <v>3</v>
      </c>
      <c r="F900" s="170" t="s">
        <v>1462</v>
      </c>
      <c r="G900" s="171"/>
      <c r="H900" s="172">
        <v>264</v>
      </c>
      <c r="I900" s="171"/>
      <c r="J900" s="171"/>
      <c r="K900" s="200"/>
    </row>
    <row r="901" spans="2:11">
      <c r="B901" s="188"/>
      <c r="C901" s="177"/>
      <c r="D901" s="128" t="s">
        <v>410</v>
      </c>
      <c r="E901" s="175" t="s">
        <v>3</v>
      </c>
      <c r="F901" s="176" t="s">
        <v>425</v>
      </c>
      <c r="G901" s="177"/>
      <c r="H901" s="178">
        <v>264</v>
      </c>
      <c r="I901" s="177"/>
      <c r="J901" s="177"/>
      <c r="K901" s="201"/>
    </row>
    <row r="902" spans="2:11" ht="24">
      <c r="B902" s="188"/>
      <c r="C902" s="115" t="s">
        <v>1463</v>
      </c>
      <c r="D902" s="115" t="s">
        <v>145</v>
      </c>
      <c r="E902" s="116" t="s">
        <v>1464</v>
      </c>
      <c r="F902" s="117" t="s">
        <v>1465</v>
      </c>
      <c r="G902" s="118" t="s">
        <v>1319</v>
      </c>
      <c r="H902" s="119">
        <v>6706.09</v>
      </c>
      <c r="I902" s="120"/>
      <c r="J902" s="121">
        <f>ROUND(I902*H902,2)</f>
        <v>0</v>
      </c>
      <c r="K902" s="167"/>
    </row>
    <row r="903" spans="2:11" ht="12.75">
      <c r="B903" s="188"/>
      <c r="C903" s="10"/>
      <c r="D903" s="106" t="s">
        <v>67</v>
      </c>
      <c r="E903" s="202" t="s">
        <v>1466</v>
      </c>
      <c r="F903" s="202" t="s">
        <v>1467</v>
      </c>
      <c r="G903" s="10"/>
      <c r="H903" s="10"/>
      <c r="I903" s="10"/>
      <c r="J903" s="203">
        <f>BK903</f>
        <v>0</v>
      </c>
      <c r="K903" s="165"/>
    </row>
    <row r="904" spans="2:11" ht="24">
      <c r="B904" s="188"/>
      <c r="C904" s="115" t="s">
        <v>1468</v>
      </c>
      <c r="D904" s="115" t="s">
        <v>145</v>
      </c>
      <c r="E904" s="116" t="s">
        <v>1469</v>
      </c>
      <c r="F904" s="117" t="s">
        <v>1470</v>
      </c>
      <c r="G904" s="118" t="s">
        <v>374</v>
      </c>
      <c r="H904" s="119">
        <v>6.1059999999999999</v>
      </c>
      <c r="I904" s="120"/>
      <c r="J904" s="121">
        <f>ROUND(I904*H904,2)</f>
        <v>0</v>
      </c>
      <c r="K904" s="167"/>
    </row>
    <row r="905" spans="2:11">
      <c r="B905" s="188"/>
      <c r="C905" s="171"/>
      <c r="D905" s="128" t="s">
        <v>410</v>
      </c>
      <c r="E905" s="169" t="s">
        <v>3</v>
      </c>
      <c r="F905" s="170" t="s">
        <v>1471</v>
      </c>
      <c r="G905" s="171"/>
      <c r="H905" s="172">
        <v>7.5060000000000002</v>
      </c>
      <c r="I905" s="171"/>
      <c r="J905" s="171"/>
      <c r="K905" s="200"/>
    </row>
    <row r="906" spans="2:11">
      <c r="B906" s="188"/>
      <c r="C906" s="171"/>
      <c r="D906" s="128" t="s">
        <v>410</v>
      </c>
      <c r="E906" s="169" t="s">
        <v>3</v>
      </c>
      <c r="F906" s="170" t="s">
        <v>1472</v>
      </c>
      <c r="G906" s="171"/>
      <c r="H906" s="172">
        <v>-1.4</v>
      </c>
      <c r="I906" s="171"/>
      <c r="J906" s="171"/>
      <c r="K906" s="200"/>
    </row>
    <row r="907" spans="2:11">
      <c r="B907" s="188"/>
      <c r="C907" s="177"/>
      <c r="D907" s="128" t="s">
        <v>410</v>
      </c>
      <c r="E907" s="175" t="s">
        <v>3</v>
      </c>
      <c r="F907" s="176" t="s">
        <v>425</v>
      </c>
      <c r="G907" s="177"/>
      <c r="H907" s="178">
        <v>6.1059999999999999</v>
      </c>
      <c r="I907" s="177"/>
      <c r="J907" s="177"/>
      <c r="K907" s="201"/>
    </row>
    <row r="908" spans="2:11" ht="24">
      <c r="B908" s="188"/>
      <c r="C908" s="115" t="s">
        <v>1473</v>
      </c>
      <c r="D908" s="115" t="s">
        <v>145</v>
      </c>
      <c r="E908" s="116" t="s">
        <v>1474</v>
      </c>
      <c r="F908" s="117" t="s">
        <v>1475</v>
      </c>
      <c r="G908" s="118" t="s">
        <v>374</v>
      </c>
      <c r="H908" s="119">
        <v>49.595999999999997</v>
      </c>
      <c r="I908" s="120"/>
      <c r="J908" s="121">
        <f>ROUND(I908*H908,2)</f>
        <v>0</v>
      </c>
      <c r="K908" s="167"/>
    </row>
    <row r="909" spans="2:11">
      <c r="B909" s="188"/>
      <c r="C909" s="171"/>
      <c r="D909" s="128" t="s">
        <v>410</v>
      </c>
      <c r="E909" s="169" t="s">
        <v>3</v>
      </c>
      <c r="F909" s="170" t="s">
        <v>1476</v>
      </c>
      <c r="G909" s="171"/>
      <c r="H909" s="172">
        <v>59.795999999999999</v>
      </c>
      <c r="I909" s="171"/>
      <c r="J909" s="171"/>
      <c r="K909" s="200"/>
    </row>
    <row r="910" spans="2:11">
      <c r="B910" s="188"/>
      <c r="C910" s="171"/>
      <c r="D910" s="128" t="s">
        <v>410</v>
      </c>
      <c r="E910" s="169" t="s">
        <v>3</v>
      </c>
      <c r="F910" s="170" t="s">
        <v>1477</v>
      </c>
      <c r="G910" s="171"/>
      <c r="H910" s="172">
        <v>-7</v>
      </c>
      <c r="I910" s="171"/>
      <c r="J910" s="171"/>
      <c r="K910" s="200"/>
    </row>
    <row r="911" spans="2:11">
      <c r="B911" s="188"/>
      <c r="C911" s="171"/>
      <c r="D911" s="128" t="s">
        <v>410</v>
      </c>
      <c r="E911" s="169" t="s">
        <v>3</v>
      </c>
      <c r="F911" s="170" t="s">
        <v>1478</v>
      </c>
      <c r="G911" s="171"/>
      <c r="H911" s="172">
        <v>-3.2</v>
      </c>
      <c r="I911" s="171"/>
      <c r="J911" s="171"/>
      <c r="K911" s="200"/>
    </row>
    <row r="912" spans="2:11">
      <c r="B912" s="188"/>
      <c r="C912" s="177"/>
      <c r="D912" s="128" t="s">
        <v>410</v>
      </c>
      <c r="E912" s="175" t="s">
        <v>3</v>
      </c>
      <c r="F912" s="176" t="s">
        <v>425</v>
      </c>
      <c r="G912" s="177"/>
      <c r="H912" s="178">
        <v>49.595999999999997</v>
      </c>
      <c r="I912" s="177"/>
      <c r="J912" s="177"/>
      <c r="K912" s="201"/>
    </row>
    <row r="913" spans="2:11" ht="12">
      <c r="B913" s="188"/>
      <c r="C913" s="115" t="s">
        <v>1479</v>
      </c>
      <c r="D913" s="115" t="s">
        <v>145</v>
      </c>
      <c r="E913" s="116" t="s">
        <v>1480</v>
      </c>
      <c r="F913" s="117" t="s">
        <v>1481</v>
      </c>
      <c r="G913" s="118" t="s">
        <v>374</v>
      </c>
      <c r="H913" s="119">
        <v>70.858000000000004</v>
      </c>
      <c r="I913" s="120"/>
      <c r="J913" s="121">
        <f>ROUND(I913*H913,2)</f>
        <v>0</v>
      </c>
      <c r="K913" s="167"/>
    </row>
    <row r="914" spans="2:11">
      <c r="B914" s="188"/>
      <c r="C914" s="171"/>
      <c r="D914" s="128" t="s">
        <v>410</v>
      </c>
      <c r="E914" s="169" t="s">
        <v>3</v>
      </c>
      <c r="F914" s="170" t="s">
        <v>1482</v>
      </c>
      <c r="G914" s="171"/>
      <c r="H914" s="172">
        <v>6.1059999999999999</v>
      </c>
      <c r="I914" s="171"/>
      <c r="J914" s="171"/>
      <c r="K914" s="200"/>
    </row>
    <row r="915" spans="2:11">
      <c r="B915" s="188"/>
      <c r="C915" s="171"/>
      <c r="D915" s="128" t="s">
        <v>410</v>
      </c>
      <c r="E915" s="169" t="s">
        <v>3</v>
      </c>
      <c r="F915" s="170" t="s">
        <v>1483</v>
      </c>
      <c r="G915" s="171"/>
      <c r="H915" s="172">
        <v>49.595999999999997</v>
      </c>
      <c r="I915" s="171"/>
      <c r="J915" s="171"/>
      <c r="K915" s="200"/>
    </row>
    <row r="916" spans="2:11">
      <c r="B916" s="188"/>
      <c r="C916" s="171"/>
      <c r="D916" s="128" t="s">
        <v>410</v>
      </c>
      <c r="E916" s="169" t="s">
        <v>3</v>
      </c>
      <c r="F916" s="170" t="s">
        <v>1484</v>
      </c>
      <c r="G916" s="171"/>
      <c r="H916" s="172">
        <v>15.156000000000001</v>
      </c>
      <c r="I916" s="171"/>
      <c r="J916" s="171"/>
      <c r="K916" s="200"/>
    </row>
    <row r="917" spans="2:11">
      <c r="B917" s="188"/>
      <c r="C917" s="177"/>
      <c r="D917" s="128" t="s">
        <v>410</v>
      </c>
      <c r="E917" s="175" t="s">
        <v>3</v>
      </c>
      <c r="F917" s="176" t="s">
        <v>425</v>
      </c>
      <c r="G917" s="177"/>
      <c r="H917" s="178">
        <v>70.858000000000004</v>
      </c>
      <c r="I917" s="177"/>
      <c r="J917" s="177"/>
      <c r="K917" s="201"/>
    </row>
    <row r="918" spans="2:11" ht="36">
      <c r="B918" s="188"/>
      <c r="C918" s="115" t="s">
        <v>1485</v>
      </c>
      <c r="D918" s="115" t="s">
        <v>145</v>
      </c>
      <c r="E918" s="116" t="s">
        <v>1486</v>
      </c>
      <c r="F918" s="117" t="s">
        <v>1487</v>
      </c>
      <c r="G918" s="118" t="s">
        <v>374</v>
      </c>
      <c r="H918" s="119">
        <v>9.625</v>
      </c>
      <c r="I918" s="120"/>
      <c r="J918" s="121">
        <f>ROUND(I918*H918,2)</f>
        <v>0</v>
      </c>
      <c r="K918" s="167"/>
    </row>
    <row r="919" spans="2:11">
      <c r="B919" s="188"/>
      <c r="C919" s="171"/>
      <c r="D919" s="128" t="s">
        <v>410</v>
      </c>
      <c r="E919" s="169" t="s">
        <v>3</v>
      </c>
      <c r="F919" s="170" t="s">
        <v>1488</v>
      </c>
      <c r="G919" s="171"/>
      <c r="H919" s="172">
        <v>9.625</v>
      </c>
      <c r="I919" s="171"/>
      <c r="J919" s="171"/>
      <c r="K919" s="200"/>
    </row>
    <row r="920" spans="2:11">
      <c r="B920" s="188"/>
      <c r="C920" s="177"/>
      <c r="D920" s="128" t="s">
        <v>410</v>
      </c>
      <c r="E920" s="175" t="s">
        <v>3</v>
      </c>
      <c r="F920" s="176" t="s">
        <v>425</v>
      </c>
      <c r="G920" s="177"/>
      <c r="H920" s="178">
        <v>9.625</v>
      </c>
      <c r="I920" s="177"/>
      <c r="J920" s="177"/>
      <c r="K920" s="201"/>
    </row>
    <row r="921" spans="2:11" ht="36">
      <c r="B921" s="188"/>
      <c r="C921" s="115" t="s">
        <v>1489</v>
      </c>
      <c r="D921" s="115" t="s">
        <v>145</v>
      </c>
      <c r="E921" s="116" t="s">
        <v>1490</v>
      </c>
      <c r="F921" s="117" t="s">
        <v>1491</v>
      </c>
      <c r="G921" s="118" t="s">
        <v>374</v>
      </c>
      <c r="H921" s="119">
        <v>15.156000000000001</v>
      </c>
      <c r="I921" s="120"/>
      <c r="J921" s="121">
        <f>ROUND(I921*H921,2)</f>
        <v>0</v>
      </c>
      <c r="K921" s="167"/>
    </row>
    <row r="922" spans="2:11">
      <c r="B922" s="188"/>
      <c r="C922" s="171"/>
      <c r="D922" s="128" t="s">
        <v>410</v>
      </c>
      <c r="E922" s="169" t="s">
        <v>3</v>
      </c>
      <c r="F922" s="170" t="s">
        <v>1492</v>
      </c>
      <c r="G922" s="171"/>
      <c r="H922" s="172">
        <v>15.156000000000001</v>
      </c>
      <c r="I922" s="171"/>
      <c r="J922" s="171"/>
      <c r="K922" s="200"/>
    </row>
    <row r="923" spans="2:11">
      <c r="B923" s="188"/>
      <c r="C923" s="177"/>
      <c r="D923" s="128" t="s">
        <v>410</v>
      </c>
      <c r="E923" s="175" t="s">
        <v>3</v>
      </c>
      <c r="F923" s="176" t="s">
        <v>425</v>
      </c>
      <c r="G923" s="177"/>
      <c r="H923" s="178">
        <v>15.156000000000001</v>
      </c>
      <c r="I923" s="177"/>
      <c r="J923" s="177"/>
      <c r="K923" s="201"/>
    </row>
    <row r="924" spans="2:11" ht="24">
      <c r="B924" s="188"/>
      <c r="C924" s="115" t="s">
        <v>1493</v>
      </c>
      <c r="D924" s="115" t="s">
        <v>145</v>
      </c>
      <c r="E924" s="116" t="s">
        <v>1494</v>
      </c>
      <c r="F924" s="117" t="s">
        <v>1495</v>
      </c>
      <c r="G924" s="118" t="s">
        <v>374</v>
      </c>
      <c r="H924" s="119">
        <v>13.4</v>
      </c>
      <c r="I924" s="120"/>
      <c r="J924" s="121">
        <f>ROUND(I924*H924,2)</f>
        <v>0</v>
      </c>
      <c r="K924" s="167"/>
    </row>
    <row r="925" spans="2:11" ht="22.5">
      <c r="B925" s="188"/>
      <c r="C925" s="171"/>
      <c r="D925" s="128" t="s">
        <v>410</v>
      </c>
      <c r="E925" s="169" t="s">
        <v>3</v>
      </c>
      <c r="F925" s="170" t="s">
        <v>1496</v>
      </c>
      <c r="G925" s="171"/>
      <c r="H925" s="172">
        <v>13.4</v>
      </c>
      <c r="I925" s="171"/>
      <c r="J925" s="171"/>
      <c r="K925" s="200"/>
    </row>
    <row r="926" spans="2:11">
      <c r="B926" s="188"/>
      <c r="C926" s="177"/>
      <c r="D926" s="128" t="s">
        <v>410</v>
      </c>
      <c r="E926" s="175" t="s">
        <v>3</v>
      </c>
      <c r="F926" s="176" t="s">
        <v>425</v>
      </c>
      <c r="G926" s="177"/>
      <c r="H926" s="178">
        <v>13.4</v>
      </c>
      <c r="I926" s="177"/>
      <c r="J926" s="177"/>
      <c r="K926" s="201"/>
    </row>
    <row r="927" spans="2:11" ht="12">
      <c r="B927" s="188"/>
      <c r="C927" s="115" t="s">
        <v>1497</v>
      </c>
      <c r="D927" s="115" t="s">
        <v>145</v>
      </c>
      <c r="E927" s="116" t="s">
        <v>1498</v>
      </c>
      <c r="F927" s="117" t="s">
        <v>1499</v>
      </c>
      <c r="G927" s="118" t="s">
        <v>374</v>
      </c>
      <c r="H927" s="119">
        <v>23.024999999999999</v>
      </c>
      <c r="I927" s="120"/>
      <c r="J927" s="121">
        <f>ROUND(I927*H927,2)</f>
        <v>0</v>
      </c>
      <c r="K927" s="167"/>
    </row>
    <row r="928" spans="2:11">
      <c r="B928" s="188"/>
      <c r="C928" s="171"/>
      <c r="D928" s="128" t="s">
        <v>410</v>
      </c>
      <c r="E928" s="169" t="s">
        <v>3</v>
      </c>
      <c r="F928" s="170" t="s">
        <v>1500</v>
      </c>
      <c r="G928" s="171"/>
      <c r="H928" s="172">
        <v>9.625</v>
      </c>
      <c r="I928" s="171"/>
      <c r="J928" s="171"/>
      <c r="K928" s="200"/>
    </row>
    <row r="929" spans="2:11">
      <c r="B929" s="188"/>
      <c r="C929" s="171"/>
      <c r="D929" s="128" t="s">
        <v>410</v>
      </c>
      <c r="E929" s="169" t="s">
        <v>3</v>
      </c>
      <c r="F929" s="170" t="s">
        <v>1501</v>
      </c>
      <c r="G929" s="171"/>
      <c r="H929" s="172">
        <v>13.4</v>
      </c>
      <c r="I929" s="171"/>
      <c r="J929" s="171"/>
      <c r="K929" s="200"/>
    </row>
    <row r="930" spans="2:11">
      <c r="B930" s="188"/>
      <c r="C930" s="177"/>
      <c r="D930" s="128" t="s">
        <v>410</v>
      </c>
      <c r="E930" s="175" t="s">
        <v>3</v>
      </c>
      <c r="F930" s="176" t="s">
        <v>425</v>
      </c>
      <c r="G930" s="177"/>
      <c r="H930" s="178">
        <v>23.024999999999999</v>
      </c>
      <c r="I930" s="177"/>
      <c r="J930" s="177"/>
      <c r="K930" s="201"/>
    </row>
    <row r="931" spans="2:11" ht="24">
      <c r="B931" s="188"/>
      <c r="C931" s="115" t="s">
        <v>1502</v>
      </c>
      <c r="D931" s="115" t="s">
        <v>145</v>
      </c>
      <c r="E931" s="116" t="s">
        <v>1503</v>
      </c>
      <c r="F931" s="117" t="s">
        <v>1504</v>
      </c>
      <c r="G931" s="118" t="s">
        <v>374</v>
      </c>
      <c r="H931" s="119">
        <v>65.8</v>
      </c>
      <c r="I931" s="120"/>
      <c r="J931" s="121">
        <f>ROUND(I931*H931,2)</f>
        <v>0</v>
      </c>
      <c r="K931" s="167"/>
    </row>
    <row r="932" spans="2:11">
      <c r="B932" s="188"/>
      <c r="C932" s="194"/>
      <c r="D932" s="128" t="s">
        <v>410</v>
      </c>
      <c r="E932" s="195" t="s">
        <v>3</v>
      </c>
      <c r="F932" s="196" t="s">
        <v>1505</v>
      </c>
      <c r="G932" s="194"/>
      <c r="H932" s="195" t="s">
        <v>3</v>
      </c>
      <c r="I932" s="194"/>
      <c r="J932" s="194"/>
      <c r="K932" s="205"/>
    </row>
    <row r="933" spans="2:11">
      <c r="B933" s="188"/>
      <c r="C933" s="171"/>
      <c r="D933" s="128" t="s">
        <v>410</v>
      </c>
      <c r="E933" s="169" t="s">
        <v>3</v>
      </c>
      <c r="F933" s="170" t="s">
        <v>1506</v>
      </c>
      <c r="G933" s="171"/>
      <c r="H933" s="172">
        <v>27.2</v>
      </c>
      <c r="I933" s="171"/>
      <c r="J933" s="171"/>
      <c r="K933" s="200"/>
    </row>
    <row r="934" spans="2:11">
      <c r="B934" s="188"/>
      <c r="C934" s="171"/>
      <c r="D934" s="128" t="s">
        <v>410</v>
      </c>
      <c r="E934" s="169" t="s">
        <v>3</v>
      </c>
      <c r="F934" s="170" t="s">
        <v>1507</v>
      </c>
      <c r="G934" s="171"/>
      <c r="H934" s="172">
        <v>2.1</v>
      </c>
      <c r="I934" s="171"/>
      <c r="J934" s="171"/>
      <c r="K934" s="200"/>
    </row>
    <row r="935" spans="2:11">
      <c r="B935" s="188"/>
      <c r="C935" s="171"/>
      <c r="D935" s="128" t="s">
        <v>410</v>
      </c>
      <c r="E935" s="169" t="s">
        <v>3</v>
      </c>
      <c r="F935" s="170" t="s">
        <v>1508</v>
      </c>
      <c r="G935" s="171"/>
      <c r="H935" s="172">
        <v>0</v>
      </c>
      <c r="I935" s="171"/>
      <c r="J935" s="171"/>
      <c r="K935" s="200"/>
    </row>
    <row r="936" spans="2:11">
      <c r="B936" s="188"/>
      <c r="C936" s="171"/>
      <c r="D936" s="128" t="s">
        <v>410</v>
      </c>
      <c r="E936" s="169" t="s">
        <v>3</v>
      </c>
      <c r="F936" s="170" t="s">
        <v>1509</v>
      </c>
      <c r="G936" s="171"/>
      <c r="H936" s="172">
        <v>25.9</v>
      </c>
      <c r="I936" s="171"/>
      <c r="J936" s="171"/>
      <c r="K936" s="200"/>
    </row>
    <row r="937" spans="2:11">
      <c r="B937" s="188"/>
      <c r="C937" s="171"/>
      <c r="D937" s="128" t="s">
        <v>410</v>
      </c>
      <c r="E937" s="169" t="s">
        <v>3</v>
      </c>
      <c r="F937" s="170" t="s">
        <v>1510</v>
      </c>
      <c r="G937" s="171"/>
      <c r="H937" s="172">
        <v>2.4</v>
      </c>
      <c r="I937" s="171"/>
      <c r="J937" s="171"/>
      <c r="K937" s="200"/>
    </row>
    <row r="938" spans="2:11">
      <c r="B938" s="188"/>
      <c r="C938" s="171"/>
      <c r="D938" s="128" t="s">
        <v>410</v>
      </c>
      <c r="E938" s="169" t="s">
        <v>3</v>
      </c>
      <c r="F938" s="170" t="s">
        <v>1511</v>
      </c>
      <c r="G938" s="171"/>
      <c r="H938" s="172">
        <v>0</v>
      </c>
      <c r="I938" s="171"/>
      <c r="J938" s="171"/>
      <c r="K938" s="200"/>
    </row>
    <row r="939" spans="2:11">
      <c r="B939" s="188"/>
      <c r="C939" s="171"/>
      <c r="D939" s="128" t="s">
        <v>410</v>
      </c>
      <c r="E939" s="169" t="s">
        <v>3</v>
      </c>
      <c r="F939" s="170" t="s">
        <v>1512</v>
      </c>
      <c r="G939" s="171"/>
      <c r="H939" s="172">
        <v>2.4</v>
      </c>
      <c r="I939" s="171"/>
      <c r="J939" s="171"/>
      <c r="K939" s="200"/>
    </row>
    <row r="940" spans="2:11">
      <c r="B940" s="188"/>
      <c r="C940" s="171"/>
      <c r="D940" s="128" t="s">
        <v>410</v>
      </c>
      <c r="E940" s="169" t="s">
        <v>3</v>
      </c>
      <c r="F940" s="170" t="s">
        <v>1513</v>
      </c>
      <c r="G940" s="171"/>
      <c r="H940" s="172">
        <v>2.2999999999999998</v>
      </c>
      <c r="I940" s="171"/>
      <c r="J940" s="171"/>
      <c r="K940" s="200"/>
    </row>
    <row r="941" spans="2:11">
      <c r="B941" s="188"/>
      <c r="C941" s="171"/>
      <c r="D941" s="128" t="s">
        <v>410</v>
      </c>
      <c r="E941" s="169" t="s">
        <v>3</v>
      </c>
      <c r="F941" s="170" t="s">
        <v>1514</v>
      </c>
      <c r="G941" s="171"/>
      <c r="H941" s="172">
        <v>0</v>
      </c>
      <c r="I941" s="171"/>
      <c r="J941" s="171"/>
      <c r="K941" s="200"/>
    </row>
    <row r="942" spans="2:11">
      <c r="B942" s="188"/>
      <c r="C942" s="171"/>
      <c r="D942" s="128" t="s">
        <v>410</v>
      </c>
      <c r="E942" s="169" t="s">
        <v>3</v>
      </c>
      <c r="F942" s="170" t="s">
        <v>1515</v>
      </c>
      <c r="G942" s="171"/>
      <c r="H942" s="172">
        <v>2.5</v>
      </c>
      <c r="I942" s="171"/>
      <c r="J942" s="171"/>
      <c r="K942" s="200"/>
    </row>
    <row r="943" spans="2:11">
      <c r="B943" s="188"/>
      <c r="C943" s="171"/>
      <c r="D943" s="128" t="s">
        <v>410</v>
      </c>
      <c r="E943" s="169" t="s">
        <v>3</v>
      </c>
      <c r="F943" s="170" t="s">
        <v>1516</v>
      </c>
      <c r="G943" s="171"/>
      <c r="H943" s="172">
        <v>0</v>
      </c>
      <c r="I943" s="171"/>
      <c r="J943" s="171"/>
      <c r="K943" s="200"/>
    </row>
    <row r="944" spans="2:11">
      <c r="B944" s="188"/>
      <c r="C944" s="171"/>
      <c r="D944" s="128" t="s">
        <v>410</v>
      </c>
      <c r="E944" s="169" t="s">
        <v>3</v>
      </c>
      <c r="F944" s="170" t="s">
        <v>1517</v>
      </c>
      <c r="G944" s="171"/>
      <c r="H944" s="172">
        <v>0</v>
      </c>
      <c r="I944" s="171"/>
      <c r="J944" s="171"/>
      <c r="K944" s="200"/>
    </row>
    <row r="945" spans="2:11">
      <c r="B945" s="188"/>
      <c r="C945" s="171"/>
      <c r="D945" s="128" t="s">
        <v>410</v>
      </c>
      <c r="E945" s="169" t="s">
        <v>3</v>
      </c>
      <c r="F945" s="170" t="s">
        <v>1518</v>
      </c>
      <c r="G945" s="171"/>
      <c r="H945" s="172">
        <v>1</v>
      </c>
      <c r="I945" s="171"/>
      <c r="J945" s="171"/>
      <c r="K945" s="200"/>
    </row>
    <row r="946" spans="2:11">
      <c r="B946" s="188"/>
      <c r="C946" s="177"/>
      <c r="D946" s="128" t="s">
        <v>410</v>
      </c>
      <c r="E946" s="175" t="s">
        <v>3</v>
      </c>
      <c r="F946" s="176" t="s">
        <v>425</v>
      </c>
      <c r="G946" s="177"/>
      <c r="H946" s="178">
        <v>65.8</v>
      </c>
      <c r="I946" s="177"/>
      <c r="J946" s="177"/>
      <c r="K946" s="201"/>
    </row>
    <row r="947" spans="2:11" ht="24">
      <c r="B947" s="188"/>
      <c r="C947" s="115" t="s">
        <v>1519</v>
      </c>
      <c r="D947" s="115" t="s">
        <v>145</v>
      </c>
      <c r="E947" s="116" t="s">
        <v>1520</v>
      </c>
      <c r="F947" s="117" t="s">
        <v>1521</v>
      </c>
      <c r="G947" s="118" t="s">
        <v>374</v>
      </c>
      <c r="H947" s="119">
        <v>8</v>
      </c>
      <c r="I947" s="120"/>
      <c r="J947" s="121">
        <f>ROUND(I947*H947,2)</f>
        <v>0</v>
      </c>
      <c r="K947" s="167"/>
    </row>
    <row r="948" spans="2:11">
      <c r="B948" s="188"/>
      <c r="C948" s="194"/>
      <c r="D948" s="128" t="s">
        <v>410</v>
      </c>
      <c r="E948" s="195" t="s">
        <v>3</v>
      </c>
      <c r="F948" s="196" t="s">
        <v>1522</v>
      </c>
      <c r="G948" s="194"/>
      <c r="H948" s="195" t="s">
        <v>3</v>
      </c>
      <c r="I948" s="194"/>
      <c r="J948" s="194"/>
      <c r="K948" s="205"/>
    </row>
    <row r="949" spans="2:11">
      <c r="B949" s="188"/>
      <c r="C949" s="171"/>
      <c r="D949" s="128" t="s">
        <v>410</v>
      </c>
      <c r="E949" s="169" t="s">
        <v>3</v>
      </c>
      <c r="F949" s="170" t="s">
        <v>1523</v>
      </c>
      <c r="G949" s="171"/>
      <c r="H949" s="172">
        <v>0</v>
      </c>
      <c r="I949" s="171"/>
      <c r="J949" s="171"/>
      <c r="K949" s="200"/>
    </row>
    <row r="950" spans="2:11">
      <c r="B950" s="188"/>
      <c r="C950" s="171"/>
      <c r="D950" s="128" t="s">
        <v>410</v>
      </c>
      <c r="E950" s="169" t="s">
        <v>3</v>
      </c>
      <c r="F950" s="170" t="s">
        <v>1524</v>
      </c>
      <c r="G950" s="171"/>
      <c r="H950" s="172">
        <v>0</v>
      </c>
      <c r="I950" s="171"/>
      <c r="J950" s="171"/>
      <c r="K950" s="200"/>
    </row>
    <row r="951" spans="2:11">
      <c r="B951" s="188"/>
      <c r="C951" s="171"/>
      <c r="D951" s="128" t="s">
        <v>410</v>
      </c>
      <c r="E951" s="169" t="s">
        <v>3</v>
      </c>
      <c r="F951" s="170" t="s">
        <v>1525</v>
      </c>
      <c r="G951" s="171"/>
      <c r="H951" s="172">
        <v>3.6</v>
      </c>
      <c r="I951" s="171"/>
      <c r="J951" s="171"/>
      <c r="K951" s="200"/>
    </row>
    <row r="952" spans="2:11">
      <c r="B952" s="188"/>
      <c r="C952" s="171"/>
      <c r="D952" s="128" t="s">
        <v>410</v>
      </c>
      <c r="E952" s="169" t="s">
        <v>3</v>
      </c>
      <c r="F952" s="170" t="s">
        <v>1526</v>
      </c>
      <c r="G952" s="171"/>
      <c r="H952" s="172">
        <v>0</v>
      </c>
      <c r="I952" s="171"/>
      <c r="J952" s="171"/>
      <c r="K952" s="200"/>
    </row>
    <row r="953" spans="2:11">
      <c r="B953" s="188"/>
      <c r="C953" s="171"/>
      <c r="D953" s="128" t="s">
        <v>410</v>
      </c>
      <c r="E953" s="169" t="s">
        <v>3</v>
      </c>
      <c r="F953" s="170" t="s">
        <v>1527</v>
      </c>
      <c r="G953" s="171"/>
      <c r="H953" s="172">
        <v>0</v>
      </c>
      <c r="I953" s="171"/>
      <c r="J953" s="171"/>
      <c r="K953" s="200"/>
    </row>
    <row r="954" spans="2:11">
      <c r="B954" s="188"/>
      <c r="C954" s="171"/>
      <c r="D954" s="128" t="s">
        <v>410</v>
      </c>
      <c r="E954" s="169" t="s">
        <v>3</v>
      </c>
      <c r="F954" s="170" t="s">
        <v>1528</v>
      </c>
      <c r="G954" s="171"/>
      <c r="H954" s="172">
        <v>2.2000000000000002</v>
      </c>
      <c r="I954" s="171"/>
      <c r="J954" s="171"/>
      <c r="K954" s="200"/>
    </row>
    <row r="955" spans="2:11">
      <c r="B955" s="188"/>
      <c r="C955" s="171"/>
      <c r="D955" s="128" t="s">
        <v>410</v>
      </c>
      <c r="E955" s="169" t="s">
        <v>3</v>
      </c>
      <c r="F955" s="170" t="s">
        <v>1529</v>
      </c>
      <c r="G955" s="171"/>
      <c r="H955" s="172">
        <v>0</v>
      </c>
      <c r="I955" s="171"/>
      <c r="J955" s="171"/>
      <c r="K955" s="200"/>
    </row>
    <row r="956" spans="2:11">
      <c r="B956" s="188"/>
      <c r="C956" s="171"/>
      <c r="D956" s="128" t="s">
        <v>410</v>
      </c>
      <c r="E956" s="169" t="s">
        <v>3</v>
      </c>
      <c r="F956" s="170" t="s">
        <v>1530</v>
      </c>
      <c r="G956" s="171"/>
      <c r="H956" s="172">
        <v>0</v>
      </c>
      <c r="I956" s="171"/>
      <c r="J956" s="171"/>
      <c r="K956" s="200"/>
    </row>
    <row r="957" spans="2:11">
      <c r="B957" s="188"/>
      <c r="C957" s="171"/>
      <c r="D957" s="128" t="s">
        <v>410</v>
      </c>
      <c r="E957" s="169" t="s">
        <v>3</v>
      </c>
      <c r="F957" s="170" t="s">
        <v>1531</v>
      </c>
      <c r="G957" s="171"/>
      <c r="H957" s="172">
        <v>2.2000000000000002</v>
      </c>
      <c r="I957" s="171"/>
      <c r="J957" s="171"/>
      <c r="K957" s="200"/>
    </row>
    <row r="958" spans="2:11">
      <c r="B958" s="188"/>
      <c r="C958" s="171"/>
      <c r="D958" s="128" t="s">
        <v>410</v>
      </c>
      <c r="E958" s="169" t="s">
        <v>3</v>
      </c>
      <c r="F958" s="170" t="s">
        <v>1532</v>
      </c>
      <c r="G958" s="171"/>
      <c r="H958" s="172">
        <v>0</v>
      </c>
      <c r="I958" s="171"/>
      <c r="J958" s="171"/>
      <c r="K958" s="200"/>
    </row>
    <row r="959" spans="2:11">
      <c r="B959" s="188"/>
      <c r="C959" s="171"/>
      <c r="D959" s="128" t="s">
        <v>410</v>
      </c>
      <c r="E959" s="169" t="s">
        <v>3</v>
      </c>
      <c r="F959" s="170" t="s">
        <v>1533</v>
      </c>
      <c r="G959" s="171"/>
      <c r="H959" s="172">
        <v>0</v>
      </c>
      <c r="I959" s="171"/>
      <c r="J959" s="171"/>
      <c r="K959" s="200"/>
    </row>
    <row r="960" spans="2:11">
      <c r="B960" s="188"/>
      <c r="C960" s="177"/>
      <c r="D960" s="128" t="s">
        <v>410</v>
      </c>
      <c r="E960" s="175" t="s">
        <v>3</v>
      </c>
      <c r="F960" s="176" t="s">
        <v>425</v>
      </c>
      <c r="G960" s="177"/>
      <c r="H960" s="178">
        <v>8</v>
      </c>
      <c r="I960" s="177"/>
      <c r="J960" s="177"/>
      <c r="K960" s="201"/>
    </row>
    <row r="961" spans="2:11" ht="12">
      <c r="B961" s="188"/>
      <c r="C961" s="115" t="s">
        <v>1534</v>
      </c>
      <c r="D961" s="115" t="s">
        <v>145</v>
      </c>
      <c r="E961" s="116" t="s">
        <v>1535</v>
      </c>
      <c r="F961" s="117" t="s">
        <v>1536</v>
      </c>
      <c r="G961" s="118" t="s">
        <v>374</v>
      </c>
      <c r="H961" s="119">
        <v>164.25</v>
      </c>
      <c r="I961" s="120"/>
      <c r="J961" s="121">
        <f>ROUND(I961*H961,2)</f>
        <v>0</v>
      </c>
      <c r="K961" s="167"/>
    </row>
    <row r="962" spans="2:11">
      <c r="B962" s="188"/>
      <c r="C962" s="171"/>
      <c r="D962" s="128" t="s">
        <v>410</v>
      </c>
      <c r="E962" s="169" t="s">
        <v>3</v>
      </c>
      <c r="F962" s="170" t="s">
        <v>1537</v>
      </c>
      <c r="G962" s="171"/>
      <c r="H962" s="172">
        <v>65.8</v>
      </c>
      <c r="I962" s="171"/>
      <c r="J962" s="171"/>
      <c r="K962" s="200"/>
    </row>
    <row r="963" spans="2:11">
      <c r="B963" s="188"/>
      <c r="C963" s="171"/>
      <c r="D963" s="128" t="s">
        <v>410</v>
      </c>
      <c r="E963" s="169" t="s">
        <v>3</v>
      </c>
      <c r="F963" s="170" t="s">
        <v>1538</v>
      </c>
      <c r="G963" s="171"/>
      <c r="H963" s="172">
        <v>8</v>
      </c>
      <c r="I963" s="171"/>
      <c r="J963" s="171"/>
      <c r="K963" s="200"/>
    </row>
    <row r="964" spans="2:11">
      <c r="B964" s="188"/>
      <c r="C964" s="171"/>
      <c r="D964" s="128" t="s">
        <v>410</v>
      </c>
      <c r="E964" s="169" t="s">
        <v>3</v>
      </c>
      <c r="F964" s="170" t="s">
        <v>1539</v>
      </c>
      <c r="G964" s="171"/>
      <c r="H964" s="172">
        <v>54.27</v>
      </c>
      <c r="I964" s="171"/>
      <c r="J964" s="171"/>
      <c r="K964" s="200"/>
    </row>
    <row r="965" spans="2:11">
      <c r="B965" s="188"/>
      <c r="C965" s="171"/>
      <c r="D965" s="128" t="s">
        <v>410</v>
      </c>
      <c r="E965" s="169" t="s">
        <v>3</v>
      </c>
      <c r="F965" s="170" t="s">
        <v>1540</v>
      </c>
      <c r="G965" s="171"/>
      <c r="H965" s="172">
        <v>36.18</v>
      </c>
      <c r="I965" s="171"/>
      <c r="J965" s="171"/>
      <c r="K965" s="200"/>
    </row>
    <row r="966" spans="2:11">
      <c r="B966" s="188"/>
      <c r="C966" s="177"/>
      <c r="D966" s="128" t="s">
        <v>410</v>
      </c>
      <c r="E966" s="175" t="s">
        <v>3</v>
      </c>
      <c r="F966" s="176" t="s">
        <v>425</v>
      </c>
      <c r="G966" s="177"/>
      <c r="H966" s="178">
        <v>164.25</v>
      </c>
      <c r="I966" s="177"/>
      <c r="J966" s="177"/>
      <c r="K966" s="201"/>
    </row>
    <row r="967" spans="2:11" ht="12">
      <c r="B967" s="188"/>
      <c r="C967" s="115" t="s">
        <v>1541</v>
      </c>
      <c r="D967" s="115" t="s">
        <v>145</v>
      </c>
      <c r="E967" s="116" t="s">
        <v>1542</v>
      </c>
      <c r="F967" s="117" t="s">
        <v>1543</v>
      </c>
      <c r="G967" s="118" t="s">
        <v>374</v>
      </c>
      <c r="H967" s="119">
        <v>90.45</v>
      </c>
      <c r="I967" s="120"/>
      <c r="J967" s="121">
        <f>ROUND(I967*H967,2)</f>
        <v>0</v>
      </c>
      <c r="K967" s="167"/>
    </row>
    <row r="968" spans="2:11">
      <c r="B968" s="188"/>
      <c r="C968" s="171"/>
      <c r="D968" s="128" t="s">
        <v>410</v>
      </c>
      <c r="E968" s="169" t="s">
        <v>3</v>
      </c>
      <c r="F968" s="170" t="s">
        <v>1544</v>
      </c>
      <c r="G968" s="171"/>
      <c r="H968" s="172">
        <v>36.18</v>
      </c>
      <c r="I968" s="171"/>
      <c r="J968" s="171"/>
      <c r="K968" s="200"/>
    </row>
    <row r="969" spans="2:11">
      <c r="B969" s="188"/>
      <c r="C969" s="171"/>
      <c r="D969" s="128" t="s">
        <v>410</v>
      </c>
      <c r="E969" s="169" t="s">
        <v>3</v>
      </c>
      <c r="F969" s="170" t="s">
        <v>1545</v>
      </c>
      <c r="G969" s="171"/>
      <c r="H969" s="172">
        <v>54.27</v>
      </c>
      <c r="I969" s="171"/>
      <c r="J969" s="171"/>
      <c r="K969" s="200"/>
    </row>
    <row r="970" spans="2:11">
      <c r="B970" s="188"/>
      <c r="C970" s="177"/>
      <c r="D970" s="128" t="s">
        <v>410</v>
      </c>
      <c r="E970" s="175" t="s">
        <v>3</v>
      </c>
      <c r="F970" s="176" t="s">
        <v>425</v>
      </c>
      <c r="G970" s="177"/>
      <c r="H970" s="178">
        <v>90.45</v>
      </c>
      <c r="I970" s="177"/>
      <c r="J970" s="177"/>
      <c r="K970" s="201"/>
    </row>
    <row r="971" spans="2:11" ht="24">
      <c r="B971" s="188"/>
      <c r="C971" s="115" t="s">
        <v>1546</v>
      </c>
      <c r="D971" s="115" t="s">
        <v>442</v>
      </c>
      <c r="E971" s="116" t="s">
        <v>1363</v>
      </c>
      <c r="F971" s="117" t="s">
        <v>1364</v>
      </c>
      <c r="G971" s="118" t="s">
        <v>374</v>
      </c>
      <c r="H971" s="119">
        <v>101.621</v>
      </c>
      <c r="I971" s="120"/>
      <c r="J971" s="121">
        <f>ROUND(I971*H971,2)</f>
        <v>0</v>
      </c>
      <c r="K971" s="167"/>
    </row>
    <row r="972" spans="2:11">
      <c r="B972" s="188"/>
      <c r="C972" s="171"/>
      <c r="D972" s="128" t="s">
        <v>410</v>
      </c>
      <c r="E972" s="171"/>
      <c r="F972" s="170" t="s">
        <v>1547</v>
      </c>
      <c r="G972" s="171"/>
      <c r="H972" s="172">
        <v>101.621</v>
      </c>
      <c r="I972" s="171"/>
      <c r="J972" s="171"/>
      <c r="K972" s="200"/>
    </row>
    <row r="973" spans="2:11" ht="24">
      <c r="B973" s="188"/>
      <c r="C973" s="115" t="s">
        <v>1548</v>
      </c>
      <c r="D973" s="115" t="s">
        <v>145</v>
      </c>
      <c r="E973" s="116" t="s">
        <v>1549</v>
      </c>
      <c r="F973" s="117" t="s">
        <v>1550</v>
      </c>
      <c r="G973" s="118" t="s">
        <v>374</v>
      </c>
      <c r="H973" s="119">
        <v>20.7</v>
      </c>
      <c r="I973" s="120"/>
      <c r="J973" s="121">
        <f>ROUND(I973*H973,2)</f>
        <v>0</v>
      </c>
      <c r="K973" s="167"/>
    </row>
    <row r="974" spans="2:11">
      <c r="B974" s="188"/>
      <c r="C974" s="194"/>
      <c r="D974" s="128" t="s">
        <v>410</v>
      </c>
      <c r="E974" s="195" t="s">
        <v>3</v>
      </c>
      <c r="F974" s="196" t="s">
        <v>1505</v>
      </c>
      <c r="G974" s="194"/>
      <c r="H974" s="195" t="s">
        <v>3</v>
      </c>
      <c r="I974" s="194"/>
      <c r="J974" s="194"/>
      <c r="K974" s="205"/>
    </row>
    <row r="975" spans="2:11">
      <c r="B975" s="188"/>
      <c r="C975" s="171"/>
      <c r="D975" s="128" t="s">
        <v>410</v>
      </c>
      <c r="E975" s="169" t="s">
        <v>3</v>
      </c>
      <c r="F975" s="170" t="s">
        <v>1507</v>
      </c>
      <c r="G975" s="171"/>
      <c r="H975" s="172">
        <v>2.1</v>
      </c>
      <c r="I975" s="171"/>
      <c r="J975" s="171"/>
      <c r="K975" s="200"/>
    </row>
    <row r="976" spans="2:11">
      <c r="B976" s="188"/>
      <c r="C976" s="171"/>
      <c r="D976" s="128" t="s">
        <v>410</v>
      </c>
      <c r="E976" s="169" t="s">
        <v>3</v>
      </c>
      <c r="F976" s="170" t="s">
        <v>1525</v>
      </c>
      <c r="G976" s="171"/>
      <c r="H976" s="172">
        <v>3.6</v>
      </c>
      <c r="I976" s="171"/>
      <c r="J976" s="171"/>
      <c r="K976" s="200"/>
    </row>
    <row r="977" spans="2:11">
      <c r="B977" s="188"/>
      <c r="C977" s="171"/>
      <c r="D977" s="128" t="s">
        <v>410</v>
      </c>
      <c r="E977" s="169" t="s">
        <v>3</v>
      </c>
      <c r="F977" s="170" t="s">
        <v>1510</v>
      </c>
      <c r="G977" s="171"/>
      <c r="H977" s="172">
        <v>2.4</v>
      </c>
      <c r="I977" s="171"/>
      <c r="J977" s="171"/>
      <c r="K977" s="200"/>
    </row>
    <row r="978" spans="2:11">
      <c r="B978" s="188"/>
      <c r="C978" s="171"/>
      <c r="D978" s="128" t="s">
        <v>410</v>
      </c>
      <c r="E978" s="169" t="s">
        <v>3</v>
      </c>
      <c r="F978" s="170" t="s">
        <v>1528</v>
      </c>
      <c r="G978" s="171"/>
      <c r="H978" s="172">
        <v>2.2000000000000002</v>
      </c>
      <c r="I978" s="171"/>
      <c r="J978" s="171"/>
      <c r="K978" s="200"/>
    </row>
    <row r="979" spans="2:11">
      <c r="B979" s="188"/>
      <c r="C979" s="171"/>
      <c r="D979" s="128" t="s">
        <v>410</v>
      </c>
      <c r="E979" s="169" t="s">
        <v>3</v>
      </c>
      <c r="F979" s="170" t="s">
        <v>1512</v>
      </c>
      <c r="G979" s="171"/>
      <c r="H979" s="172">
        <v>2.4</v>
      </c>
      <c r="I979" s="171"/>
      <c r="J979" s="171"/>
      <c r="K979" s="200"/>
    </row>
    <row r="980" spans="2:11">
      <c r="B980" s="188"/>
      <c r="C980" s="171"/>
      <c r="D980" s="128" t="s">
        <v>410</v>
      </c>
      <c r="E980" s="169" t="s">
        <v>3</v>
      </c>
      <c r="F980" s="170" t="s">
        <v>1513</v>
      </c>
      <c r="G980" s="171"/>
      <c r="H980" s="172">
        <v>2.2999999999999998</v>
      </c>
      <c r="I980" s="171"/>
      <c r="J980" s="171"/>
      <c r="K980" s="200"/>
    </row>
    <row r="981" spans="2:11">
      <c r="B981" s="188"/>
      <c r="C981" s="171"/>
      <c r="D981" s="128" t="s">
        <v>410</v>
      </c>
      <c r="E981" s="169" t="s">
        <v>3</v>
      </c>
      <c r="F981" s="170" t="s">
        <v>1531</v>
      </c>
      <c r="G981" s="171"/>
      <c r="H981" s="172">
        <v>2.2000000000000002</v>
      </c>
      <c r="I981" s="171"/>
      <c r="J981" s="171"/>
      <c r="K981" s="200"/>
    </row>
    <row r="982" spans="2:11">
      <c r="B982" s="188"/>
      <c r="C982" s="171"/>
      <c r="D982" s="128" t="s">
        <v>410</v>
      </c>
      <c r="E982" s="169" t="s">
        <v>3</v>
      </c>
      <c r="F982" s="170" t="s">
        <v>1515</v>
      </c>
      <c r="G982" s="171"/>
      <c r="H982" s="172">
        <v>2.5</v>
      </c>
      <c r="I982" s="171"/>
      <c r="J982" s="171"/>
      <c r="K982" s="200"/>
    </row>
    <row r="983" spans="2:11">
      <c r="B983" s="188"/>
      <c r="C983" s="171"/>
      <c r="D983" s="128" t="s">
        <v>410</v>
      </c>
      <c r="E983" s="169" t="s">
        <v>3</v>
      </c>
      <c r="F983" s="170" t="s">
        <v>1518</v>
      </c>
      <c r="G983" s="171"/>
      <c r="H983" s="172">
        <v>1</v>
      </c>
      <c r="I983" s="171"/>
      <c r="J983" s="171"/>
      <c r="K983" s="200"/>
    </row>
    <row r="984" spans="2:11">
      <c r="B984" s="188"/>
      <c r="C984" s="177"/>
      <c r="D984" s="128" t="s">
        <v>410</v>
      </c>
      <c r="E984" s="175" t="s">
        <v>3</v>
      </c>
      <c r="F984" s="176" t="s">
        <v>425</v>
      </c>
      <c r="G984" s="177"/>
      <c r="H984" s="178">
        <v>20.7</v>
      </c>
      <c r="I984" s="177"/>
      <c r="J984" s="177"/>
      <c r="K984" s="201"/>
    </row>
    <row r="985" spans="2:11" ht="36">
      <c r="B985" s="188"/>
      <c r="C985" s="115" t="s">
        <v>1551</v>
      </c>
      <c r="D985" s="115" t="s">
        <v>145</v>
      </c>
      <c r="E985" s="116" t="s">
        <v>1552</v>
      </c>
      <c r="F985" s="117" t="s">
        <v>1553</v>
      </c>
      <c r="G985" s="118" t="s">
        <v>374</v>
      </c>
      <c r="H985" s="119">
        <v>54.27</v>
      </c>
      <c r="I985" s="120"/>
      <c r="J985" s="121">
        <f>ROUND(I985*H985,2)</f>
        <v>0</v>
      </c>
      <c r="K985" s="167"/>
    </row>
    <row r="986" spans="2:11">
      <c r="B986" s="188"/>
      <c r="C986" s="171"/>
      <c r="D986" s="128" t="s">
        <v>410</v>
      </c>
      <c r="E986" s="169" t="s">
        <v>3</v>
      </c>
      <c r="F986" s="170" t="s">
        <v>1545</v>
      </c>
      <c r="G986" s="171"/>
      <c r="H986" s="172">
        <v>54.27</v>
      </c>
      <c r="I986" s="171"/>
      <c r="J986" s="171"/>
      <c r="K986" s="200"/>
    </row>
    <row r="987" spans="2:11">
      <c r="B987" s="188"/>
      <c r="C987" s="177"/>
      <c r="D987" s="128" t="s">
        <v>410</v>
      </c>
      <c r="E987" s="175" t="s">
        <v>3</v>
      </c>
      <c r="F987" s="176" t="s">
        <v>425</v>
      </c>
      <c r="G987" s="177"/>
      <c r="H987" s="178">
        <v>54.27</v>
      </c>
      <c r="I987" s="177"/>
      <c r="J987" s="177"/>
      <c r="K987" s="201"/>
    </row>
    <row r="988" spans="2:11" ht="36">
      <c r="B988" s="188"/>
      <c r="C988" s="115" t="s">
        <v>1554</v>
      </c>
      <c r="D988" s="115" t="s">
        <v>145</v>
      </c>
      <c r="E988" s="116" t="s">
        <v>1555</v>
      </c>
      <c r="F988" s="117" t="s">
        <v>1556</v>
      </c>
      <c r="G988" s="118" t="s">
        <v>374</v>
      </c>
      <c r="H988" s="119">
        <v>36.18</v>
      </c>
      <c r="I988" s="120"/>
      <c r="J988" s="121">
        <f>ROUND(I988*H988,2)</f>
        <v>0</v>
      </c>
      <c r="K988" s="167"/>
    </row>
    <row r="989" spans="2:11">
      <c r="B989" s="188"/>
      <c r="C989" s="171"/>
      <c r="D989" s="128" t="s">
        <v>410</v>
      </c>
      <c r="E989" s="169" t="s">
        <v>3</v>
      </c>
      <c r="F989" s="170" t="s">
        <v>1544</v>
      </c>
      <c r="G989" s="171"/>
      <c r="H989" s="172">
        <v>36.18</v>
      </c>
      <c r="I989" s="171"/>
      <c r="J989" s="171"/>
      <c r="K989" s="200"/>
    </row>
    <row r="990" spans="2:11">
      <c r="B990" s="188"/>
      <c r="C990" s="177"/>
      <c r="D990" s="128" t="s">
        <v>410</v>
      </c>
      <c r="E990" s="175" t="s">
        <v>3</v>
      </c>
      <c r="F990" s="176" t="s">
        <v>425</v>
      </c>
      <c r="G990" s="177"/>
      <c r="H990" s="178">
        <v>36.18</v>
      </c>
      <c r="I990" s="177"/>
      <c r="J990" s="177"/>
      <c r="K990" s="201"/>
    </row>
    <row r="991" spans="2:11" ht="24">
      <c r="B991" s="188"/>
      <c r="C991" s="115" t="s">
        <v>1557</v>
      </c>
      <c r="D991" s="115" t="s">
        <v>145</v>
      </c>
      <c r="E991" s="116" t="s">
        <v>1558</v>
      </c>
      <c r="F991" s="117" t="s">
        <v>1559</v>
      </c>
      <c r="G991" s="118" t="s">
        <v>374</v>
      </c>
      <c r="H991" s="119">
        <v>434.16</v>
      </c>
      <c r="I991" s="120"/>
      <c r="J991" s="121">
        <f>ROUND(I991*H991,2)</f>
        <v>0</v>
      </c>
      <c r="K991" s="167"/>
    </row>
    <row r="992" spans="2:11">
      <c r="B992" s="188"/>
      <c r="C992" s="171"/>
      <c r="D992" s="128" t="s">
        <v>410</v>
      </c>
      <c r="E992" s="169" t="s">
        <v>3</v>
      </c>
      <c r="F992" s="170" t="s">
        <v>1560</v>
      </c>
      <c r="G992" s="171"/>
      <c r="H992" s="172">
        <v>434.16</v>
      </c>
      <c r="I992" s="171"/>
      <c r="J992" s="171"/>
      <c r="K992" s="200"/>
    </row>
    <row r="993" spans="2:11">
      <c r="B993" s="188"/>
      <c r="C993" s="177"/>
      <c r="D993" s="128" t="s">
        <v>410</v>
      </c>
      <c r="E993" s="175" t="s">
        <v>3</v>
      </c>
      <c r="F993" s="176" t="s">
        <v>425</v>
      </c>
      <c r="G993" s="177"/>
      <c r="H993" s="178">
        <v>434.16</v>
      </c>
      <c r="I993" s="177"/>
      <c r="J993" s="177"/>
      <c r="K993" s="201"/>
    </row>
    <row r="994" spans="2:11" ht="24">
      <c r="B994" s="188"/>
      <c r="C994" s="115" t="s">
        <v>1561</v>
      </c>
      <c r="D994" s="115" t="s">
        <v>145</v>
      </c>
      <c r="E994" s="116" t="s">
        <v>1562</v>
      </c>
      <c r="F994" s="117" t="s">
        <v>1563</v>
      </c>
      <c r="G994" s="118" t="s">
        <v>463</v>
      </c>
      <c r="H994" s="119">
        <v>1</v>
      </c>
      <c r="I994" s="120"/>
      <c r="J994" s="121">
        <f>ROUND(I994*H994,2)</f>
        <v>0</v>
      </c>
      <c r="K994" s="167"/>
    </row>
    <row r="995" spans="2:11" ht="24">
      <c r="B995" s="188"/>
      <c r="C995" s="115" t="s">
        <v>1564</v>
      </c>
      <c r="D995" s="115" t="s">
        <v>442</v>
      </c>
      <c r="E995" s="116" t="s">
        <v>1565</v>
      </c>
      <c r="F995" s="117" t="s">
        <v>1566</v>
      </c>
      <c r="G995" s="118" t="s">
        <v>463</v>
      </c>
      <c r="H995" s="119">
        <v>1</v>
      </c>
      <c r="I995" s="120"/>
      <c r="J995" s="121">
        <f>ROUND(I995*H995,2)</f>
        <v>0</v>
      </c>
      <c r="K995" s="167"/>
    </row>
    <row r="996" spans="2:11" ht="24">
      <c r="B996" s="188"/>
      <c r="C996" s="115" t="s">
        <v>1567</v>
      </c>
      <c r="D996" s="115" t="s">
        <v>145</v>
      </c>
      <c r="E996" s="116" t="s">
        <v>1568</v>
      </c>
      <c r="F996" s="117" t="s">
        <v>1569</v>
      </c>
      <c r="G996" s="118" t="s">
        <v>463</v>
      </c>
      <c r="H996" s="119">
        <v>8</v>
      </c>
      <c r="I996" s="120"/>
      <c r="J996" s="121">
        <f>ROUND(I996*H996,2)</f>
        <v>0</v>
      </c>
      <c r="K996" s="167"/>
    </row>
    <row r="997" spans="2:11">
      <c r="B997" s="188"/>
      <c r="C997" s="171"/>
      <c r="D997" s="128" t="s">
        <v>410</v>
      </c>
      <c r="E997" s="169" t="s">
        <v>3</v>
      </c>
      <c r="F997" s="170" t="s">
        <v>1570</v>
      </c>
      <c r="G997" s="171"/>
      <c r="H997" s="172">
        <v>5</v>
      </c>
      <c r="I997" s="171"/>
      <c r="J997" s="171"/>
      <c r="K997" s="200"/>
    </row>
    <row r="998" spans="2:11">
      <c r="B998" s="188"/>
      <c r="C998" s="171"/>
      <c r="D998" s="128" t="s">
        <v>410</v>
      </c>
      <c r="E998" s="169" t="s">
        <v>3</v>
      </c>
      <c r="F998" s="170" t="s">
        <v>1571</v>
      </c>
      <c r="G998" s="171"/>
      <c r="H998" s="172">
        <v>2</v>
      </c>
      <c r="I998" s="171"/>
      <c r="J998" s="171"/>
      <c r="K998" s="200"/>
    </row>
    <row r="999" spans="2:11">
      <c r="B999" s="188"/>
      <c r="C999" s="171"/>
      <c r="D999" s="128" t="s">
        <v>410</v>
      </c>
      <c r="E999" s="169" t="s">
        <v>3</v>
      </c>
      <c r="F999" s="170" t="s">
        <v>1572</v>
      </c>
      <c r="G999" s="171"/>
      <c r="H999" s="172">
        <v>1</v>
      </c>
      <c r="I999" s="171"/>
      <c r="J999" s="171"/>
      <c r="K999" s="200"/>
    </row>
    <row r="1000" spans="2:11">
      <c r="B1000" s="188"/>
      <c r="C1000" s="177"/>
      <c r="D1000" s="128" t="s">
        <v>410</v>
      </c>
      <c r="E1000" s="175" t="s">
        <v>3</v>
      </c>
      <c r="F1000" s="176" t="s">
        <v>425</v>
      </c>
      <c r="G1000" s="177"/>
      <c r="H1000" s="178">
        <v>8</v>
      </c>
      <c r="I1000" s="177"/>
      <c r="J1000" s="177"/>
      <c r="K1000" s="201"/>
    </row>
    <row r="1001" spans="2:11" ht="24">
      <c r="B1001" s="188"/>
      <c r="C1001" s="115" t="s">
        <v>1573</v>
      </c>
      <c r="D1001" s="115" t="s">
        <v>145</v>
      </c>
      <c r="E1001" s="116" t="s">
        <v>1574</v>
      </c>
      <c r="F1001" s="117" t="s">
        <v>1575</v>
      </c>
      <c r="G1001" s="118" t="s">
        <v>1319</v>
      </c>
      <c r="H1001" s="119">
        <v>3806.5529999999999</v>
      </c>
      <c r="I1001" s="120"/>
      <c r="J1001" s="121">
        <f>ROUND(I1001*H1001,2)</f>
        <v>0</v>
      </c>
      <c r="K1001" s="167"/>
    </row>
    <row r="1002" spans="2:11" ht="12.75">
      <c r="B1002" s="188"/>
      <c r="C1002" s="10"/>
      <c r="D1002" s="106" t="s">
        <v>67</v>
      </c>
      <c r="E1002" s="202" t="s">
        <v>1576</v>
      </c>
      <c r="F1002" s="202" t="s">
        <v>1577</v>
      </c>
      <c r="G1002" s="10"/>
      <c r="H1002" s="10"/>
      <c r="I1002" s="10"/>
      <c r="J1002" s="203">
        <f>BK1002</f>
        <v>0</v>
      </c>
      <c r="K1002" s="165"/>
    </row>
    <row r="1003" spans="2:11" ht="12">
      <c r="B1003" s="188"/>
      <c r="C1003" s="115" t="s">
        <v>1578</v>
      </c>
      <c r="D1003" s="115" t="s">
        <v>145</v>
      </c>
      <c r="E1003" s="116" t="s">
        <v>1579</v>
      </c>
      <c r="F1003" s="117" t="s">
        <v>1580</v>
      </c>
      <c r="G1003" s="118" t="s">
        <v>374</v>
      </c>
      <c r="H1003" s="119">
        <v>264</v>
      </c>
      <c r="I1003" s="120"/>
      <c r="J1003" s="121">
        <f>ROUND(I1003*H1003,2)</f>
        <v>0</v>
      </c>
      <c r="K1003" s="167"/>
    </row>
    <row r="1004" spans="2:11">
      <c r="B1004" s="188"/>
      <c r="C1004" s="171"/>
      <c r="D1004" s="128" t="s">
        <v>410</v>
      </c>
      <c r="E1004" s="169" t="s">
        <v>3</v>
      </c>
      <c r="F1004" s="170" t="s">
        <v>1581</v>
      </c>
      <c r="G1004" s="171"/>
      <c r="H1004" s="172">
        <v>264</v>
      </c>
      <c r="I1004" s="171"/>
      <c r="J1004" s="171"/>
      <c r="K1004" s="200"/>
    </row>
    <row r="1005" spans="2:11">
      <c r="B1005" s="188"/>
      <c r="C1005" s="177"/>
      <c r="D1005" s="128" t="s">
        <v>410</v>
      </c>
      <c r="E1005" s="175" t="s">
        <v>3</v>
      </c>
      <c r="F1005" s="176" t="s">
        <v>425</v>
      </c>
      <c r="G1005" s="177"/>
      <c r="H1005" s="178">
        <v>264</v>
      </c>
      <c r="I1005" s="177"/>
      <c r="J1005" s="177"/>
      <c r="K1005" s="201"/>
    </row>
    <row r="1006" spans="2:11" ht="12">
      <c r="B1006" s="188"/>
      <c r="C1006" s="115" t="s">
        <v>1582</v>
      </c>
      <c r="D1006" s="115" t="s">
        <v>145</v>
      </c>
      <c r="E1006" s="116" t="s">
        <v>1583</v>
      </c>
      <c r="F1006" s="117" t="s">
        <v>1584</v>
      </c>
      <c r="G1006" s="118" t="s">
        <v>374</v>
      </c>
      <c r="H1006" s="119">
        <v>264</v>
      </c>
      <c r="I1006" s="120"/>
      <c r="J1006" s="121">
        <f>ROUND(I1006*H1006,2)</f>
        <v>0</v>
      </c>
      <c r="K1006" s="167"/>
    </row>
    <row r="1007" spans="2:11">
      <c r="B1007" s="188"/>
      <c r="C1007" s="194"/>
      <c r="D1007" s="128" t="s">
        <v>410</v>
      </c>
      <c r="E1007" s="195" t="s">
        <v>3</v>
      </c>
      <c r="F1007" s="196" t="s">
        <v>1329</v>
      </c>
      <c r="G1007" s="194"/>
      <c r="H1007" s="195" t="s">
        <v>3</v>
      </c>
      <c r="I1007" s="194"/>
      <c r="J1007" s="194"/>
      <c r="K1007" s="205"/>
    </row>
    <row r="1008" spans="2:11">
      <c r="B1008" s="188"/>
      <c r="C1008" s="171"/>
      <c r="D1008" s="128" t="s">
        <v>410</v>
      </c>
      <c r="E1008" s="169" t="s">
        <v>3</v>
      </c>
      <c r="F1008" s="170" t="s">
        <v>1331</v>
      </c>
      <c r="G1008" s="171"/>
      <c r="H1008" s="172">
        <v>114</v>
      </c>
      <c r="I1008" s="171"/>
      <c r="J1008" s="171"/>
      <c r="K1008" s="200"/>
    </row>
    <row r="1009" spans="2:11" ht="22.5">
      <c r="B1009" s="188"/>
      <c r="C1009" s="171"/>
      <c r="D1009" s="128" t="s">
        <v>410</v>
      </c>
      <c r="E1009" s="169" t="s">
        <v>3</v>
      </c>
      <c r="F1009" s="170" t="s">
        <v>1332</v>
      </c>
      <c r="G1009" s="171"/>
      <c r="H1009" s="172">
        <v>150</v>
      </c>
      <c r="I1009" s="171"/>
      <c r="J1009" s="171"/>
      <c r="K1009" s="200"/>
    </row>
    <row r="1010" spans="2:11">
      <c r="B1010" s="188"/>
      <c r="C1010" s="177"/>
      <c r="D1010" s="128" t="s">
        <v>410</v>
      </c>
      <c r="E1010" s="175" t="s">
        <v>3</v>
      </c>
      <c r="F1010" s="176" t="s">
        <v>425</v>
      </c>
      <c r="G1010" s="177"/>
      <c r="H1010" s="178">
        <v>264</v>
      </c>
      <c r="I1010" s="177"/>
      <c r="J1010" s="177"/>
      <c r="K1010" s="201"/>
    </row>
    <row r="1011" spans="2:11" ht="36">
      <c r="B1011" s="188"/>
      <c r="C1011" s="115" t="s">
        <v>1585</v>
      </c>
      <c r="D1011" s="115" t="s">
        <v>442</v>
      </c>
      <c r="E1011" s="116" t="s">
        <v>1586</v>
      </c>
      <c r="F1011" s="117" t="s">
        <v>1587</v>
      </c>
      <c r="G1011" s="118" t="s">
        <v>374</v>
      </c>
      <c r="H1011" s="119">
        <v>303.60000000000002</v>
      </c>
      <c r="I1011" s="120"/>
      <c r="J1011" s="121">
        <f>ROUND(I1011*H1011,2)</f>
        <v>0</v>
      </c>
      <c r="K1011" s="167"/>
    </row>
    <row r="1012" spans="2:11">
      <c r="B1012" s="188"/>
      <c r="C1012" s="171"/>
      <c r="D1012" s="128" t="s">
        <v>410</v>
      </c>
      <c r="E1012" s="171"/>
      <c r="F1012" s="170" t="s">
        <v>1588</v>
      </c>
      <c r="G1012" s="171"/>
      <c r="H1012" s="172">
        <v>303.60000000000002</v>
      </c>
      <c r="I1012" s="171"/>
      <c r="J1012" s="171"/>
      <c r="K1012" s="200"/>
    </row>
    <row r="1013" spans="2:11" ht="24">
      <c r="B1013" s="188"/>
      <c r="C1013" s="115" t="s">
        <v>1589</v>
      </c>
      <c r="D1013" s="115" t="s">
        <v>145</v>
      </c>
      <c r="E1013" s="116" t="s">
        <v>1590</v>
      </c>
      <c r="F1013" s="117" t="s">
        <v>1591</v>
      </c>
      <c r="G1013" s="118" t="s">
        <v>166</v>
      </c>
      <c r="H1013" s="119">
        <v>76</v>
      </c>
      <c r="I1013" s="120"/>
      <c r="J1013" s="121">
        <f>ROUND(I1013*H1013,2)</f>
        <v>0</v>
      </c>
      <c r="K1013" s="167"/>
    </row>
    <row r="1014" spans="2:11" ht="12">
      <c r="B1014" s="188"/>
      <c r="C1014" s="115" t="s">
        <v>1592</v>
      </c>
      <c r="D1014" s="115" t="s">
        <v>145</v>
      </c>
      <c r="E1014" s="116" t="s">
        <v>1593</v>
      </c>
      <c r="F1014" s="117" t="s">
        <v>1594</v>
      </c>
      <c r="G1014" s="118" t="s">
        <v>166</v>
      </c>
      <c r="H1014" s="119">
        <v>28</v>
      </c>
      <c r="I1014" s="120"/>
      <c r="J1014" s="121">
        <f>ROUND(I1014*H1014,2)</f>
        <v>0</v>
      </c>
      <c r="K1014" s="167"/>
    </row>
    <row r="1015" spans="2:11" ht="12">
      <c r="B1015" s="188"/>
      <c r="C1015" s="115" t="s">
        <v>1595</v>
      </c>
      <c r="D1015" s="115" t="s">
        <v>145</v>
      </c>
      <c r="E1015" s="116" t="s">
        <v>1596</v>
      </c>
      <c r="F1015" s="117" t="s">
        <v>1597</v>
      </c>
      <c r="G1015" s="118" t="s">
        <v>166</v>
      </c>
      <c r="H1015" s="119">
        <v>76</v>
      </c>
      <c r="I1015" s="120"/>
      <c r="J1015" s="121">
        <f>ROUND(I1015*H1015,2)</f>
        <v>0</v>
      </c>
      <c r="K1015" s="167"/>
    </row>
    <row r="1016" spans="2:11">
      <c r="B1016" s="188"/>
      <c r="C1016" s="171"/>
      <c r="D1016" s="128" t="s">
        <v>410</v>
      </c>
      <c r="E1016" s="169" t="s">
        <v>3</v>
      </c>
      <c r="F1016" s="170" t="s">
        <v>1598</v>
      </c>
      <c r="G1016" s="171"/>
      <c r="H1016" s="172">
        <v>76</v>
      </c>
      <c r="I1016" s="171"/>
      <c r="J1016" s="171"/>
      <c r="K1016" s="200"/>
    </row>
    <row r="1017" spans="2:11">
      <c r="B1017" s="188"/>
      <c r="C1017" s="177"/>
      <c r="D1017" s="128" t="s">
        <v>410</v>
      </c>
      <c r="E1017" s="175" t="s">
        <v>3</v>
      </c>
      <c r="F1017" s="176" t="s">
        <v>425</v>
      </c>
      <c r="G1017" s="177"/>
      <c r="H1017" s="178">
        <v>76</v>
      </c>
      <c r="I1017" s="177"/>
      <c r="J1017" s="177"/>
      <c r="K1017" s="201"/>
    </row>
    <row r="1018" spans="2:11" ht="12">
      <c r="B1018" s="188"/>
      <c r="C1018" s="115" t="s">
        <v>1599</v>
      </c>
      <c r="D1018" s="115" t="s">
        <v>145</v>
      </c>
      <c r="E1018" s="116" t="s">
        <v>1600</v>
      </c>
      <c r="F1018" s="117" t="s">
        <v>1601</v>
      </c>
      <c r="G1018" s="118" t="s">
        <v>166</v>
      </c>
      <c r="H1018" s="119">
        <v>20</v>
      </c>
      <c r="I1018" s="120"/>
      <c r="J1018" s="121">
        <f>ROUND(I1018*H1018,2)</f>
        <v>0</v>
      </c>
      <c r="K1018" s="167"/>
    </row>
    <row r="1019" spans="2:11">
      <c r="B1019" s="188"/>
      <c r="C1019" s="171"/>
      <c r="D1019" s="128" t="s">
        <v>410</v>
      </c>
      <c r="E1019" s="169" t="s">
        <v>3</v>
      </c>
      <c r="F1019" s="170" t="s">
        <v>1602</v>
      </c>
      <c r="G1019" s="171"/>
      <c r="H1019" s="172">
        <v>20</v>
      </c>
      <c r="I1019" s="171"/>
      <c r="J1019" s="171"/>
      <c r="K1019" s="200"/>
    </row>
    <row r="1020" spans="2:11">
      <c r="B1020" s="188"/>
      <c r="C1020" s="177"/>
      <c r="D1020" s="128" t="s">
        <v>410</v>
      </c>
      <c r="E1020" s="175" t="s">
        <v>3</v>
      </c>
      <c r="F1020" s="176" t="s">
        <v>425</v>
      </c>
      <c r="G1020" s="177"/>
      <c r="H1020" s="178">
        <v>20</v>
      </c>
      <c r="I1020" s="177"/>
      <c r="J1020" s="177"/>
      <c r="K1020" s="201"/>
    </row>
    <row r="1021" spans="2:11" ht="24">
      <c r="B1021" s="188"/>
      <c r="C1021" s="115" t="s">
        <v>1603</v>
      </c>
      <c r="D1021" s="115" t="s">
        <v>145</v>
      </c>
      <c r="E1021" s="116" t="s">
        <v>1604</v>
      </c>
      <c r="F1021" s="117" t="s">
        <v>1605</v>
      </c>
      <c r="G1021" s="118" t="s">
        <v>374</v>
      </c>
      <c r="H1021" s="119">
        <v>264</v>
      </c>
      <c r="I1021" s="120"/>
      <c r="J1021" s="121">
        <f>ROUND(I1021*H1021,2)</f>
        <v>0</v>
      </c>
      <c r="K1021" s="167"/>
    </row>
    <row r="1022" spans="2:11">
      <c r="B1022" s="188"/>
      <c r="C1022" s="194"/>
      <c r="D1022" s="128" t="s">
        <v>410</v>
      </c>
      <c r="E1022" s="195" t="s">
        <v>3</v>
      </c>
      <c r="F1022" s="196" t="s">
        <v>1329</v>
      </c>
      <c r="G1022" s="194"/>
      <c r="H1022" s="195" t="s">
        <v>3</v>
      </c>
      <c r="I1022" s="194"/>
      <c r="J1022" s="194"/>
      <c r="K1022" s="205"/>
    </row>
    <row r="1023" spans="2:11">
      <c r="B1023" s="188"/>
      <c r="C1023" s="171"/>
      <c r="D1023" s="128" t="s">
        <v>410</v>
      </c>
      <c r="E1023" s="169" t="s">
        <v>3</v>
      </c>
      <c r="F1023" s="170" t="s">
        <v>1331</v>
      </c>
      <c r="G1023" s="171"/>
      <c r="H1023" s="172">
        <v>114</v>
      </c>
      <c r="I1023" s="171"/>
      <c r="J1023" s="171"/>
      <c r="K1023" s="200"/>
    </row>
    <row r="1024" spans="2:11" ht="22.5">
      <c r="B1024" s="188"/>
      <c r="C1024" s="171"/>
      <c r="D1024" s="128" t="s">
        <v>410</v>
      </c>
      <c r="E1024" s="169" t="s">
        <v>3</v>
      </c>
      <c r="F1024" s="170" t="s">
        <v>1332</v>
      </c>
      <c r="G1024" s="171"/>
      <c r="H1024" s="172">
        <v>150</v>
      </c>
      <c r="I1024" s="171"/>
      <c r="J1024" s="171"/>
      <c r="K1024" s="200"/>
    </row>
    <row r="1025" spans="2:11">
      <c r="B1025" s="188"/>
      <c r="C1025" s="177"/>
      <c r="D1025" s="128" t="s">
        <v>410</v>
      </c>
      <c r="E1025" s="175" t="s">
        <v>3</v>
      </c>
      <c r="F1025" s="176" t="s">
        <v>425</v>
      </c>
      <c r="G1025" s="177"/>
      <c r="H1025" s="178">
        <v>264</v>
      </c>
      <c r="I1025" s="177"/>
      <c r="J1025" s="177"/>
      <c r="K1025" s="201"/>
    </row>
    <row r="1026" spans="2:11" ht="24">
      <c r="B1026" s="188"/>
      <c r="C1026" s="115" t="s">
        <v>1606</v>
      </c>
      <c r="D1026" s="115" t="s">
        <v>145</v>
      </c>
      <c r="E1026" s="116" t="s">
        <v>1607</v>
      </c>
      <c r="F1026" s="117" t="s">
        <v>1608</v>
      </c>
      <c r="G1026" s="118" t="s">
        <v>166</v>
      </c>
      <c r="H1026" s="119">
        <v>75.400000000000006</v>
      </c>
      <c r="I1026" s="120"/>
      <c r="J1026" s="121">
        <f>ROUND(I1026*H1026,2)</f>
        <v>0</v>
      </c>
      <c r="K1026" s="167"/>
    </row>
    <row r="1027" spans="2:11">
      <c r="B1027" s="188"/>
      <c r="C1027" s="171"/>
      <c r="D1027" s="128" t="s">
        <v>410</v>
      </c>
      <c r="E1027" s="169" t="s">
        <v>3</v>
      </c>
      <c r="F1027" s="170" t="s">
        <v>1609</v>
      </c>
      <c r="G1027" s="171"/>
      <c r="H1027" s="172">
        <v>75.400000000000006</v>
      </c>
      <c r="I1027" s="171"/>
      <c r="J1027" s="171"/>
      <c r="K1027" s="200"/>
    </row>
    <row r="1028" spans="2:11">
      <c r="B1028" s="188"/>
      <c r="C1028" s="177"/>
      <c r="D1028" s="128" t="s">
        <v>410</v>
      </c>
      <c r="E1028" s="175" t="s">
        <v>3</v>
      </c>
      <c r="F1028" s="176" t="s">
        <v>425</v>
      </c>
      <c r="G1028" s="177"/>
      <c r="H1028" s="178">
        <v>75.400000000000006</v>
      </c>
      <c r="I1028" s="177"/>
      <c r="J1028" s="177"/>
      <c r="K1028" s="201"/>
    </row>
    <row r="1029" spans="2:11" ht="24">
      <c r="B1029" s="188"/>
      <c r="C1029" s="115" t="s">
        <v>1610</v>
      </c>
      <c r="D1029" s="115" t="s">
        <v>145</v>
      </c>
      <c r="E1029" s="116" t="s">
        <v>1611</v>
      </c>
      <c r="F1029" s="117" t="s">
        <v>1612</v>
      </c>
      <c r="G1029" s="118" t="s">
        <v>166</v>
      </c>
      <c r="H1029" s="119">
        <v>75.400000000000006</v>
      </c>
      <c r="I1029" s="120"/>
      <c r="J1029" s="121">
        <f>ROUND(I1029*H1029,2)</f>
        <v>0</v>
      </c>
      <c r="K1029" s="167"/>
    </row>
    <row r="1030" spans="2:11" ht="24">
      <c r="B1030" s="188"/>
      <c r="C1030" s="115" t="s">
        <v>1613</v>
      </c>
      <c r="D1030" s="115" t="s">
        <v>145</v>
      </c>
      <c r="E1030" s="116" t="s">
        <v>1614</v>
      </c>
      <c r="F1030" s="117" t="s">
        <v>1615</v>
      </c>
      <c r="G1030" s="118" t="s">
        <v>166</v>
      </c>
      <c r="H1030" s="119">
        <v>1</v>
      </c>
      <c r="I1030" s="120"/>
      <c r="J1030" s="121">
        <f>ROUND(I1030*H1030,2)</f>
        <v>0</v>
      </c>
      <c r="K1030" s="167"/>
    </row>
    <row r="1031" spans="2:11">
      <c r="B1031" s="188"/>
      <c r="C1031" s="171"/>
      <c r="D1031" s="128" t="s">
        <v>410</v>
      </c>
      <c r="E1031" s="169" t="s">
        <v>3</v>
      </c>
      <c r="F1031" s="170" t="s">
        <v>1616</v>
      </c>
      <c r="G1031" s="171"/>
      <c r="H1031" s="172">
        <v>1</v>
      </c>
      <c r="I1031" s="171"/>
      <c r="J1031" s="171"/>
      <c r="K1031" s="200"/>
    </row>
    <row r="1032" spans="2:11">
      <c r="B1032" s="188"/>
      <c r="C1032" s="177"/>
      <c r="D1032" s="128" t="s">
        <v>410</v>
      </c>
      <c r="E1032" s="175" t="s">
        <v>3</v>
      </c>
      <c r="F1032" s="176" t="s">
        <v>425</v>
      </c>
      <c r="G1032" s="177"/>
      <c r="H1032" s="178">
        <v>1</v>
      </c>
      <c r="I1032" s="177"/>
      <c r="J1032" s="177"/>
      <c r="K1032" s="201"/>
    </row>
    <row r="1033" spans="2:11" ht="12">
      <c r="B1033" s="188"/>
      <c r="C1033" s="115" t="s">
        <v>1617</v>
      </c>
      <c r="D1033" s="115" t="s">
        <v>145</v>
      </c>
      <c r="E1033" s="116" t="s">
        <v>1618</v>
      </c>
      <c r="F1033" s="117" t="s">
        <v>1619</v>
      </c>
      <c r="G1033" s="118" t="s">
        <v>166</v>
      </c>
      <c r="H1033" s="119">
        <v>75.400000000000006</v>
      </c>
      <c r="I1033" s="120"/>
      <c r="J1033" s="121">
        <f>ROUND(I1033*H1033,2)</f>
        <v>0</v>
      </c>
      <c r="K1033" s="167"/>
    </row>
    <row r="1034" spans="2:11">
      <c r="B1034" s="188"/>
      <c r="C1034" s="171"/>
      <c r="D1034" s="128" t="s">
        <v>410</v>
      </c>
      <c r="E1034" s="169" t="s">
        <v>3</v>
      </c>
      <c r="F1034" s="170" t="s">
        <v>1620</v>
      </c>
      <c r="G1034" s="171"/>
      <c r="H1034" s="172">
        <v>75.400000000000006</v>
      </c>
      <c r="I1034" s="171"/>
      <c r="J1034" s="171"/>
      <c r="K1034" s="200"/>
    </row>
    <row r="1035" spans="2:11">
      <c r="B1035" s="188"/>
      <c r="C1035" s="177"/>
      <c r="D1035" s="128" t="s">
        <v>410</v>
      </c>
      <c r="E1035" s="175" t="s">
        <v>3</v>
      </c>
      <c r="F1035" s="176" t="s">
        <v>425</v>
      </c>
      <c r="G1035" s="177"/>
      <c r="H1035" s="178">
        <v>75.400000000000006</v>
      </c>
      <c r="I1035" s="177"/>
      <c r="J1035" s="177"/>
      <c r="K1035" s="201"/>
    </row>
    <row r="1036" spans="2:11" ht="24">
      <c r="B1036" s="188"/>
      <c r="C1036" s="115" t="s">
        <v>1621</v>
      </c>
      <c r="D1036" s="115" t="s">
        <v>145</v>
      </c>
      <c r="E1036" s="116" t="s">
        <v>1622</v>
      </c>
      <c r="F1036" s="117" t="s">
        <v>1623</v>
      </c>
      <c r="G1036" s="118" t="s">
        <v>463</v>
      </c>
      <c r="H1036" s="119">
        <v>6</v>
      </c>
      <c r="I1036" s="120"/>
      <c r="J1036" s="121">
        <f>ROUND(I1036*H1036,2)</f>
        <v>0</v>
      </c>
      <c r="K1036" s="167"/>
    </row>
    <row r="1037" spans="2:11" ht="24">
      <c r="B1037" s="188"/>
      <c r="C1037" s="115" t="s">
        <v>1624</v>
      </c>
      <c r="D1037" s="115" t="s">
        <v>145</v>
      </c>
      <c r="E1037" s="116" t="s">
        <v>1625</v>
      </c>
      <c r="F1037" s="117" t="s">
        <v>1626</v>
      </c>
      <c r="G1037" s="118" t="s">
        <v>166</v>
      </c>
      <c r="H1037" s="119">
        <v>19.2</v>
      </c>
      <c r="I1037" s="120"/>
      <c r="J1037" s="121">
        <f>ROUND(I1037*H1037,2)</f>
        <v>0</v>
      </c>
      <c r="K1037" s="167"/>
    </row>
    <row r="1038" spans="2:11">
      <c r="B1038" s="188"/>
      <c r="C1038" s="171"/>
      <c r="D1038" s="128" t="s">
        <v>410</v>
      </c>
      <c r="E1038" s="169" t="s">
        <v>3</v>
      </c>
      <c r="F1038" s="170" t="s">
        <v>1627</v>
      </c>
      <c r="G1038" s="171"/>
      <c r="H1038" s="172">
        <v>19.2</v>
      </c>
      <c r="I1038" s="171"/>
      <c r="J1038" s="171"/>
      <c r="K1038" s="200"/>
    </row>
    <row r="1039" spans="2:11">
      <c r="B1039" s="188"/>
      <c r="C1039" s="177"/>
      <c r="D1039" s="128" t="s">
        <v>410</v>
      </c>
      <c r="E1039" s="175" t="s">
        <v>3</v>
      </c>
      <c r="F1039" s="176" t="s">
        <v>425</v>
      </c>
      <c r="G1039" s="177"/>
      <c r="H1039" s="178">
        <v>19.2</v>
      </c>
      <c r="I1039" s="177"/>
      <c r="J1039" s="177"/>
      <c r="K1039" s="201"/>
    </row>
    <row r="1040" spans="2:11" ht="36">
      <c r="B1040" s="188"/>
      <c r="C1040" s="115" t="s">
        <v>1628</v>
      </c>
      <c r="D1040" s="115" t="s">
        <v>145</v>
      </c>
      <c r="E1040" s="116" t="s">
        <v>1629</v>
      </c>
      <c r="F1040" s="117" t="s">
        <v>1630</v>
      </c>
      <c r="G1040" s="118" t="s">
        <v>166</v>
      </c>
      <c r="H1040" s="119">
        <v>24</v>
      </c>
      <c r="I1040" s="120"/>
      <c r="J1040" s="121">
        <f>ROUND(I1040*H1040,2)</f>
        <v>0</v>
      </c>
      <c r="K1040" s="167"/>
    </row>
    <row r="1041" spans="2:11">
      <c r="B1041" s="188"/>
      <c r="C1041" s="171"/>
      <c r="D1041" s="128" t="s">
        <v>410</v>
      </c>
      <c r="E1041" s="169" t="s">
        <v>3</v>
      </c>
      <c r="F1041" s="170" t="s">
        <v>1631</v>
      </c>
      <c r="G1041" s="171"/>
      <c r="H1041" s="172">
        <v>24</v>
      </c>
      <c r="I1041" s="171"/>
      <c r="J1041" s="171"/>
      <c r="K1041" s="200"/>
    </row>
    <row r="1042" spans="2:11">
      <c r="B1042" s="188"/>
      <c r="C1042" s="177"/>
      <c r="D1042" s="128" t="s">
        <v>410</v>
      </c>
      <c r="E1042" s="175" t="s">
        <v>3</v>
      </c>
      <c r="F1042" s="176" t="s">
        <v>425</v>
      </c>
      <c r="G1042" s="177"/>
      <c r="H1042" s="178">
        <v>24</v>
      </c>
      <c r="I1042" s="177"/>
      <c r="J1042" s="177"/>
      <c r="K1042" s="201"/>
    </row>
    <row r="1043" spans="2:11" ht="24">
      <c r="B1043" s="188"/>
      <c r="C1043" s="115" t="s">
        <v>1632</v>
      </c>
      <c r="D1043" s="115" t="s">
        <v>145</v>
      </c>
      <c r="E1043" s="116" t="s">
        <v>1633</v>
      </c>
      <c r="F1043" s="117" t="s">
        <v>1634</v>
      </c>
      <c r="G1043" s="118" t="s">
        <v>1319</v>
      </c>
      <c r="H1043" s="119">
        <v>8550.1319999999996</v>
      </c>
      <c r="I1043" s="120"/>
      <c r="J1043" s="121">
        <f>ROUND(I1043*H1043,2)</f>
        <v>0</v>
      </c>
      <c r="K1043" s="167"/>
    </row>
    <row r="1044" spans="2:11" ht="12.75">
      <c r="B1044" s="188"/>
      <c r="C1044" s="10"/>
      <c r="D1044" s="106" t="s">
        <v>67</v>
      </c>
      <c r="E1044" s="202" t="s">
        <v>1635</v>
      </c>
      <c r="F1044" s="202" t="s">
        <v>1636</v>
      </c>
      <c r="G1044" s="10"/>
      <c r="H1044" s="10"/>
      <c r="I1044" s="10"/>
      <c r="J1044" s="203">
        <f>BK1044</f>
        <v>0</v>
      </c>
      <c r="K1044" s="165"/>
    </row>
    <row r="1045" spans="2:11" ht="36">
      <c r="B1045" s="188"/>
      <c r="C1045" s="115" t="s">
        <v>1637</v>
      </c>
      <c r="D1045" s="115" t="s">
        <v>145</v>
      </c>
      <c r="E1045" s="116" t="s">
        <v>1638</v>
      </c>
      <c r="F1045" s="117" t="s">
        <v>1639</v>
      </c>
      <c r="G1045" s="118" t="s">
        <v>374</v>
      </c>
      <c r="H1045" s="119">
        <v>264</v>
      </c>
      <c r="I1045" s="120"/>
      <c r="J1045" s="121">
        <f>ROUND(I1045*H1045,2)</f>
        <v>0</v>
      </c>
      <c r="K1045" s="167"/>
    </row>
    <row r="1046" spans="2:11">
      <c r="B1046" s="188"/>
      <c r="C1046" s="194"/>
      <c r="D1046" s="128" t="s">
        <v>410</v>
      </c>
      <c r="E1046" s="195" t="s">
        <v>3</v>
      </c>
      <c r="F1046" s="196" t="s">
        <v>1329</v>
      </c>
      <c r="G1046" s="194"/>
      <c r="H1046" s="195" t="s">
        <v>3</v>
      </c>
      <c r="I1046" s="194"/>
      <c r="J1046" s="194"/>
      <c r="K1046" s="205"/>
    </row>
    <row r="1047" spans="2:11">
      <c r="B1047" s="188"/>
      <c r="C1047" s="171"/>
      <c r="D1047" s="128" t="s">
        <v>410</v>
      </c>
      <c r="E1047" s="169" t="s">
        <v>3</v>
      </c>
      <c r="F1047" s="170" t="s">
        <v>1331</v>
      </c>
      <c r="G1047" s="171"/>
      <c r="H1047" s="172">
        <v>114</v>
      </c>
      <c r="I1047" s="171"/>
      <c r="J1047" s="171"/>
      <c r="K1047" s="200"/>
    </row>
    <row r="1048" spans="2:11" ht="22.5">
      <c r="B1048" s="188"/>
      <c r="C1048" s="171"/>
      <c r="D1048" s="128" t="s">
        <v>410</v>
      </c>
      <c r="E1048" s="169" t="s">
        <v>3</v>
      </c>
      <c r="F1048" s="170" t="s">
        <v>1332</v>
      </c>
      <c r="G1048" s="171"/>
      <c r="H1048" s="172">
        <v>150</v>
      </c>
      <c r="I1048" s="171"/>
      <c r="J1048" s="171"/>
      <c r="K1048" s="200"/>
    </row>
    <row r="1049" spans="2:11">
      <c r="B1049" s="188"/>
      <c r="C1049" s="177"/>
      <c r="D1049" s="128" t="s">
        <v>410</v>
      </c>
      <c r="E1049" s="175" t="s">
        <v>3</v>
      </c>
      <c r="F1049" s="176" t="s">
        <v>425</v>
      </c>
      <c r="G1049" s="177"/>
      <c r="H1049" s="178">
        <v>264</v>
      </c>
      <c r="I1049" s="177"/>
      <c r="J1049" s="177"/>
      <c r="K1049" s="201"/>
    </row>
    <row r="1050" spans="2:11" ht="36">
      <c r="B1050" s="188"/>
      <c r="C1050" s="115" t="s">
        <v>1640</v>
      </c>
      <c r="D1050" s="115" t="s">
        <v>442</v>
      </c>
      <c r="E1050" s="116" t="s">
        <v>1641</v>
      </c>
      <c r="F1050" s="117" t="s">
        <v>1642</v>
      </c>
      <c r="G1050" s="118" t="s">
        <v>374</v>
      </c>
      <c r="H1050" s="119">
        <v>290.39999999999998</v>
      </c>
      <c r="I1050" s="120"/>
      <c r="J1050" s="121">
        <f>ROUND(I1050*H1050,2)</f>
        <v>0</v>
      </c>
      <c r="K1050" s="167"/>
    </row>
    <row r="1051" spans="2:11">
      <c r="B1051" s="188"/>
      <c r="C1051" s="171"/>
      <c r="D1051" s="128" t="s">
        <v>410</v>
      </c>
      <c r="E1051" s="171"/>
      <c r="F1051" s="170" t="s">
        <v>1643</v>
      </c>
      <c r="G1051" s="171"/>
      <c r="H1051" s="172">
        <v>290.39999999999998</v>
      </c>
      <c r="I1051" s="171"/>
      <c r="J1051" s="171"/>
      <c r="K1051" s="200"/>
    </row>
    <row r="1052" spans="2:11" ht="12">
      <c r="B1052" s="188"/>
      <c r="C1052" s="115" t="s">
        <v>1644</v>
      </c>
      <c r="D1052" s="115" t="s">
        <v>145</v>
      </c>
      <c r="E1052" s="116" t="s">
        <v>1645</v>
      </c>
      <c r="F1052" s="117" t="s">
        <v>1646</v>
      </c>
      <c r="G1052" s="118" t="s">
        <v>166</v>
      </c>
      <c r="H1052" s="119">
        <v>357.8</v>
      </c>
      <c r="I1052" s="120"/>
      <c r="J1052" s="121">
        <f>ROUND(I1052*H1052,2)</f>
        <v>0</v>
      </c>
      <c r="K1052" s="167"/>
    </row>
    <row r="1053" spans="2:11">
      <c r="B1053" s="188"/>
      <c r="C1053" s="194"/>
      <c r="D1053" s="128" t="s">
        <v>410</v>
      </c>
      <c r="E1053" s="195" t="s">
        <v>3</v>
      </c>
      <c r="F1053" s="196" t="s">
        <v>1399</v>
      </c>
      <c r="G1053" s="194"/>
      <c r="H1053" s="195" t="s">
        <v>3</v>
      </c>
      <c r="I1053" s="194"/>
      <c r="J1053" s="194"/>
      <c r="K1053" s="205"/>
    </row>
    <row r="1054" spans="2:11">
      <c r="B1054" s="188"/>
      <c r="C1054" s="171"/>
      <c r="D1054" s="128" t="s">
        <v>410</v>
      </c>
      <c r="E1054" s="169" t="s">
        <v>3</v>
      </c>
      <c r="F1054" s="170" t="s">
        <v>1418</v>
      </c>
      <c r="G1054" s="171"/>
      <c r="H1054" s="172">
        <v>207</v>
      </c>
      <c r="I1054" s="171"/>
      <c r="J1054" s="171"/>
      <c r="K1054" s="200"/>
    </row>
    <row r="1055" spans="2:11">
      <c r="B1055" s="188"/>
      <c r="C1055" s="171"/>
      <c r="D1055" s="128" t="s">
        <v>410</v>
      </c>
      <c r="E1055" s="169" t="s">
        <v>3</v>
      </c>
      <c r="F1055" s="170" t="s">
        <v>1413</v>
      </c>
      <c r="G1055" s="171"/>
      <c r="H1055" s="172">
        <v>134</v>
      </c>
      <c r="I1055" s="171"/>
      <c r="J1055" s="171"/>
      <c r="K1055" s="200"/>
    </row>
    <row r="1056" spans="2:11">
      <c r="B1056" s="188"/>
      <c r="C1056" s="171"/>
      <c r="D1056" s="128" t="s">
        <v>410</v>
      </c>
      <c r="E1056" s="169" t="s">
        <v>3</v>
      </c>
      <c r="F1056" s="170" t="s">
        <v>1419</v>
      </c>
      <c r="G1056" s="171"/>
      <c r="H1056" s="172">
        <v>16.8</v>
      </c>
      <c r="I1056" s="171"/>
      <c r="J1056" s="171"/>
      <c r="K1056" s="200"/>
    </row>
    <row r="1057" spans="2:11">
      <c r="B1057" s="188"/>
      <c r="C1057" s="177"/>
      <c r="D1057" s="128" t="s">
        <v>410</v>
      </c>
      <c r="E1057" s="175" t="s">
        <v>3</v>
      </c>
      <c r="F1057" s="176" t="s">
        <v>425</v>
      </c>
      <c r="G1057" s="177"/>
      <c r="H1057" s="178">
        <v>357.8</v>
      </c>
      <c r="I1057" s="177"/>
      <c r="J1057" s="177"/>
      <c r="K1057" s="201"/>
    </row>
    <row r="1058" spans="2:11" ht="24">
      <c r="B1058" s="188"/>
      <c r="C1058" s="115" t="s">
        <v>1647</v>
      </c>
      <c r="D1058" s="115" t="s">
        <v>442</v>
      </c>
      <c r="E1058" s="116" t="s">
        <v>1648</v>
      </c>
      <c r="F1058" s="117" t="s">
        <v>1649</v>
      </c>
      <c r="G1058" s="118" t="s">
        <v>166</v>
      </c>
      <c r="H1058" s="119">
        <v>393.58</v>
      </c>
      <c r="I1058" s="120"/>
      <c r="J1058" s="121">
        <f>ROUND(I1058*H1058,2)</f>
        <v>0</v>
      </c>
      <c r="K1058" s="167"/>
    </row>
    <row r="1059" spans="2:11">
      <c r="B1059" s="188"/>
      <c r="C1059" s="171"/>
      <c r="D1059" s="128" t="s">
        <v>410</v>
      </c>
      <c r="E1059" s="171"/>
      <c r="F1059" s="170" t="s">
        <v>1650</v>
      </c>
      <c r="G1059" s="171"/>
      <c r="H1059" s="172">
        <v>393.58</v>
      </c>
      <c r="I1059" s="171"/>
      <c r="J1059" s="171"/>
      <c r="K1059" s="200"/>
    </row>
    <row r="1060" spans="2:11" ht="12">
      <c r="B1060" s="188"/>
      <c r="C1060" s="115" t="s">
        <v>1651</v>
      </c>
      <c r="D1060" s="115" t="s">
        <v>145</v>
      </c>
      <c r="E1060" s="116" t="s">
        <v>1652</v>
      </c>
      <c r="F1060" s="117" t="s">
        <v>1653</v>
      </c>
      <c r="G1060" s="118" t="s">
        <v>374</v>
      </c>
      <c r="H1060" s="119">
        <v>264</v>
      </c>
      <c r="I1060" s="120"/>
      <c r="J1060" s="121">
        <f>ROUND(I1060*H1060,2)</f>
        <v>0</v>
      </c>
      <c r="K1060" s="167"/>
    </row>
    <row r="1061" spans="2:11" ht="12">
      <c r="B1061" s="188"/>
      <c r="C1061" s="115" t="s">
        <v>1654</v>
      </c>
      <c r="D1061" s="115" t="s">
        <v>442</v>
      </c>
      <c r="E1061" s="116" t="s">
        <v>1655</v>
      </c>
      <c r="F1061" s="117" t="s">
        <v>1656</v>
      </c>
      <c r="G1061" s="118" t="s">
        <v>374</v>
      </c>
      <c r="H1061" s="119">
        <v>290.39999999999998</v>
      </c>
      <c r="I1061" s="120"/>
      <c r="J1061" s="121">
        <f>ROUND(I1061*H1061,2)</f>
        <v>0</v>
      </c>
      <c r="K1061" s="167"/>
    </row>
    <row r="1062" spans="2:11">
      <c r="B1062" s="188"/>
      <c r="C1062" s="171"/>
      <c r="D1062" s="128" t="s">
        <v>410</v>
      </c>
      <c r="E1062" s="171"/>
      <c r="F1062" s="170" t="s">
        <v>1643</v>
      </c>
      <c r="G1062" s="171"/>
      <c r="H1062" s="172">
        <v>290.39999999999998</v>
      </c>
      <c r="I1062" s="171"/>
      <c r="J1062" s="171"/>
      <c r="K1062" s="200"/>
    </row>
    <row r="1063" spans="2:11" ht="24">
      <c r="B1063" s="188"/>
      <c r="C1063" s="115" t="s">
        <v>1657</v>
      </c>
      <c r="D1063" s="115" t="s">
        <v>145</v>
      </c>
      <c r="E1063" s="116" t="s">
        <v>1658</v>
      </c>
      <c r="F1063" s="117" t="s">
        <v>1659</v>
      </c>
      <c r="G1063" s="118" t="s">
        <v>1319</v>
      </c>
      <c r="H1063" s="119">
        <v>1008.26</v>
      </c>
      <c r="I1063" s="120"/>
      <c r="J1063" s="121">
        <f>ROUND(I1063*H1063,2)</f>
        <v>0</v>
      </c>
      <c r="K1063" s="167"/>
    </row>
    <row r="1064" spans="2:11" ht="12.75">
      <c r="B1064" s="188"/>
      <c r="C1064" s="10"/>
      <c r="D1064" s="106" t="s">
        <v>67</v>
      </c>
      <c r="E1064" s="202" t="s">
        <v>1660</v>
      </c>
      <c r="F1064" s="202" t="s">
        <v>1661</v>
      </c>
      <c r="G1064" s="10"/>
      <c r="H1064" s="10"/>
      <c r="I1064" s="10"/>
      <c r="J1064" s="203">
        <f>BK1064</f>
        <v>0</v>
      </c>
      <c r="K1064" s="165"/>
    </row>
    <row r="1065" spans="2:11" ht="48">
      <c r="B1065" s="188"/>
      <c r="C1065" s="115" t="s">
        <v>1662</v>
      </c>
      <c r="D1065" s="115" t="s">
        <v>145</v>
      </c>
      <c r="E1065" s="116" t="s">
        <v>1663</v>
      </c>
      <c r="F1065" s="117" t="s">
        <v>1664</v>
      </c>
      <c r="G1065" s="118" t="s">
        <v>463</v>
      </c>
      <c r="H1065" s="119">
        <v>5</v>
      </c>
      <c r="I1065" s="120"/>
      <c r="J1065" s="121">
        <f>ROUND(I1065*H1065,2)</f>
        <v>0</v>
      </c>
      <c r="K1065" s="167"/>
    </row>
    <row r="1066" spans="2:11" ht="29.25">
      <c r="B1066" s="188"/>
      <c r="C1066" s="1"/>
      <c r="D1066" s="128" t="s">
        <v>1052</v>
      </c>
      <c r="E1066" s="1"/>
      <c r="F1066" s="207" t="s">
        <v>1665</v>
      </c>
      <c r="G1066" s="1"/>
      <c r="H1066" s="1"/>
      <c r="I1066" s="1"/>
      <c r="J1066" s="1"/>
      <c r="K1066" s="159"/>
    </row>
    <row r="1067" spans="2:11" ht="22.5">
      <c r="B1067" s="188"/>
      <c r="C1067" s="171"/>
      <c r="D1067" s="128" t="s">
        <v>410</v>
      </c>
      <c r="E1067" s="169" t="s">
        <v>3</v>
      </c>
      <c r="F1067" s="170" t="s">
        <v>1666</v>
      </c>
      <c r="G1067" s="171"/>
      <c r="H1067" s="172">
        <v>5</v>
      </c>
      <c r="I1067" s="171"/>
      <c r="J1067" s="171"/>
      <c r="K1067" s="200"/>
    </row>
    <row r="1068" spans="2:11">
      <c r="B1068" s="188"/>
      <c r="C1068" s="177"/>
      <c r="D1068" s="128" t="s">
        <v>410</v>
      </c>
      <c r="E1068" s="175" t="s">
        <v>3</v>
      </c>
      <c r="F1068" s="176" t="s">
        <v>425</v>
      </c>
      <c r="G1068" s="177"/>
      <c r="H1068" s="178">
        <v>5</v>
      </c>
      <c r="I1068" s="177"/>
      <c r="J1068" s="177"/>
      <c r="K1068" s="201"/>
    </row>
    <row r="1069" spans="2:11" ht="48">
      <c r="B1069" s="188"/>
      <c r="C1069" s="115" t="s">
        <v>1667</v>
      </c>
      <c r="D1069" s="115" t="s">
        <v>145</v>
      </c>
      <c r="E1069" s="116" t="s">
        <v>1668</v>
      </c>
      <c r="F1069" s="117" t="s">
        <v>1669</v>
      </c>
      <c r="G1069" s="118" t="s">
        <v>463</v>
      </c>
      <c r="H1069" s="119">
        <v>1</v>
      </c>
      <c r="I1069" s="120"/>
      <c r="J1069" s="121">
        <f>ROUND(I1069*H1069,2)</f>
        <v>0</v>
      </c>
      <c r="K1069" s="167"/>
    </row>
    <row r="1070" spans="2:11" ht="29.25">
      <c r="B1070" s="188"/>
      <c r="C1070" s="1"/>
      <c r="D1070" s="128" t="s">
        <v>1052</v>
      </c>
      <c r="E1070" s="1"/>
      <c r="F1070" s="207" t="s">
        <v>1665</v>
      </c>
      <c r="G1070" s="1"/>
      <c r="H1070" s="1"/>
      <c r="I1070" s="1"/>
      <c r="J1070" s="1"/>
      <c r="K1070" s="159"/>
    </row>
    <row r="1071" spans="2:11">
      <c r="B1071" s="188"/>
      <c r="C1071" s="171"/>
      <c r="D1071" s="128" t="s">
        <v>410</v>
      </c>
      <c r="E1071" s="169" t="s">
        <v>3</v>
      </c>
      <c r="F1071" s="170" t="s">
        <v>1670</v>
      </c>
      <c r="G1071" s="171"/>
      <c r="H1071" s="172">
        <v>1</v>
      </c>
      <c r="I1071" s="171"/>
      <c r="J1071" s="171"/>
      <c r="K1071" s="200"/>
    </row>
    <row r="1072" spans="2:11">
      <c r="B1072" s="188"/>
      <c r="C1072" s="177"/>
      <c r="D1072" s="128" t="s">
        <v>410</v>
      </c>
      <c r="E1072" s="175" t="s">
        <v>3</v>
      </c>
      <c r="F1072" s="176" t="s">
        <v>425</v>
      </c>
      <c r="G1072" s="177"/>
      <c r="H1072" s="178">
        <v>1</v>
      </c>
      <c r="I1072" s="177"/>
      <c r="J1072" s="177"/>
      <c r="K1072" s="201"/>
    </row>
    <row r="1073" spans="2:11" ht="48">
      <c r="B1073" s="188"/>
      <c r="C1073" s="115" t="s">
        <v>1671</v>
      </c>
      <c r="D1073" s="115" t="s">
        <v>145</v>
      </c>
      <c r="E1073" s="116" t="s">
        <v>1672</v>
      </c>
      <c r="F1073" s="117" t="s">
        <v>1673</v>
      </c>
      <c r="G1073" s="118" t="s">
        <v>463</v>
      </c>
      <c r="H1073" s="119">
        <v>2</v>
      </c>
      <c r="I1073" s="120"/>
      <c r="J1073" s="121">
        <f>ROUND(I1073*H1073,2)</f>
        <v>0</v>
      </c>
      <c r="K1073" s="167"/>
    </row>
    <row r="1074" spans="2:11" ht="29.25">
      <c r="B1074" s="188"/>
      <c r="C1074" s="1"/>
      <c r="D1074" s="128" t="s">
        <v>1052</v>
      </c>
      <c r="E1074" s="1"/>
      <c r="F1074" s="207" t="s">
        <v>1665</v>
      </c>
      <c r="G1074" s="1"/>
      <c r="H1074" s="1"/>
      <c r="I1074" s="1"/>
      <c r="J1074" s="1"/>
      <c r="K1074" s="159"/>
    </row>
    <row r="1075" spans="2:11" ht="22.5">
      <c r="B1075" s="188"/>
      <c r="C1075" s="171"/>
      <c r="D1075" s="128" t="s">
        <v>410</v>
      </c>
      <c r="E1075" s="169" t="s">
        <v>3</v>
      </c>
      <c r="F1075" s="170" t="s">
        <v>1674</v>
      </c>
      <c r="G1075" s="171"/>
      <c r="H1075" s="172">
        <v>2</v>
      </c>
      <c r="I1075" s="171"/>
      <c r="J1075" s="171"/>
      <c r="K1075" s="200"/>
    </row>
    <row r="1076" spans="2:11">
      <c r="B1076" s="188"/>
      <c r="C1076" s="177"/>
      <c r="D1076" s="128" t="s">
        <v>410</v>
      </c>
      <c r="E1076" s="175" t="s">
        <v>3</v>
      </c>
      <c r="F1076" s="176" t="s">
        <v>425</v>
      </c>
      <c r="G1076" s="177"/>
      <c r="H1076" s="178">
        <v>2</v>
      </c>
      <c r="I1076" s="177"/>
      <c r="J1076" s="177"/>
      <c r="K1076" s="201"/>
    </row>
    <row r="1077" spans="2:11" ht="48">
      <c r="B1077" s="188"/>
      <c r="C1077" s="115" t="s">
        <v>1675</v>
      </c>
      <c r="D1077" s="115" t="s">
        <v>145</v>
      </c>
      <c r="E1077" s="116" t="s">
        <v>1676</v>
      </c>
      <c r="F1077" s="117" t="s">
        <v>1677</v>
      </c>
      <c r="G1077" s="118" t="s">
        <v>463</v>
      </c>
      <c r="H1077" s="119">
        <v>1</v>
      </c>
      <c r="I1077" s="120"/>
      <c r="J1077" s="121">
        <f>ROUND(I1077*H1077,2)</f>
        <v>0</v>
      </c>
      <c r="K1077" s="167"/>
    </row>
    <row r="1078" spans="2:11" ht="29.25">
      <c r="B1078" s="188"/>
      <c r="C1078" s="1"/>
      <c r="D1078" s="128" t="s">
        <v>1052</v>
      </c>
      <c r="E1078" s="1"/>
      <c r="F1078" s="207" t="s">
        <v>1665</v>
      </c>
      <c r="G1078" s="1"/>
      <c r="H1078" s="1"/>
      <c r="I1078" s="1"/>
      <c r="J1078" s="1"/>
      <c r="K1078" s="159"/>
    </row>
    <row r="1079" spans="2:11">
      <c r="B1079" s="188"/>
      <c r="C1079" s="171"/>
      <c r="D1079" s="128" t="s">
        <v>410</v>
      </c>
      <c r="E1079" s="169" t="s">
        <v>3</v>
      </c>
      <c r="F1079" s="170" t="s">
        <v>1678</v>
      </c>
      <c r="G1079" s="171"/>
      <c r="H1079" s="172">
        <v>1</v>
      </c>
      <c r="I1079" s="171"/>
      <c r="J1079" s="171"/>
      <c r="K1079" s="200"/>
    </row>
    <row r="1080" spans="2:11">
      <c r="B1080" s="188"/>
      <c r="C1080" s="177"/>
      <c r="D1080" s="128" t="s">
        <v>410</v>
      </c>
      <c r="E1080" s="175" t="s">
        <v>3</v>
      </c>
      <c r="F1080" s="176" t="s">
        <v>425</v>
      </c>
      <c r="G1080" s="177"/>
      <c r="H1080" s="178">
        <v>1</v>
      </c>
      <c r="I1080" s="177"/>
      <c r="J1080" s="177"/>
      <c r="K1080" s="201"/>
    </row>
    <row r="1081" spans="2:11" ht="24">
      <c r="B1081" s="188"/>
      <c r="C1081" s="115" t="s">
        <v>1679</v>
      </c>
      <c r="D1081" s="115" t="s">
        <v>145</v>
      </c>
      <c r="E1081" s="116" t="s">
        <v>1680</v>
      </c>
      <c r="F1081" s="117" t="s">
        <v>1681</v>
      </c>
      <c r="G1081" s="118" t="s">
        <v>1319</v>
      </c>
      <c r="H1081" s="119">
        <v>930</v>
      </c>
      <c r="I1081" s="120"/>
      <c r="J1081" s="121">
        <f>ROUND(I1081*H1081,2)</f>
        <v>0</v>
      </c>
      <c r="K1081" s="167"/>
    </row>
    <row r="1082" spans="2:11" ht="12.75">
      <c r="B1082" s="188"/>
      <c r="C1082" s="10"/>
      <c r="D1082" s="106" t="s">
        <v>67</v>
      </c>
      <c r="E1082" s="202" t="s">
        <v>1682</v>
      </c>
      <c r="F1082" s="202" t="s">
        <v>1683</v>
      </c>
      <c r="G1082" s="10"/>
      <c r="H1082" s="10"/>
      <c r="I1082" s="10"/>
      <c r="J1082" s="203">
        <f>BK1082</f>
        <v>0</v>
      </c>
      <c r="K1082" s="165"/>
    </row>
    <row r="1083" spans="2:11" ht="36">
      <c r="B1083" s="188"/>
      <c r="C1083" s="115" t="s">
        <v>1684</v>
      </c>
      <c r="D1083" s="115" t="s">
        <v>145</v>
      </c>
      <c r="E1083" s="116" t="s">
        <v>1685</v>
      </c>
      <c r="F1083" s="117" t="s">
        <v>1686</v>
      </c>
      <c r="G1083" s="118" t="s">
        <v>374</v>
      </c>
      <c r="H1083" s="119">
        <v>73.7</v>
      </c>
      <c r="I1083" s="120"/>
      <c r="J1083" s="121">
        <f>ROUND(I1083*H1083,2)</f>
        <v>0</v>
      </c>
      <c r="K1083" s="167"/>
    </row>
    <row r="1084" spans="2:11">
      <c r="B1084" s="188"/>
      <c r="C1084" s="194"/>
      <c r="D1084" s="128" t="s">
        <v>410</v>
      </c>
      <c r="E1084" s="195" t="s">
        <v>3</v>
      </c>
      <c r="F1084" s="196" t="s">
        <v>1687</v>
      </c>
      <c r="G1084" s="194"/>
      <c r="H1084" s="195" t="s">
        <v>3</v>
      </c>
      <c r="I1084" s="194"/>
      <c r="J1084" s="194"/>
      <c r="K1084" s="205"/>
    </row>
    <row r="1085" spans="2:11">
      <c r="B1085" s="188"/>
      <c r="C1085" s="171"/>
      <c r="D1085" s="128" t="s">
        <v>410</v>
      </c>
      <c r="E1085" s="169" t="s">
        <v>3</v>
      </c>
      <c r="F1085" s="170" t="s">
        <v>1688</v>
      </c>
      <c r="G1085" s="171"/>
      <c r="H1085" s="172">
        <v>54.4</v>
      </c>
      <c r="I1085" s="171"/>
      <c r="J1085" s="171"/>
      <c r="K1085" s="200"/>
    </row>
    <row r="1086" spans="2:11">
      <c r="B1086" s="188"/>
      <c r="C1086" s="190"/>
      <c r="D1086" s="128" t="s">
        <v>410</v>
      </c>
      <c r="E1086" s="191" t="s">
        <v>3</v>
      </c>
      <c r="F1086" s="192" t="s">
        <v>672</v>
      </c>
      <c r="G1086" s="190"/>
      <c r="H1086" s="193">
        <v>54.4</v>
      </c>
      <c r="I1086" s="190"/>
      <c r="J1086" s="190"/>
      <c r="K1086" s="206"/>
    </row>
    <row r="1087" spans="2:11">
      <c r="B1087" s="188"/>
      <c r="C1087" s="194"/>
      <c r="D1087" s="128" t="s">
        <v>410</v>
      </c>
      <c r="E1087" s="195" t="s">
        <v>3</v>
      </c>
      <c r="F1087" s="196" t="s">
        <v>1689</v>
      </c>
      <c r="G1087" s="194"/>
      <c r="H1087" s="195" t="s">
        <v>3</v>
      </c>
      <c r="I1087" s="194"/>
      <c r="J1087" s="194"/>
      <c r="K1087" s="205"/>
    </row>
    <row r="1088" spans="2:11">
      <c r="B1088" s="188"/>
      <c r="C1088" s="171"/>
      <c r="D1088" s="128" t="s">
        <v>410</v>
      </c>
      <c r="E1088" s="169" t="s">
        <v>3</v>
      </c>
      <c r="F1088" s="170" t="s">
        <v>1690</v>
      </c>
      <c r="G1088" s="171"/>
      <c r="H1088" s="172">
        <v>19.3</v>
      </c>
      <c r="I1088" s="171"/>
      <c r="J1088" s="171"/>
      <c r="K1088" s="200"/>
    </row>
    <row r="1089" spans="2:11">
      <c r="B1089" s="188"/>
      <c r="C1089" s="190"/>
      <c r="D1089" s="128" t="s">
        <v>410</v>
      </c>
      <c r="E1089" s="191" t="s">
        <v>3</v>
      </c>
      <c r="F1089" s="192" t="s">
        <v>672</v>
      </c>
      <c r="G1089" s="190"/>
      <c r="H1089" s="193">
        <v>19.3</v>
      </c>
      <c r="I1089" s="190"/>
      <c r="J1089" s="190"/>
      <c r="K1089" s="206"/>
    </row>
    <row r="1090" spans="2:11">
      <c r="B1090" s="188"/>
      <c r="C1090" s="177"/>
      <c r="D1090" s="128" t="s">
        <v>410</v>
      </c>
      <c r="E1090" s="175" t="s">
        <v>3</v>
      </c>
      <c r="F1090" s="176" t="s">
        <v>425</v>
      </c>
      <c r="G1090" s="177"/>
      <c r="H1090" s="178">
        <v>73.7</v>
      </c>
      <c r="I1090" s="177"/>
      <c r="J1090" s="177"/>
      <c r="K1090" s="201"/>
    </row>
    <row r="1091" spans="2:11" ht="24">
      <c r="B1091" s="188"/>
      <c r="C1091" s="115" t="s">
        <v>1691</v>
      </c>
      <c r="D1091" s="115" t="s">
        <v>145</v>
      </c>
      <c r="E1091" s="116" t="s">
        <v>1692</v>
      </c>
      <c r="F1091" s="117" t="s">
        <v>1693</v>
      </c>
      <c r="G1091" s="118" t="s">
        <v>374</v>
      </c>
      <c r="H1091" s="119">
        <v>73.7</v>
      </c>
      <c r="I1091" s="120"/>
      <c r="J1091" s="121">
        <f>ROUND(I1091*H1091,2)</f>
        <v>0</v>
      </c>
      <c r="K1091" s="167"/>
    </row>
    <row r="1092" spans="2:11">
      <c r="B1092" s="188"/>
      <c r="C1092" s="194"/>
      <c r="D1092" s="128" t="s">
        <v>410</v>
      </c>
      <c r="E1092" s="195" t="s">
        <v>3</v>
      </c>
      <c r="F1092" s="196" t="s">
        <v>1687</v>
      </c>
      <c r="G1092" s="194"/>
      <c r="H1092" s="195" t="s">
        <v>3</v>
      </c>
      <c r="I1092" s="194"/>
      <c r="J1092" s="194"/>
      <c r="K1092" s="205"/>
    </row>
    <row r="1093" spans="2:11">
      <c r="B1093" s="188"/>
      <c r="C1093" s="171"/>
      <c r="D1093" s="128" t="s">
        <v>410</v>
      </c>
      <c r="E1093" s="169" t="s">
        <v>3</v>
      </c>
      <c r="F1093" s="170" t="s">
        <v>1688</v>
      </c>
      <c r="G1093" s="171"/>
      <c r="H1093" s="172">
        <v>54.4</v>
      </c>
      <c r="I1093" s="171"/>
      <c r="J1093" s="171"/>
      <c r="K1093" s="200"/>
    </row>
    <row r="1094" spans="2:11">
      <c r="B1094" s="188"/>
      <c r="C1094" s="190"/>
      <c r="D1094" s="128" t="s">
        <v>410</v>
      </c>
      <c r="E1094" s="191" t="s">
        <v>3</v>
      </c>
      <c r="F1094" s="192" t="s">
        <v>672</v>
      </c>
      <c r="G1094" s="190"/>
      <c r="H1094" s="193">
        <v>54.4</v>
      </c>
      <c r="I1094" s="190"/>
      <c r="J1094" s="190"/>
      <c r="K1094" s="206"/>
    </row>
    <row r="1095" spans="2:11">
      <c r="B1095" s="188"/>
      <c r="C1095" s="194"/>
      <c r="D1095" s="128" t="s">
        <v>410</v>
      </c>
      <c r="E1095" s="195" t="s">
        <v>3</v>
      </c>
      <c r="F1095" s="196" t="s">
        <v>1689</v>
      </c>
      <c r="G1095" s="194"/>
      <c r="H1095" s="195" t="s">
        <v>3</v>
      </c>
      <c r="I1095" s="194"/>
      <c r="J1095" s="194"/>
      <c r="K1095" s="205"/>
    </row>
    <row r="1096" spans="2:11">
      <c r="B1096" s="188"/>
      <c r="C1096" s="171"/>
      <c r="D1096" s="128" t="s">
        <v>410</v>
      </c>
      <c r="E1096" s="169" t="s">
        <v>3</v>
      </c>
      <c r="F1096" s="170" t="s">
        <v>1690</v>
      </c>
      <c r="G1096" s="171"/>
      <c r="H1096" s="172">
        <v>19.3</v>
      </c>
      <c r="I1096" s="171"/>
      <c r="J1096" s="171"/>
      <c r="K1096" s="200"/>
    </row>
    <row r="1097" spans="2:11">
      <c r="B1097" s="188"/>
      <c r="C1097" s="190"/>
      <c r="D1097" s="128" t="s">
        <v>410</v>
      </c>
      <c r="E1097" s="191" t="s">
        <v>3</v>
      </c>
      <c r="F1097" s="192" t="s">
        <v>672</v>
      </c>
      <c r="G1097" s="190"/>
      <c r="H1097" s="193">
        <v>19.3</v>
      </c>
      <c r="I1097" s="190"/>
      <c r="J1097" s="190"/>
      <c r="K1097" s="206"/>
    </row>
    <row r="1098" spans="2:11">
      <c r="B1098" s="188"/>
      <c r="C1098" s="177"/>
      <c r="D1098" s="128" t="s">
        <v>410</v>
      </c>
      <c r="E1098" s="175" t="s">
        <v>3</v>
      </c>
      <c r="F1098" s="176" t="s">
        <v>425</v>
      </c>
      <c r="G1098" s="177"/>
      <c r="H1098" s="178">
        <v>73.7</v>
      </c>
      <c r="I1098" s="177"/>
      <c r="J1098" s="177"/>
      <c r="K1098" s="201"/>
    </row>
    <row r="1099" spans="2:11" ht="24">
      <c r="B1099" s="188"/>
      <c r="C1099" s="115" t="s">
        <v>1694</v>
      </c>
      <c r="D1099" s="115" t="s">
        <v>442</v>
      </c>
      <c r="E1099" s="116" t="s">
        <v>1695</v>
      </c>
      <c r="F1099" s="117" t="s">
        <v>1696</v>
      </c>
      <c r="G1099" s="118" t="s">
        <v>374</v>
      </c>
      <c r="H1099" s="119">
        <v>57.12</v>
      </c>
      <c r="I1099" s="120"/>
      <c r="J1099" s="121">
        <f>ROUND(I1099*H1099,2)</f>
        <v>0</v>
      </c>
      <c r="K1099" s="167"/>
    </row>
    <row r="1100" spans="2:11">
      <c r="B1100" s="188"/>
      <c r="C1100" s="171"/>
      <c r="D1100" s="128" t="s">
        <v>410</v>
      </c>
      <c r="E1100" s="171"/>
      <c r="F1100" s="170" t="s">
        <v>1697</v>
      </c>
      <c r="G1100" s="171"/>
      <c r="H1100" s="172">
        <v>57.12</v>
      </c>
      <c r="I1100" s="171"/>
      <c r="J1100" s="171"/>
      <c r="K1100" s="200"/>
    </row>
    <row r="1101" spans="2:11" ht="12">
      <c r="B1101" s="188"/>
      <c r="C1101" s="115" t="s">
        <v>1698</v>
      </c>
      <c r="D1101" s="115" t="s">
        <v>442</v>
      </c>
      <c r="E1101" s="116" t="s">
        <v>1699</v>
      </c>
      <c r="F1101" s="117" t="s">
        <v>1700</v>
      </c>
      <c r="G1101" s="118" t="s">
        <v>374</v>
      </c>
      <c r="H1101" s="119">
        <v>19.3</v>
      </c>
      <c r="I1101" s="120"/>
      <c r="J1101" s="121">
        <f>ROUND(I1101*H1101,2)</f>
        <v>0</v>
      </c>
      <c r="K1101" s="167"/>
    </row>
    <row r="1102" spans="2:11" ht="12">
      <c r="B1102" s="188"/>
      <c r="C1102" s="115" t="s">
        <v>1701</v>
      </c>
      <c r="D1102" s="115" t="s">
        <v>145</v>
      </c>
      <c r="E1102" s="116" t="s">
        <v>1702</v>
      </c>
      <c r="F1102" s="117" t="s">
        <v>1703</v>
      </c>
      <c r="G1102" s="118" t="s">
        <v>374</v>
      </c>
      <c r="H1102" s="119">
        <v>54.4</v>
      </c>
      <c r="I1102" s="120"/>
      <c r="J1102" s="121">
        <f>ROUND(I1102*H1102,2)</f>
        <v>0</v>
      </c>
      <c r="K1102" s="167"/>
    </row>
    <row r="1103" spans="2:11">
      <c r="B1103" s="188"/>
      <c r="C1103" s="194"/>
      <c r="D1103" s="128" t="s">
        <v>410</v>
      </c>
      <c r="E1103" s="195" t="s">
        <v>3</v>
      </c>
      <c r="F1103" s="196" t="s">
        <v>1704</v>
      </c>
      <c r="G1103" s="194"/>
      <c r="H1103" s="195" t="s">
        <v>3</v>
      </c>
      <c r="I1103" s="194"/>
      <c r="J1103" s="194"/>
      <c r="K1103" s="205"/>
    </row>
    <row r="1104" spans="2:11">
      <c r="B1104" s="188"/>
      <c r="C1104" s="171"/>
      <c r="D1104" s="128" t="s">
        <v>410</v>
      </c>
      <c r="E1104" s="169" t="s">
        <v>3</v>
      </c>
      <c r="F1104" s="170" t="s">
        <v>1705</v>
      </c>
      <c r="G1104" s="171"/>
      <c r="H1104" s="172">
        <v>54.4</v>
      </c>
      <c r="I1104" s="171"/>
      <c r="J1104" s="171"/>
      <c r="K1104" s="200"/>
    </row>
    <row r="1105" spans="2:11">
      <c r="B1105" s="188"/>
      <c r="C1105" s="177"/>
      <c r="D1105" s="128" t="s">
        <v>410</v>
      </c>
      <c r="E1105" s="175" t="s">
        <v>3</v>
      </c>
      <c r="F1105" s="176" t="s">
        <v>425</v>
      </c>
      <c r="G1105" s="177"/>
      <c r="H1105" s="178">
        <v>54.4</v>
      </c>
      <c r="I1105" s="177"/>
      <c r="J1105" s="177"/>
      <c r="K1105" s="201"/>
    </row>
    <row r="1106" spans="2:11" ht="24">
      <c r="B1106" s="188"/>
      <c r="C1106" s="115" t="s">
        <v>1706</v>
      </c>
      <c r="D1106" s="115" t="s">
        <v>442</v>
      </c>
      <c r="E1106" s="116" t="s">
        <v>1707</v>
      </c>
      <c r="F1106" s="117" t="s">
        <v>1708</v>
      </c>
      <c r="G1106" s="118" t="s">
        <v>463</v>
      </c>
      <c r="H1106" s="119">
        <v>22</v>
      </c>
      <c r="I1106" s="120"/>
      <c r="J1106" s="121">
        <f>ROUND(I1106*H1106,2)</f>
        <v>0</v>
      </c>
      <c r="K1106" s="167"/>
    </row>
    <row r="1107" spans="2:11">
      <c r="B1107" s="188"/>
      <c r="C1107" s="171"/>
      <c r="D1107" s="128" t="s">
        <v>410</v>
      </c>
      <c r="E1107" s="169" t="s">
        <v>3</v>
      </c>
      <c r="F1107" s="170" t="s">
        <v>1709</v>
      </c>
      <c r="G1107" s="171"/>
      <c r="H1107" s="172">
        <v>22</v>
      </c>
      <c r="I1107" s="171"/>
      <c r="J1107" s="171"/>
      <c r="K1107" s="200"/>
    </row>
    <row r="1108" spans="2:11">
      <c r="B1108" s="188"/>
      <c r="C1108" s="177"/>
      <c r="D1108" s="128" t="s">
        <v>410</v>
      </c>
      <c r="E1108" s="175" t="s">
        <v>3</v>
      </c>
      <c r="F1108" s="176" t="s">
        <v>425</v>
      </c>
      <c r="G1108" s="177"/>
      <c r="H1108" s="178">
        <v>22</v>
      </c>
      <c r="I1108" s="177"/>
      <c r="J1108" s="177"/>
      <c r="K1108" s="201"/>
    </row>
    <row r="1109" spans="2:11" ht="48">
      <c r="B1109" s="188"/>
      <c r="C1109" s="115" t="s">
        <v>1710</v>
      </c>
      <c r="D1109" s="115" t="s">
        <v>145</v>
      </c>
      <c r="E1109" s="116" t="s">
        <v>1711</v>
      </c>
      <c r="F1109" s="117" t="s">
        <v>1712</v>
      </c>
      <c r="G1109" s="118" t="s">
        <v>463</v>
      </c>
      <c r="H1109" s="119">
        <v>10</v>
      </c>
      <c r="I1109" s="120"/>
      <c r="J1109" s="121">
        <f>ROUND(I1109*H1109,2)</f>
        <v>0</v>
      </c>
      <c r="K1109" s="167"/>
    </row>
    <row r="1110" spans="2:11">
      <c r="B1110" s="188"/>
      <c r="C1110" s="171"/>
      <c r="D1110" s="128" t="s">
        <v>410</v>
      </c>
      <c r="E1110" s="169" t="s">
        <v>3</v>
      </c>
      <c r="F1110" s="170" t="s">
        <v>1713</v>
      </c>
      <c r="G1110" s="171"/>
      <c r="H1110" s="172">
        <v>10</v>
      </c>
      <c r="I1110" s="171"/>
      <c r="J1110" s="171"/>
      <c r="K1110" s="200"/>
    </row>
    <row r="1111" spans="2:11">
      <c r="B1111" s="188"/>
      <c r="C1111" s="177"/>
      <c r="D1111" s="128" t="s">
        <v>410</v>
      </c>
      <c r="E1111" s="175" t="s">
        <v>3</v>
      </c>
      <c r="F1111" s="176" t="s">
        <v>425</v>
      </c>
      <c r="G1111" s="177"/>
      <c r="H1111" s="178">
        <v>10</v>
      </c>
      <c r="I1111" s="177"/>
      <c r="J1111" s="177"/>
      <c r="K1111" s="201"/>
    </row>
    <row r="1112" spans="2:11" ht="48">
      <c r="B1112" s="188"/>
      <c r="C1112" s="115" t="s">
        <v>1714</v>
      </c>
      <c r="D1112" s="115" t="s">
        <v>145</v>
      </c>
      <c r="E1112" s="116" t="s">
        <v>1715</v>
      </c>
      <c r="F1112" s="117" t="s">
        <v>1716</v>
      </c>
      <c r="G1112" s="118" t="s">
        <v>463</v>
      </c>
      <c r="H1112" s="119">
        <v>1</v>
      </c>
      <c r="I1112" s="120"/>
      <c r="J1112" s="121">
        <f>ROUND(I1112*H1112,2)</f>
        <v>0</v>
      </c>
      <c r="K1112" s="167"/>
    </row>
    <row r="1113" spans="2:11" ht="39">
      <c r="B1113" s="188"/>
      <c r="C1113" s="1"/>
      <c r="D1113" s="128" t="s">
        <v>1052</v>
      </c>
      <c r="E1113" s="1"/>
      <c r="F1113" s="207" t="s">
        <v>1717</v>
      </c>
      <c r="G1113" s="1"/>
      <c r="H1113" s="1"/>
      <c r="I1113" s="1"/>
      <c r="J1113" s="1"/>
      <c r="K1113" s="159"/>
    </row>
    <row r="1114" spans="2:11">
      <c r="B1114" s="188"/>
      <c r="C1114" s="171"/>
      <c r="D1114" s="128" t="s">
        <v>410</v>
      </c>
      <c r="E1114" s="169" t="s">
        <v>3</v>
      </c>
      <c r="F1114" s="170" t="s">
        <v>1718</v>
      </c>
      <c r="G1114" s="171"/>
      <c r="H1114" s="172">
        <v>1</v>
      </c>
      <c r="I1114" s="171"/>
      <c r="J1114" s="171"/>
      <c r="K1114" s="200"/>
    </row>
    <row r="1115" spans="2:11">
      <c r="B1115" s="188"/>
      <c r="C1115" s="177"/>
      <c r="D1115" s="128" t="s">
        <v>410</v>
      </c>
      <c r="E1115" s="175" t="s">
        <v>3</v>
      </c>
      <c r="F1115" s="176" t="s">
        <v>425</v>
      </c>
      <c r="G1115" s="177"/>
      <c r="H1115" s="178">
        <v>1</v>
      </c>
      <c r="I1115" s="177"/>
      <c r="J1115" s="177"/>
      <c r="K1115" s="201"/>
    </row>
    <row r="1116" spans="2:11" ht="36">
      <c r="B1116" s="188"/>
      <c r="C1116" s="115" t="s">
        <v>1719</v>
      </c>
      <c r="D1116" s="115" t="s">
        <v>145</v>
      </c>
      <c r="E1116" s="116" t="s">
        <v>1720</v>
      </c>
      <c r="F1116" s="117" t="s">
        <v>1721</v>
      </c>
      <c r="G1116" s="118" t="s">
        <v>463</v>
      </c>
      <c r="H1116" s="119">
        <v>4</v>
      </c>
      <c r="I1116" s="120"/>
      <c r="J1116" s="121">
        <f>ROUND(I1116*H1116,2)</f>
        <v>0</v>
      </c>
      <c r="K1116" s="167"/>
    </row>
    <row r="1117" spans="2:11" ht="39">
      <c r="B1117" s="188"/>
      <c r="C1117" s="1"/>
      <c r="D1117" s="128" t="s">
        <v>1052</v>
      </c>
      <c r="E1117" s="1"/>
      <c r="F1117" s="207" t="s">
        <v>1722</v>
      </c>
      <c r="G1117" s="1"/>
      <c r="H1117" s="1"/>
      <c r="I1117" s="1"/>
      <c r="J1117" s="1"/>
      <c r="K1117" s="159"/>
    </row>
    <row r="1118" spans="2:11">
      <c r="B1118" s="188"/>
      <c r="C1118" s="171"/>
      <c r="D1118" s="128" t="s">
        <v>410</v>
      </c>
      <c r="E1118" s="169" t="s">
        <v>3</v>
      </c>
      <c r="F1118" s="170" t="s">
        <v>1723</v>
      </c>
      <c r="G1118" s="171"/>
      <c r="H1118" s="172">
        <v>4</v>
      </c>
      <c r="I1118" s="171"/>
      <c r="J1118" s="171"/>
      <c r="K1118" s="200"/>
    </row>
    <row r="1119" spans="2:11">
      <c r="B1119" s="188"/>
      <c r="C1119" s="177"/>
      <c r="D1119" s="128" t="s">
        <v>410</v>
      </c>
      <c r="E1119" s="175" t="s">
        <v>3</v>
      </c>
      <c r="F1119" s="176" t="s">
        <v>425</v>
      </c>
      <c r="G1119" s="177"/>
      <c r="H1119" s="178">
        <v>4</v>
      </c>
      <c r="I1119" s="177"/>
      <c r="J1119" s="177"/>
      <c r="K1119" s="201"/>
    </row>
    <row r="1120" spans="2:11" ht="36">
      <c r="B1120" s="188"/>
      <c r="C1120" s="115" t="s">
        <v>1724</v>
      </c>
      <c r="D1120" s="115" t="s">
        <v>145</v>
      </c>
      <c r="E1120" s="116" t="s">
        <v>1725</v>
      </c>
      <c r="F1120" s="117" t="s">
        <v>1726</v>
      </c>
      <c r="G1120" s="118" t="s">
        <v>463</v>
      </c>
      <c r="H1120" s="119">
        <v>1</v>
      </c>
      <c r="I1120" s="120"/>
      <c r="J1120" s="121">
        <f>ROUND(I1120*H1120,2)</f>
        <v>0</v>
      </c>
      <c r="K1120" s="167"/>
    </row>
    <row r="1121" spans="2:11" ht="39">
      <c r="B1121" s="188"/>
      <c r="C1121" s="1"/>
      <c r="D1121" s="128" t="s">
        <v>1052</v>
      </c>
      <c r="E1121" s="1"/>
      <c r="F1121" s="207" t="s">
        <v>1722</v>
      </c>
      <c r="G1121" s="1"/>
      <c r="H1121" s="1"/>
      <c r="I1121" s="1"/>
      <c r="J1121" s="1"/>
      <c r="K1121" s="159"/>
    </row>
    <row r="1122" spans="2:11">
      <c r="B1122" s="188"/>
      <c r="C1122" s="171"/>
      <c r="D1122" s="128" t="s">
        <v>410</v>
      </c>
      <c r="E1122" s="169" t="s">
        <v>3</v>
      </c>
      <c r="F1122" s="170" t="s">
        <v>1727</v>
      </c>
      <c r="G1122" s="171"/>
      <c r="H1122" s="172">
        <v>1</v>
      </c>
      <c r="I1122" s="171"/>
      <c r="J1122" s="171"/>
      <c r="K1122" s="200"/>
    </row>
    <row r="1123" spans="2:11">
      <c r="B1123" s="188"/>
      <c r="C1123" s="177"/>
      <c r="D1123" s="128" t="s">
        <v>410</v>
      </c>
      <c r="E1123" s="175" t="s">
        <v>3</v>
      </c>
      <c r="F1123" s="176" t="s">
        <v>425</v>
      </c>
      <c r="G1123" s="177"/>
      <c r="H1123" s="178">
        <v>1</v>
      </c>
      <c r="I1123" s="177"/>
      <c r="J1123" s="177"/>
      <c r="K1123" s="201"/>
    </row>
    <row r="1124" spans="2:11" ht="48">
      <c r="B1124" s="188"/>
      <c r="C1124" s="115" t="s">
        <v>1728</v>
      </c>
      <c r="D1124" s="115" t="s">
        <v>145</v>
      </c>
      <c r="E1124" s="116" t="s">
        <v>1729</v>
      </c>
      <c r="F1124" s="117" t="s">
        <v>1730</v>
      </c>
      <c r="G1124" s="118" t="s">
        <v>463</v>
      </c>
      <c r="H1124" s="119">
        <v>1</v>
      </c>
      <c r="I1124" s="120"/>
      <c r="J1124" s="121">
        <f>ROUND(I1124*H1124,2)</f>
        <v>0</v>
      </c>
      <c r="K1124" s="167"/>
    </row>
    <row r="1125" spans="2:11" ht="39">
      <c r="B1125" s="188"/>
      <c r="C1125" s="1"/>
      <c r="D1125" s="128" t="s">
        <v>1052</v>
      </c>
      <c r="E1125" s="1"/>
      <c r="F1125" s="207" t="s">
        <v>1717</v>
      </c>
      <c r="G1125" s="1"/>
      <c r="H1125" s="1"/>
      <c r="I1125" s="1"/>
      <c r="J1125" s="1"/>
      <c r="K1125" s="159"/>
    </row>
    <row r="1126" spans="2:11">
      <c r="B1126" s="188"/>
      <c r="C1126" s="171"/>
      <c r="D1126" s="128" t="s">
        <v>410</v>
      </c>
      <c r="E1126" s="169" t="s">
        <v>3</v>
      </c>
      <c r="F1126" s="170" t="s">
        <v>1731</v>
      </c>
      <c r="G1126" s="171"/>
      <c r="H1126" s="172">
        <v>1</v>
      </c>
      <c r="I1126" s="171"/>
      <c r="J1126" s="171"/>
      <c r="K1126" s="200"/>
    </row>
    <row r="1127" spans="2:11">
      <c r="B1127" s="188"/>
      <c r="C1127" s="177"/>
      <c r="D1127" s="128" t="s">
        <v>410</v>
      </c>
      <c r="E1127" s="175" t="s">
        <v>3</v>
      </c>
      <c r="F1127" s="176" t="s">
        <v>425</v>
      </c>
      <c r="G1127" s="177"/>
      <c r="H1127" s="178">
        <v>1</v>
      </c>
      <c r="I1127" s="177"/>
      <c r="J1127" s="177"/>
      <c r="K1127" s="201"/>
    </row>
    <row r="1128" spans="2:11" ht="48">
      <c r="B1128" s="188"/>
      <c r="C1128" s="115" t="s">
        <v>1732</v>
      </c>
      <c r="D1128" s="115" t="s">
        <v>145</v>
      </c>
      <c r="E1128" s="116" t="s">
        <v>1733</v>
      </c>
      <c r="F1128" s="117" t="s">
        <v>1734</v>
      </c>
      <c r="G1128" s="118" t="s">
        <v>463</v>
      </c>
      <c r="H1128" s="119">
        <v>1</v>
      </c>
      <c r="I1128" s="120"/>
      <c r="J1128" s="121">
        <f>ROUND(I1128*H1128,2)</f>
        <v>0</v>
      </c>
      <c r="K1128" s="167"/>
    </row>
    <row r="1129" spans="2:11" ht="58.5">
      <c r="B1129" s="188"/>
      <c r="C1129" s="1"/>
      <c r="D1129" s="128" t="s">
        <v>1052</v>
      </c>
      <c r="E1129" s="1"/>
      <c r="F1129" s="207" t="s">
        <v>1735</v>
      </c>
      <c r="G1129" s="1"/>
      <c r="H1129" s="1"/>
      <c r="I1129" s="1"/>
      <c r="J1129" s="1"/>
      <c r="K1129" s="159"/>
    </row>
    <row r="1130" spans="2:11">
      <c r="B1130" s="188"/>
      <c r="C1130" s="171"/>
      <c r="D1130" s="128" t="s">
        <v>410</v>
      </c>
      <c r="E1130" s="169" t="s">
        <v>3</v>
      </c>
      <c r="F1130" s="170" t="s">
        <v>1736</v>
      </c>
      <c r="G1130" s="171"/>
      <c r="H1130" s="172">
        <v>1</v>
      </c>
      <c r="I1130" s="171"/>
      <c r="J1130" s="171"/>
      <c r="K1130" s="200"/>
    </row>
    <row r="1131" spans="2:11">
      <c r="B1131" s="188"/>
      <c r="C1131" s="177"/>
      <c r="D1131" s="128" t="s">
        <v>410</v>
      </c>
      <c r="E1131" s="175" t="s">
        <v>3</v>
      </c>
      <c r="F1131" s="176" t="s">
        <v>425</v>
      </c>
      <c r="G1131" s="177"/>
      <c r="H1131" s="178">
        <v>1</v>
      </c>
      <c r="I1131" s="177"/>
      <c r="J1131" s="177"/>
      <c r="K1131" s="201"/>
    </row>
    <row r="1132" spans="2:11" ht="60">
      <c r="B1132" s="188"/>
      <c r="C1132" s="115" t="s">
        <v>1737</v>
      </c>
      <c r="D1132" s="115" t="s">
        <v>145</v>
      </c>
      <c r="E1132" s="116" t="s">
        <v>1738</v>
      </c>
      <c r="F1132" s="117" t="s">
        <v>1739</v>
      </c>
      <c r="G1132" s="118" t="s">
        <v>463</v>
      </c>
      <c r="H1132" s="119">
        <v>2</v>
      </c>
      <c r="I1132" s="120"/>
      <c r="J1132" s="121">
        <f>ROUND(I1132*H1132,2)</f>
        <v>0</v>
      </c>
      <c r="K1132" s="167"/>
    </row>
    <row r="1133" spans="2:11" ht="58.5">
      <c r="B1133" s="188"/>
      <c r="C1133" s="1"/>
      <c r="D1133" s="128" t="s">
        <v>1052</v>
      </c>
      <c r="E1133" s="1"/>
      <c r="F1133" s="207" t="s">
        <v>1735</v>
      </c>
      <c r="G1133" s="1"/>
      <c r="H1133" s="1"/>
      <c r="I1133" s="1"/>
      <c r="J1133" s="1"/>
      <c r="K1133" s="159"/>
    </row>
    <row r="1134" spans="2:11">
      <c r="B1134" s="188"/>
      <c r="C1134" s="171"/>
      <c r="D1134" s="128" t="s">
        <v>410</v>
      </c>
      <c r="E1134" s="169" t="s">
        <v>3</v>
      </c>
      <c r="F1134" s="170" t="s">
        <v>1740</v>
      </c>
      <c r="G1134" s="171"/>
      <c r="H1134" s="172">
        <v>2</v>
      </c>
      <c r="I1134" s="171"/>
      <c r="J1134" s="171"/>
      <c r="K1134" s="200"/>
    </row>
    <row r="1135" spans="2:11">
      <c r="B1135" s="188"/>
      <c r="C1135" s="177"/>
      <c r="D1135" s="128" t="s">
        <v>410</v>
      </c>
      <c r="E1135" s="175" t="s">
        <v>3</v>
      </c>
      <c r="F1135" s="176" t="s">
        <v>425</v>
      </c>
      <c r="G1135" s="177"/>
      <c r="H1135" s="178">
        <v>2</v>
      </c>
      <c r="I1135" s="177"/>
      <c r="J1135" s="177"/>
      <c r="K1135" s="201"/>
    </row>
    <row r="1136" spans="2:11" ht="48">
      <c r="B1136" s="188"/>
      <c r="C1136" s="115" t="s">
        <v>1741</v>
      </c>
      <c r="D1136" s="115" t="s">
        <v>145</v>
      </c>
      <c r="E1136" s="116" t="s">
        <v>1742</v>
      </c>
      <c r="F1136" s="117" t="s">
        <v>1743</v>
      </c>
      <c r="G1136" s="118" t="s">
        <v>463</v>
      </c>
      <c r="H1136" s="119">
        <v>2</v>
      </c>
      <c r="I1136" s="120"/>
      <c r="J1136" s="121">
        <f>ROUND(I1136*H1136,2)</f>
        <v>0</v>
      </c>
      <c r="K1136" s="167"/>
    </row>
    <row r="1137" spans="2:11" ht="48.75">
      <c r="B1137" s="188"/>
      <c r="C1137" s="1"/>
      <c r="D1137" s="128" t="s">
        <v>1052</v>
      </c>
      <c r="E1137" s="1"/>
      <c r="F1137" s="207" t="s">
        <v>1744</v>
      </c>
      <c r="G1137" s="1"/>
      <c r="H1137" s="1"/>
      <c r="I1137" s="1"/>
      <c r="J1137" s="1"/>
      <c r="K1137" s="159"/>
    </row>
    <row r="1138" spans="2:11">
      <c r="B1138" s="188"/>
      <c r="C1138" s="171"/>
      <c r="D1138" s="128" t="s">
        <v>410</v>
      </c>
      <c r="E1138" s="169" t="s">
        <v>3</v>
      </c>
      <c r="F1138" s="170" t="s">
        <v>1745</v>
      </c>
      <c r="G1138" s="171"/>
      <c r="H1138" s="172">
        <v>2</v>
      </c>
      <c r="I1138" s="171"/>
      <c r="J1138" s="171"/>
      <c r="K1138" s="200"/>
    </row>
    <row r="1139" spans="2:11">
      <c r="B1139" s="188"/>
      <c r="C1139" s="177"/>
      <c r="D1139" s="128" t="s">
        <v>410</v>
      </c>
      <c r="E1139" s="175" t="s">
        <v>3</v>
      </c>
      <c r="F1139" s="176" t="s">
        <v>425</v>
      </c>
      <c r="G1139" s="177"/>
      <c r="H1139" s="178">
        <v>2</v>
      </c>
      <c r="I1139" s="177"/>
      <c r="J1139" s="177"/>
      <c r="K1139" s="201"/>
    </row>
    <row r="1140" spans="2:11" ht="24">
      <c r="B1140" s="188"/>
      <c r="C1140" s="115" t="s">
        <v>1746</v>
      </c>
      <c r="D1140" s="115" t="s">
        <v>145</v>
      </c>
      <c r="E1140" s="116" t="s">
        <v>1747</v>
      </c>
      <c r="F1140" s="117" t="s">
        <v>1748</v>
      </c>
      <c r="G1140" s="118" t="s">
        <v>463</v>
      </c>
      <c r="H1140" s="119">
        <v>1</v>
      </c>
      <c r="I1140" s="120"/>
      <c r="J1140" s="121">
        <f>ROUND(I1140*H1140,2)</f>
        <v>0</v>
      </c>
      <c r="K1140" s="167"/>
    </row>
    <row r="1141" spans="2:11">
      <c r="B1141" s="188"/>
      <c r="C1141" s="171"/>
      <c r="D1141" s="128" t="s">
        <v>410</v>
      </c>
      <c r="E1141" s="169" t="s">
        <v>3</v>
      </c>
      <c r="F1141" s="170" t="s">
        <v>1749</v>
      </c>
      <c r="G1141" s="171"/>
      <c r="H1141" s="172">
        <v>1</v>
      </c>
      <c r="I1141" s="171"/>
      <c r="J1141" s="171"/>
      <c r="K1141" s="200"/>
    </row>
    <row r="1142" spans="2:11">
      <c r="B1142" s="188"/>
      <c r="C1142" s="177"/>
      <c r="D1142" s="128" t="s">
        <v>410</v>
      </c>
      <c r="E1142" s="175" t="s">
        <v>3</v>
      </c>
      <c r="F1142" s="176" t="s">
        <v>425</v>
      </c>
      <c r="G1142" s="177"/>
      <c r="H1142" s="178">
        <v>1</v>
      </c>
      <c r="I1142" s="177"/>
      <c r="J1142" s="177"/>
      <c r="K1142" s="201"/>
    </row>
    <row r="1143" spans="2:11" ht="24">
      <c r="B1143" s="188"/>
      <c r="C1143" s="115" t="s">
        <v>1750</v>
      </c>
      <c r="D1143" s="115" t="s">
        <v>145</v>
      </c>
      <c r="E1143" s="116" t="s">
        <v>1751</v>
      </c>
      <c r="F1143" s="117" t="s">
        <v>1752</v>
      </c>
      <c r="G1143" s="118" t="s">
        <v>288</v>
      </c>
      <c r="H1143" s="119">
        <v>121</v>
      </c>
      <c r="I1143" s="120"/>
      <c r="J1143" s="121">
        <f>ROUND(I1143*H1143,2)</f>
        <v>0</v>
      </c>
      <c r="K1143" s="167"/>
    </row>
    <row r="1144" spans="2:11">
      <c r="B1144" s="188"/>
      <c r="C1144" s="194"/>
      <c r="D1144" s="128" t="s">
        <v>410</v>
      </c>
      <c r="E1144" s="195" t="s">
        <v>3</v>
      </c>
      <c r="F1144" s="196" t="s">
        <v>1753</v>
      </c>
      <c r="G1144" s="194"/>
      <c r="H1144" s="195" t="s">
        <v>3</v>
      </c>
      <c r="I1144" s="194"/>
      <c r="J1144" s="194"/>
      <c r="K1144" s="205"/>
    </row>
    <row r="1145" spans="2:11" ht="22.5">
      <c r="B1145" s="188"/>
      <c r="C1145" s="171"/>
      <c r="D1145" s="128" t="s">
        <v>410</v>
      </c>
      <c r="E1145" s="169" t="s">
        <v>3</v>
      </c>
      <c r="F1145" s="170" t="s">
        <v>1754</v>
      </c>
      <c r="G1145" s="171"/>
      <c r="H1145" s="172">
        <v>121</v>
      </c>
      <c r="I1145" s="171"/>
      <c r="J1145" s="171"/>
      <c r="K1145" s="200"/>
    </row>
    <row r="1146" spans="2:11">
      <c r="B1146" s="188"/>
      <c r="C1146" s="177"/>
      <c r="D1146" s="128" t="s">
        <v>410</v>
      </c>
      <c r="E1146" s="175" t="s">
        <v>3</v>
      </c>
      <c r="F1146" s="176" t="s">
        <v>425</v>
      </c>
      <c r="G1146" s="177"/>
      <c r="H1146" s="178">
        <v>121</v>
      </c>
      <c r="I1146" s="177"/>
      <c r="J1146" s="177"/>
      <c r="K1146" s="201"/>
    </row>
    <row r="1147" spans="2:11" ht="24">
      <c r="B1147" s="188"/>
      <c r="C1147" s="115" t="s">
        <v>1755</v>
      </c>
      <c r="D1147" s="115" t="s">
        <v>145</v>
      </c>
      <c r="E1147" s="116" t="s">
        <v>1756</v>
      </c>
      <c r="F1147" s="117" t="s">
        <v>1757</v>
      </c>
      <c r="G1147" s="118" t="s">
        <v>435</v>
      </c>
      <c r="H1147" s="119">
        <v>0.127</v>
      </c>
      <c r="I1147" s="120"/>
      <c r="J1147" s="121">
        <f>ROUND(I1147*H1147,2)</f>
        <v>0</v>
      </c>
      <c r="K1147" s="167"/>
    </row>
    <row r="1148" spans="2:11" ht="22.5">
      <c r="B1148" s="188"/>
      <c r="C1148" s="171"/>
      <c r="D1148" s="128" t="s">
        <v>410</v>
      </c>
      <c r="E1148" s="169" t="s">
        <v>3</v>
      </c>
      <c r="F1148" s="170" t="s">
        <v>1758</v>
      </c>
      <c r="G1148" s="171"/>
      <c r="H1148" s="172">
        <v>0.127</v>
      </c>
      <c r="I1148" s="171"/>
      <c r="J1148" s="171"/>
      <c r="K1148" s="200"/>
    </row>
    <row r="1149" spans="2:11">
      <c r="B1149" s="188"/>
      <c r="C1149" s="177"/>
      <c r="D1149" s="128" t="s">
        <v>410</v>
      </c>
      <c r="E1149" s="175" t="s">
        <v>3</v>
      </c>
      <c r="F1149" s="176" t="s">
        <v>425</v>
      </c>
      <c r="G1149" s="177"/>
      <c r="H1149" s="178">
        <v>0.127</v>
      </c>
      <c r="I1149" s="177"/>
      <c r="J1149" s="177"/>
      <c r="K1149" s="201"/>
    </row>
    <row r="1150" spans="2:11" ht="24">
      <c r="B1150" s="188"/>
      <c r="C1150" s="115" t="s">
        <v>1759</v>
      </c>
      <c r="D1150" s="115" t="s">
        <v>145</v>
      </c>
      <c r="E1150" s="116" t="s">
        <v>1760</v>
      </c>
      <c r="F1150" s="117" t="s">
        <v>1761</v>
      </c>
      <c r="G1150" s="118" t="s">
        <v>288</v>
      </c>
      <c r="H1150" s="119">
        <v>3000</v>
      </c>
      <c r="I1150" s="120"/>
      <c r="J1150" s="121">
        <f>ROUND(I1150*H1150,2)</f>
        <v>0</v>
      </c>
      <c r="K1150" s="167"/>
    </row>
    <row r="1151" spans="2:11" ht="22.5">
      <c r="B1151" s="188"/>
      <c r="C1151" s="171"/>
      <c r="D1151" s="128" t="s">
        <v>410</v>
      </c>
      <c r="E1151" s="169" t="s">
        <v>3</v>
      </c>
      <c r="F1151" s="170" t="s">
        <v>1762</v>
      </c>
      <c r="G1151" s="171"/>
      <c r="H1151" s="172">
        <v>3000</v>
      </c>
      <c r="I1151" s="171"/>
      <c r="J1151" s="171"/>
      <c r="K1151" s="200"/>
    </row>
    <row r="1152" spans="2:11">
      <c r="B1152" s="188"/>
      <c r="C1152" s="177"/>
      <c r="D1152" s="128" t="s">
        <v>410</v>
      </c>
      <c r="E1152" s="175" t="s">
        <v>3</v>
      </c>
      <c r="F1152" s="176" t="s">
        <v>425</v>
      </c>
      <c r="G1152" s="177"/>
      <c r="H1152" s="178">
        <v>3000</v>
      </c>
      <c r="I1152" s="177"/>
      <c r="J1152" s="177"/>
      <c r="K1152" s="201"/>
    </row>
    <row r="1153" spans="2:11" ht="24">
      <c r="B1153" s="188"/>
      <c r="C1153" s="115" t="s">
        <v>1763</v>
      </c>
      <c r="D1153" s="115" t="s">
        <v>145</v>
      </c>
      <c r="E1153" s="116" t="s">
        <v>1764</v>
      </c>
      <c r="F1153" s="117" t="s">
        <v>1765</v>
      </c>
      <c r="G1153" s="118" t="s">
        <v>1319</v>
      </c>
      <c r="H1153" s="119">
        <v>4553.82</v>
      </c>
      <c r="I1153" s="120"/>
      <c r="J1153" s="121">
        <f>ROUND(I1153*H1153,2)</f>
        <v>0</v>
      </c>
      <c r="K1153" s="167"/>
    </row>
    <row r="1154" spans="2:11" ht="12.75">
      <c r="B1154" s="188"/>
      <c r="C1154" s="10"/>
      <c r="D1154" s="106" t="s">
        <v>67</v>
      </c>
      <c r="E1154" s="202" t="s">
        <v>1766</v>
      </c>
      <c r="F1154" s="202" t="s">
        <v>1767</v>
      </c>
      <c r="G1154" s="10"/>
      <c r="H1154" s="10"/>
      <c r="I1154" s="10"/>
      <c r="J1154" s="203">
        <f>BK1154</f>
        <v>0</v>
      </c>
      <c r="K1154" s="165"/>
    </row>
    <row r="1155" spans="2:11" ht="12">
      <c r="B1155" s="188"/>
      <c r="C1155" s="115" t="s">
        <v>1768</v>
      </c>
      <c r="D1155" s="115" t="s">
        <v>145</v>
      </c>
      <c r="E1155" s="116" t="s">
        <v>1769</v>
      </c>
      <c r="F1155" s="117" t="s">
        <v>1770</v>
      </c>
      <c r="G1155" s="118" t="s">
        <v>374</v>
      </c>
      <c r="H1155" s="119">
        <v>73.8</v>
      </c>
      <c r="I1155" s="120"/>
      <c r="J1155" s="121">
        <f>ROUND(I1155*H1155,2)</f>
        <v>0</v>
      </c>
      <c r="K1155" s="167"/>
    </row>
    <row r="1156" spans="2:11" ht="12">
      <c r="B1156" s="188"/>
      <c r="C1156" s="115" t="s">
        <v>1771</v>
      </c>
      <c r="D1156" s="115" t="s">
        <v>145</v>
      </c>
      <c r="E1156" s="116" t="s">
        <v>1772</v>
      </c>
      <c r="F1156" s="117" t="s">
        <v>1773</v>
      </c>
      <c r="G1156" s="118" t="s">
        <v>374</v>
      </c>
      <c r="H1156" s="119">
        <v>76.2</v>
      </c>
      <c r="I1156" s="120"/>
      <c r="J1156" s="121">
        <f>ROUND(I1156*H1156,2)</f>
        <v>0</v>
      </c>
      <c r="K1156" s="167"/>
    </row>
    <row r="1157" spans="2:11">
      <c r="B1157" s="188"/>
      <c r="C1157" s="171"/>
      <c r="D1157" s="128" t="s">
        <v>410</v>
      </c>
      <c r="E1157" s="169" t="s">
        <v>3</v>
      </c>
      <c r="F1157" s="170" t="s">
        <v>1774</v>
      </c>
      <c r="G1157" s="171"/>
      <c r="H1157" s="172">
        <v>76.2</v>
      </c>
      <c r="I1157" s="171"/>
      <c r="J1157" s="171"/>
      <c r="K1157" s="200"/>
    </row>
    <row r="1158" spans="2:11">
      <c r="B1158" s="188"/>
      <c r="C1158" s="177"/>
      <c r="D1158" s="128" t="s">
        <v>410</v>
      </c>
      <c r="E1158" s="175" t="s">
        <v>3</v>
      </c>
      <c r="F1158" s="176" t="s">
        <v>425</v>
      </c>
      <c r="G1158" s="177"/>
      <c r="H1158" s="178">
        <v>76.2</v>
      </c>
      <c r="I1158" s="177"/>
      <c r="J1158" s="177"/>
      <c r="K1158" s="201"/>
    </row>
    <row r="1159" spans="2:11" ht="24">
      <c r="B1159" s="188"/>
      <c r="C1159" s="115" t="s">
        <v>1775</v>
      </c>
      <c r="D1159" s="115" t="s">
        <v>145</v>
      </c>
      <c r="E1159" s="116" t="s">
        <v>1776</v>
      </c>
      <c r="F1159" s="117" t="s">
        <v>1777</v>
      </c>
      <c r="G1159" s="118" t="s">
        <v>374</v>
      </c>
      <c r="H1159" s="119">
        <v>73.8</v>
      </c>
      <c r="I1159" s="120"/>
      <c r="J1159" s="121">
        <f>ROUND(I1159*H1159,2)</f>
        <v>0</v>
      </c>
      <c r="K1159" s="167"/>
    </row>
    <row r="1160" spans="2:11" ht="36">
      <c r="B1160" s="188"/>
      <c r="C1160" s="115" t="s">
        <v>1778</v>
      </c>
      <c r="D1160" s="115" t="s">
        <v>145</v>
      </c>
      <c r="E1160" s="116" t="s">
        <v>1779</v>
      </c>
      <c r="F1160" s="117" t="s">
        <v>1780</v>
      </c>
      <c r="G1160" s="118" t="s">
        <v>166</v>
      </c>
      <c r="H1160" s="119">
        <v>24.04</v>
      </c>
      <c r="I1160" s="120"/>
      <c r="J1160" s="121">
        <f>ROUND(I1160*H1160,2)</f>
        <v>0</v>
      </c>
      <c r="K1160" s="167"/>
    </row>
    <row r="1161" spans="2:11">
      <c r="B1161" s="188"/>
      <c r="C1161" s="171"/>
      <c r="D1161" s="128" t="s">
        <v>410</v>
      </c>
      <c r="E1161" s="169" t="s">
        <v>3</v>
      </c>
      <c r="F1161" s="170" t="s">
        <v>1781</v>
      </c>
      <c r="G1161" s="171"/>
      <c r="H1161" s="172">
        <v>20.77</v>
      </c>
      <c r="I1161" s="171"/>
      <c r="J1161" s="171"/>
      <c r="K1161" s="200"/>
    </row>
    <row r="1162" spans="2:11">
      <c r="B1162" s="188"/>
      <c r="C1162" s="171"/>
      <c r="D1162" s="128" t="s">
        <v>410</v>
      </c>
      <c r="E1162" s="169" t="s">
        <v>3</v>
      </c>
      <c r="F1162" s="170" t="s">
        <v>1782</v>
      </c>
      <c r="G1162" s="171"/>
      <c r="H1162" s="172">
        <v>3.27</v>
      </c>
      <c r="I1162" s="171"/>
      <c r="J1162" s="171"/>
      <c r="K1162" s="200"/>
    </row>
    <row r="1163" spans="2:11">
      <c r="B1163" s="188"/>
      <c r="C1163" s="177"/>
      <c r="D1163" s="128" t="s">
        <v>410</v>
      </c>
      <c r="E1163" s="175" t="s">
        <v>3</v>
      </c>
      <c r="F1163" s="176" t="s">
        <v>425</v>
      </c>
      <c r="G1163" s="177"/>
      <c r="H1163" s="178">
        <v>24.04</v>
      </c>
      <c r="I1163" s="177"/>
      <c r="J1163" s="177"/>
      <c r="K1163" s="201"/>
    </row>
    <row r="1164" spans="2:11" ht="24">
      <c r="B1164" s="188"/>
      <c r="C1164" s="115" t="s">
        <v>1783</v>
      </c>
      <c r="D1164" s="115" t="s">
        <v>442</v>
      </c>
      <c r="E1164" s="116" t="s">
        <v>1784</v>
      </c>
      <c r="F1164" s="117" t="s">
        <v>1785</v>
      </c>
      <c r="G1164" s="118" t="s">
        <v>166</v>
      </c>
      <c r="H1164" s="119">
        <v>26.443999999999999</v>
      </c>
      <c r="I1164" s="120"/>
      <c r="J1164" s="121">
        <f>ROUND(I1164*H1164,2)</f>
        <v>0</v>
      </c>
      <c r="K1164" s="167"/>
    </row>
    <row r="1165" spans="2:11">
      <c r="B1165" s="188"/>
      <c r="C1165" s="171"/>
      <c r="D1165" s="128" t="s">
        <v>410</v>
      </c>
      <c r="E1165" s="171"/>
      <c r="F1165" s="170" t="s">
        <v>1786</v>
      </c>
      <c r="G1165" s="171"/>
      <c r="H1165" s="172">
        <v>26.443999999999999</v>
      </c>
      <c r="I1165" s="171"/>
      <c r="J1165" s="171"/>
      <c r="K1165" s="200"/>
    </row>
    <row r="1166" spans="2:11" ht="24">
      <c r="B1166" s="188"/>
      <c r="C1166" s="115" t="s">
        <v>1787</v>
      </c>
      <c r="D1166" s="115" t="s">
        <v>145</v>
      </c>
      <c r="E1166" s="116" t="s">
        <v>1788</v>
      </c>
      <c r="F1166" s="117" t="s">
        <v>1789</v>
      </c>
      <c r="G1166" s="118" t="s">
        <v>374</v>
      </c>
      <c r="H1166" s="119">
        <v>73.8</v>
      </c>
      <c r="I1166" s="120"/>
      <c r="J1166" s="121">
        <f>ROUND(I1166*H1166,2)</f>
        <v>0</v>
      </c>
      <c r="K1166" s="167"/>
    </row>
    <row r="1167" spans="2:11">
      <c r="B1167" s="188"/>
      <c r="C1167" s="194"/>
      <c r="D1167" s="128" t="s">
        <v>410</v>
      </c>
      <c r="E1167" s="195" t="s">
        <v>3</v>
      </c>
      <c r="F1167" s="196" t="s">
        <v>595</v>
      </c>
      <c r="G1167" s="194"/>
      <c r="H1167" s="195" t="s">
        <v>3</v>
      </c>
      <c r="I1167" s="194"/>
      <c r="J1167" s="194"/>
      <c r="K1167" s="205"/>
    </row>
    <row r="1168" spans="2:11">
      <c r="B1168" s="188"/>
      <c r="C1168" s="194"/>
      <c r="D1168" s="128" t="s">
        <v>410</v>
      </c>
      <c r="E1168" s="195" t="s">
        <v>3</v>
      </c>
      <c r="F1168" s="196" t="s">
        <v>1505</v>
      </c>
      <c r="G1168" s="194"/>
      <c r="H1168" s="195" t="s">
        <v>3</v>
      </c>
      <c r="I1168" s="194"/>
      <c r="J1168" s="194"/>
      <c r="K1168" s="205"/>
    </row>
    <row r="1169" spans="2:11">
      <c r="B1169" s="188"/>
      <c r="C1169" s="171"/>
      <c r="D1169" s="128" t="s">
        <v>410</v>
      </c>
      <c r="E1169" s="169" t="s">
        <v>3</v>
      </c>
      <c r="F1169" s="170" t="s">
        <v>1506</v>
      </c>
      <c r="G1169" s="171"/>
      <c r="H1169" s="172">
        <v>27.2</v>
      </c>
      <c r="I1169" s="171"/>
      <c r="J1169" s="171"/>
      <c r="K1169" s="200"/>
    </row>
    <row r="1170" spans="2:11">
      <c r="B1170" s="188"/>
      <c r="C1170" s="171"/>
      <c r="D1170" s="128" t="s">
        <v>410</v>
      </c>
      <c r="E1170" s="169" t="s">
        <v>3</v>
      </c>
      <c r="F1170" s="170" t="s">
        <v>1507</v>
      </c>
      <c r="G1170" s="171"/>
      <c r="H1170" s="172">
        <v>2.1</v>
      </c>
      <c r="I1170" s="171"/>
      <c r="J1170" s="171"/>
      <c r="K1170" s="200"/>
    </row>
    <row r="1171" spans="2:11">
      <c r="B1171" s="188"/>
      <c r="C1171" s="171"/>
      <c r="D1171" s="128" t="s">
        <v>410</v>
      </c>
      <c r="E1171" s="169" t="s">
        <v>3</v>
      </c>
      <c r="F1171" s="170" t="s">
        <v>1525</v>
      </c>
      <c r="G1171" s="171"/>
      <c r="H1171" s="172">
        <v>3.6</v>
      </c>
      <c r="I1171" s="171"/>
      <c r="J1171" s="171"/>
      <c r="K1171" s="200"/>
    </row>
    <row r="1172" spans="2:11">
      <c r="B1172" s="188"/>
      <c r="C1172" s="171"/>
      <c r="D1172" s="128" t="s">
        <v>410</v>
      </c>
      <c r="E1172" s="169" t="s">
        <v>3</v>
      </c>
      <c r="F1172" s="170" t="s">
        <v>1509</v>
      </c>
      <c r="G1172" s="171"/>
      <c r="H1172" s="172">
        <v>25.9</v>
      </c>
      <c r="I1172" s="171"/>
      <c r="J1172" s="171"/>
      <c r="K1172" s="200"/>
    </row>
    <row r="1173" spans="2:11">
      <c r="B1173" s="188"/>
      <c r="C1173" s="171"/>
      <c r="D1173" s="128" t="s">
        <v>410</v>
      </c>
      <c r="E1173" s="169" t="s">
        <v>3</v>
      </c>
      <c r="F1173" s="170" t="s">
        <v>1510</v>
      </c>
      <c r="G1173" s="171"/>
      <c r="H1173" s="172">
        <v>2.4</v>
      </c>
      <c r="I1173" s="171"/>
      <c r="J1173" s="171"/>
      <c r="K1173" s="200"/>
    </row>
    <row r="1174" spans="2:11">
      <c r="B1174" s="188"/>
      <c r="C1174" s="171"/>
      <c r="D1174" s="128" t="s">
        <v>410</v>
      </c>
      <c r="E1174" s="169" t="s">
        <v>3</v>
      </c>
      <c r="F1174" s="170" t="s">
        <v>1528</v>
      </c>
      <c r="G1174" s="171"/>
      <c r="H1174" s="172">
        <v>2.2000000000000002</v>
      </c>
      <c r="I1174" s="171"/>
      <c r="J1174" s="171"/>
      <c r="K1174" s="200"/>
    </row>
    <row r="1175" spans="2:11">
      <c r="B1175" s="188"/>
      <c r="C1175" s="171"/>
      <c r="D1175" s="128" t="s">
        <v>410</v>
      </c>
      <c r="E1175" s="169" t="s">
        <v>3</v>
      </c>
      <c r="F1175" s="170" t="s">
        <v>1512</v>
      </c>
      <c r="G1175" s="171"/>
      <c r="H1175" s="172">
        <v>2.4</v>
      </c>
      <c r="I1175" s="171"/>
      <c r="J1175" s="171"/>
      <c r="K1175" s="200"/>
    </row>
    <row r="1176" spans="2:11">
      <c r="B1176" s="188"/>
      <c r="C1176" s="171"/>
      <c r="D1176" s="128" t="s">
        <v>410</v>
      </c>
      <c r="E1176" s="169" t="s">
        <v>3</v>
      </c>
      <c r="F1176" s="170" t="s">
        <v>1513</v>
      </c>
      <c r="G1176" s="171"/>
      <c r="H1176" s="172">
        <v>2.2999999999999998</v>
      </c>
      <c r="I1176" s="171"/>
      <c r="J1176" s="171"/>
      <c r="K1176" s="200"/>
    </row>
    <row r="1177" spans="2:11">
      <c r="B1177" s="188"/>
      <c r="C1177" s="171"/>
      <c r="D1177" s="128" t="s">
        <v>410</v>
      </c>
      <c r="E1177" s="169" t="s">
        <v>3</v>
      </c>
      <c r="F1177" s="170" t="s">
        <v>1531</v>
      </c>
      <c r="G1177" s="171"/>
      <c r="H1177" s="172">
        <v>2.2000000000000002</v>
      </c>
      <c r="I1177" s="171"/>
      <c r="J1177" s="171"/>
      <c r="K1177" s="200"/>
    </row>
    <row r="1178" spans="2:11">
      <c r="B1178" s="188"/>
      <c r="C1178" s="171"/>
      <c r="D1178" s="128" t="s">
        <v>410</v>
      </c>
      <c r="E1178" s="169" t="s">
        <v>3</v>
      </c>
      <c r="F1178" s="170" t="s">
        <v>1515</v>
      </c>
      <c r="G1178" s="171"/>
      <c r="H1178" s="172">
        <v>2.5</v>
      </c>
      <c r="I1178" s="171"/>
      <c r="J1178" s="171"/>
      <c r="K1178" s="200"/>
    </row>
    <row r="1179" spans="2:11">
      <c r="B1179" s="188"/>
      <c r="C1179" s="171"/>
      <c r="D1179" s="128" t="s">
        <v>410</v>
      </c>
      <c r="E1179" s="169" t="s">
        <v>3</v>
      </c>
      <c r="F1179" s="170" t="s">
        <v>1518</v>
      </c>
      <c r="G1179" s="171"/>
      <c r="H1179" s="172">
        <v>1</v>
      </c>
      <c r="I1179" s="171"/>
      <c r="J1179" s="171"/>
      <c r="K1179" s="200"/>
    </row>
    <row r="1180" spans="2:11">
      <c r="B1180" s="188"/>
      <c r="C1180" s="177"/>
      <c r="D1180" s="128" t="s">
        <v>410</v>
      </c>
      <c r="E1180" s="175" t="s">
        <v>3</v>
      </c>
      <c r="F1180" s="176" t="s">
        <v>425</v>
      </c>
      <c r="G1180" s="177"/>
      <c r="H1180" s="178">
        <v>73.8</v>
      </c>
      <c r="I1180" s="177"/>
      <c r="J1180" s="177"/>
      <c r="K1180" s="201"/>
    </row>
    <row r="1181" spans="2:11" ht="24">
      <c r="B1181" s="188"/>
      <c r="C1181" s="115" t="s">
        <v>1790</v>
      </c>
      <c r="D1181" s="115" t="s">
        <v>442</v>
      </c>
      <c r="E1181" s="116" t="s">
        <v>1791</v>
      </c>
      <c r="F1181" s="117" t="s">
        <v>1792</v>
      </c>
      <c r="G1181" s="118" t="s">
        <v>374</v>
      </c>
      <c r="H1181" s="119">
        <v>81.180000000000007</v>
      </c>
      <c r="I1181" s="120"/>
      <c r="J1181" s="121">
        <f>ROUND(I1181*H1181,2)</f>
        <v>0</v>
      </c>
      <c r="K1181" s="167"/>
    </row>
    <row r="1182" spans="2:11">
      <c r="B1182" s="188"/>
      <c r="C1182" s="171"/>
      <c r="D1182" s="128" t="s">
        <v>410</v>
      </c>
      <c r="E1182" s="171"/>
      <c r="F1182" s="170" t="s">
        <v>1793</v>
      </c>
      <c r="G1182" s="171"/>
      <c r="H1182" s="172">
        <v>81.180000000000007</v>
      </c>
      <c r="I1182" s="171"/>
      <c r="J1182" s="171"/>
      <c r="K1182" s="200"/>
    </row>
    <row r="1183" spans="2:11" ht="24">
      <c r="B1183" s="188"/>
      <c r="C1183" s="115" t="s">
        <v>1794</v>
      </c>
      <c r="D1183" s="115" t="s">
        <v>145</v>
      </c>
      <c r="E1183" s="116" t="s">
        <v>1795</v>
      </c>
      <c r="F1183" s="117" t="s">
        <v>1796</v>
      </c>
      <c r="G1183" s="118" t="s">
        <v>374</v>
      </c>
      <c r="H1183" s="119">
        <v>20.7</v>
      </c>
      <c r="I1183" s="120"/>
      <c r="J1183" s="121">
        <f>ROUND(I1183*H1183,2)</f>
        <v>0</v>
      </c>
      <c r="K1183" s="167"/>
    </row>
    <row r="1184" spans="2:11">
      <c r="B1184" s="188"/>
      <c r="C1184" s="194"/>
      <c r="D1184" s="128" t="s">
        <v>410</v>
      </c>
      <c r="E1184" s="195" t="s">
        <v>3</v>
      </c>
      <c r="F1184" s="196" t="s">
        <v>1797</v>
      </c>
      <c r="G1184" s="194"/>
      <c r="H1184" s="195" t="s">
        <v>3</v>
      </c>
      <c r="I1184" s="194"/>
      <c r="J1184" s="194"/>
      <c r="K1184" s="205"/>
    </row>
    <row r="1185" spans="2:11">
      <c r="B1185" s="188"/>
      <c r="C1185" s="171"/>
      <c r="D1185" s="128" t="s">
        <v>410</v>
      </c>
      <c r="E1185" s="169" t="s">
        <v>3</v>
      </c>
      <c r="F1185" s="170" t="s">
        <v>1507</v>
      </c>
      <c r="G1185" s="171"/>
      <c r="H1185" s="172">
        <v>2.1</v>
      </c>
      <c r="I1185" s="171"/>
      <c r="J1185" s="171"/>
      <c r="K1185" s="200"/>
    </row>
    <row r="1186" spans="2:11">
      <c r="B1186" s="188"/>
      <c r="C1186" s="171"/>
      <c r="D1186" s="128" t="s">
        <v>410</v>
      </c>
      <c r="E1186" s="169" t="s">
        <v>3</v>
      </c>
      <c r="F1186" s="170" t="s">
        <v>1525</v>
      </c>
      <c r="G1186" s="171"/>
      <c r="H1186" s="172">
        <v>3.6</v>
      </c>
      <c r="I1186" s="171"/>
      <c r="J1186" s="171"/>
      <c r="K1186" s="200"/>
    </row>
    <row r="1187" spans="2:11">
      <c r="B1187" s="188"/>
      <c r="C1187" s="171"/>
      <c r="D1187" s="128" t="s">
        <v>410</v>
      </c>
      <c r="E1187" s="169" t="s">
        <v>3</v>
      </c>
      <c r="F1187" s="170" t="s">
        <v>1510</v>
      </c>
      <c r="G1187" s="171"/>
      <c r="H1187" s="172">
        <v>2.4</v>
      </c>
      <c r="I1187" s="171"/>
      <c r="J1187" s="171"/>
      <c r="K1187" s="200"/>
    </row>
    <row r="1188" spans="2:11">
      <c r="B1188" s="188"/>
      <c r="C1188" s="171"/>
      <c r="D1188" s="128" t="s">
        <v>410</v>
      </c>
      <c r="E1188" s="169" t="s">
        <v>3</v>
      </c>
      <c r="F1188" s="170" t="s">
        <v>1528</v>
      </c>
      <c r="G1188" s="171"/>
      <c r="H1188" s="172">
        <v>2.2000000000000002</v>
      </c>
      <c r="I1188" s="171"/>
      <c r="J1188" s="171"/>
      <c r="K1188" s="200"/>
    </row>
    <row r="1189" spans="2:11">
      <c r="B1189" s="188"/>
      <c r="C1189" s="171"/>
      <c r="D1189" s="128" t="s">
        <v>410</v>
      </c>
      <c r="E1189" s="169" t="s">
        <v>3</v>
      </c>
      <c r="F1189" s="170" t="s">
        <v>1512</v>
      </c>
      <c r="G1189" s="171"/>
      <c r="H1189" s="172">
        <v>2.4</v>
      </c>
      <c r="I1189" s="171"/>
      <c r="J1189" s="171"/>
      <c r="K1189" s="200"/>
    </row>
    <row r="1190" spans="2:11">
      <c r="B1190" s="188"/>
      <c r="C1190" s="171"/>
      <c r="D1190" s="128" t="s">
        <v>410</v>
      </c>
      <c r="E1190" s="169" t="s">
        <v>3</v>
      </c>
      <c r="F1190" s="170" t="s">
        <v>1513</v>
      </c>
      <c r="G1190" s="171"/>
      <c r="H1190" s="172">
        <v>2.2999999999999998</v>
      </c>
      <c r="I1190" s="171"/>
      <c r="J1190" s="171"/>
      <c r="K1190" s="200"/>
    </row>
    <row r="1191" spans="2:11">
      <c r="B1191" s="188"/>
      <c r="C1191" s="171"/>
      <c r="D1191" s="128" t="s">
        <v>410</v>
      </c>
      <c r="E1191" s="169" t="s">
        <v>3</v>
      </c>
      <c r="F1191" s="170" t="s">
        <v>1531</v>
      </c>
      <c r="G1191" s="171"/>
      <c r="H1191" s="172">
        <v>2.2000000000000002</v>
      </c>
      <c r="I1191" s="171"/>
      <c r="J1191" s="171"/>
      <c r="K1191" s="200"/>
    </row>
    <row r="1192" spans="2:11">
      <c r="B1192" s="188"/>
      <c r="C1192" s="171"/>
      <c r="D1192" s="128" t="s">
        <v>410</v>
      </c>
      <c r="E1192" s="169" t="s">
        <v>3</v>
      </c>
      <c r="F1192" s="170" t="s">
        <v>1515</v>
      </c>
      <c r="G1192" s="171"/>
      <c r="H1192" s="172">
        <v>2.5</v>
      </c>
      <c r="I1192" s="171"/>
      <c r="J1192" s="171"/>
      <c r="K1192" s="200"/>
    </row>
    <row r="1193" spans="2:11">
      <c r="B1193" s="188"/>
      <c r="C1193" s="171"/>
      <c r="D1193" s="128" t="s">
        <v>410</v>
      </c>
      <c r="E1193" s="169" t="s">
        <v>3</v>
      </c>
      <c r="F1193" s="170" t="s">
        <v>1518</v>
      </c>
      <c r="G1193" s="171"/>
      <c r="H1193" s="172">
        <v>1</v>
      </c>
      <c r="I1193" s="171"/>
      <c r="J1193" s="171"/>
      <c r="K1193" s="200"/>
    </row>
    <row r="1194" spans="2:11">
      <c r="B1194" s="188"/>
      <c r="C1194" s="177"/>
      <c r="D1194" s="128" t="s">
        <v>410</v>
      </c>
      <c r="E1194" s="175" t="s">
        <v>3</v>
      </c>
      <c r="F1194" s="176" t="s">
        <v>425</v>
      </c>
      <c r="G1194" s="177"/>
      <c r="H1194" s="178">
        <v>20.7</v>
      </c>
      <c r="I1194" s="177"/>
      <c r="J1194" s="177"/>
      <c r="K1194" s="201"/>
    </row>
    <row r="1195" spans="2:11" ht="12">
      <c r="B1195" s="188"/>
      <c r="C1195" s="115" t="s">
        <v>1798</v>
      </c>
      <c r="D1195" s="115" t="s">
        <v>145</v>
      </c>
      <c r="E1195" s="116" t="s">
        <v>1799</v>
      </c>
      <c r="F1195" s="117" t="s">
        <v>1800</v>
      </c>
      <c r="G1195" s="118" t="s">
        <v>166</v>
      </c>
      <c r="H1195" s="119">
        <v>47.14</v>
      </c>
      <c r="I1195" s="120"/>
      <c r="J1195" s="121">
        <f>ROUND(I1195*H1195,2)</f>
        <v>0</v>
      </c>
      <c r="K1195" s="167"/>
    </row>
    <row r="1196" spans="2:11">
      <c r="B1196" s="188"/>
      <c r="C1196" s="194"/>
      <c r="D1196" s="128" t="s">
        <v>410</v>
      </c>
      <c r="E1196" s="195" t="s">
        <v>3</v>
      </c>
      <c r="F1196" s="196" t="s">
        <v>1505</v>
      </c>
      <c r="G1196" s="194"/>
      <c r="H1196" s="195" t="s">
        <v>3</v>
      </c>
      <c r="I1196" s="194"/>
      <c r="J1196" s="194"/>
      <c r="K1196" s="205"/>
    </row>
    <row r="1197" spans="2:11">
      <c r="B1197" s="188"/>
      <c r="C1197" s="171"/>
      <c r="D1197" s="128" t="s">
        <v>410</v>
      </c>
      <c r="E1197" s="169" t="s">
        <v>3</v>
      </c>
      <c r="F1197" s="170" t="s">
        <v>1801</v>
      </c>
      <c r="G1197" s="171"/>
      <c r="H1197" s="172">
        <v>6.22</v>
      </c>
      <c r="I1197" s="171"/>
      <c r="J1197" s="171"/>
      <c r="K1197" s="200"/>
    </row>
    <row r="1198" spans="2:11">
      <c r="B1198" s="188"/>
      <c r="C1198" s="171"/>
      <c r="D1198" s="128" t="s">
        <v>410</v>
      </c>
      <c r="E1198" s="169" t="s">
        <v>3</v>
      </c>
      <c r="F1198" s="170" t="s">
        <v>1802</v>
      </c>
      <c r="G1198" s="171"/>
      <c r="H1198" s="172">
        <v>-0.7</v>
      </c>
      <c r="I1198" s="171"/>
      <c r="J1198" s="171"/>
      <c r="K1198" s="200"/>
    </row>
    <row r="1199" spans="2:11">
      <c r="B1199" s="188"/>
      <c r="C1199" s="171"/>
      <c r="D1199" s="128" t="s">
        <v>410</v>
      </c>
      <c r="E1199" s="169" t="s">
        <v>3</v>
      </c>
      <c r="F1199" s="170" t="s">
        <v>1803</v>
      </c>
      <c r="G1199" s="171"/>
      <c r="H1199" s="172">
        <v>7.62</v>
      </c>
      <c r="I1199" s="171"/>
      <c r="J1199" s="171"/>
      <c r="K1199" s="200"/>
    </row>
    <row r="1200" spans="2:11">
      <c r="B1200" s="188"/>
      <c r="C1200" s="171"/>
      <c r="D1200" s="128" t="s">
        <v>410</v>
      </c>
      <c r="E1200" s="169" t="s">
        <v>3</v>
      </c>
      <c r="F1200" s="170" t="s">
        <v>1804</v>
      </c>
      <c r="G1200" s="171"/>
      <c r="H1200" s="172">
        <v>-1.5</v>
      </c>
      <c r="I1200" s="171"/>
      <c r="J1200" s="171"/>
      <c r="K1200" s="200"/>
    </row>
    <row r="1201" spans="2:11">
      <c r="B1201" s="188"/>
      <c r="C1201" s="171"/>
      <c r="D1201" s="128" t="s">
        <v>410</v>
      </c>
      <c r="E1201" s="169" t="s">
        <v>3</v>
      </c>
      <c r="F1201" s="170" t="s">
        <v>1805</v>
      </c>
      <c r="G1201" s="171"/>
      <c r="H1201" s="172">
        <v>5.5</v>
      </c>
      <c r="I1201" s="171"/>
      <c r="J1201" s="171"/>
      <c r="K1201" s="200"/>
    </row>
    <row r="1202" spans="2:11">
      <c r="B1202" s="188"/>
      <c r="C1202" s="171"/>
      <c r="D1202" s="128" t="s">
        <v>410</v>
      </c>
      <c r="E1202" s="169" t="s">
        <v>3</v>
      </c>
      <c r="F1202" s="170" t="s">
        <v>1806</v>
      </c>
      <c r="G1202" s="171"/>
      <c r="H1202" s="172">
        <v>6.27</v>
      </c>
      <c r="I1202" s="171"/>
      <c r="J1202" s="171"/>
      <c r="K1202" s="200"/>
    </row>
    <row r="1203" spans="2:11">
      <c r="B1203" s="188"/>
      <c r="C1203" s="171"/>
      <c r="D1203" s="128" t="s">
        <v>410</v>
      </c>
      <c r="E1203" s="169" t="s">
        <v>3</v>
      </c>
      <c r="F1203" s="170" t="s">
        <v>1802</v>
      </c>
      <c r="G1203" s="171"/>
      <c r="H1203" s="172">
        <v>-0.7</v>
      </c>
      <c r="I1203" s="171"/>
      <c r="J1203" s="171"/>
      <c r="K1203" s="200"/>
    </row>
    <row r="1204" spans="2:11">
      <c r="B1204" s="188"/>
      <c r="C1204" s="171"/>
      <c r="D1204" s="128" t="s">
        <v>410</v>
      </c>
      <c r="E1204" s="169" t="s">
        <v>3</v>
      </c>
      <c r="F1204" s="170" t="s">
        <v>1807</v>
      </c>
      <c r="G1204" s="171"/>
      <c r="H1204" s="172">
        <v>6.06</v>
      </c>
      <c r="I1204" s="171"/>
      <c r="J1204" s="171"/>
      <c r="K1204" s="200"/>
    </row>
    <row r="1205" spans="2:11">
      <c r="B1205" s="188"/>
      <c r="C1205" s="171"/>
      <c r="D1205" s="128" t="s">
        <v>410</v>
      </c>
      <c r="E1205" s="169" t="s">
        <v>3</v>
      </c>
      <c r="F1205" s="170" t="s">
        <v>1808</v>
      </c>
      <c r="G1205" s="171"/>
      <c r="H1205" s="172">
        <v>-2.2000000000000002</v>
      </c>
      <c r="I1205" s="171"/>
      <c r="J1205" s="171"/>
      <c r="K1205" s="200"/>
    </row>
    <row r="1206" spans="2:11">
      <c r="B1206" s="188"/>
      <c r="C1206" s="171"/>
      <c r="D1206" s="128" t="s">
        <v>410</v>
      </c>
      <c r="E1206" s="169" t="s">
        <v>3</v>
      </c>
      <c r="F1206" s="170" t="s">
        <v>1809</v>
      </c>
      <c r="G1206" s="171"/>
      <c r="H1206" s="172">
        <v>6.27</v>
      </c>
      <c r="I1206" s="171"/>
      <c r="J1206" s="171"/>
      <c r="K1206" s="200"/>
    </row>
    <row r="1207" spans="2:11">
      <c r="B1207" s="188"/>
      <c r="C1207" s="171"/>
      <c r="D1207" s="128" t="s">
        <v>410</v>
      </c>
      <c r="E1207" s="169" t="s">
        <v>3</v>
      </c>
      <c r="F1207" s="170" t="s">
        <v>1802</v>
      </c>
      <c r="G1207" s="171"/>
      <c r="H1207" s="172">
        <v>-0.7</v>
      </c>
      <c r="I1207" s="171"/>
      <c r="J1207" s="171"/>
      <c r="K1207" s="200"/>
    </row>
    <row r="1208" spans="2:11">
      <c r="B1208" s="188"/>
      <c r="C1208" s="171"/>
      <c r="D1208" s="128" t="s">
        <v>410</v>
      </c>
      <c r="E1208" s="169" t="s">
        <v>3</v>
      </c>
      <c r="F1208" s="170" t="s">
        <v>1810</v>
      </c>
      <c r="G1208" s="171"/>
      <c r="H1208" s="172">
        <v>6.27</v>
      </c>
      <c r="I1208" s="171"/>
      <c r="J1208" s="171"/>
      <c r="K1208" s="200"/>
    </row>
    <row r="1209" spans="2:11">
      <c r="B1209" s="188"/>
      <c r="C1209" s="171"/>
      <c r="D1209" s="128" t="s">
        <v>410</v>
      </c>
      <c r="E1209" s="169" t="s">
        <v>3</v>
      </c>
      <c r="F1209" s="170" t="s">
        <v>1802</v>
      </c>
      <c r="G1209" s="171"/>
      <c r="H1209" s="172">
        <v>-0.7</v>
      </c>
      <c r="I1209" s="171"/>
      <c r="J1209" s="171"/>
      <c r="K1209" s="200"/>
    </row>
    <row r="1210" spans="2:11">
      <c r="B1210" s="188"/>
      <c r="C1210" s="171"/>
      <c r="D1210" s="128" t="s">
        <v>410</v>
      </c>
      <c r="E1210" s="169" t="s">
        <v>3</v>
      </c>
      <c r="F1210" s="170" t="s">
        <v>1811</v>
      </c>
      <c r="G1210" s="171"/>
      <c r="H1210" s="172">
        <v>6.06</v>
      </c>
      <c r="I1210" s="171"/>
      <c r="J1210" s="171"/>
      <c r="K1210" s="200"/>
    </row>
    <row r="1211" spans="2:11">
      <c r="B1211" s="188"/>
      <c r="C1211" s="171"/>
      <c r="D1211" s="128" t="s">
        <v>410</v>
      </c>
      <c r="E1211" s="169" t="s">
        <v>3</v>
      </c>
      <c r="F1211" s="170" t="s">
        <v>1808</v>
      </c>
      <c r="G1211" s="171"/>
      <c r="H1211" s="172">
        <v>-2.2000000000000002</v>
      </c>
      <c r="I1211" s="171"/>
      <c r="J1211" s="171"/>
      <c r="K1211" s="200"/>
    </row>
    <row r="1212" spans="2:11">
      <c r="B1212" s="188"/>
      <c r="C1212" s="171"/>
      <c r="D1212" s="128" t="s">
        <v>410</v>
      </c>
      <c r="E1212" s="169" t="s">
        <v>3</v>
      </c>
      <c r="F1212" s="170" t="s">
        <v>1812</v>
      </c>
      <c r="G1212" s="171"/>
      <c r="H1212" s="172">
        <v>6.27</v>
      </c>
      <c r="I1212" s="171"/>
      <c r="J1212" s="171"/>
      <c r="K1212" s="200"/>
    </row>
    <row r="1213" spans="2:11">
      <c r="B1213" s="188"/>
      <c r="C1213" s="171"/>
      <c r="D1213" s="128" t="s">
        <v>410</v>
      </c>
      <c r="E1213" s="169" t="s">
        <v>3</v>
      </c>
      <c r="F1213" s="170" t="s">
        <v>1802</v>
      </c>
      <c r="G1213" s="171"/>
      <c r="H1213" s="172">
        <v>-0.7</v>
      </c>
      <c r="I1213" s="171"/>
      <c r="J1213" s="171"/>
      <c r="K1213" s="200"/>
    </row>
    <row r="1214" spans="2:11">
      <c r="B1214" s="188"/>
      <c r="C1214" s="177"/>
      <c r="D1214" s="128" t="s">
        <v>410</v>
      </c>
      <c r="E1214" s="175" t="s">
        <v>3</v>
      </c>
      <c r="F1214" s="176" t="s">
        <v>425</v>
      </c>
      <c r="G1214" s="177"/>
      <c r="H1214" s="178">
        <v>47.14</v>
      </c>
      <c r="I1214" s="177"/>
      <c r="J1214" s="177"/>
      <c r="K1214" s="201"/>
    </row>
    <row r="1215" spans="2:11" ht="24">
      <c r="B1215" s="188"/>
      <c r="C1215" s="115" t="s">
        <v>1813</v>
      </c>
      <c r="D1215" s="115" t="s">
        <v>145</v>
      </c>
      <c r="E1215" s="116" t="s">
        <v>1814</v>
      </c>
      <c r="F1215" s="117" t="s">
        <v>1815</v>
      </c>
      <c r="G1215" s="118" t="s">
        <v>1319</v>
      </c>
      <c r="H1215" s="119">
        <v>1711.0909999999999</v>
      </c>
      <c r="I1215" s="120"/>
      <c r="J1215" s="121">
        <f>ROUND(I1215*H1215,2)</f>
        <v>0</v>
      </c>
      <c r="K1215" s="167"/>
    </row>
    <row r="1216" spans="2:11" ht="12.75">
      <c r="B1216" s="188"/>
      <c r="C1216" s="10"/>
      <c r="D1216" s="106" t="s">
        <v>67</v>
      </c>
      <c r="E1216" s="202" t="s">
        <v>1816</v>
      </c>
      <c r="F1216" s="202" t="s">
        <v>1817</v>
      </c>
      <c r="G1216" s="10"/>
      <c r="H1216" s="10"/>
      <c r="I1216" s="10"/>
      <c r="J1216" s="203">
        <f>BK1216</f>
        <v>0</v>
      </c>
      <c r="K1216" s="165"/>
    </row>
    <row r="1217" spans="2:11" ht="12">
      <c r="B1217" s="188"/>
      <c r="C1217" s="115" t="s">
        <v>1818</v>
      </c>
      <c r="D1217" s="115" t="s">
        <v>145</v>
      </c>
      <c r="E1217" s="116" t="s">
        <v>1819</v>
      </c>
      <c r="F1217" s="117" t="s">
        <v>1820</v>
      </c>
      <c r="G1217" s="118" t="s">
        <v>374</v>
      </c>
      <c r="H1217" s="119">
        <v>54.4</v>
      </c>
      <c r="I1217" s="120"/>
      <c r="J1217" s="121">
        <f>ROUND(I1217*H1217,2)</f>
        <v>0</v>
      </c>
      <c r="K1217" s="167"/>
    </row>
    <row r="1218" spans="2:11" ht="24">
      <c r="B1218" s="188"/>
      <c r="C1218" s="115" t="s">
        <v>1821</v>
      </c>
      <c r="D1218" s="115" t="s">
        <v>145</v>
      </c>
      <c r="E1218" s="116" t="s">
        <v>1822</v>
      </c>
      <c r="F1218" s="117" t="s">
        <v>1823</v>
      </c>
      <c r="G1218" s="118" t="s">
        <v>374</v>
      </c>
      <c r="H1218" s="119">
        <v>54.4</v>
      </c>
      <c r="I1218" s="120"/>
      <c r="J1218" s="121">
        <f>ROUND(I1218*H1218,2)</f>
        <v>0</v>
      </c>
      <c r="K1218" s="167"/>
    </row>
    <row r="1219" spans="2:11" ht="24">
      <c r="B1219" s="188"/>
      <c r="C1219" s="115" t="s">
        <v>1824</v>
      </c>
      <c r="D1219" s="115" t="s">
        <v>145</v>
      </c>
      <c r="E1219" s="116" t="s">
        <v>1825</v>
      </c>
      <c r="F1219" s="117" t="s">
        <v>1826</v>
      </c>
      <c r="G1219" s="118" t="s">
        <v>374</v>
      </c>
      <c r="H1219" s="119">
        <v>54.4</v>
      </c>
      <c r="I1219" s="120"/>
      <c r="J1219" s="121">
        <f>ROUND(I1219*H1219,2)</f>
        <v>0</v>
      </c>
      <c r="K1219" s="167"/>
    </row>
    <row r="1220" spans="2:11" ht="12">
      <c r="B1220" s="188"/>
      <c r="C1220" s="115" t="s">
        <v>1827</v>
      </c>
      <c r="D1220" s="115" t="s">
        <v>145</v>
      </c>
      <c r="E1220" s="116" t="s">
        <v>1828</v>
      </c>
      <c r="F1220" s="117" t="s">
        <v>1829</v>
      </c>
      <c r="G1220" s="118" t="s">
        <v>374</v>
      </c>
      <c r="H1220" s="119">
        <v>54.4</v>
      </c>
      <c r="I1220" s="120"/>
      <c r="J1220" s="121">
        <f>ROUND(I1220*H1220,2)</f>
        <v>0</v>
      </c>
      <c r="K1220" s="167"/>
    </row>
    <row r="1221" spans="2:11">
      <c r="B1221" s="188"/>
      <c r="C1221" s="194"/>
      <c r="D1221" s="128" t="s">
        <v>410</v>
      </c>
      <c r="E1221" s="195" t="s">
        <v>3</v>
      </c>
      <c r="F1221" s="196" t="s">
        <v>1687</v>
      </c>
      <c r="G1221" s="194"/>
      <c r="H1221" s="195" t="s">
        <v>3</v>
      </c>
      <c r="I1221" s="194"/>
      <c r="J1221" s="194"/>
      <c r="K1221" s="205"/>
    </row>
    <row r="1222" spans="2:11">
      <c r="B1222" s="188"/>
      <c r="C1222" s="171"/>
      <c r="D1222" s="128" t="s">
        <v>410</v>
      </c>
      <c r="E1222" s="169" t="s">
        <v>3</v>
      </c>
      <c r="F1222" s="170" t="s">
        <v>1688</v>
      </c>
      <c r="G1222" s="171"/>
      <c r="H1222" s="172">
        <v>54.4</v>
      </c>
      <c r="I1222" s="171"/>
      <c r="J1222" s="171"/>
      <c r="K1222" s="200"/>
    </row>
    <row r="1223" spans="2:11">
      <c r="B1223" s="188"/>
      <c r="C1223" s="177"/>
      <c r="D1223" s="128" t="s">
        <v>410</v>
      </c>
      <c r="E1223" s="175" t="s">
        <v>3</v>
      </c>
      <c r="F1223" s="176" t="s">
        <v>425</v>
      </c>
      <c r="G1223" s="177"/>
      <c r="H1223" s="178">
        <v>54.4</v>
      </c>
      <c r="I1223" s="177"/>
      <c r="J1223" s="177"/>
      <c r="K1223" s="201"/>
    </row>
    <row r="1224" spans="2:11" ht="24">
      <c r="B1224" s="188"/>
      <c r="C1224" s="115" t="s">
        <v>1830</v>
      </c>
      <c r="D1224" s="115" t="s">
        <v>442</v>
      </c>
      <c r="E1224" s="116" t="s">
        <v>1831</v>
      </c>
      <c r="F1224" s="117" t="s">
        <v>1832</v>
      </c>
      <c r="G1224" s="118" t="s">
        <v>374</v>
      </c>
      <c r="H1224" s="119">
        <v>59.84</v>
      </c>
      <c r="I1224" s="120"/>
      <c r="J1224" s="121">
        <f>ROUND(I1224*H1224,2)</f>
        <v>0</v>
      </c>
      <c r="K1224" s="167"/>
    </row>
    <row r="1225" spans="2:11">
      <c r="B1225" s="188"/>
      <c r="C1225" s="171"/>
      <c r="D1225" s="128" t="s">
        <v>410</v>
      </c>
      <c r="E1225" s="171"/>
      <c r="F1225" s="170" t="s">
        <v>1833</v>
      </c>
      <c r="G1225" s="171"/>
      <c r="H1225" s="172">
        <v>59.84</v>
      </c>
      <c r="I1225" s="171"/>
      <c r="J1225" s="171"/>
      <c r="K1225" s="200"/>
    </row>
    <row r="1226" spans="2:11" ht="24">
      <c r="B1226" s="188"/>
      <c r="C1226" s="115" t="s">
        <v>1834</v>
      </c>
      <c r="D1226" s="115" t="s">
        <v>145</v>
      </c>
      <c r="E1226" s="116" t="s">
        <v>1835</v>
      </c>
      <c r="F1226" s="117" t="s">
        <v>1836</v>
      </c>
      <c r="G1226" s="118" t="s">
        <v>1319</v>
      </c>
      <c r="H1226" s="119">
        <v>1149.472</v>
      </c>
      <c r="I1226" s="120"/>
      <c r="J1226" s="121">
        <f>ROUND(I1226*H1226,2)</f>
        <v>0</v>
      </c>
      <c r="K1226" s="167"/>
    </row>
    <row r="1227" spans="2:11" ht="12.75">
      <c r="B1227" s="188"/>
      <c r="C1227" s="10"/>
      <c r="D1227" s="106" t="s">
        <v>67</v>
      </c>
      <c r="E1227" s="202" t="s">
        <v>1837</v>
      </c>
      <c r="F1227" s="202" t="s">
        <v>1838</v>
      </c>
      <c r="G1227" s="10"/>
      <c r="H1227" s="10"/>
      <c r="I1227" s="10"/>
      <c r="J1227" s="203">
        <f>BK1227</f>
        <v>0</v>
      </c>
      <c r="K1227" s="165"/>
    </row>
    <row r="1228" spans="2:11" ht="12">
      <c r="B1228" s="188"/>
      <c r="C1228" s="115" t="s">
        <v>1839</v>
      </c>
      <c r="D1228" s="115" t="s">
        <v>145</v>
      </c>
      <c r="E1228" s="116" t="s">
        <v>1840</v>
      </c>
      <c r="F1228" s="117" t="s">
        <v>1841</v>
      </c>
      <c r="G1228" s="118" t="s">
        <v>374</v>
      </c>
      <c r="H1228" s="119">
        <v>96.161000000000001</v>
      </c>
      <c r="I1228" s="120"/>
      <c r="J1228" s="121">
        <f>ROUND(I1228*H1228,2)</f>
        <v>0</v>
      </c>
      <c r="K1228" s="167"/>
    </row>
    <row r="1229" spans="2:11" ht="24">
      <c r="B1229" s="188"/>
      <c r="C1229" s="115" t="s">
        <v>1842</v>
      </c>
      <c r="D1229" s="115" t="s">
        <v>145</v>
      </c>
      <c r="E1229" s="116" t="s">
        <v>1843</v>
      </c>
      <c r="F1229" s="117" t="s">
        <v>1844</v>
      </c>
      <c r="G1229" s="118" t="s">
        <v>374</v>
      </c>
      <c r="H1229" s="119">
        <v>42.720999999999997</v>
      </c>
      <c r="I1229" s="120"/>
      <c r="J1229" s="121">
        <f>ROUND(I1229*H1229,2)</f>
        <v>0</v>
      </c>
      <c r="K1229" s="167"/>
    </row>
    <row r="1230" spans="2:11">
      <c r="B1230" s="188"/>
      <c r="C1230" s="194"/>
      <c r="D1230" s="128" t="s">
        <v>410</v>
      </c>
      <c r="E1230" s="195" t="s">
        <v>3</v>
      </c>
      <c r="F1230" s="196" t="s">
        <v>1845</v>
      </c>
      <c r="G1230" s="194"/>
      <c r="H1230" s="195" t="s">
        <v>3</v>
      </c>
      <c r="I1230" s="194"/>
      <c r="J1230" s="194"/>
      <c r="K1230" s="205"/>
    </row>
    <row r="1231" spans="2:11">
      <c r="B1231" s="188"/>
      <c r="C1231" s="171"/>
      <c r="D1231" s="128" t="s">
        <v>410</v>
      </c>
      <c r="E1231" s="169" t="s">
        <v>3</v>
      </c>
      <c r="F1231" s="170" t="s">
        <v>1846</v>
      </c>
      <c r="G1231" s="171"/>
      <c r="H1231" s="172">
        <v>10</v>
      </c>
      <c r="I1231" s="171"/>
      <c r="J1231" s="171"/>
      <c r="K1231" s="200"/>
    </row>
    <row r="1232" spans="2:11">
      <c r="B1232" s="188"/>
      <c r="C1232" s="171"/>
      <c r="D1232" s="128" t="s">
        <v>410</v>
      </c>
      <c r="E1232" s="169" t="s">
        <v>3</v>
      </c>
      <c r="F1232" s="170" t="s">
        <v>1847</v>
      </c>
      <c r="G1232" s="171"/>
      <c r="H1232" s="172">
        <v>14.420999999999999</v>
      </c>
      <c r="I1232" s="171"/>
      <c r="J1232" s="171"/>
      <c r="K1232" s="200"/>
    </row>
    <row r="1233" spans="2:11">
      <c r="B1233" s="188"/>
      <c r="C1233" s="171"/>
      <c r="D1233" s="128" t="s">
        <v>410</v>
      </c>
      <c r="E1233" s="169" t="s">
        <v>3</v>
      </c>
      <c r="F1233" s="170" t="s">
        <v>1848</v>
      </c>
      <c r="G1233" s="171"/>
      <c r="H1233" s="172">
        <v>-1.4</v>
      </c>
      <c r="I1233" s="171"/>
      <c r="J1233" s="171"/>
      <c r="K1233" s="200"/>
    </row>
    <row r="1234" spans="2:11">
      <c r="B1234" s="188"/>
      <c r="C1234" s="194"/>
      <c r="D1234" s="128" t="s">
        <v>410</v>
      </c>
      <c r="E1234" s="195" t="s">
        <v>3</v>
      </c>
      <c r="F1234" s="196" t="s">
        <v>1849</v>
      </c>
      <c r="G1234" s="194"/>
      <c r="H1234" s="195" t="s">
        <v>3</v>
      </c>
      <c r="I1234" s="194"/>
      <c r="J1234" s="194"/>
      <c r="K1234" s="205"/>
    </row>
    <row r="1235" spans="2:11">
      <c r="B1235" s="188"/>
      <c r="C1235" s="171"/>
      <c r="D1235" s="128" t="s">
        <v>410</v>
      </c>
      <c r="E1235" s="169" t="s">
        <v>3</v>
      </c>
      <c r="F1235" s="170" t="s">
        <v>1507</v>
      </c>
      <c r="G1235" s="171"/>
      <c r="H1235" s="172">
        <v>2.1</v>
      </c>
      <c r="I1235" s="171"/>
      <c r="J1235" s="171"/>
      <c r="K1235" s="200"/>
    </row>
    <row r="1236" spans="2:11">
      <c r="B1236" s="188"/>
      <c r="C1236" s="171"/>
      <c r="D1236" s="128" t="s">
        <v>410</v>
      </c>
      <c r="E1236" s="169" t="s">
        <v>3</v>
      </c>
      <c r="F1236" s="170" t="s">
        <v>1525</v>
      </c>
      <c r="G1236" s="171"/>
      <c r="H1236" s="172">
        <v>3.6</v>
      </c>
      <c r="I1236" s="171"/>
      <c r="J1236" s="171"/>
      <c r="K1236" s="200"/>
    </row>
    <row r="1237" spans="2:11">
      <c r="B1237" s="188"/>
      <c r="C1237" s="171"/>
      <c r="D1237" s="128" t="s">
        <v>410</v>
      </c>
      <c r="E1237" s="169" t="s">
        <v>3</v>
      </c>
      <c r="F1237" s="170" t="s">
        <v>1510</v>
      </c>
      <c r="G1237" s="171"/>
      <c r="H1237" s="172">
        <v>2.4</v>
      </c>
      <c r="I1237" s="171"/>
      <c r="J1237" s="171"/>
      <c r="K1237" s="200"/>
    </row>
    <row r="1238" spans="2:11">
      <c r="B1238" s="188"/>
      <c r="C1238" s="171"/>
      <c r="D1238" s="128" t="s">
        <v>410</v>
      </c>
      <c r="E1238" s="169" t="s">
        <v>3</v>
      </c>
      <c r="F1238" s="170" t="s">
        <v>1528</v>
      </c>
      <c r="G1238" s="171"/>
      <c r="H1238" s="172">
        <v>2.2000000000000002</v>
      </c>
      <c r="I1238" s="171"/>
      <c r="J1238" s="171"/>
      <c r="K1238" s="200"/>
    </row>
    <row r="1239" spans="2:11">
      <c r="B1239" s="188"/>
      <c r="C1239" s="171"/>
      <c r="D1239" s="128" t="s">
        <v>410</v>
      </c>
      <c r="E1239" s="169" t="s">
        <v>3</v>
      </c>
      <c r="F1239" s="170" t="s">
        <v>1512</v>
      </c>
      <c r="G1239" s="171"/>
      <c r="H1239" s="172">
        <v>2.4</v>
      </c>
      <c r="I1239" s="171"/>
      <c r="J1239" s="171"/>
      <c r="K1239" s="200"/>
    </row>
    <row r="1240" spans="2:11">
      <c r="B1240" s="188"/>
      <c r="C1240" s="171"/>
      <c r="D1240" s="128" t="s">
        <v>410</v>
      </c>
      <c r="E1240" s="169" t="s">
        <v>3</v>
      </c>
      <c r="F1240" s="170" t="s">
        <v>1513</v>
      </c>
      <c r="G1240" s="171"/>
      <c r="H1240" s="172">
        <v>2.2999999999999998</v>
      </c>
      <c r="I1240" s="171"/>
      <c r="J1240" s="171"/>
      <c r="K1240" s="200"/>
    </row>
    <row r="1241" spans="2:11">
      <c r="B1241" s="188"/>
      <c r="C1241" s="171"/>
      <c r="D1241" s="128" t="s">
        <v>410</v>
      </c>
      <c r="E1241" s="169" t="s">
        <v>3</v>
      </c>
      <c r="F1241" s="170" t="s">
        <v>1531</v>
      </c>
      <c r="G1241" s="171"/>
      <c r="H1241" s="172">
        <v>2.2000000000000002</v>
      </c>
      <c r="I1241" s="171"/>
      <c r="J1241" s="171"/>
      <c r="K1241" s="200"/>
    </row>
    <row r="1242" spans="2:11">
      <c r="B1242" s="188"/>
      <c r="C1242" s="171"/>
      <c r="D1242" s="128" t="s">
        <v>410</v>
      </c>
      <c r="E1242" s="169" t="s">
        <v>3</v>
      </c>
      <c r="F1242" s="170" t="s">
        <v>1515</v>
      </c>
      <c r="G1242" s="171"/>
      <c r="H1242" s="172">
        <v>2.5</v>
      </c>
      <c r="I1242" s="171"/>
      <c r="J1242" s="171"/>
      <c r="K1242" s="200"/>
    </row>
    <row r="1243" spans="2:11">
      <c r="B1243" s="188"/>
      <c r="C1243" s="177"/>
      <c r="D1243" s="128" t="s">
        <v>410</v>
      </c>
      <c r="E1243" s="175" t="s">
        <v>3</v>
      </c>
      <c r="F1243" s="176" t="s">
        <v>425</v>
      </c>
      <c r="G1243" s="177"/>
      <c r="H1243" s="178">
        <v>42.720999999999997</v>
      </c>
      <c r="I1243" s="177"/>
      <c r="J1243" s="177"/>
      <c r="K1243" s="201"/>
    </row>
    <row r="1244" spans="2:11" ht="12">
      <c r="B1244" s="188"/>
      <c r="C1244" s="115" t="s">
        <v>1850</v>
      </c>
      <c r="D1244" s="115" t="s">
        <v>145</v>
      </c>
      <c r="E1244" s="116" t="s">
        <v>1851</v>
      </c>
      <c r="F1244" s="117" t="s">
        <v>1852</v>
      </c>
      <c r="G1244" s="118" t="s">
        <v>463</v>
      </c>
      <c r="H1244" s="119">
        <v>41.64</v>
      </c>
      <c r="I1244" s="120"/>
      <c r="J1244" s="121">
        <f>ROUND(I1244*H1244,2)</f>
        <v>0</v>
      </c>
      <c r="K1244" s="167"/>
    </row>
    <row r="1245" spans="2:11">
      <c r="B1245" s="188"/>
      <c r="C1245" s="171"/>
      <c r="D1245" s="128" t="s">
        <v>410</v>
      </c>
      <c r="E1245" s="169" t="s">
        <v>3</v>
      </c>
      <c r="F1245" s="170" t="s">
        <v>1801</v>
      </c>
      <c r="G1245" s="171"/>
      <c r="H1245" s="172">
        <v>6.22</v>
      </c>
      <c r="I1245" s="171"/>
      <c r="J1245" s="171"/>
      <c r="K1245" s="200"/>
    </row>
    <row r="1246" spans="2:11">
      <c r="B1246" s="188"/>
      <c r="C1246" s="171"/>
      <c r="D1246" s="128" t="s">
        <v>410</v>
      </c>
      <c r="E1246" s="169" t="s">
        <v>3</v>
      </c>
      <c r="F1246" s="170" t="s">
        <v>1802</v>
      </c>
      <c r="G1246" s="171"/>
      <c r="H1246" s="172">
        <v>-0.7</v>
      </c>
      <c r="I1246" s="171"/>
      <c r="J1246" s="171"/>
      <c r="K1246" s="200"/>
    </row>
    <row r="1247" spans="2:11">
      <c r="B1247" s="188"/>
      <c r="C1247" s="171"/>
      <c r="D1247" s="128" t="s">
        <v>410</v>
      </c>
      <c r="E1247" s="169" t="s">
        <v>3</v>
      </c>
      <c r="F1247" s="170" t="s">
        <v>1803</v>
      </c>
      <c r="G1247" s="171"/>
      <c r="H1247" s="172">
        <v>7.62</v>
      </c>
      <c r="I1247" s="171"/>
      <c r="J1247" s="171"/>
      <c r="K1247" s="200"/>
    </row>
    <row r="1248" spans="2:11">
      <c r="B1248" s="188"/>
      <c r="C1248" s="171"/>
      <c r="D1248" s="128" t="s">
        <v>410</v>
      </c>
      <c r="E1248" s="169" t="s">
        <v>3</v>
      </c>
      <c r="F1248" s="170" t="s">
        <v>1804</v>
      </c>
      <c r="G1248" s="171"/>
      <c r="H1248" s="172">
        <v>-1.5</v>
      </c>
      <c r="I1248" s="171"/>
      <c r="J1248" s="171"/>
      <c r="K1248" s="200"/>
    </row>
    <row r="1249" spans="2:11">
      <c r="B1249" s="188"/>
      <c r="C1249" s="171"/>
      <c r="D1249" s="128" t="s">
        <v>410</v>
      </c>
      <c r="E1249" s="169" t="s">
        <v>3</v>
      </c>
      <c r="F1249" s="170" t="s">
        <v>1806</v>
      </c>
      <c r="G1249" s="171"/>
      <c r="H1249" s="172">
        <v>6.27</v>
      </c>
      <c r="I1249" s="171"/>
      <c r="J1249" s="171"/>
      <c r="K1249" s="200"/>
    </row>
    <row r="1250" spans="2:11">
      <c r="B1250" s="188"/>
      <c r="C1250" s="171"/>
      <c r="D1250" s="128" t="s">
        <v>410</v>
      </c>
      <c r="E1250" s="169" t="s">
        <v>3</v>
      </c>
      <c r="F1250" s="170" t="s">
        <v>1802</v>
      </c>
      <c r="G1250" s="171"/>
      <c r="H1250" s="172">
        <v>-0.7</v>
      </c>
      <c r="I1250" s="171"/>
      <c r="J1250" s="171"/>
      <c r="K1250" s="200"/>
    </row>
    <row r="1251" spans="2:11">
      <c r="B1251" s="188"/>
      <c r="C1251" s="171"/>
      <c r="D1251" s="128" t="s">
        <v>410</v>
      </c>
      <c r="E1251" s="169" t="s">
        <v>3</v>
      </c>
      <c r="F1251" s="170" t="s">
        <v>1807</v>
      </c>
      <c r="G1251" s="171"/>
      <c r="H1251" s="172">
        <v>6.06</v>
      </c>
      <c r="I1251" s="171"/>
      <c r="J1251" s="171"/>
      <c r="K1251" s="200"/>
    </row>
    <row r="1252" spans="2:11">
      <c r="B1252" s="188"/>
      <c r="C1252" s="171"/>
      <c r="D1252" s="128" t="s">
        <v>410</v>
      </c>
      <c r="E1252" s="169" t="s">
        <v>3</v>
      </c>
      <c r="F1252" s="170" t="s">
        <v>1808</v>
      </c>
      <c r="G1252" s="171"/>
      <c r="H1252" s="172">
        <v>-2.2000000000000002</v>
      </c>
      <c r="I1252" s="171"/>
      <c r="J1252" s="171"/>
      <c r="K1252" s="200"/>
    </row>
    <row r="1253" spans="2:11">
      <c r="B1253" s="188"/>
      <c r="C1253" s="171"/>
      <c r="D1253" s="128" t="s">
        <v>410</v>
      </c>
      <c r="E1253" s="169" t="s">
        <v>3</v>
      </c>
      <c r="F1253" s="170" t="s">
        <v>1809</v>
      </c>
      <c r="G1253" s="171"/>
      <c r="H1253" s="172">
        <v>6.27</v>
      </c>
      <c r="I1253" s="171"/>
      <c r="J1253" s="171"/>
      <c r="K1253" s="200"/>
    </row>
    <row r="1254" spans="2:11">
      <c r="B1254" s="188"/>
      <c r="C1254" s="171"/>
      <c r="D1254" s="128" t="s">
        <v>410</v>
      </c>
      <c r="E1254" s="169" t="s">
        <v>3</v>
      </c>
      <c r="F1254" s="170" t="s">
        <v>1802</v>
      </c>
      <c r="G1254" s="171"/>
      <c r="H1254" s="172">
        <v>-0.7</v>
      </c>
      <c r="I1254" s="171"/>
      <c r="J1254" s="171"/>
      <c r="K1254" s="200"/>
    </row>
    <row r="1255" spans="2:11">
      <c r="B1255" s="188"/>
      <c r="C1255" s="171"/>
      <c r="D1255" s="128" t="s">
        <v>410</v>
      </c>
      <c r="E1255" s="169" t="s">
        <v>3</v>
      </c>
      <c r="F1255" s="170" t="s">
        <v>1810</v>
      </c>
      <c r="G1255" s="171"/>
      <c r="H1255" s="172">
        <v>6.27</v>
      </c>
      <c r="I1255" s="171"/>
      <c r="J1255" s="171"/>
      <c r="K1255" s="200"/>
    </row>
    <row r="1256" spans="2:11">
      <c r="B1256" s="188"/>
      <c r="C1256" s="171"/>
      <c r="D1256" s="128" t="s">
        <v>410</v>
      </c>
      <c r="E1256" s="169" t="s">
        <v>3</v>
      </c>
      <c r="F1256" s="170" t="s">
        <v>1802</v>
      </c>
      <c r="G1256" s="171"/>
      <c r="H1256" s="172">
        <v>-0.7</v>
      </c>
      <c r="I1256" s="171"/>
      <c r="J1256" s="171"/>
      <c r="K1256" s="200"/>
    </row>
    <row r="1257" spans="2:11">
      <c r="B1257" s="188"/>
      <c r="C1257" s="171"/>
      <c r="D1257" s="128" t="s">
        <v>410</v>
      </c>
      <c r="E1257" s="169" t="s">
        <v>3</v>
      </c>
      <c r="F1257" s="170" t="s">
        <v>1811</v>
      </c>
      <c r="G1257" s="171"/>
      <c r="H1257" s="172">
        <v>6.06</v>
      </c>
      <c r="I1257" s="171"/>
      <c r="J1257" s="171"/>
      <c r="K1257" s="200"/>
    </row>
    <row r="1258" spans="2:11">
      <c r="B1258" s="188"/>
      <c r="C1258" s="171"/>
      <c r="D1258" s="128" t="s">
        <v>410</v>
      </c>
      <c r="E1258" s="169" t="s">
        <v>3</v>
      </c>
      <c r="F1258" s="170" t="s">
        <v>1808</v>
      </c>
      <c r="G1258" s="171"/>
      <c r="H1258" s="172">
        <v>-2.2000000000000002</v>
      </c>
      <c r="I1258" s="171"/>
      <c r="J1258" s="171"/>
      <c r="K1258" s="200"/>
    </row>
    <row r="1259" spans="2:11">
      <c r="B1259" s="188"/>
      <c r="C1259" s="171"/>
      <c r="D1259" s="128" t="s">
        <v>410</v>
      </c>
      <c r="E1259" s="169" t="s">
        <v>3</v>
      </c>
      <c r="F1259" s="170" t="s">
        <v>1812</v>
      </c>
      <c r="G1259" s="171"/>
      <c r="H1259" s="172">
        <v>6.27</v>
      </c>
      <c r="I1259" s="171"/>
      <c r="J1259" s="171"/>
      <c r="K1259" s="200"/>
    </row>
    <row r="1260" spans="2:11">
      <c r="B1260" s="188"/>
      <c r="C1260" s="171"/>
      <c r="D1260" s="128" t="s">
        <v>410</v>
      </c>
      <c r="E1260" s="169" t="s">
        <v>3</v>
      </c>
      <c r="F1260" s="170" t="s">
        <v>1802</v>
      </c>
      <c r="G1260" s="171"/>
      <c r="H1260" s="172">
        <v>-0.7</v>
      </c>
      <c r="I1260" s="171"/>
      <c r="J1260" s="171"/>
      <c r="K1260" s="200"/>
    </row>
    <row r="1261" spans="2:11">
      <c r="B1261" s="188"/>
      <c r="C1261" s="177"/>
      <c r="D1261" s="128" t="s">
        <v>410</v>
      </c>
      <c r="E1261" s="175" t="s">
        <v>3</v>
      </c>
      <c r="F1261" s="176" t="s">
        <v>425</v>
      </c>
      <c r="G1261" s="177"/>
      <c r="H1261" s="178">
        <v>41.64</v>
      </c>
      <c r="I1261" s="177"/>
      <c r="J1261" s="177"/>
      <c r="K1261" s="201"/>
    </row>
    <row r="1262" spans="2:11" ht="24">
      <c r="B1262" s="188"/>
      <c r="C1262" s="115" t="s">
        <v>1853</v>
      </c>
      <c r="D1262" s="115" t="s">
        <v>145</v>
      </c>
      <c r="E1262" s="116" t="s">
        <v>1854</v>
      </c>
      <c r="F1262" s="117" t="s">
        <v>1855</v>
      </c>
      <c r="G1262" s="118" t="s">
        <v>166</v>
      </c>
      <c r="H1262" s="119">
        <v>27.2</v>
      </c>
      <c r="I1262" s="120"/>
      <c r="J1262" s="121">
        <f>ROUND(I1262*H1262,2)</f>
        <v>0</v>
      </c>
      <c r="K1262" s="167"/>
    </row>
    <row r="1263" spans="2:11">
      <c r="B1263" s="188"/>
      <c r="C1263" s="171"/>
      <c r="D1263" s="128" t="s">
        <v>410</v>
      </c>
      <c r="E1263" s="169" t="s">
        <v>3</v>
      </c>
      <c r="F1263" s="170" t="s">
        <v>1856</v>
      </c>
      <c r="G1263" s="171"/>
      <c r="H1263" s="172">
        <v>18</v>
      </c>
      <c r="I1263" s="171"/>
      <c r="J1263" s="171"/>
      <c r="K1263" s="200"/>
    </row>
    <row r="1264" spans="2:11">
      <c r="B1264" s="188"/>
      <c r="C1264" s="171"/>
      <c r="D1264" s="128" t="s">
        <v>410</v>
      </c>
      <c r="E1264" s="169" t="s">
        <v>3</v>
      </c>
      <c r="F1264" s="170" t="s">
        <v>1857</v>
      </c>
      <c r="G1264" s="171"/>
      <c r="H1264" s="172">
        <v>9.1999999999999993</v>
      </c>
      <c r="I1264" s="171"/>
      <c r="J1264" s="171"/>
      <c r="K1264" s="200"/>
    </row>
    <row r="1265" spans="2:11">
      <c r="B1265" s="188"/>
      <c r="C1265" s="177"/>
      <c r="D1265" s="128" t="s">
        <v>410</v>
      </c>
      <c r="E1265" s="175" t="s">
        <v>3</v>
      </c>
      <c r="F1265" s="176" t="s">
        <v>425</v>
      </c>
      <c r="G1265" s="177"/>
      <c r="H1265" s="178">
        <v>27.2</v>
      </c>
      <c r="I1265" s="177"/>
      <c r="J1265" s="177"/>
      <c r="K1265" s="201"/>
    </row>
    <row r="1266" spans="2:11" ht="24">
      <c r="B1266" s="188"/>
      <c r="C1266" s="115" t="s">
        <v>1858</v>
      </c>
      <c r="D1266" s="115" t="s">
        <v>145</v>
      </c>
      <c r="E1266" s="116" t="s">
        <v>1859</v>
      </c>
      <c r="F1266" s="117" t="s">
        <v>1860</v>
      </c>
      <c r="G1266" s="118" t="s">
        <v>374</v>
      </c>
      <c r="H1266" s="119">
        <v>96.161000000000001</v>
      </c>
      <c r="I1266" s="120"/>
      <c r="J1266" s="121">
        <f>ROUND(I1266*H1266,2)</f>
        <v>0</v>
      </c>
      <c r="K1266" s="167"/>
    </row>
    <row r="1267" spans="2:11">
      <c r="B1267" s="188"/>
      <c r="C1267" s="194"/>
      <c r="D1267" s="128" t="s">
        <v>410</v>
      </c>
      <c r="E1267" s="195" t="s">
        <v>3</v>
      </c>
      <c r="F1267" s="196" t="s">
        <v>1505</v>
      </c>
      <c r="G1267" s="194"/>
      <c r="H1267" s="195" t="s">
        <v>3</v>
      </c>
      <c r="I1267" s="194"/>
      <c r="J1267" s="194"/>
      <c r="K1267" s="205"/>
    </row>
    <row r="1268" spans="2:11">
      <c r="B1268" s="188"/>
      <c r="C1268" s="171"/>
      <c r="D1268" s="128" t="s">
        <v>410</v>
      </c>
      <c r="E1268" s="169" t="s">
        <v>3</v>
      </c>
      <c r="F1268" s="170" t="s">
        <v>1861</v>
      </c>
      <c r="G1268" s="171"/>
      <c r="H1268" s="172">
        <v>12.44</v>
      </c>
      <c r="I1268" s="171"/>
      <c r="J1268" s="171"/>
      <c r="K1268" s="200"/>
    </row>
    <row r="1269" spans="2:11">
      <c r="B1269" s="188"/>
      <c r="C1269" s="171"/>
      <c r="D1269" s="128" t="s">
        <v>410</v>
      </c>
      <c r="E1269" s="169" t="s">
        <v>3</v>
      </c>
      <c r="F1269" s="170" t="s">
        <v>1848</v>
      </c>
      <c r="G1269" s="171"/>
      <c r="H1269" s="172">
        <v>-1.4</v>
      </c>
      <c r="I1269" s="171"/>
      <c r="J1269" s="171"/>
      <c r="K1269" s="200"/>
    </row>
    <row r="1270" spans="2:11">
      <c r="B1270" s="188"/>
      <c r="C1270" s="171"/>
      <c r="D1270" s="128" t="s">
        <v>410</v>
      </c>
      <c r="E1270" s="169" t="s">
        <v>3</v>
      </c>
      <c r="F1270" s="170" t="s">
        <v>1862</v>
      </c>
      <c r="G1270" s="171"/>
      <c r="H1270" s="172">
        <v>15.24</v>
      </c>
      <c r="I1270" s="171"/>
      <c r="J1270" s="171"/>
      <c r="K1270" s="200"/>
    </row>
    <row r="1271" spans="2:11">
      <c r="B1271" s="188"/>
      <c r="C1271" s="171"/>
      <c r="D1271" s="128" t="s">
        <v>410</v>
      </c>
      <c r="E1271" s="169" t="s">
        <v>3</v>
      </c>
      <c r="F1271" s="170" t="s">
        <v>1863</v>
      </c>
      <c r="G1271" s="171"/>
      <c r="H1271" s="172">
        <v>-3</v>
      </c>
      <c r="I1271" s="171"/>
      <c r="J1271" s="171"/>
      <c r="K1271" s="200"/>
    </row>
    <row r="1272" spans="2:11">
      <c r="B1272" s="188"/>
      <c r="C1272" s="171"/>
      <c r="D1272" s="128" t="s">
        <v>410</v>
      </c>
      <c r="E1272" s="169" t="s">
        <v>3</v>
      </c>
      <c r="F1272" s="170" t="s">
        <v>1864</v>
      </c>
      <c r="G1272" s="171"/>
      <c r="H1272" s="172">
        <v>11</v>
      </c>
      <c r="I1272" s="171"/>
      <c r="J1272" s="171"/>
      <c r="K1272" s="200"/>
    </row>
    <row r="1273" spans="2:11">
      <c r="B1273" s="188"/>
      <c r="C1273" s="171"/>
      <c r="D1273" s="128" t="s">
        <v>410</v>
      </c>
      <c r="E1273" s="169" t="s">
        <v>3</v>
      </c>
      <c r="F1273" s="170" t="s">
        <v>1865</v>
      </c>
      <c r="G1273" s="171"/>
      <c r="H1273" s="172">
        <v>12.54</v>
      </c>
      <c r="I1273" s="171"/>
      <c r="J1273" s="171"/>
      <c r="K1273" s="200"/>
    </row>
    <row r="1274" spans="2:11">
      <c r="B1274" s="188"/>
      <c r="C1274" s="171"/>
      <c r="D1274" s="128" t="s">
        <v>410</v>
      </c>
      <c r="E1274" s="169" t="s">
        <v>3</v>
      </c>
      <c r="F1274" s="170" t="s">
        <v>1848</v>
      </c>
      <c r="G1274" s="171"/>
      <c r="H1274" s="172">
        <v>-1.4</v>
      </c>
      <c r="I1274" s="171"/>
      <c r="J1274" s="171"/>
      <c r="K1274" s="200"/>
    </row>
    <row r="1275" spans="2:11">
      <c r="B1275" s="188"/>
      <c r="C1275" s="171"/>
      <c r="D1275" s="128" t="s">
        <v>410</v>
      </c>
      <c r="E1275" s="169" t="s">
        <v>3</v>
      </c>
      <c r="F1275" s="170" t="s">
        <v>1866</v>
      </c>
      <c r="G1275" s="171"/>
      <c r="H1275" s="172">
        <v>12.12</v>
      </c>
      <c r="I1275" s="171"/>
      <c r="J1275" s="171"/>
      <c r="K1275" s="200"/>
    </row>
    <row r="1276" spans="2:11">
      <c r="B1276" s="188"/>
      <c r="C1276" s="171"/>
      <c r="D1276" s="128" t="s">
        <v>410</v>
      </c>
      <c r="E1276" s="169" t="s">
        <v>3</v>
      </c>
      <c r="F1276" s="170" t="s">
        <v>1867</v>
      </c>
      <c r="G1276" s="171"/>
      <c r="H1276" s="172">
        <v>-4.4000000000000004</v>
      </c>
      <c r="I1276" s="171"/>
      <c r="J1276" s="171"/>
      <c r="K1276" s="200"/>
    </row>
    <row r="1277" spans="2:11">
      <c r="B1277" s="188"/>
      <c r="C1277" s="171"/>
      <c r="D1277" s="128" t="s">
        <v>410</v>
      </c>
      <c r="E1277" s="169" t="s">
        <v>3</v>
      </c>
      <c r="F1277" s="170" t="s">
        <v>1868</v>
      </c>
      <c r="G1277" s="171"/>
      <c r="H1277" s="172">
        <v>12.54</v>
      </c>
      <c r="I1277" s="171"/>
      <c r="J1277" s="171"/>
      <c r="K1277" s="200"/>
    </row>
    <row r="1278" spans="2:11">
      <c r="B1278" s="188"/>
      <c r="C1278" s="171"/>
      <c r="D1278" s="128" t="s">
        <v>410</v>
      </c>
      <c r="E1278" s="169" t="s">
        <v>3</v>
      </c>
      <c r="F1278" s="170" t="s">
        <v>1848</v>
      </c>
      <c r="G1278" s="171"/>
      <c r="H1278" s="172">
        <v>-1.4</v>
      </c>
      <c r="I1278" s="171"/>
      <c r="J1278" s="171"/>
      <c r="K1278" s="200"/>
    </row>
    <row r="1279" spans="2:11">
      <c r="B1279" s="188"/>
      <c r="C1279" s="171"/>
      <c r="D1279" s="128" t="s">
        <v>410</v>
      </c>
      <c r="E1279" s="169" t="s">
        <v>3</v>
      </c>
      <c r="F1279" s="170" t="s">
        <v>1869</v>
      </c>
      <c r="G1279" s="171"/>
      <c r="H1279" s="172">
        <v>12.54</v>
      </c>
      <c r="I1279" s="171"/>
      <c r="J1279" s="171"/>
      <c r="K1279" s="200"/>
    </row>
    <row r="1280" spans="2:11">
      <c r="B1280" s="188"/>
      <c r="C1280" s="171"/>
      <c r="D1280" s="128" t="s">
        <v>410</v>
      </c>
      <c r="E1280" s="169" t="s">
        <v>3</v>
      </c>
      <c r="F1280" s="170" t="s">
        <v>1848</v>
      </c>
      <c r="G1280" s="171"/>
      <c r="H1280" s="172">
        <v>-1.4</v>
      </c>
      <c r="I1280" s="171"/>
      <c r="J1280" s="171"/>
      <c r="K1280" s="200"/>
    </row>
    <row r="1281" spans="2:11">
      <c r="B1281" s="188"/>
      <c r="C1281" s="171"/>
      <c r="D1281" s="128" t="s">
        <v>410</v>
      </c>
      <c r="E1281" s="169" t="s">
        <v>3</v>
      </c>
      <c r="F1281" s="170" t="s">
        <v>1870</v>
      </c>
      <c r="G1281" s="171"/>
      <c r="H1281" s="172">
        <v>12.12</v>
      </c>
      <c r="I1281" s="171"/>
      <c r="J1281" s="171"/>
      <c r="K1281" s="200"/>
    </row>
    <row r="1282" spans="2:11">
      <c r="B1282" s="188"/>
      <c r="C1282" s="171"/>
      <c r="D1282" s="128" t="s">
        <v>410</v>
      </c>
      <c r="E1282" s="169" t="s">
        <v>3</v>
      </c>
      <c r="F1282" s="170" t="s">
        <v>1867</v>
      </c>
      <c r="G1282" s="171"/>
      <c r="H1282" s="172">
        <v>-4.4000000000000004</v>
      </c>
      <c r="I1282" s="171"/>
      <c r="J1282" s="171"/>
      <c r="K1282" s="200"/>
    </row>
    <row r="1283" spans="2:11">
      <c r="B1283" s="188"/>
      <c r="C1283" s="171"/>
      <c r="D1283" s="128" t="s">
        <v>410</v>
      </c>
      <c r="E1283" s="169" t="s">
        <v>3</v>
      </c>
      <c r="F1283" s="170" t="s">
        <v>1847</v>
      </c>
      <c r="G1283" s="171"/>
      <c r="H1283" s="172">
        <v>14.420999999999999</v>
      </c>
      <c r="I1283" s="171"/>
      <c r="J1283" s="171"/>
      <c r="K1283" s="200"/>
    </row>
    <row r="1284" spans="2:11">
      <c r="B1284" s="188"/>
      <c r="C1284" s="171"/>
      <c r="D1284" s="128" t="s">
        <v>410</v>
      </c>
      <c r="E1284" s="169" t="s">
        <v>3</v>
      </c>
      <c r="F1284" s="170" t="s">
        <v>1848</v>
      </c>
      <c r="G1284" s="171"/>
      <c r="H1284" s="172">
        <v>-1.4</v>
      </c>
      <c r="I1284" s="171"/>
      <c r="J1284" s="171"/>
      <c r="K1284" s="200"/>
    </row>
    <row r="1285" spans="2:11">
      <c r="B1285" s="188"/>
      <c r="C1285" s="177"/>
      <c r="D1285" s="128" t="s">
        <v>410</v>
      </c>
      <c r="E1285" s="175" t="s">
        <v>3</v>
      </c>
      <c r="F1285" s="176" t="s">
        <v>425</v>
      </c>
      <c r="G1285" s="177"/>
      <c r="H1285" s="178">
        <v>96.161000000000001</v>
      </c>
      <c r="I1285" s="177"/>
      <c r="J1285" s="177"/>
      <c r="K1285" s="201"/>
    </row>
    <row r="1286" spans="2:11" ht="24">
      <c r="B1286" s="188"/>
      <c r="C1286" s="115" t="s">
        <v>1871</v>
      </c>
      <c r="D1286" s="115" t="s">
        <v>442</v>
      </c>
      <c r="E1286" s="116" t="s">
        <v>1872</v>
      </c>
      <c r="F1286" s="117" t="s">
        <v>1873</v>
      </c>
      <c r="G1286" s="118" t="s">
        <v>374</v>
      </c>
      <c r="H1286" s="119">
        <v>105.777</v>
      </c>
      <c r="I1286" s="120"/>
      <c r="J1286" s="121">
        <f>ROUND(I1286*H1286,2)</f>
        <v>0</v>
      </c>
      <c r="K1286" s="167"/>
    </row>
    <row r="1287" spans="2:11">
      <c r="B1287" s="188"/>
      <c r="C1287" s="171"/>
      <c r="D1287" s="128" t="s">
        <v>410</v>
      </c>
      <c r="E1287" s="171"/>
      <c r="F1287" s="170" t="s">
        <v>1874</v>
      </c>
      <c r="G1287" s="171"/>
      <c r="H1287" s="172">
        <v>105.777</v>
      </c>
      <c r="I1287" s="171"/>
      <c r="J1287" s="171"/>
      <c r="K1287" s="200"/>
    </row>
    <row r="1288" spans="2:11" ht="24">
      <c r="B1288" s="188"/>
      <c r="C1288" s="115" t="s">
        <v>1875</v>
      </c>
      <c r="D1288" s="115" t="s">
        <v>145</v>
      </c>
      <c r="E1288" s="116" t="s">
        <v>1876</v>
      </c>
      <c r="F1288" s="117" t="s">
        <v>1877</v>
      </c>
      <c r="G1288" s="118" t="s">
        <v>374</v>
      </c>
      <c r="H1288" s="119">
        <v>96.161000000000001</v>
      </c>
      <c r="I1288" s="120"/>
      <c r="J1288" s="121">
        <f>ROUND(I1288*H1288,2)</f>
        <v>0</v>
      </c>
      <c r="K1288" s="167"/>
    </row>
    <row r="1289" spans="2:11" ht="24">
      <c r="B1289" s="188"/>
      <c r="C1289" s="115" t="s">
        <v>1878</v>
      </c>
      <c r="D1289" s="115" t="s">
        <v>145</v>
      </c>
      <c r="E1289" s="116" t="s">
        <v>1879</v>
      </c>
      <c r="F1289" s="117" t="s">
        <v>1880</v>
      </c>
      <c r="G1289" s="118" t="s">
        <v>166</v>
      </c>
      <c r="H1289" s="119">
        <v>114.961</v>
      </c>
      <c r="I1289" s="120"/>
      <c r="J1289" s="121">
        <f>ROUND(I1289*H1289,2)</f>
        <v>0</v>
      </c>
      <c r="K1289" s="167"/>
    </row>
    <row r="1290" spans="2:11">
      <c r="B1290" s="188"/>
      <c r="C1290" s="194"/>
      <c r="D1290" s="128" t="s">
        <v>410</v>
      </c>
      <c r="E1290" s="195" t="s">
        <v>3</v>
      </c>
      <c r="F1290" s="196" t="s">
        <v>1505</v>
      </c>
      <c r="G1290" s="194"/>
      <c r="H1290" s="195" t="s">
        <v>3</v>
      </c>
      <c r="I1290" s="194"/>
      <c r="J1290" s="194"/>
      <c r="K1290" s="205"/>
    </row>
    <row r="1291" spans="2:11">
      <c r="B1291" s="188"/>
      <c r="C1291" s="171"/>
      <c r="D1291" s="128" t="s">
        <v>410</v>
      </c>
      <c r="E1291" s="169" t="s">
        <v>3</v>
      </c>
      <c r="F1291" s="170" t="s">
        <v>1861</v>
      </c>
      <c r="G1291" s="171"/>
      <c r="H1291" s="172">
        <v>12.44</v>
      </c>
      <c r="I1291" s="171"/>
      <c r="J1291" s="171"/>
      <c r="K1291" s="200"/>
    </row>
    <row r="1292" spans="2:11">
      <c r="B1292" s="188"/>
      <c r="C1292" s="171"/>
      <c r="D1292" s="128" t="s">
        <v>410</v>
      </c>
      <c r="E1292" s="169" t="s">
        <v>3</v>
      </c>
      <c r="F1292" s="170" t="s">
        <v>1862</v>
      </c>
      <c r="G1292" s="171"/>
      <c r="H1292" s="172">
        <v>15.24</v>
      </c>
      <c r="I1292" s="171"/>
      <c r="J1292" s="171"/>
      <c r="K1292" s="200"/>
    </row>
    <row r="1293" spans="2:11">
      <c r="B1293" s="188"/>
      <c r="C1293" s="171"/>
      <c r="D1293" s="128" t="s">
        <v>410</v>
      </c>
      <c r="E1293" s="169" t="s">
        <v>3</v>
      </c>
      <c r="F1293" s="170" t="s">
        <v>1864</v>
      </c>
      <c r="G1293" s="171"/>
      <c r="H1293" s="172">
        <v>11</v>
      </c>
      <c r="I1293" s="171"/>
      <c r="J1293" s="171"/>
      <c r="K1293" s="200"/>
    </row>
    <row r="1294" spans="2:11">
      <c r="B1294" s="188"/>
      <c r="C1294" s="171"/>
      <c r="D1294" s="128" t="s">
        <v>410</v>
      </c>
      <c r="E1294" s="169" t="s">
        <v>3</v>
      </c>
      <c r="F1294" s="170" t="s">
        <v>1865</v>
      </c>
      <c r="G1294" s="171"/>
      <c r="H1294" s="172">
        <v>12.54</v>
      </c>
      <c r="I1294" s="171"/>
      <c r="J1294" s="171"/>
      <c r="K1294" s="200"/>
    </row>
    <row r="1295" spans="2:11">
      <c r="B1295" s="188"/>
      <c r="C1295" s="171"/>
      <c r="D1295" s="128" t="s">
        <v>410</v>
      </c>
      <c r="E1295" s="169" t="s">
        <v>3</v>
      </c>
      <c r="F1295" s="170" t="s">
        <v>1866</v>
      </c>
      <c r="G1295" s="171"/>
      <c r="H1295" s="172">
        <v>12.12</v>
      </c>
      <c r="I1295" s="171"/>
      <c r="J1295" s="171"/>
      <c r="K1295" s="200"/>
    </row>
    <row r="1296" spans="2:11">
      <c r="B1296" s="188"/>
      <c r="C1296" s="171"/>
      <c r="D1296" s="128" t="s">
        <v>410</v>
      </c>
      <c r="E1296" s="169" t="s">
        <v>3</v>
      </c>
      <c r="F1296" s="170" t="s">
        <v>1868</v>
      </c>
      <c r="G1296" s="171"/>
      <c r="H1296" s="172">
        <v>12.54</v>
      </c>
      <c r="I1296" s="171"/>
      <c r="J1296" s="171"/>
      <c r="K1296" s="200"/>
    </row>
    <row r="1297" spans="2:11">
      <c r="B1297" s="188"/>
      <c r="C1297" s="171"/>
      <c r="D1297" s="128" t="s">
        <v>410</v>
      </c>
      <c r="E1297" s="169" t="s">
        <v>3</v>
      </c>
      <c r="F1297" s="170" t="s">
        <v>1869</v>
      </c>
      <c r="G1297" s="171"/>
      <c r="H1297" s="172">
        <v>12.54</v>
      </c>
      <c r="I1297" s="171"/>
      <c r="J1297" s="171"/>
      <c r="K1297" s="200"/>
    </row>
    <row r="1298" spans="2:11">
      <c r="B1298" s="188"/>
      <c r="C1298" s="171"/>
      <c r="D1298" s="128" t="s">
        <v>410</v>
      </c>
      <c r="E1298" s="169" t="s">
        <v>3</v>
      </c>
      <c r="F1298" s="170" t="s">
        <v>1870</v>
      </c>
      <c r="G1298" s="171"/>
      <c r="H1298" s="172">
        <v>12.12</v>
      </c>
      <c r="I1298" s="171"/>
      <c r="J1298" s="171"/>
      <c r="K1298" s="200"/>
    </row>
    <row r="1299" spans="2:11">
      <c r="B1299" s="188"/>
      <c r="C1299" s="171"/>
      <c r="D1299" s="128" t="s">
        <v>410</v>
      </c>
      <c r="E1299" s="169" t="s">
        <v>3</v>
      </c>
      <c r="F1299" s="170" t="s">
        <v>1847</v>
      </c>
      <c r="G1299" s="171"/>
      <c r="H1299" s="172">
        <v>14.420999999999999</v>
      </c>
      <c r="I1299" s="171"/>
      <c r="J1299" s="171"/>
      <c r="K1299" s="200"/>
    </row>
    <row r="1300" spans="2:11">
      <c r="B1300" s="188"/>
      <c r="C1300" s="177"/>
      <c r="D1300" s="128" t="s">
        <v>410</v>
      </c>
      <c r="E1300" s="175" t="s">
        <v>3</v>
      </c>
      <c r="F1300" s="176" t="s">
        <v>425</v>
      </c>
      <c r="G1300" s="177"/>
      <c r="H1300" s="178">
        <v>114.961</v>
      </c>
      <c r="I1300" s="177"/>
      <c r="J1300" s="177"/>
      <c r="K1300" s="201"/>
    </row>
    <row r="1301" spans="2:11" ht="12">
      <c r="B1301" s="188"/>
      <c r="C1301" s="115" t="s">
        <v>1881</v>
      </c>
      <c r="D1301" s="115" t="s">
        <v>442</v>
      </c>
      <c r="E1301" s="116" t="s">
        <v>1882</v>
      </c>
      <c r="F1301" s="117" t="s">
        <v>1883</v>
      </c>
      <c r="G1301" s="118" t="s">
        <v>166</v>
      </c>
      <c r="H1301" s="119">
        <v>120.709</v>
      </c>
      <c r="I1301" s="120"/>
      <c r="J1301" s="121">
        <f>ROUND(I1301*H1301,2)</f>
        <v>0</v>
      </c>
      <c r="K1301" s="167"/>
    </row>
    <row r="1302" spans="2:11">
      <c r="B1302" s="188"/>
      <c r="C1302" s="171"/>
      <c r="D1302" s="128" t="s">
        <v>410</v>
      </c>
      <c r="E1302" s="171"/>
      <c r="F1302" s="170" t="s">
        <v>1884</v>
      </c>
      <c r="G1302" s="171"/>
      <c r="H1302" s="172">
        <v>120.709</v>
      </c>
      <c r="I1302" s="171"/>
      <c r="J1302" s="171"/>
      <c r="K1302" s="200"/>
    </row>
    <row r="1303" spans="2:11" ht="24">
      <c r="B1303" s="188"/>
      <c r="C1303" s="115" t="s">
        <v>1885</v>
      </c>
      <c r="D1303" s="115" t="s">
        <v>145</v>
      </c>
      <c r="E1303" s="116" t="s">
        <v>1886</v>
      </c>
      <c r="F1303" s="117" t="s">
        <v>1887</v>
      </c>
      <c r="G1303" s="118" t="s">
        <v>166</v>
      </c>
      <c r="H1303" s="119">
        <v>47.14</v>
      </c>
      <c r="I1303" s="120"/>
      <c r="J1303" s="121">
        <f>ROUND(I1303*H1303,2)</f>
        <v>0</v>
      </c>
      <c r="K1303" s="167"/>
    </row>
    <row r="1304" spans="2:11" ht="12">
      <c r="B1304" s="188"/>
      <c r="C1304" s="115" t="s">
        <v>1888</v>
      </c>
      <c r="D1304" s="115" t="s">
        <v>442</v>
      </c>
      <c r="E1304" s="116" t="s">
        <v>1889</v>
      </c>
      <c r="F1304" s="117" t="s">
        <v>1890</v>
      </c>
      <c r="G1304" s="118" t="s">
        <v>166</v>
      </c>
      <c r="H1304" s="119">
        <v>49.497</v>
      </c>
      <c r="I1304" s="120"/>
      <c r="J1304" s="121">
        <f>ROUND(I1304*H1304,2)</f>
        <v>0</v>
      </c>
      <c r="K1304" s="167"/>
    </row>
    <row r="1305" spans="2:11">
      <c r="B1305" s="188"/>
      <c r="C1305" s="171"/>
      <c r="D1305" s="128" t="s">
        <v>410</v>
      </c>
      <c r="E1305" s="171"/>
      <c r="F1305" s="170" t="s">
        <v>1891</v>
      </c>
      <c r="G1305" s="171"/>
      <c r="H1305" s="172">
        <v>49.497</v>
      </c>
      <c r="I1305" s="171"/>
      <c r="J1305" s="171"/>
      <c r="K1305" s="200"/>
    </row>
    <row r="1306" spans="2:11" ht="12">
      <c r="B1306" s="188"/>
      <c r="C1306" s="115" t="s">
        <v>1892</v>
      </c>
      <c r="D1306" s="115" t="s">
        <v>145</v>
      </c>
      <c r="E1306" s="116" t="s">
        <v>1893</v>
      </c>
      <c r="F1306" s="117" t="s">
        <v>1894</v>
      </c>
      <c r="G1306" s="118" t="s">
        <v>463</v>
      </c>
      <c r="H1306" s="119">
        <v>5</v>
      </c>
      <c r="I1306" s="120"/>
      <c r="J1306" s="121">
        <f>ROUND(I1306*H1306,2)</f>
        <v>0</v>
      </c>
      <c r="K1306" s="167"/>
    </row>
    <row r="1307" spans="2:11" ht="24">
      <c r="B1307" s="188"/>
      <c r="C1307" s="115" t="s">
        <v>1895</v>
      </c>
      <c r="D1307" s="115" t="s">
        <v>145</v>
      </c>
      <c r="E1307" s="116" t="s">
        <v>1896</v>
      </c>
      <c r="F1307" s="117" t="s">
        <v>1897</v>
      </c>
      <c r="G1307" s="118" t="s">
        <v>1319</v>
      </c>
      <c r="H1307" s="119">
        <v>2434.8960000000002</v>
      </c>
      <c r="I1307" s="120"/>
      <c r="J1307" s="121">
        <f>ROUND(I1307*H1307,2)</f>
        <v>0</v>
      </c>
      <c r="K1307" s="167"/>
    </row>
    <row r="1308" spans="2:11" ht="12.75">
      <c r="B1308" s="188"/>
      <c r="C1308" s="10"/>
      <c r="D1308" s="106" t="s">
        <v>67</v>
      </c>
      <c r="E1308" s="202" t="s">
        <v>1898</v>
      </c>
      <c r="F1308" s="202" t="s">
        <v>1899</v>
      </c>
      <c r="G1308" s="10"/>
      <c r="H1308" s="10"/>
      <c r="I1308" s="10"/>
      <c r="J1308" s="203">
        <f>BK1308</f>
        <v>0</v>
      </c>
      <c r="K1308" s="165"/>
    </row>
    <row r="1309" spans="2:11" ht="24">
      <c r="B1309" s="188"/>
      <c r="C1309" s="115" t="s">
        <v>1900</v>
      </c>
      <c r="D1309" s="115" t="s">
        <v>145</v>
      </c>
      <c r="E1309" s="116" t="s">
        <v>1901</v>
      </c>
      <c r="F1309" s="117" t="s">
        <v>1902</v>
      </c>
      <c r="G1309" s="118" t="s">
        <v>374</v>
      </c>
      <c r="H1309" s="119">
        <v>34.198</v>
      </c>
      <c r="I1309" s="120"/>
      <c r="J1309" s="121">
        <f>ROUND(I1309*H1309,2)</f>
        <v>0</v>
      </c>
      <c r="K1309" s="167"/>
    </row>
    <row r="1310" spans="2:11" ht="22.5">
      <c r="B1310" s="188"/>
      <c r="C1310" s="171"/>
      <c r="D1310" s="128" t="s">
        <v>410</v>
      </c>
      <c r="E1310" s="169" t="s">
        <v>3</v>
      </c>
      <c r="F1310" s="170" t="s">
        <v>855</v>
      </c>
      <c r="G1310" s="171"/>
      <c r="H1310" s="172">
        <v>43.61</v>
      </c>
      <c r="I1310" s="171"/>
      <c r="J1310" s="171"/>
      <c r="K1310" s="200"/>
    </row>
    <row r="1311" spans="2:11" ht="22.5">
      <c r="B1311" s="188"/>
      <c r="C1311" s="171"/>
      <c r="D1311" s="128" t="s">
        <v>410</v>
      </c>
      <c r="E1311" s="169" t="s">
        <v>3</v>
      </c>
      <c r="F1311" s="170" t="s">
        <v>856</v>
      </c>
      <c r="G1311" s="171"/>
      <c r="H1311" s="172">
        <v>-11.05</v>
      </c>
      <c r="I1311" s="171"/>
      <c r="J1311" s="171"/>
      <c r="K1311" s="200"/>
    </row>
    <row r="1312" spans="2:11" ht="33.75">
      <c r="B1312" s="188"/>
      <c r="C1312" s="171"/>
      <c r="D1312" s="128" t="s">
        <v>410</v>
      </c>
      <c r="E1312" s="169" t="s">
        <v>3</v>
      </c>
      <c r="F1312" s="170" t="s">
        <v>1903</v>
      </c>
      <c r="G1312" s="171"/>
      <c r="H1312" s="172">
        <v>1.6379999999999999</v>
      </c>
      <c r="I1312" s="171"/>
      <c r="J1312" s="171"/>
      <c r="K1312" s="200"/>
    </row>
    <row r="1313" spans="2:11">
      <c r="B1313" s="188"/>
      <c r="C1313" s="177"/>
      <c r="D1313" s="128" t="s">
        <v>410</v>
      </c>
      <c r="E1313" s="175" t="s">
        <v>3</v>
      </c>
      <c r="F1313" s="176" t="s">
        <v>425</v>
      </c>
      <c r="G1313" s="177"/>
      <c r="H1313" s="178">
        <v>34.198</v>
      </c>
      <c r="I1313" s="177"/>
      <c r="J1313" s="177"/>
      <c r="K1313" s="201"/>
    </row>
    <row r="1314" spans="2:11" ht="24">
      <c r="B1314" s="188"/>
      <c r="C1314" s="115" t="s">
        <v>1904</v>
      </c>
      <c r="D1314" s="115" t="s">
        <v>442</v>
      </c>
      <c r="E1314" s="116" t="s">
        <v>1905</v>
      </c>
      <c r="F1314" s="117" t="s">
        <v>1906</v>
      </c>
      <c r="G1314" s="118" t="s">
        <v>374</v>
      </c>
      <c r="H1314" s="119">
        <v>35.908000000000001</v>
      </c>
      <c r="I1314" s="120"/>
      <c r="J1314" s="121">
        <f>ROUND(I1314*H1314,2)</f>
        <v>0</v>
      </c>
      <c r="K1314" s="167"/>
    </row>
    <row r="1315" spans="2:11">
      <c r="B1315" s="188"/>
      <c r="C1315" s="171"/>
      <c r="D1315" s="128" t="s">
        <v>410</v>
      </c>
      <c r="E1315" s="171"/>
      <c r="F1315" s="170" t="s">
        <v>1907</v>
      </c>
      <c r="G1315" s="171"/>
      <c r="H1315" s="172">
        <v>35.908000000000001</v>
      </c>
      <c r="I1315" s="171"/>
      <c r="J1315" s="171"/>
      <c r="K1315" s="200"/>
    </row>
    <row r="1316" spans="2:11" ht="24">
      <c r="B1316" s="188"/>
      <c r="C1316" s="115" t="s">
        <v>1908</v>
      </c>
      <c r="D1316" s="115" t="s">
        <v>145</v>
      </c>
      <c r="E1316" s="116" t="s">
        <v>1909</v>
      </c>
      <c r="F1316" s="117" t="s">
        <v>1910</v>
      </c>
      <c r="G1316" s="118" t="s">
        <v>1319</v>
      </c>
      <c r="H1316" s="119">
        <v>991.74300000000005</v>
      </c>
      <c r="I1316" s="120"/>
      <c r="J1316" s="121">
        <f>ROUND(I1316*H1316,2)</f>
        <v>0</v>
      </c>
      <c r="K1316" s="167"/>
    </row>
    <row r="1317" spans="2:11" ht="12.75">
      <c r="B1317" s="188"/>
      <c r="C1317" s="10"/>
      <c r="D1317" s="106" t="s">
        <v>67</v>
      </c>
      <c r="E1317" s="202" t="s">
        <v>1911</v>
      </c>
      <c r="F1317" s="202" t="s">
        <v>1912</v>
      </c>
      <c r="G1317" s="10"/>
      <c r="H1317" s="10"/>
      <c r="I1317" s="10"/>
      <c r="J1317" s="203">
        <f>BK1317</f>
        <v>0</v>
      </c>
      <c r="K1317" s="165"/>
    </row>
    <row r="1318" spans="2:11" ht="24">
      <c r="B1318" s="188"/>
      <c r="C1318" s="115" t="s">
        <v>1913</v>
      </c>
      <c r="D1318" s="115" t="s">
        <v>145</v>
      </c>
      <c r="E1318" s="116" t="s">
        <v>1914</v>
      </c>
      <c r="F1318" s="117" t="s">
        <v>1915</v>
      </c>
      <c r="G1318" s="118" t="s">
        <v>374</v>
      </c>
      <c r="H1318" s="119">
        <v>5</v>
      </c>
      <c r="I1318" s="120"/>
      <c r="J1318" s="121">
        <f>ROUND(I1318*H1318,2)</f>
        <v>0</v>
      </c>
      <c r="K1318" s="167"/>
    </row>
    <row r="1319" spans="2:11" ht="24">
      <c r="B1319" s="188"/>
      <c r="C1319" s="115" t="s">
        <v>1916</v>
      </c>
      <c r="D1319" s="115" t="s">
        <v>145</v>
      </c>
      <c r="E1319" s="116" t="s">
        <v>1917</v>
      </c>
      <c r="F1319" s="117" t="s">
        <v>1918</v>
      </c>
      <c r="G1319" s="118" t="s">
        <v>374</v>
      </c>
      <c r="H1319" s="119">
        <v>21.4</v>
      </c>
      <c r="I1319" s="120"/>
      <c r="J1319" s="121">
        <f>ROUND(I1319*H1319,2)</f>
        <v>0</v>
      </c>
      <c r="K1319" s="167"/>
    </row>
    <row r="1320" spans="2:11">
      <c r="B1320" s="188"/>
      <c r="C1320" s="171"/>
      <c r="D1320" s="128" t="s">
        <v>410</v>
      </c>
      <c r="E1320" s="169" t="s">
        <v>3</v>
      </c>
      <c r="F1320" s="170" t="s">
        <v>1919</v>
      </c>
      <c r="G1320" s="171"/>
      <c r="H1320" s="172">
        <v>8.9</v>
      </c>
      <c r="I1320" s="171"/>
      <c r="J1320" s="171"/>
      <c r="K1320" s="200"/>
    </row>
    <row r="1321" spans="2:11">
      <c r="B1321" s="188"/>
      <c r="C1321" s="171"/>
      <c r="D1321" s="128" t="s">
        <v>410</v>
      </c>
      <c r="E1321" s="169" t="s">
        <v>3</v>
      </c>
      <c r="F1321" s="170" t="s">
        <v>1920</v>
      </c>
      <c r="G1321" s="171"/>
      <c r="H1321" s="172">
        <v>12.5</v>
      </c>
      <c r="I1321" s="171"/>
      <c r="J1321" s="171"/>
      <c r="K1321" s="200"/>
    </row>
    <row r="1322" spans="2:11">
      <c r="B1322" s="188"/>
      <c r="C1322" s="177"/>
      <c r="D1322" s="128" t="s">
        <v>410</v>
      </c>
      <c r="E1322" s="175" t="s">
        <v>3</v>
      </c>
      <c r="F1322" s="176" t="s">
        <v>425</v>
      </c>
      <c r="G1322" s="177"/>
      <c r="H1322" s="178">
        <v>21.4</v>
      </c>
      <c r="I1322" s="177"/>
      <c r="J1322" s="177"/>
      <c r="K1322" s="201"/>
    </row>
    <row r="1323" spans="2:11" ht="24">
      <c r="B1323" s="188"/>
      <c r="C1323" s="115" t="s">
        <v>1921</v>
      </c>
      <c r="D1323" s="115" t="s">
        <v>145</v>
      </c>
      <c r="E1323" s="116" t="s">
        <v>1922</v>
      </c>
      <c r="F1323" s="117" t="s">
        <v>1923</v>
      </c>
      <c r="G1323" s="118" t="s">
        <v>374</v>
      </c>
      <c r="H1323" s="119">
        <v>42.8</v>
      </c>
      <c r="I1323" s="120"/>
      <c r="J1323" s="121">
        <f>ROUND(I1323*H1323,2)</f>
        <v>0</v>
      </c>
      <c r="K1323" s="167"/>
    </row>
    <row r="1324" spans="2:11" ht="12.75">
      <c r="B1324" s="188"/>
      <c r="C1324" s="10"/>
      <c r="D1324" s="106" t="s">
        <v>67</v>
      </c>
      <c r="E1324" s="202" t="s">
        <v>1924</v>
      </c>
      <c r="F1324" s="202" t="s">
        <v>1925</v>
      </c>
      <c r="G1324" s="10"/>
      <c r="H1324" s="10"/>
      <c r="I1324" s="10"/>
      <c r="J1324" s="203">
        <f>BK1324</f>
        <v>0</v>
      </c>
      <c r="K1324" s="165"/>
    </row>
    <row r="1325" spans="2:11" ht="24">
      <c r="B1325" s="188"/>
      <c r="C1325" s="115" t="s">
        <v>1926</v>
      </c>
      <c r="D1325" s="115" t="s">
        <v>145</v>
      </c>
      <c r="E1325" s="116" t="s">
        <v>1927</v>
      </c>
      <c r="F1325" s="117" t="s">
        <v>1928</v>
      </c>
      <c r="G1325" s="118" t="s">
        <v>374</v>
      </c>
      <c r="H1325" s="119">
        <v>414.89100000000002</v>
      </c>
      <c r="I1325" s="120"/>
      <c r="J1325" s="121">
        <f>ROUND(I1325*H1325,2)</f>
        <v>0</v>
      </c>
      <c r="K1325" s="167"/>
    </row>
    <row r="1326" spans="2:11" ht="24">
      <c r="B1326" s="188"/>
      <c r="C1326" s="115" t="s">
        <v>1929</v>
      </c>
      <c r="D1326" s="115" t="s">
        <v>145</v>
      </c>
      <c r="E1326" s="116" t="s">
        <v>1930</v>
      </c>
      <c r="F1326" s="117" t="s">
        <v>1931</v>
      </c>
      <c r="G1326" s="118" t="s">
        <v>374</v>
      </c>
      <c r="H1326" s="119">
        <v>414.89100000000002</v>
      </c>
      <c r="I1326" s="120"/>
      <c r="J1326" s="121">
        <f>ROUND(I1326*H1326,2)</f>
        <v>0</v>
      </c>
      <c r="K1326" s="167"/>
    </row>
    <row r="1327" spans="2:11" ht="12">
      <c r="B1327" s="188"/>
      <c r="C1327" s="115" t="s">
        <v>1932</v>
      </c>
      <c r="D1327" s="115" t="s">
        <v>145</v>
      </c>
      <c r="E1327" s="116" t="s">
        <v>1933</v>
      </c>
      <c r="F1327" s="117" t="s">
        <v>1934</v>
      </c>
      <c r="G1327" s="118" t="s">
        <v>374</v>
      </c>
      <c r="H1327" s="119">
        <v>311.476</v>
      </c>
      <c r="I1327" s="120"/>
      <c r="J1327" s="121">
        <f>ROUND(I1327*H1327,2)</f>
        <v>0</v>
      </c>
      <c r="K1327" s="167"/>
    </row>
    <row r="1328" spans="2:11" ht="24">
      <c r="B1328" s="188"/>
      <c r="C1328" s="115" t="s">
        <v>1935</v>
      </c>
      <c r="D1328" s="115" t="s">
        <v>145</v>
      </c>
      <c r="E1328" s="116" t="s">
        <v>1936</v>
      </c>
      <c r="F1328" s="117" t="s">
        <v>1937</v>
      </c>
      <c r="G1328" s="118" t="s">
        <v>166</v>
      </c>
      <c r="H1328" s="119">
        <v>69.52</v>
      </c>
      <c r="I1328" s="120"/>
      <c r="J1328" s="121">
        <f>ROUND(I1328*H1328,2)</f>
        <v>0</v>
      </c>
      <c r="K1328" s="167"/>
    </row>
    <row r="1329" spans="2:11">
      <c r="B1329" s="188"/>
      <c r="C1329" s="194"/>
      <c r="D1329" s="128" t="s">
        <v>410</v>
      </c>
      <c r="E1329" s="195" t="s">
        <v>3</v>
      </c>
      <c r="F1329" s="196" t="s">
        <v>796</v>
      </c>
      <c r="G1329" s="194"/>
      <c r="H1329" s="195" t="s">
        <v>3</v>
      </c>
      <c r="I1329" s="194"/>
      <c r="J1329" s="194"/>
      <c r="K1329" s="205"/>
    </row>
    <row r="1330" spans="2:11">
      <c r="B1330" s="188"/>
      <c r="C1330" s="171"/>
      <c r="D1330" s="128" t="s">
        <v>410</v>
      </c>
      <c r="E1330" s="169" t="s">
        <v>3</v>
      </c>
      <c r="F1330" s="170" t="s">
        <v>908</v>
      </c>
      <c r="G1330" s="171"/>
      <c r="H1330" s="172">
        <v>3.3</v>
      </c>
      <c r="I1330" s="171"/>
      <c r="J1330" s="171"/>
      <c r="K1330" s="200"/>
    </row>
    <row r="1331" spans="2:11">
      <c r="B1331" s="188"/>
      <c r="C1331" s="171"/>
      <c r="D1331" s="128" t="s">
        <v>410</v>
      </c>
      <c r="E1331" s="169" t="s">
        <v>3</v>
      </c>
      <c r="F1331" s="170" t="s">
        <v>909</v>
      </c>
      <c r="G1331" s="171"/>
      <c r="H1331" s="172">
        <v>18.3</v>
      </c>
      <c r="I1331" s="171"/>
      <c r="J1331" s="171"/>
      <c r="K1331" s="200"/>
    </row>
    <row r="1332" spans="2:11">
      <c r="B1332" s="188"/>
      <c r="C1332" s="171"/>
      <c r="D1332" s="128" t="s">
        <v>410</v>
      </c>
      <c r="E1332" s="169" t="s">
        <v>3</v>
      </c>
      <c r="F1332" s="170" t="s">
        <v>910</v>
      </c>
      <c r="G1332" s="171"/>
      <c r="H1332" s="172">
        <v>4.9000000000000004</v>
      </c>
      <c r="I1332" s="171"/>
      <c r="J1332" s="171"/>
      <c r="K1332" s="200"/>
    </row>
    <row r="1333" spans="2:11">
      <c r="B1333" s="188"/>
      <c r="C1333" s="171"/>
      <c r="D1333" s="128" t="s">
        <v>410</v>
      </c>
      <c r="E1333" s="169" t="s">
        <v>3</v>
      </c>
      <c r="F1333" s="170" t="s">
        <v>911</v>
      </c>
      <c r="G1333" s="171"/>
      <c r="H1333" s="172">
        <v>5.9</v>
      </c>
      <c r="I1333" s="171"/>
      <c r="J1333" s="171"/>
      <c r="K1333" s="200"/>
    </row>
    <row r="1334" spans="2:11">
      <c r="B1334" s="188"/>
      <c r="C1334" s="171"/>
      <c r="D1334" s="128" t="s">
        <v>410</v>
      </c>
      <c r="E1334" s="169" t="s">
        <v>3</v>
      </c>
      <c r="F1334" s="170" t="s">
        <v>912</v>
      </c>
      <c r="G1334" s="171"/>
      <c r="H1334" s="172">
        <v>13.4</v>
      </c>
      <c r="I1334" s="171"/>
      <c r="J1334" s="171"/>
      <c r="K1334" s="200"/>
    </row>
    <row r="1335" spans="2:11">
      <c r="B1335" s="188"/>
      <c r="C1335" s="171"/>
      <c r="D1335" s="128" t="s">
        <v>410</v>
      </c>
      <c r="E1335" s="169" t="s">
        <v>3</v>
      </c>
      <c r="F1335" s="170" t="s">
        <v>913</v>
      </c>
      <c r="G1335" s="171"/>
      <c r="H1335" s="172">
        <v>14.12</v>
      </c>
      <c r="I1335" s="171"/>
      <c r="J1335" s="171"/>
      <c r="K1335" s="200"/>
    </row>
    <row r="1336" spans="2:11">
      <c r="B1336" s="188"/>
      <c r="C1336" s="194"/>
      <c r="D1336" s="128" t="s">
        <v>410</v>
      </c>
      <c r="E1336" s="195" t="s">
        <v>3</v>
      </c>
      <c r="F1336" s="196" t="s">
        <v>914</v>
      </c>
      <c r="G1336" s="194"/>
      <c r="H1336" s="195" t="s">
        <v>3</v>
      </c>
      <c r="I1336" s="194"/>
      <c r="J1336" s="194"/>
      <c r="K1336" s="205"/>
    </row>
    <row r="1337" spans="2:11">
      <c r="B1337" s="188"/>
      <c r="C1337" s="171"/>
      <c r="D1337" s="128" t="s">
        <v>410</v>
      </c>
      <c r="E1337" s="169" t="s">
        <v>3</v>
      </c>
      <c r="F1337" s="170" t="s">
        <v>915</v>
      </c>
      <c r="G1337" s="171"/>
      <c r="H1337" s="172">
        <v>6.8</v>
      </c>
      <c r="I1337" s="171"/>
      <c r="J1337" s="171"/>
      <c r="K1337" s="200"/>
    </row>
    <row r="1338" spans="2:11">
      <c r="B1338" s="188"/>
      <c r="C1338" s="171"/>
      <c r="D1338" s="128" t="s">
        <v>410</v>
      </c>
      <c r="E1338" s="169" t="s">
        <v>3</v>
      </c>
      <c r="F1338" s="170" t="s">
        <v>1938</v>
      </c>
      <c r="G1338" s="171"/>
      <c r="H1338" s="172">
        <v>2.8</v>
      </c>
      <c r="I1338" s="171"/>
      <c r="J1338" s="171"/>
      <c r="K1338" s="200"/>
    </row>
    <row r="1339" spans="2:11">
      <c r="B1339" s="188"/>
      <c r="C1339" s="177"/>
      <c r="D1339" s="128" t="s">
        <v>410</v>
      </c>
      <c r="E1339" s="175" t="s">
        <v>3</v>
      </c>
      <c r="F1339" s="176" t="s">
        <v>425</v>
      </c>
      <c r="G1339" s="177"/>
      <c r="H1339" s="178">
        <v>69.52</v>
      </c>
      <c r="I1339" s="177"/>
      <c r="J1339" s="177"/>
      <c r="K1339" s="201"/>
    </row>
    <row r="1340" spans="2:11" ht="24">
      <c r="B1340" s="188"/>
      <c r="C1340" s="115" t="s">
        <v>1939</v>
      </c>
      <c r="D1340" s="115" t="s">
        <v>442</v>
      </c>
      <c r="E1340" s="116" t="s">
        <v>1940</v>
      </c>
      <c r="F1340" s="117" t="s">
        <v>1941</v>
      </c>
      <c r="G1340" s="118" t="s">
        <v>166</v>
      </c>
      <c r="H1340" s="119">
        <v>72.995999999999995</v>
      </c>
      <c r="I1340" s="120"/>
      <c r="J1340" s="121">
        <f>ROUND(I1340*H1340,2)</f>
        <v>0</v>
      </c>
      <c r="K1340" s="167"/>
    </row>
    <row r="1341" spans="2:11">
      <c r="B1341" s="188"/>
      <c r="C1341" s="171"/>
      <c r="D1341" s="128" t="s">
        <v>410</v>
      </c>
      <c r="E1341" s="171"/>
      <c r="F1341" s="170" t="s">
        <v>1942</v>
      </c>
      <c r="G1341" s="171"/>
      <c r="H1341" s="172">
        <v>72.995999999999995</v>
      </c>
      <c r="I1341" s="171"/>
      <c r="J1341" s="171"/>
      <c r="K1341" s="200"/>
    </row>
    <row r="1342" spans="2:11" ht="12">
      <c r="B1342" s="188"/>
      <c r="C1342" s="115" t="s">
        <v>1943</v>
      </c>
      <c r="D1342" s="115" t="s">
        <v>145</v>
      </c>
      <c r="E1342" s="116" t="s">
        <v>1944</v>
      </c>
      <c r="F1342" s="117" t="s">
        <v>1945</v>
      </c>
      <c r="G1342" s="118" t="s">
        <v>374</v>
      </c>
      <c r="H1342" s="119">
        <v>180.7</v>
      </c>
      <c r="I1342" s="120"/>
      <c r="J1342" s="121">
        <f>ROUND(I1342*H1342,2)</f>
        <v>0</v>
      </c>
      <c r="K1342" s="167"/>
    </row>
    <row r="1343" spans="2:11">
      <c r="B1343" s="188"/>
      <c r="C1343" s="171"/>
      <c r="D1343" s="128" t="s">
        <v>410</v>
      </c>
      <c r="E1343" s="169" t="s">
        <v>3</v>
      </c>
      <c r="F1343" s="170" t="s">
        <v>1946</v>
      </c>
      <c r="G1343" s="171"/>
      <c r="H1343" s="172">
        <v>180.7</v>
      </c>
      <c r="I1343" s="171"/>
      <c r="J1343" s="171"/>
      <c r="K1343" s="200"/>
    </row>
    <row r="1344" spans="2:11">
      <c r="B1344" s="188"/>
      <c r="C1344" s="177"/>
      <c r="D1344" s="128" t="s">
        <v>410</v>
      </c>
      <c r="E1344" s="175" t="s">
        <v>3</v>
      </c>
      <c r="F1344" s="176" t="s">
        <v>425</v>
      </c>
      <c r="G1344" s="177"/>
      <c r="H1344" s="178">
        <v>180.7</v>
      </c>
      <c r="I1344" s="177"/>
      <c r="J1344" s="177"/>
      <c r="K1344" s="201"/>
    </row>
    <row r="1345" spans="2:11" ht="12">
      <c r="B1345" s="188"/>
      <c r="C1345" s="115" t="s">
        <v>1947</v>
      </c>
      <c r="D1345" s="115" t="s">
        <v>442</v>
      </c>
      <c r="E1345" s="116" t="s">
        <v>1948</v>
      </c>
      <c r="F1345" s="117" t="s">
        <v>1949</v>
      </c>
      <c r="G1345" s="118" t="s">
        <v>374</v>
      </c>
      <c r="H1345" s="119">
        <v>189.73500000000001</v>
      </c>
      <c r="I1345" s="120"/>
      <c r="J1345" s="121">
        <f>ROUND(I1345*H1345,2)</f>
        <v>0</v>
      </c>
      <c r="K1345" s="167"/>
    </row>
    <row r="1346" spans="2:11">
      <c r="B1346" s="188"/>
      <c r="C1346" s="171"/>
      <c r="D1346" s="128" t="s">
        <v>410</v>
      </c>
      <c r="E1346" s="171"/>
      <c r="F1346" s="170" t="s">
        <v>1950</v>
      </c>
      <c r="G1346" s="171"/>
      <c r="H1346" s="172">
        <v>189.73500000000001</v>
      </c>
      <c r="I1346" s="171"/>
      <c r="J1346" s="171"/>
      <c r="K1346" s="200"/>
    </row>
    <row r="1347" spans="2:11" ht="24">
      <c r="B1347" s="188"/>
      <c r="C1347" s="115" t="s">
        <v>1951</v>
      </c>
      <c r="D1347" s="115" t="s">
        <v>145</v>
      </c>
      <c r="E1347" s="116" t="s">
        <v>1952</v>
      </c>
      <c r="F1347" s="117" t="s">
        <v>1953</v>
      </c>
      <c r="G1347" s="118" t="s">
        <v>374</v>
      </c>
      <c r="H1347" s="119">
        <v>50</v>
      </c>
      <c r="I1347" s="120"/>
      <c r="J1347" s="121">
        <f>ROUND(I1347*H1347,2)</f>
        <v>0</v>
      </c>
      <c r="K1347" s="167"/>
    </row>
    <row r="1348" spans="2:11" ht="12">
      <c r="B1348" s="188"/>
      <c r="C1348" s="115" t="s">
        <v>1954</v>
      </c>
      <c r="D1348" s="115" t="s">
        <v>442</v>
      </c>
      <c r="E1348" s="116" t="s">
        <v>1948</v>
      </c>
      <c r="F1348" s="117" t="s">
        <v>1949</v>
      </c>
      <c r="G1348" s="118" t="s">
        <v>374</v>
      </c>
      <c r="H1348" s="119">
        <v>52.5</v>
      </c>
      <c r="I1348" s="120"/>
      <c r="J1348" s="121">
        <f>ROUND(I1348*H1348,2)</f>
        <v>0</v>
      </c>
      <c r="K1348" s="167"/>
    </row>
    <row r="1349" spans="2:11">
      <c r="B1349" s="188"/>
      <c r="C1349" s="171"/>
      <c r="D1349" s="128" t="s">
        <v>410</v>
      </c>
      <c r="E1349" s="171"/>
      <c r="F1349" s="170" t="s">
        <v>1955</v>
      </c>
      <c r="G1349" s="171"/>
      <c r="H1349" s="172">
        <v>52.5</v>
      </c>
      <c r="I1349" s="171"/>
      <c r="J1349" s="171"/>
      <c r="K1349" s="200"/>
    </row>
    <row r="1350" spans="2:11" ht="24">
      <c r="B1350" s="188"/>
      <c r="C1350" s="115" t="s">
        <v>1956</v>
      </c>
      <c r="D1350" s="115" t="s">
        <v>145</v>
      </c>
      <c r="E1350" s="116" t="s">
        <v>1957</v>
      </c>
      <c r="F1350" s="117" t="s">
        <v>1958</v>
      </c>
      <c r="G1350" s="118" t="s">
        <v>374</v>
      </c>
      <c r="H1350" s="119">
        <v>414.89100000000002</v>
      </c>
      <c r="I1350" s="120"/>
      <c r="J1350" s="121">
        <f>ROUND(I1350*H1350,2)</f>
        <v>0</v>
      </c>
      <c r="K1350" s="167"/>
    </row>
    <row r="1351" spans="2:11" ht="24">
      <c r="B1351" s="188"/>
      <c r="C1351" s="115" t="s">
        <v>1959</v>
      </c>
      <c r="D1351" s="115" t="s">
        <v>145</v>
      </c>
      <c r="E1351" s="116" t="s">
        <v>1960</v>
      </c>
      <c r="F1351" s="117" t="s">
        <v>1961</v>
      </c>
      <c r="G1351" s="118" t="s">
        <v>374</v>
      </c>
      <c r="H1351" s="119">
        <v>253.48099999999999</v>
      </c>
      <c r="I1351" s="120"/>
      <c r="J1351" s="121">
        <f>ROUND(I1351*H1351,2)</f>
        <v>0</v>
      </c>
      <c r="K1351" s="167"/>
    </row>
    <row r="1352" spans="2:11" ht="22.5">
      <c r="B1352" s="188"/>
      <c r="C1352" s="171"/>
      <c r="D1352" s="128" t="s">
        <v>410</v>
      </c>
      <c r="E1352" s="169" t="s">
        <v>3</v>
      </c>
      <c r="F1352" s="170" t="s">
        <v>1962</v>
      </c>
      <c r="G1352" s="171"/>
      <c r="H1352" s="172">
        <v>177.65</v>
      </c>
      <c r="I1352" s="171"/>
      <c r="J1352" s="171"/>
      <c r="K1352" s="200"/>
    </row>
    <row r="1353" spans="2:11" ht="22.5">
      <c r="B1353" s="188"/>
      <c r="C1353" s="171"/>
      <c r="D1353" s="128" t="s">
        <v>410</v>
      </c>
      <c r="E1353" s="169" t="s">
        <v>3</v>
      </c>
      <c r="F1353" s="170" t="s">
        <v>1963</v>
      </c>
      <c r="G1353" s="171"/>
      <c r="H1353" s="172">
        <v>151.34100000000001</v>
      </c>
      <c r="I1353" s="171"/>
      <c r="J1353" s="171"/>
      <c r="K1353" s="200"/>
    </row>
    <row r="1354" spans="2:11">
      <c r="B1354" s="188"/>
      <c r="C1354" s="190"/>
      <c r="D1354" s="128" t="s">
        <v>410</v>
      </c>
      <c r="E1354" s="191" t="s">
        <v>3</v>
      </c>
      <c r="F1354" s="192" t="s">
        <v>672</v>
      </c>
      <c r="G1354" s="190"/>
      <c r="H1354" s="193">
        <v>328.99099999999999</v>
      </c>
      <c r="I1354" s="190"/>
      <c r="J1354" s="190"/>
      <c r="K1354" s="206"/>
    </row>
    <row r="1355" spans="2:11">
      <c r="B1355" s="188"/>
      <c r="C1355" s="194"/>
      <c r="D1355" s="128" t="s">
        <v>410</v>
      </c>
      <c r="E1355" s="195" t="s">
        <v>3</v>
      </c>
      <c r="F1355" s="196" t="s">
        <v>1964</v>
      </c>
      <c r="G1355" s="194"/>
      <c r="H1355" s="195" t="s">
        <v>3</v>
      </c>
      <c r="I1355" s="194"/>
      <c r="J1355" s="194"/>
      <c r="K1355" s="205"/>
    </row>
    <row r="1356" spans="2:11">
      <c r="B1356" s="188"/>
      <c r="C1356" s="171"/>
      <c r="D1356" s="128" t="s">
        <v>410</v>
      </c>
      <c r="E1356" s="169" t="s">
        <v>3</v>
      </c>
      <c r="F1356" s="170" t="s">
        <v>1965</v>
      </c>
      <c r="G1356" s="171"/>
      <c r="H1356" s="172">
        <v>-8.8800000000000008</v>
      </c>
      <c r="I1356" s="171"/>
      <c r="J1356" s="171"/>
      <c r="K1356" s="200"/>
    </row>
    <row r="1357" spans="2:11">
      <c r="B1357" s="188"/>
      <c r="C1357" s="171"/>
      <c r="D1357" s="128" t="s">
        <v>410</v>
      </c>
      <c r="E1357" s="169" t="s">
        <v>3</v>
      </c>
      <c r="F1357" s="170" t="s">
        <v>1966</v>
      </c>
      <c r="G1357" s="171"/>
      <c r="H1357" s="172">
        <v>-11.68</v>
      </c>
      <c r="I1357" s="171"/>
      <c r="J1357" s="171"/>
      <c r="K1357" s="200"/>
    </row>
    <row r="1358" spans="2:11">
      <c r="B1358" s="188"/>
      <c r="C1358" s="171"/>
      <c r="D1358" s="128" t="s">
        <v>410</v>
      </c>
      <c r="E1358" s="169" t="s">
        <v>3</v>
      </c>
      <c r="F1358" s="170" t="s">
        <v>1967</v>
      </c>
      <c r="G1358" s="171"/>
      <c r="H1358" s="172">
        <v>-8.98</v>
      </c>
      <c r="I1358" s="171"/>
      <c r="J1358" s="171"/>
      <c r="K1358" s="200"/>
    </row>
    <row r="1359" spans="2:11">
      <c r="B1359" s="188"/>
      <c r="C1359" s="171"/>
      <c r="D1359" s="128" t="s">
        <v>410</v>
      </c>
      <c r="E1359" s="169" t="s">
        <v>3</v>
      </c>
      <c r="F1359" s="170" t="s">
        <v>1968</v>
      </c>
      <c r="G1359" s="171"/>
      <c r="H1359" s="172">
        <v>-12.12</v>
      </c>
      <c r="I1359" s="171"/>
      <c r="J1359" s="171"/>
      <c r="K1359" s="200"/>
    </row>
    <row r="1360" spans="2:11">
      <c r="B1360" s="188"/>
      <c r="C1360" s="171"/>
      <c r="D1360" s="128" t="s">
        <v>410</v>
      </c>
      <c r="E1360" s="169" t="s">
        <v>3</v>
      </c>
      <c r="F1360" s="170" t="s">
        <v>1969</v>
      </c>
      <c r="G1360" s="171"/>
      <c r="H1360" s="172">
        <v>-8.98</v>
      </c>
      <c r="I1360" s="171"/>
      <c r="J1360" s="171"/>
      <c r="K1360" s="200"/>
    </row>
    <row r="1361" spans="2:11">
      <c r="B1361" s="188"/>
      <c r="C1361" s="171"/>
      <c r="D1361" s="128" t="s">
        <v>410</v>
      </c>
      <c r="E1361" s="169" t="s">
        <v>3</v>
      </c>
      <c r="F1361" s="170" t="s">
        <v>1970</v>
      </c>
      <c r="G1361" s="171"/>
      <c r="H1361" s="172">
        <v>-8.98</v>
      </c>
      <c r="I1361" s="171"/>
      <c r="J1361" s="171"/>
      <c r="K1361" s="200"/>
    </row>
    <row r="1362" spans="2:11">
      <c r="B1362" s="188"/>
      <c r="C1362" s="171"/>
      <c r="D1362" s="128" t="s">
        <v>410</v>
      </c>
      <c r="E1362" s="169" t="s">
        <v>3</v>
      </c>
      <c r="F1362" s="170" t="s">
        <v>1971</v>
      </c>
      <c r="G1362" s="171"/>
      <c r="H1362" s="172">
        <v>-9.6199999999999992</v>
      </c>
      <c r="I1362" s="171"/>
      <c r="J1362" s="171"/>
      <c r="K1362" s="200"/>
    </row>
    <row r="1363" spans="2:11">
      <c r="B1363" s="188"/>
      <c r="C1363" s="171"/>
      <c r="D1363" s="128" t="s">
        <v>410</v>
      </c>
      <c r="E1363" s="169" t="s">
        <v>3</v>
      </c>
      <c r="F1363" s="170" t="s">
        <v>1972</v>
      </c>
      <c r="G1363" s="171"/>
      <c r="H1363" s="172">
        <v>-6.27</v>
      </c>
      <c r="I1363" s="171"/>
      <c r="J1363" s="171"/>
      <c r="K1363" s="200"/>
    </row>
    <row r="1364" spans="2:11">
      <c r="B1364" s="188"/>
      <c r="C1364" s="190"/>
      <c r="D1364" s="128" t="s">
        <v>410</v>
      </c>
      <c r="E1364" s="191" t="s">
        <v>3</v>
      </c>
      <c r="F1364" s="192" t="s">
        <v>672</v>
      </c>
      <c r="G1364" s="190"/>
      <c r="H1364" s="193">
        <v>-75.510000000000005</v>
      </c>
      <c r="I1364" s="190"/>
      <c r="J1364" s="190"/>
      <c r="K1364" s="206"/>
    </row>
    <row r="1365" spans="2:11">
      <c r="B1365" s="188"/>
      <c r="C1365" s="177"/>
      <c r="D1365" s="128" t="s">
        <v>410</v>
      </c>
      <c r="E1365" s="175" t="s">
        <v>3</v>
      </c>
      <c r="F1365" s="176" t="s">
        <v>425</v>
      </c>
      <c r="G1365" s="177"/>
      <c r="H1365" s="178">
        <v>253.48099999999999</v>
      </c>
      <c r="I1365" s="177"/>
      <c r="J1365" s="177"/>
      <c r="K1365" s="201"/>
    </row>
    <row r="1366" spans="2:11" ht="24">
      <c r="B1366" s="188"/>
      <c r="C1366" s="115" t="s">
        <v>1973</v>
      </c>
      <c r="D1366" s="115" t="s">
        <v>145</v>
      </c>
      <c r="E1366" s="116" t="s">
        <v>1974</v>
      </c>
      <c r="F1366" s="117" t="s">
        <v>1975</v>
      </c>
      <c r="G1366" s="118" t="s">
        <v>374</v>
      </c>
      <c r="H1366" s="119">
        <v>414.89100000000002</v>
      </c>
      <c r="I1366" s="120"/>
      <c r="J1366" s="121">
        <f>ROUND(I1366*H1366,2)</f>
        <v>0</v>
      </c>
      <c r="K1366" s="167"/>
    </row>
    <row r="1367" spans="2:11">
      <c r="B1367" s="188"/>
      <c r="C1367" s="171"/>
      <c r="D1367" s="128" t="s">
        <v>410</v>
      </c>
      <c r="E1367" s="169" t="s">
        <v>3</v>
      </c>
      <c r="F1367" s="170" t="s">
        <v>1976</v>
      </c>
      <c r="G1367" s="171"/>
      <c r="H1367" s="172">
        <v>414.89100000000002</v>
      </c>
      <c r="I1367" s="171"/>
      <c r="J1367" s="171"/>
      <c r="K1367" s="200"/>
    </row>
    <row r="1368" spans="2:11">
      <c r="B1368" s="188"/>
      <c r="C1368" s="177"/>
      <c r="D1368" s="128" t="s">
        <v>410</v>
      </c>
      <c r="E1368" s="175" t="s">
        <v>3</v>
      </c>
      <c r="F1368" s="176" t="s">
        <v>425</v>
      </c>
      <c r="G1368" s="177"/>
      <c r="H1368" s="178">
        <v>414.89100000000002</v>
      </c>
      <c r="I1368" s="177"/>
      <c r="J1368" s="177"/>
      <c r="K1368" s="201"/>
    </row>
    <row r="1369" spans="2:11" ht="24">
      <c r="B1369" s="188"/>
      <c r="C1369" s="115" t="s">
        <v>1977</v>
      </c>
      <c r="D1369" s="115" t="s">
        <v>145</v>
      </c>
      <c r="E1369" s="116" t="s">
        <v>1978</v>
      </c>
      <c r="F1369" s="117" t="s">
        <v>1979</v>
      </c>
      <c r="G1369" s="118" t="s">
        <v>288</v>
      </c>
      <c r="H1369" s="119">
        <v>2241.5</v>
      </c>
      <c r="I1369" s="120"/>
      <c r="J1369" s="121">
        <f>ROUND(I1369*H1369,2)</f>
        <v>0</v>
      </c>
      <c r="K1369" s="167"/>
    </row>
    <row r="1370" spans="2:11">
      <c r="B1370" s="188"/>
      <c r="C1370" s="171"/>
      <c r="D1370" s="128" t="s">
        <v>410</v>
      </c>
      <c r="E1370" s="169" t="s">
        <v>3</v>
      </c>
      <c r="F1370" s="170" t="s">
        <v>1980</v>
      </c>
      <c r="G1370" s="171"/>
      <c r="H1370" s="172">
        <v>2241.5</v>
      </c>
      <c r="I1370" s="171"/>
      <c r="J1370" s="171"/>
      <c r="K1370" s="200"/>
    </row>
    <row r="1371" spans="2:11">
      <c r="B1371" s="188"/>
      <c r="C1371" s="177"/>
      <c r="D1371" s="128" t="s">
        <v>410</v>
      </c>
      <c r="E1371" s="175" t="s">
        <v>3</v>
      </c>
      <c r="F1371" s="176" t="s">
        <v>425</v>
      </c>
      <c r="G1371" s="177"/>
      <c r="H1371" s="178">
        <v>2241.5</v>
      </c>
      <c r="I1371" s="177"/>
      <c r="J1371" s="177"/>
      <c r="K1371" s="201"/>
    </row>
    <row r="1372" spans="2:11" ht="24">
      <c r="B1372" s="188"/>
      <c r="C1372" s="115" t="s">
        <v>1981</v>
      </c>
      <c r="D1372" s="115" t="s">
        <v>145</v>
      </c>
      <c r="E1372" s="116" t="s">
        <v>1982</v>
      </c>
      <c r="F1372" s="117" t="s">
        <v>1983</v>
      </c>
      <c r="G1372" s="118" t="s">
        <v>288</v>
      </c>
      <c r="H1372" s="119">
        <v>1277</v>
      </c>
      <c r="I1372" s="120"/>
      <c r="J1372" s="121">
        <f>ROUND(I1372*H1372,2)</f>
        <v>0</v>
      </c>
      <c r="K1372" s="167"/>
    </row>
    <row r="1373" spans="2:11">
      <c r="B1373" s="188"/>
      <c r="C1373" s="171"/>
      <c r="D1373" s="128" t="s">
        <v>410</v>
      </c>
      <c r="E1373" s="169" t="s">
        <v>3</v>
      </c>
      <c r="F1373" s="170" t="s">
        <v>1984</v>
      </c>
      <c r="G1373" s="171"/>
      <c r="H1373" s="172">
        <v>1277</v>
      </c>
      <c r="I1373" s="171"/>
      <c r="J1373" s="171"/>
      <c r="K1373" s="200"/>
    </row>
    <row r="1374" spans="2:11">
      <c r="B1374" s="188"/>
      <c r="C1374" s="177"/>
      <c r="D1374" s="128" t="s">
        <v>410</v>
      </c>
      <c r="E1374" s="175" t="s">
        <v>3</v>
      </c>
      <c r="F1374" s="176" t="s">
        <v>425</v>
      </c>
      <c r="G1374" s="177"/>
      <c r="H1374" s="178">
        <v>1277</v>
      </c>
      <c r="I1374" s="177"/>
      <c r="J1374" s="177"/>
      <c r="K1374" s="201"/>
    </row>
    <row r="1375" spans="2:11" ht="12">
      <c r="B1375" s="188"/>
      <c r="C1375" s="115" t="s">
        <v>1985</v>
      </c>
      <c r="D1375" s="115" t="s">
        <v>145</v>
      </c>
      <c r="E1375" s="116" t="s">
        <v>1986</v>
      </c>
      <c r="F1375" s="117" t="s">
        <v>1987</v>
      </c>
      <c r="G1375" s="118" t="s">
        <v>288</v>
      </c>
      <c r="H1375" s="119">
        <v>3518.5</v>
      </c>
      <c r="I1375" s="120"/>
      <c r="J1375" s="121">
        <f>ROUND(I1375*H1375,2)</f>
        <v>0</v>
      </c>
      <c r="K1375" s="167"/>
    </row>
    <row r="1376" spans="2:11" ht="48">
      <c r="B1376" s="188"/>
      <c r="C1376" s="115" t="s">
        <v>1988</v>
      </c>
      <c r="D1376" s="115" t="s">
        <v>145</v>
      </c>
      <c r="E1376" s="116" t="s">
        <v>1989</v>
      </c>
      <c r="F1376" s="117" t="s">
        <v>1990</v>
      </c>
      <c r="G1376" s="118" t="s">
        <v>288</v>
      </c>
      <c r="H1376" s="119">
        <v>2241.5</v>
      </c>
      <c r="I1376" s="120"/>
      <c r="J1376" s="121">
        <f>ROUND(I1376*H1376,2)</f>
        <v>0</v>
      </c>
      <c r="K1376" s="167"/>
    </row>
    <row r="1377" spans="2:11" ht="48.75">
      <c r="B1377" s="188"/>
      <c r="C1377" s="1"/>
      <c r="D1377" s="128" t="s">
        <v>1052</v>
      </c>
      <c r="E1377" s="1"/>
      <c r="F1377" s="207" t="s">
        <v>1991</v>
      </c>
      <c r="G1377" s="1"/>
      <c r="H1377" s="1"/>
      <c r="I1377" s="1"/>
      <c r="J1377" s="1"/>
      <c r="K1377" s="159"/>
    </row>
    <row r="1378" spans="2:11" ht="60">
      <c r="B1378" s="188"/>
      <c r="C1378" s="115" t="s">
        <v>1992</v>
      </c>
      <c r="D1378" s="115" t="s">
        <v>145</v>
      </c>
      <c r="E1378" s="116" t="s">
        <v>1993</v>
      </c>
      <c r="F1378" s="117" t="s">
        <v>1994</v>
      </c>
      <c r="G1378" s="118" t="s">
        <v>288</v>
      </c>
      <c r="H1378" s="119">
        <v>1277</v>
      </c>
      <c r="I1378" s="120"/>
      <c r="J1378" s="121">
        <f>ROUND(I1378*H1378,2)</f>
        <v>0</v>
      </c>
      <c r="K1378" s="167"/>
    </row>
    <row r="1379" spans="2:11" ht="48.75">
      <c r="B1379" s="188"/>
      <c r="C1379" s="1"/>
      <c r="D1379" s="128" t="s">
        <v>1052</v>
      </c>
      <c r="E1379" s="1"/>
      <c r="F1379" s="207" t="s">
        <v>1991</v>
      </c>
      <c r="G1379" s="1"/>
      <c r="H1379" s="1"/>
      <c r="I1379" s="1"/>
      <c r="J1379" s="1"/>
      <c r="K1379" s="159"/>
    </row>
    <row r="1380" spans="2:11" ht="12">
      <c r="B1380" s="188"/>
      <c r="C1380" s="115" t="s">
        <v>1995</v>
      </c>
      <c r="D1380" s="115" t="s">
        <v>145</v>
      </c>
      <c r="E1380" s="116" t="s">
        <v>1996</v>
      </c>
      <c r="F1380" s="117" t="s">
        <v>1997</v>
      </c>
      <c r="G1380" s="118" t="s">
        <v>414</v>
      </c>
      <c r="H1380" s="119">
        <v>200</v>
      </c>
      <c r="I1380" s="120"/>
      <c r="J1380" s="121">
        <f>ROUND(I1380*H1380,2)</f>
        <v>0</v>
      </c>
      <c r="K1380" s="167"/>
    </row>
    <row r="1381" spans="2:11" ht="22.5">
      <c r="B1381" s="188"/>
      <c r="C1381" s="171"/>
      <c r="D1381" s="128" t="s">
        <v>410</v>
      </c>
      <c r="E1381" s="169" t="s">
        <v>3</v>
      </c>
      <c r="F1381" s="170" t="s">
        <v>1998</v>
      </c>
      <c r="G1381" s="171"/>
      <c r="H1381" s="172">
        <v>200</v>
      </c>
      <c r="I1381" s="171"/>
      <c r="J1381" s="171"/>
      <c r="K1381" s="200"/>
    </row>
    <row r="1382" spans="2:11">
      <c r="B1382" s="188"/>
      <c r="C1382" s="177"/>
      <c r="D1382" s="128" t="s">
        <v>410</v>
      </c>
      <c r="E1382" s="175" t="s">
        <v>3</v>
      </c>
      <c r="F1382" s="176" t="s">
        <v>425</v>
      </c>
      <c r="G1382" s="177"/>
      <c r="H1382" s="178">
        <v>200</v>
      </c>
      <c r="I1382" s="177"/>
      <c r="J1382" s="177"/>
      <c r="K1382" s="201"/>
    </row>
    <row r="1383" spans="2:11" ht="24">
      <c r="B1383" s="188"/>
      <c r="C1383" s="115">
        <v>321</v>
      </c>
      <c r="D1383" s="115" t="s">
        <v>145</v>
      </c>
      <c r="E1383" s="116" t="s">
        <v>1999</v>
      </c>
      <c r="F1383" s="117" t="s">
        <v>2000</v>
      </c>
      <c r="G1383" s="118" t="s">
        <v>463</v>
      </c>
      <c r="H1383" s="119">
        <v>4</v>
      </c>
      <c r="I1383" s="120"/>
      <c r="J1383" s="121">
        <f t="shared" ref="J1383:J1391" si="1">ROUND(I1383*H1383,2)</f>
        <v>0</v>
      </c>
      <c r="K1383" s="167"/>
    </row>
    <row r="1384" spans="2:11" ht="24">
      <c r="B1384" s="188"/>
      <c r="C1384" s="115">
        <v>322</v>
      </c>
      <c r="D1384" s="115" t="s">
        <v>145</v>
      </c>
      <c r="E1384" s="116" t="s">
        <v>2001</v>
      </c>
      <c r="F1384" s="117" t="s">
        <v>2002</v>
      </c>
      <c r="G1384" s="118" t="s">
        <v>463</v>
      </c>
      <c r="H1384" s="119">
        <v>1</v>
      </c>
      <c r="I1384" s="120"/>
      <c r="J1384" s="121">
        <f t="shared" si="1"/>
        <v>0</v>
      </c>
      <c r="K1384" s="167"/>
    </row>
    <row r="1385" spans="2:11" ht="24">
      <c r="B1385" s="188"/>
      <c r="C1385" s="115">
        <v>323</v>
      </c>
      <c r="D1385" s="115" t="s">
        <v>145</v>
      </c>
      <c r="E1385" s="116" t="s">
        <v>2003</v>
      </c>
      <c r="F1385" s="117" t="s">
        <v>2004</v>
      </c>
      <c r="G1385" s="118" t="s">
        <v>463</v>
      </c>
      <c r="H1385" s="119">
        <v>1</v>
      </c>
      <c r="I1385" s="120"/>
      <c r="J1385" s="121">
        <f t="shared" si="1"/>
        <v>0</v>
      </c>
      <c r="K1385" s="167"/>
    </row>
    <row r="1386" spans="2:11" ht="24">
      <c r="B1386" s="188"/>
      <c r="C1386" s="115">
        <v>324</v>
      </c>
      <c r="D1386" s="115" t="s">
        <v>145</v>
      </c>
      <c r="E1386" s="116" t="s">
        <v>2005</v>
      </c>
      <c r="F1386" s="117" t="s">
        <v>2006</v>
      </c>
      <c r="G1386" s="118" t="s">
        <v>463</v>
      </c>
      <c r="H1386" s="119">
        <v>1</v>
      </c>
      <c r="I1386" s="120"/>
      <c r="J1386" s="121">
        <f t="shared" si="1"/>
        <v>0</v>
      </c>
      <c r="K1386" s="167"/>
    </row>
    <row r="1387" spans="2:11" ht="24">
      <c r="B1387" s="188"/>
      <c r="C1387" s="115">
        <v>325</v>
      </c>
      <c r="D1387" s="115" t="s">
        <v>145</v>
      </c>
      <c r="E1387" s="116" t="s">
        <v>2007</v>
      </c>
      <c r="F1387" s="117" t="s">
        <v>2008</v>
      </c>
      <c r="G1387" s="118" t="s">
        <v>463</v>
      </c>
      <c r="H1387" s="119">
        <v>9</v>
      </c>
      <c r="I1387" s="120"/>
      <c r="J1387" s="121">
        <f t="shared" si="1"/>
        <v>0</v>
      </c>
      <c r="K1387" s="167"/>
    </row>
    <row r="1388" spans="2:11" ht="24">
      <c r="B1388" s="188"/>
      <c r="C1388" s="115">
        <v>326</v>
      </c>
      <c r="D1388" s="115" t="s">
        <v>145</v>
      </c>
      <c r="E1388" s="116" t="s">
        <v>2009</v>
      </c>
      <c r="F1388" s="117" t="s">
        <v>2010</v>
      </c>
      <c r="G1388" s="118" t="s">
        <v>463</v>
      </c>
      <c r="H1388" s="119">
        <v>1</v>
      </c>
      <c r="I1388" s="120"/>
      <c r="J1388" s="121">
        <f t="shared" si="1"/>
        <v>0</v>
      </c>
      <c r="K1388" s="167"/>
    </row>
    <row r="1389" spans="2:11" ht="24">
      <c r="B1389" s="188"/>
      <c r="C1389" s="115">
        <v>327</v>
      </c>
      <c r="D1389" s="115" t="s">
        <v>442</v>
      </c>
      <c r="E1389" s="116" t="s">
        <v>2011</v>
      </c>
      <c r="F1389" s="117" t="s">
        <v>2012</v>
      </c>
      <c r="G1389" s="118" t="s">
        <v>171</v>
      </c>
      <c r="H1389" s="119">
        <v>1</v>
      </c>
      <c r="I1389" s="120"/>
      <c r="J1389" s="121">
        <f t="shared" si="1"/>
        <v>0</v>
      </c>
      <c r="K1389" s="167"/>
    </row>
    <row r="1390" spans="2:11" ht="24">
      <c r="B1390" s="188"/>
      <c r="C1390" s="115">
        <v>328</v>
      </c>
      <c r="D1390" s="115" t="s">
        <v>145</v>
      </c>
      <c r="E1390" s="116" t="s">
        <v>2013</v>
      </c>
      <c r="F1390" s="117" t="s">
        <v>2014</v>
      </c>
      <c r="G1390" s="118" t="s">
        <v>463</v>
      </c>
      <c r="H1390" s="119">
        <v>1</v>
      </c>
      <c r="I1390" s="120"/>
      <c r="J1390" s="121">
        <f t="shared" si="1"/>
        <v>0</v>
      </c>
      <c r="K1390" s="167"/>
    </row>
    <row r="1391" spans="2:11" ht="24">
      <c r="B1391" s="188"/>
      <c r="C1391" s="115">
        <v>329</v>
      </c>
      <c r="D1391" s="115" t="s">
        <v>145</v>
      </c>
      <c r="E1391" s="116" t="s">
        <v>2015</v>
      </c>
      <c r="F1391" s="117" t="s">
        <v>2016</v>
      </c>
      <c r="G1391" s="118" t="s">
        <v>463</v>
      </c>
      <c r="H1391" s="119">
        <v>1</v>
      </c>
      <c r="I1391" s="120"/>
      <c r="J1391" s="121">
        <f t="shared" si="1"/>
        <v>0</v>
      </c>
      <c r="K1391" s="167"/>
    </row>
    <row r="1392" spans="2:11" ht="12">
      <c r="B1392" s="188"/>
      <c r="C1392" s="115">
        <v>330</v>
      </c>
      <c r="D1392" s="115" t="s">
        <v>145</v>
      </c>
      <c r="E1392" s="116" t="s">
        <v>501</v>
      </c>
      <c r="F1392" s="117" t="s">
        <v>502</v>
      </c>
      <c r="G1392" s="118" t="s">
        <v>463</v>
      </c>
      <c r="H1392" s="119">
        <v>1</v>
      </c>
      <c r="I1392" s="120"/>
      <c r="J1392" s="121">
        <f t="shared" ref="J1392:J1400" si="2">ROUND(I1392*H1392,2)</f>
        <v>0</v>
      </c>
      <c r="K1392" s="167"/>
    </row>
    <row r="1393" spans="2:11" ht="24">
      <c r="B1393" s="188"/>
      <c r="C1393" s="115">
        <v>331</v>
      </c>
      <c r="D1393" s="115" t="s">
        <v>145</v>
      </c>
      <c r="E1393" s="116" t="s">
        <v>2017</v>
      </c>
      <c r="F1393" s="117" t="s">
        <v>2018</v>
      </c>
      <c r="G1393" s="118" t="s">
        <v>507</v>
      </c>
      <c r="H1393" s="119">
        <v>1</v>
      </c>
      <c r="I1393" s="120"/>
      <c r="J1393" s="121">
        <f t="shared" si="2"/>
        <v>0</v>
      </c>
      <c r="K1393" s="167"/>
    </row>
    <row r="1394" spans="2:11" ht="24">
      <c r="B1394" s="188"/>
      <c r="C1394" s="115">
        <v>332</v>
      </c>
      <c r="D1394" s="115" t="s">
        <v>145</v>
      </c>
      <c r="E1394" s="116" t="s">
        <v>2019</v>
      </c>
      <c r="F1394" s="117" t="s">
        <v>2020</v>
      </c>
      <c r="G1394" s="118" t="s">
        <v>507</v>
      </c>
      <c r="H1394" s="119">
        <v>1</v>
      </c>
      <c r="I1394" s="120"/>
      <c r="J1394" s="121">
        <f t="shared" si="2"/>
        <v>0</v>
      </c>
      <c r="K1394" s="167"/>
    </row>
    <row r="1395" spans="2:11" ht="12">
      <c r="B1395" s="188"/>
      <c r="C1395" s="115">
        <v>333</v>
      </c>
      <c r="D1395" s="115" t="s">
        <v>145</v>
      </c>
      <c r="E1395" s="116" t="s">
        <v>2021</v>
      </c>
      <c r="F1395" s="117" t="s">
        <v>2022</v>
      </c>
      <c r="G1395" s="118" t="s">
        <v>463</v>
      </c>
      <c r="H1395" s="119">
        <v>1</v>
      </c>
      <c r="I1395" s="120"/>
      <c r="J1395" s="121">
        <f t="shared" si="2"/>
        <v>0</v>
      </c>
      <c r="K1395" s="167"/>
    </row>
    <row r="1396" spans="2:11" ht="24">
      <c r="B1396" s="188"/>
      <c r="C1396" s="115">
        <v>334</v>
      </c>
      <c r="D1396" s="115" t="s">
        <v>145</v>
      </c>
      <c r="E1396" s="116" t="s">
        <v>505</v>
      </c>
      <c r="F1396" s="117" t="s">
        <v>506</v>
      </c>
      <c r="G1396" s="118" t="s">
        <v>507</v>
      </c>
      <c r="H1396" s="119">
        <v>1</v>
      </c>
      <c r="I1396" s="120"/>
      <c r="J1396" s="121">
        <f t="shared" si="2"/>
        <v>0</v>
      </c>
      <c r="K1396" s="167"/>
    </row>
    <row r="1397" spans="2:11" ht="24">
      <c r="B1397" s="188"/>
      <c r="C1397" s="115">
        <v>335</v>
      </c>
      <c r="D1397" s="115" t="s">
        <v>145</v>
      </c>
      <c r="E1397" s="116" t="s">
        <v>2023</v>
      </c>
      <c r="F1397" s="117" t="s">
        <v>2024</v>
      </c>
      <c r="G1397" s="118" t="s">
        <v>507</v>
      </c>
      <c r="H1397" s="119">
        <v>1</v>
      </c>
      <c r="I1397" s="120"/>
      <c r="J1397" s="121">
        <f t="shared" si="2"/>
        <v>0</v>
      </c>
      <c r="K1397" s="167"/>
    </row>
    <row r="1398" spans="2:11" ht="24">
      <c r="B1398" s="188"/>
      <c r="C1398" s="115">
        <v>336</v>
      </c>
      <c r="D1398" s="115" t="s">
        <v>145</v>
      </c>
      <c r="E1398" s="116" t="s">
        <v>2025</v>
      </c>
      <c r="F1398" s="117" t="s">
        <v>2026</v>
      </c>
      <c r="G1398" s="118" t="s">
        <v>507</v>
      </c>
      <c r="H1398" s="119">
        <v>1</v>
      </c>
      <c r="I1398" s="120"/>
      <c r="J1398" s="121">
        <f t="shared" si="2"/>
        <v>0</v>
      </c>
      <c r="K1398" s="167"/>
    </row>
    <row r="1399" spans="2:11" ht="24">
      <c r="B1399" s="188"/>
      <c r="C1399" s="115">
        <v>337</v>
      </c>
      <c r="D1399" s="115" t="s">
        <v>145</v>
      </c>
      <c r="E1399" s="116" t="s">
        <v>2027</v>
      </c>
      <c r="F1399" s="117" t="s">
        <v>2028</v>
      </c>
      <c r="G1399" s="118" t="s">
        <v>507</v>
      </c>
      <c r="H1399" s="119">
        <v>1</v>
      </c>
      <c r="I1399" s="120"/>
      <c r="J1399" s="121">
        <f t="shared" si="2"/>
        <v>0</v>
      </c>
      <c r="K1399" s="167"/>
    </row>
    <row r="1400" spans="2:11" ht="24">
      <c r="B1400" s="197"/>
      <c r="C1400" s="115">
        <v>338</v>
      </c>
      <c r="D1400" s="208" t="s">
        <v>145</v>
      </c>
      <c r="E1400" s="209" t="s">
        <v>508</v>
      </c>
      <c r="F1400" s="210" t="s">
        <v>509</v>
      </c>
      <c r="G1400" s="211" t="s">
        <v>507</v>
      </c>
      <c r="H1400" s="212">
        <v>1</v>
      </c>
      <c r="I1400" s="120"/>
      <c r="J1400" s="213">
        <f t="shared" si="2"/>
        <v>0</v>
      </c>
      <c r="K1400" s="214"/>
    </row>
  </sheetData>
  <autoFilter ref="C79:K111" xr:uid="{00000000-0009-0000-0000-000002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FE0FE-643A-49BD-A320-6B3B83D469DD}">
  <sheetPr>
    <pageSetUpPr fitToPage="1"/>
  </sheetPr>
  <dimension ref="B2:BM215"/>
  <sheetViews>
    <sheetView showGridLines="0" topLeftCell="A186" zoomScaleNormal="100" workbookViewId="0">
      <selection activeCell="V208" sqref="V20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236" t="s">
        <v>6</v>
      </c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2" t="s">
        <v>80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77</v>
      </c>
    </row>
    <row r="4" spans="2:46" ht="24.95" customHeight="1">
      <c r="B4" s="15"/>
      <c r="D4" s="16" t="s">
        <v>122</v>
      </c>
      <c r="L4" s="15"/>
      <c r="M4" s="81" t="s">
        <v>11</v>
      </c>
      <c r="AT4" s="12" t="s">
        <v>4</v>
      </c>
    </row>
    <row r="5" spans="2:46" ht="6.95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234" t="str">
        <f>'Rekapitulace stavby'!K6</f>
        <v>INFRASTRUKTURA PRO ELEKTROMOBILITU - lokalita Mírová</v>
      </c>
      <c r="F7" s="235"/>
      <c r="G7" s="235"/>
      <c r="H7" s="235"/>
      <c r="L7" s="15"/>
    </row>
    <row r="8" spans="2:46" s="1" customFormat="1" ht="12" customHeight="1">
      <c r="B8" s="27"/>
      <c r="D8" s="22" t="s">
        <v>123</v>
      </c>
      <c r="L8" s="27"/>
    </row>
    <row r="9" spans="2:46" s="1" customFormat="1" ht="16.5" customHeight="1">
      <c r="B9" s="27"/>
      <c r="E9" s="232" t="s">
        <v>2029</v>
      </c>
      <c r="F9" s="233"/>
      <c r="G9" s="233"/>
      <c r="H9" s="233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2" t="s">
        <v>18</v>
      </c>
      <c r="F11" s="20" t="s">
        <v>3</v>
      </c>
      <c r="I11" s="22" t="s">
        <v>19</v>
      </c>
      <c r="J11" s="20" t="s">
        <v>3</v>
      </c>
      <c r="L11" s="27"/>
    </row>
    <row r="12" spans="2:46" s="1" customFormat="1" ht="12" customHeight="1">
      <c r="B12" s="27"/>
      <c r="D12" s="22" t="s">
        <v>20</v>
      </c>
      <c r="F12" s="20" t="s">
        <v>21</v>
      </c>
      <c r="I12" s="22" t="s">
        <v>22</v>
      </c>
      <c r="J12" s="44">
        <v>46097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2" t="s">
        <v>23</v>
      </c>
      <c r="I14" s="22" t="s">
        <v>24</v>
      </c>
      <c r="J14" s="20" t="str">
        <f>IF('Rekapitulace stavby'!AN10="","",'Rekapitulace stavby'!AN10)</f>
        <v/>
      </c>
      <c r="L14" s="27"/>
    </row>
    <row r="15" spans="2:46" s="1" customFormat="1" ht="18" customHeight="1">
      <c r="B15" s="27"/>
      <c r="E15" s="20" t="str">
        <f>IF('Rekapitulace stavby'!E11="","",'Rekapitulace stavby'!E11)</f>
        <v xml:space="preserve"> </v>
      </c>
      <c r="I15" s="22" t="s">
        <v>26</v>
      </c>
      <c r="J15" s="20" t="str">
        <f>IF('Rekapitulace stavby'!AN11="","",'Rekapitulace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2" t="s">
        <v>27</v>
      </c>
      <c r="I17" s="22" t="s">
        <v>24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237" t="str">
        <f>'Rekapitulace stavby'!E14</f>
        <v>Vyplň údaj</v>
      </c>
      <c r="F18" s="238"/>
      <c r="G18" s="238"/>
      <c r="H18" s="238"/>
      <c r="I18" s="22" t="s">
        <v>26</v>
      </c>
      <c r="J18" s="23" t="str">
        <f>'Rekapitulace stavby'!AN14</f>
        <v>Vyplň údaj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2" t="s">
        <v>29</v>
      </c>
      <c r="I20" s="22" t="s">
        <v>24</v>
      </c>
      <c r="J20" s="20" t="str">
        <f>IF('Rekapitulace stavby'!AN16="","",'Rekapitulace stavby'!AN16)</f>
        <v/>
      </c>
      <c r="L20" s="27"/>
    </row>
    <row r="21" spans="2:12" s="1" customFormat="1" ht="18" customHeight="1">
      <c r="B21" s="27"/>
      <c r="E21" s="20" t="str">
        <f>IF('Rekapitulace stavby'!E17="","",'Rekapitulace stavby'!E17)</f>
        <v xml:space="preserve"> </v>
      </c>
      <c r="I21" s="22" t="s">
        <v>26</v>
      </c>
      <c r="J21" s="20" t="str">
        <f>IF('Rekapitulace stavby'!AN17="","",'Rekapitulace stavby'!AN17)</f>
        <v/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2" t="s">
        <v>31</v>
      </c>
      <c r="I23" s="22" t="s">
        <v>24</v>
      </c>
      <c r="J23" s="20" t="str">
        <f>IF('Rekapitulace stavby'!AN19="","",'Rekapitulace stavby'!AN19)</f>
        <v/>
      </c>
      <c r="L23" s="27"/>
    </row>
    <row r="24" spans="2:12" s="1" customFormat="1" ht="18" customHeight="1">
      <c r="B24" s="27"/>
      <c r="E24" s="20" t="str">
        <f>IF('Rekapitulace stavby'!E20="","",'Rekapitulace stavby'!E20)</f>
        <v xml:space="preserve"> </v>
      </c>
      <c r="I24" s="22" t="s">
        <v>26</v>
      </c>
      <c r="J24" s="20" t="str">
        <f>IF('Rekapitulace stavby'!AN20="","",'Rekapitulace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2" t="s">
        <v>32</v>
      </c>
      <c r="L26" s="27"/>
    </row>
    <row r="27" spans="2:12" s="7" customFormat="1" ht="16.5" customHeight="1">
      <c r="B27" s="82"/>
      <c r="E27" s="239" t="s">
        <v>3</v>
      </c>
      <c r="F27" s="239"/>
      <c r="G27" s="239"/>
      <c r="H27" s="239"/>
      <c r="L27" s="82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5"/>
      <c r="E29" s="45"/>
      <c r="F29" s="45"/>
      <c r="G29" s="45"/>
      <c r="H29" s="45"/>
      <c r="I29" s="45"/>
      <c r="J29" s="45"/>
      <c r="K29" s="45"/>
      <c r="L29" s="27"/>
    </row>
    <row r="30" spans="2:12" s="1" customFormat="1" ht="25.35" customHeight="1">
      <c r="B30" s="27"/>
      <c r="D30" s="83" t="s">
        <v>34</v>
      </c>
      <c r="J30" s="58">
        <f>ROUND(J80, 2)</f>
        <v>0</v>
      </c>
      <c r="L30" s="27"/>
    </row>
    <row r="31" spans="2:12" s="1" customFormat="1" ht="6.95" customHeight="1">
      <c r="B31" s="27"/>
      <c r="D31" s="45"/>
      <c r="E31" s="45"/>
      <c r="F31" s="45"/>
      <c r="G31" s="45"/>
      <c r="H31" s="45"/>
      <c r="I31" s="45"/>
      <c r="J31" s="45"/>
      <c r="K31" s="45"/>
      <c r="L31" s="27"/>
    </row>
    <row r="32" spans="2:12" s="1" customFormat="1" ht="14.45" customHeight="1">
      <c r="B32" s="27"/>
      <c r="F32" s="30" t="s">
        <v>36</v>
      </c>
      <c r="I32" s="30" t="s">
        <v>35</v>
      </c>
      <c r="J32" s="30" t="s">
        <v>37</v>
      </c>
      <c r="L32" s="27"/>
    </row>
    <row r="33" spans="2:12" s="1" customFormat="1" ht="14.45" customHeight="1">
      <c r="B33" s="27"/>
      <c r="D33" s="47" t="s">
        <v>38</v>
      </c>
      <c r="E33" s="22" t="s">
        <v>39</v>
      </c>
      <c r="F33" s="76">
        <f>J30</f>
        <v>0</v>
      </c>
      <c r="I33" s="84">
        <v>0.21</v>
      </c>
      <c r="J33" s="76">
        <f>F33*I33</f>
        <v>0</v>
      </c>
      <c r="L33" s="27"/>
    </row>
    <row r="34" spans="2:12" s="1" customFormat="1" ht="14.45" customHeight="1">
      <c r="B34" s="27"/>
      <c r="E34" s="22" t="s">
        <v>40</v>
      </c>
      <c r="F34" s="76">
        <f>ROUND((SUM(BF80:BF111)),  2)</f>
        <v>0</v>
      </c>
      <c r="I34" s="84">
        <v>0.12</v>
      </c>
      <c r="J34" s="76">
        <f>ROUND(((SUM(BF80:BF111))*I34),  2)</f>
        <v>0</v>
      </c>
      <c r="L34" s="27"/>
    </row>
    <row r="35" spans="2:12" s="1" customFormat="1" ht="14.45" hidden="1" customHeight="1">
      <c r="B35" s="27"/>
      <c r="E35" s="22" t="s">
        <v>41</v>
      </c>
      <c r="F35" s="76">
        <f>ROUND((SUM(BG80:BG111)),  2)</f>
        <v>0</v>
      </c>
      <c r="I35" s="84">
        <v>0.21</v>
      </c>
      <c r="J35" s="76">
        <f>0</f>
        <v>0</v>
      </c>
      <c r="L35" s="27"/>
    </row>
    <row r="36" spans="2:12" s="1" customFormat="1" ht="14.45" hidden="1" customHeight="1">
      <c r="B36" s="27"/>
      <c r="E36" s="22" t="s">
        <v>42</v>
      </c>
      <c r="F36" s="76">
        <f>ROUND((SUM(BH80:BH111)),  2)</f>
        <v>0</v>
      </c>
      <c r="I36" s="84">
        <v>0.12</v>
      </c>
      <c r="J36" s="76">
        <f>0</f>
        <v>0</v>
      </c>
      <c r="L36" s="27"/>
    </row>
    <row r="37" spans="2:12" s="1" customFormat="1" ht="14.45" hidden="1" customHeight="1">
      <c r="B37" s="27"/>
      <c r="E37" s="22" t="s">
        <v>43</v>
      </c>
      <c r="F37" s="76">
        <f>ROUND((SUM(BI80:BI111)),  2)</f>
        <v>0</v>
      </c>
      <c r="I37" s="84">
        <v>0</v>
      </c>
      <c r="J37" s="76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5"/>
      <c r="D39" s="86" t="s">
        <v>44</v>
      </c>
      <c r="E39" s="49"/>
      <c r="F39" s="49"/>
      <c r="G39" s="87" t="s">
        <v>45</v>
      </c>
      <c r="H39" s="88" t="s">
        <v>46</v>
      </c>
      <c r="I39" s="49"/>
      <c r="J39" s="89">
        <f>SUM(J30:J37)</f>
        <v>0</v>
      </c>
      <c r="K39" s="90"/>
      <c r="L39" s="27"/>
    </row>
    <row r="40" spans="2:12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7"/>
    </row>
    <row r="44" spans="2:12" s="1" customFormat="1" ht="6.95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2:12" s="1" customFormat="1" ht="24.95" customHeight="1">
      <c r="B45" s="27"/>
      <c r="C45" s="16" t="s">
        <v>125</v>
      </c>
      <c r="L45" s="27"/>
    </row>
    <row r="46" spans="2:12" s="1" customFormat="1" ht="6.95" customHeight="1">
      <c r="B46" s="27"/>
      <c r="L46" s="27"/>
    </row>
    <row r="47" spans="2:12" s="1" customFormat="1" ht="12" customHeight="1">
      <c r="B47" s="27"/>
      <c r="C47" s="22" t="s">
        <v>16</v>
      </c>
      <c r="L47" s="27"/>
    </row>
    <row r="48" spans="2:12" s="1" customFormat="1" ht="16.5" customHeight="1">
      <c r="B48" s="27"/>
      <c r="E48" s="234" t="str">
        <f>E7</f>
        <v>INFRASTRUKTURA PRO ELEKTROMOBILITU - lokalita Mírová</v>
      </c>
      <c r="F48" s="235"/>
      <c r="G48" s="235"/>
      <c r="H48" s="235"/>
      <c r="L48" s="27"/>
    </row>
    <row r="49" spans="2:47" s="1" customFormat="1" ht="12" customHeight="1">
      <c r="B49" s="27"/>
      <c r="C49" s="22" t="s">
        <v>123</v>
      </c>
      <c r="L49" s="27"/>
    </row>
    <row r="50" spans="2:47" s="1" customFormat="1" ht="16.5" customHeight="1">
      <c r="B50" s="27"/>
      <c r="E50" s="232" t="str">
        <f>E9</f>
        <v>SO 03.1.2 _ZTI - Zdravotně technikcé instalace</v>
      </c>
      <c r="F50" s="233"/>
      <c r="G50" s="233"/>
      <c r="H50" s="233"/>
      <c r="L50" s="27"/>
    </row>
    <row r="51" spans="2:47" s="1" customFormat="1" ht="6.95" customHeight="1">
      <c r="B51" s="27"/>
      <c r="L51" s="27"/>
    </row>
    <row r="52" spans="2:47" s="1" customFormat="1" ht="12" customHeight="1">
      <c r="B52" s="27"/>
      <c r="C52" s="22" t="s">
        <v>20</v>
      </c>
      <c r="F52" s="20" t="str">
        <f>F12</f>
        <v xml:space="preserve">k.ú. Vítkovice, p. č. 822 </v>
      </c>
      <c r="I52" s="22" t="s">
        <v>22</v>
      </c>
      <c r="J52" s="44">
        <v>46097</v>
      </c>
      <c r="L52" s="27"/>
    </row>
    <row r="53" spans="2:47" s="1" customFormat="1" ht="6.95" customHeight="1">
      <c r="B53" s="27"/>
      <c r="L53" s="27"/>
    </row>
    <row r="54" spans="2:47" s="1" customFormat="1" ht="15.2" customHeight="1">
      <c r="B54" s="27"/>
      <c r="C54" s="22" t="s">
        <v>23</v>
      </c>
      <c r="F54" s="20" t="str">
        <f>E15</f>
        <v xml:space="preserve"> </v>
      </c>
      <c r="I54" s="22" t="s">
        <v>29</v>
      </c>
      <c r="J54" s="25" t="str">
        <f>E21</f>
        <v xml:space="preserve"> </v>
      </c>
      <c r="L54" s="27"/>
    </row>
    <row r="55" spans="2:47" s="1" customFormat="1" ht="15.2" customHeight="1">
      <c r="B55" s="27"/>
      <c r="C55" s="22" t="s">
        <v>27</v>
      </c>
      <c r="F55" s="20" t="str">
        <f>IF(E18="","",E18)</f>
        <v>Vyplň údaj</v>
      </c>
      <c r="I55" s="22" t="s">
        <v>31</v>
      </c>
      <c r="J55" s="25" t="str">
        <f>E24</f>
        <v xml:space="preserve"> </v>
      </c>
      <c r="L55" s="27"/>
    </row>
    <row r="56" spans="2:47" s="1" customFormat="1" ht="10.35" customHeight="1">
      <c r="B56" s="27"/>
      <c r="L56" s="27"/>
    </row>
    <row r="57" spans="2:47" s="1" customFormat="1" ht="29.25" customHeight="1">
      <c r="B57" s="27"/>
      <c r="C57" s="91" t="s">
        <v>126</v>
      </c>
      <c r="D57" s="85"/>
      <c r="E57" s="85"/>
      <c r="F57" s="85"/>
      <c r="G57" s="85"/>
      <c r="H57" s="85"/>
      <c r="I57" s="85"/>
      <c r="J57" s="92" t="s">
        <v>127</v>
      </c>
      <c r="K57" s="85"/>
      <c r="L57" s="27"/>
    </row>
    <row r="58" spans="2:47" s="1" customFormat="1" ht="10.35" customHeight="1">
      <c r="B58" s="27"/>
      <c r="L58" s="27"/>
    </row>
    <row r="59" spans="2:47" s="1" customFormat="1" ht="22.9" customHeight="1">
      <c r="B59" s="27"/>
      <c r="C59" s="93" t="s">
        <v>66</v>
      </c>
      <c r="J59" s="58">
        <f>J80</f>
        <v>0</v>
      </c>
      <c r="L59" s="27"/>
      <c r="AU59" s="12" t="s">
        <v>128</v>
      </c>
    </row>
    <row r="60" spans="2:47" s="8" customFormat="1" ht="24.95" customHeight="1">
      <c r="B60" s="94"/>
      <c r="D60" s="138"/>
      <c r="E60" s="95"/>
      <c r="F60" s="95"/>
      <c r="G60" s="95"/>
      <c r="H60" s="95"/>
      <c r="I60" s="95"/>
      <c r="J60" s="96"/>
      <c r="L60" s="94"/>
    </row>
    <row r="61" spans="2:47" s="1" customFormat="1" ht="21.75" customHeight="1">
      <c r="B61" s="27"/>
      <c r="L61" s="27"/>
    </row>
    <row r="62" spans="2:47" s="1" customFormat="1" ht="6.95" customHeight="1"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27"/>
    </row>
    <row r="66" spans="2:63" s="1" customFormat="1" ht="6.95" customHeight="1">
      <c r="B66" s="185"/>
      <c r="C66" s="156"/>
      <c r="D66" s="156"/>
      <c r="E66" s="156"/>
      <c r="F66" s="156"/>
      <c r="G66" s="156"/>
      <c r="H66" s="156"/>
      <c r="I66" s="156"/>
      <c r="J66" s="156"/>
      <c r="K66" s="157"/>
    </row>
    <row r="67" spans="2:63" s="1" customFormat="1" ht="24.95" customHeight="1">
      <c r="B67" s="158"/>
      <c r="C67" s="16" t="s">
        <v>129</v>
      </c>
      <c r="K67" s="159"/>
    </row>
    <row r="68" spans="2:63" s="1" customFormat="1" ht="6.95" customHeight="1">
      <c r="B68" s="158"/>
      <c r="K68" s="159"/>
    </row>
    <row r="69" spans="2:63" s="1" customFormat="1" ht="12" customHeight="1">
      <c r="B69" s="158"/>
      <c r="C69" s="22" t="s">
        <v>16</v>
      </c>
      <c r="K69" s="159"/>
    </row>
    <row r="70" spans="2:63" s="1" customFormat="1" ht="16.5" customHeight="1">
      <c r="B70" s="158"/>
      <c r="E70" s="234" t="str">
        <f>E7</f>
        <v>INFRASTRUKTURA PRO ELEKTROMOBILITU - lokalita Mírová</v>
      </c>
      <c r="F70" s="235"/>
      <c r="G70" s="235"/>
      <c r="H70" s="235"/>
      <c r="K70" s="159"/>
    </row>
    <row r="71" spans="2:63" s="1" customFormat="1" ht="12" customHeight="1">
      <c r="B71" s="158"/>
      <c r="C71" s="22" t="s">
        <v>123</v>
      </c>
      <c r="K71" s="159"/>
    </row>
    <row r="72" spans="2:63" s="1" customFormat="1" ht="16.5" customHeight="1">
      <c r="B72" s="158"/>
      <c r="E72" s="232" t="str">
        <f>E9</f>
        <v>SO 03.1.2 _ZTI - Zdravotně technikcé instalace</v>
      </c>
      <c r="F72" s="233"/>
      <c r="G72" s="233"/>
      <c r="H72" s="233"/>
      <c r="K72" s="159"/>
    </row>
    <row r="73" spans="2:63" s="1" customFormat="1" ht="6.95" customHeight="1">
      <c r="B73" s="158"/>
      <c r="K73" s="159"/>
    </row>
    <row r="74" spans="2:63" s="1" customFormat="1" ht="12" customHeight="1">
      <c r="B74" s="158"/>
      <c r="C74" s="22" t="s">
        <v>20</v>
      </c>
      <c r="F74" s="20" t="str">
        <f>F12</f>
        <v xml:space="preserve">k.ú. Vítkovice, p. č. 822 </v>
      </c>
      <c r="I74" s="22" t="s">
        <v>22</v>
      </c>
      <c r="J74" s="44">
        <v>46097</v>
      </c>
      <c r="K74" s="159"/>
    </row>
    <row r="75" spans="2:63" s="1" customFormat="1" ht="6.95" customHeight="1">
      <c r="B75" s="158"/>
      <c r="K75" s="159"/>
    </row>
    <row r="76" spans="2:63" s="1" customFormat="1" ht="15.2" customHeight="1">
      <c r="B76" s="158"/>
      <c r="C76" s="22" t="s">
        <v>23</v>
      </c>
      <c r="F76" s="20" t="str">
        <f>E15</f>
        <v xml:space="preserve"> </v>
      </c>
      <c r="I76" s="22" t="s">
        <v>29</v>
      </c>
      <c r="J76" s="25" t="str">
        <f>E21</f>
        <v xml:space="preserve"> </v>
      </c>
      <c r="K76" s="159"/>
    </row>
    <row r="77" spans="2:63" s="1" customFormat="1" ht="15.2" customHeight="1">
      <c r="B77" s="158"/>
      <c r="C77" s="22" t="s">
        <v>27</v>
      </c>
      <c r="F77" s="20" t="str">
        <f>IF(E18="","",E18)</f>
        <v>Vyplň údaj</v>
      </c>
      <c r="I77" s="22" t="s">
        <v>31</v>
      </c>
      <c r="J77" s="25" t="str">
        <f>E24</f>
        <v xml:space="preserve"> </v>
      </c>
      <c r="K77" s="159"/>
    </row>
    <row r="78" spans="2:63" s="1" customFormat="1" ht="10.35" customHeight="1">
      <c r="B78" s="158"/>
      <c r="K78" s="159"/>
    </row>
    <row r="79" spans="2:63" s="9" customFormat="1" ht="29.25" customHeight="1">
      <c r="B79" s="186"/>
      <c r="C79" s="98" t="s">
        <v>130</v>
      </c>
      <c r="D79" s="99" t="s">
        <v>53</v>
      </c>
      <c r="E79" s="99" t="s">
        <v>49</v>
      </c>
      <c r="F79" s="99" t="s">
        <v>50</v>
      </c>
      <c r="G79" s="99" t="s">
        <v>131</v>
      </c>
      <c r="H79" s="99" t="s">
        <v>132</v>
      </c>
      <c r="I79" s="99" t="s">
        <v>133</v>
      </c>
      <c r="J79" s="99" t="s">
        <v>127</v>
      </c>
      <c r="K79" s="162" t="s">
        <v>134</v>
      </c>
      <c r="M79" s="51" t="s">
        <v>3</v>
      </c>
      <c r="N79" s="52" t="s">
        <v>38</v>
      </c>
      <c r="O79" s="52" t="s">
        <v>135</v>
      </c>
      <c r="P79" s="52" t="s">
        <v>136</v>
      </c>
      <c r="Q79" s="52" t="s">
        <v>137</v>
      </c>
      <c r="R79" s="52" t="s">
        <v>138</v>
      </c>
      <c r="S79" s="52" t="s">
        <v>139</v>
      </c>
      <c r="T79" s="53" t="s">
        <v>140</v>
      </c>
      <c r="V79" s="52"/>
    </row>
    <row r="80" spans="2:63" s="1" customFormat="1" ht="22.9" customHeight="1">
      <c r="B80" s="158"/>
      <c r="C80" s="56" t="s">
        <v>141</v>
      </c>
      <c r="J80" s="101">
        <f>SUM(J82:J215)</f>
        <v>0</v>
      </c>
      <c r="K80" s="159"/>
      <c r="M80" s="54"/>
      <c r="N80" s="45"/>
      <c r="O80" s="45"/>
      <c r="P80" s="102">
        <f>P81</f>
        <v>0</v>
      </c>
      <c r="Q80" s="45"/>
      <c r="R80" s="102">
        <f>R81</f>
        <v>0</v>
      </c>
      <c r="S80" s="45"/>
      <c r="T80" s="103">
        <f>T81</f>
        <v>0</v>
      </c>
      <c r="V80" s="45"/>
      <c r="AT80" s="12" t="s">
        <v>67</v>
      </c>
      <c r="AU80" s="12" t="s">
        <v>128</v>
      </c>
      <c r="BK80" s="104">
        <f>BK81</f>
        <v>0</v>
      </c>
    </row>
    <row r="81" spans="2:63" s="10" customFormat="1" ht="25.9" customHeight="1">
      <c r="B81" s="164"/>
      <c r="D81" s="106" t="s">
        <v>67</v>
      </c>
      <c r="E81" s="139"/>
      <c r="F81" s="139"/>
      <c r="I81" s="107"/>
      <c r="J81" s="108"/>
      <c r="K81" s="165"/>
      <c r="M81" s="109"/>
      <c r="P81" s="110">
        <f>SUM(P82:P111)</f>
        <v>0</v>
      </c>
      <c r="R81" s="110">
        <f>SUM(R82:R111)</f>
        <v>0</v>
      </c>
      <c r="T81" s="111">
        <f>SUM(T82:T111)</f>
        <v>0</v>
      </c>
      <c r="AR81" s="106" t="s">
        <v>75</v>
      </c>
      <c r="AT81" s="112" t="s">
        <v>67</v>
      </c>
      <c r="AU81" s="112" t="s">
        <v>68</v>
      </c>
      <c r="AY81" s="106" t="s">
        <v>142</v>
      </c>
      <c r="BK81" s="113">
        <f>SUM(BK82:BK111)</f>
        <v>0</v>
      </c>
    </row>
    <row r="82" spans="2:63" s="1" customFormat="1" ht="24">
      <c r="B82" s="158"/>
      <c r="C82" s="115" t="s">
        <v>75</v>
      </c>
      <c r="D82" s="115" t="s">
        <v>145</v>
      </c>
      <c r="E82" s="116" t="s">
        <v>2030</v>
      </c>
      <c r="F82" s="117" t="s">
        <v>2031</v>
      </c>
      <c r="G82" s="118" t="s">
        <v>166</v>
      </c>
      <c r="H82" s="119">
        <v>1</v>
      </c>
      <c r="I82" s="120"/>
      <c r="J82" s="121">
        <f>ROUND(I82*H82,2)</f>
        <v>0</v>
      </c>
      <c r="K82" s="167"/>
      <c r="M82" s="131"/>
      <c r="T82" s="48"/>
      <c r="AT82" s="12"/>
      <c r="AU82" s="12"/>
    </row>
    <row r="83" spans="2:63" s="1" customFormat="1" ht="28.5" customHeight="1">
      <c r="B83" s="158"/>
      <c r="C83" s="115" t="s">
        <v>77</v>
      </c>
      <c r="D83" s="115" t="s">
        <v>145</v>
      </c>
      <c r="E83" s="116" t="s">
        <v>2032</v>
      </c>
      <c r="F83" s="117" t="s">
        <v>2033</v>
      </c>
      <c r="G83" s="118" t="s">
        <v>166</v>
      </c>
      <c r="H83" s="119">
        <v>1</v>
      </c>
      <c r="I83" s="120"/>
      <c r="J83" s="121">
        <f>ROUND(I83*H83,2)</f>
        <v>0</v>
      </c>
      <c r="K83" s="167"/>
      <c r="M83" s="131"/>
      <c r="T83" s="48"/>
      <c r="AT83" s="12"/>
      <c r="AU83" s="12"/>
    </row>
    <row r="84" spans="2:63" s="1" customFormat="1" ht="24">
      <c r="B84" s="158"/>
      <c r="C84" s="115" t="s">
        <v>547</v>
      </c>
      <c r="D84" s="115" t="s">
        <v>145</v>
      </c>
      <c r="E84" s="116" t="s">
        <v>2034</v>
      </c>
      <c r="F84" s="117" t="s">
        <v>2035</v>
      </c>
      <c r="G84" s="118" t="s">
        <v>166</v>
      </c>
      <c r="H84" s="119">
        <v>1</v>
      </c>
      <c r="I84" s="120"/>
      <c r="J84" s="121">
        <f>ROUND(I84*H84,2)</f>
        <v>0</v>
      </c>
      <c r="K84" s="167"/>
      <c r="M84" s="131"/>
      <c r="T84" s="48"/>
      <c r="AT84" s="12"/>
      <c r="AU84" s="12"/>
    </row>
    <row r="85" spans="2:63" s="1" customFormat="1" ht="12">
      <c r="B85" s="158"/>
      <c r="C85" s="115" t="s">
        <v>144</v>
      </c>
      <c r="D85" s="115" t="s">
        <v>145</v>
      </c>
      <c r="E85" s="116" t="s">
        <v>2036</v>
      </c>
      <c r="F85" s="117" t="s">
        <v>2037</v>
      </c>
      <c r="G85" s="118" t="s">
        <v>166</v>
      </c>
      <c r="H85" s="119">
        <v>6</v>
      </c>
      <c r="I85" s="120"/>
      <c r="J85" s="121">
        <f>ROUND(I85*H85,2)</f>
        <v>0</v>
      </c>
      <c r="K85" s="167"/>
      <c r="M85" s="131"/>
      <c r="T85" s="48"/>
      <c r="AT85" s="12"/>
      <c r="AU85" s="12"/>
    </row>
    <row r="86" spans="2:63" s="1" customFormat="1">
      <c r="B86" s="158"/>
      <c r="C86" s="171"/>
      <c r="D86" s="128" t="s">
        <v>410</v>
      </c>
      <c r="E86" s="169" t="s">
        <v>3</v>
      </c>
      <c r="F86" s="170" t="s">
        <v>2038</v>
      </c>
      <c r="G86" s="171"/>
      <c r="H86" s="172">
        <v>6</v>
      </c>
      <c r="I86" s="171"/>
      <c r="J86" s="171"/>
      <c r="K86" s="200"/>
      <c r="M86" s="131"/>
      <c r="T86" s="48"/>
      <c r="AT86" s="12"/>
      <c r="AU86" s="12"/>
    </row>
    <row r="87" spans="2:63" s="1" customFormat="1">
      <c r="B87" s="158"/>
      <c r="C87" s="177"/>
      <c r="D87" s="128" t="s">
        <v>410</v>
      </c>
      <c r="E87" s="175" t="s">
        <v>3</v>
      </c>
      <c r="F87" s="176" t="s">
        <v>425</v>
      </c>
      <c r="G87" s="177"/>
      <c r="H87" s="178">
        <v>6</v>
      </c>
      <c r="I87" s="177"/>
      <c r="J87" s="177"/>
      <c r="K87" s="201"/>
      <c r="M87" s="131"/>
      <c r="T87" s="48"/>
      <c r="AT87" s="12"/>
      <c r="AU87" s="12"/>
    </row>
    <row r="88" spans="2:63" s="1" customFormat="1" ht="12">
      <c r="B88" s="158"/>
      <c r="C88" s="115" t="s">
        <v>549</v>
      </c>
      <c r="D88" s="115" t="s">
        <v>145</v>
      </c>
      <c r="E88" s="116" t="s">
        <v>2039</v>
      </c>
      <c r="F88" s="117" t="s">
        <v>2040</v>
      </c>
      <c r="G88" s="118" t="s">
        <v>166</v>
      </c>
      <c r="H88" s="119">
        <v>7</v>
      </c>
      <c r="I88" s="120"/>
      <c r="J88" s="121">
        <f>ROUND(I88*H88,2)</f>
        <v>0</v>
      </c>
      <c r="K88" s="167"/>
      <c r="M88" s="131"/>
      <c r="T88" s="48"/>
      <c r="AT88" s="12"/>
      <c r="AU88" s="12"/>
    </row>
    <row r="89" spans="2:63" s="1" customFormat="1">
      <c r="B89" s="158"/>
      <c r="C89" s="171"/>
      <c r="D89" s="128" t="s">
        <v>410</v>
      </c>
      <c r="E89" s="169" t="s">
        <v>3</v>
      </c>
      <c r="F89" s="170" t="s">
        <v>2041</v>
      </c>
      <c r="G89" s="171"/>
      <c r="H89" s="172">
        <v>7</v>
      </c>
      <c r="I89" s="171"/>
      <c r="J89" s="171"/>
      <c r="K89" s="200"/>
      <c r="M89" s="131"/>
      <c r="T89" s="48"/>
      <c r="AT89" s="12"/>
      <c r="AU89" s="12"/>
    </row>
    <row r="90" spans="2:63" s="1" customFormat="1">
      <c r="B90" s="158"/>
      <c r="C90" s="177"/>
      <c r="D90" s="128" t="s">
        <v>410</v>
      </c>
      <c r="E90" s="175" t="s">
        <v>3</v>
      </c>
      <c r="F90" s="176" t="s">
        <v>425</v>
      </c>
      <c r="G90" s="177"/>
      <c r="H90" s="178">
        <v>7</v>
      </c>
      <c r="I90" s="177"/>
      <c r="J90" s="177"/>
      <c r="K90" s="201"/>
      <c r="M90" s="131"/>
      <c r="T90" s="48"/>
      <c r="AT90" s="12"/>
      <c r="AU90" s="12"/>
    </row>
    <row r="91" spans="2:63" s="1" customFormat="1" ht="12">
      <c r="B91" s="158"/>
      <c r="C91" s="115" t="s">
        <v>550</v>
      </c>
      <c r="D91" s="115" t="s">
        <v>145</v>
      </c>
      <c r="E91" s="116" t="s">
        <v>2042</v>
      </c>
      <c r="F91" s="117" t="s">
        <v>2043</v>
      </c>
      <c r="G91" s="118" t="s">
        <v>166</v>
      </c>
      <c r="H91" s="119">
        <v>17</v>
      </c>
      <c r="I91" s="120"/>
      <c r="J91" s="121">
        <f>ROUND(I91*H91,2)</f>
        <v>0</v>
      </c>
      <c r="K91" s="167"/>
      <c r="M91" s="131"/>
      <c r="T91" s="48"/>
      <c r="AT91" s="12"/>
      <c r="AU91" s="12"/>
    </row>
    <row r="92" spans="2:63" s="1" customFormat="1">
      <c r="B92" s="158"/>
      <c r="C92" s="171"/>
      <c r="D92" s="128" t="s">
        <v>410</v>
      </c>
      <c r="E92" s="169" t="s">
        <v>3</v>
      </c>
      <c r="F92" s="170" t="s">
        <v>2044</v>
      </c>
      <c r="G92" s="171"/>
      <c r="H92" s="172">
        <v>17</v>
      </c>
      <c r="I92" s="171"/>
      <c r="J92" s="171"/>
      <c r="K92" s="200"/>
      <c r="M92" s="131"/>
      <c r="T92" s="48"/>
      <c r="AT92" s="12"/>
      <c r="AU92" s="12"/>
    </row>
    <row r="93" spans="2:63" s="1" customFormat="1">
      <c r="B93" s="158"/>
      <c r="C93" s="177"/>
      <c r="D93" s="128" t="s">
        <v>410</v>
      </c>
      <c r="E93" s="175" t="s">
        <v>3</v>
      </c>
      <c r="F93" s="176" t="s">
        <v>425</v>
      </c>
      <c r="G93" s="177"/>
      <c r="H93" s="178">
        <v>17</v>
      </c>
      <c r="I93" s="177"/>
      <c r="J93" s="177"/>
      <c r="K93" s="201"/>
      <c r="M93" s="131"/>
      <c r="T93" s="48"/>
      <c r="AT93" s="12"/>
      <c r="AU93" s="12"/>
    </row>
    <row r="94" spans="2:63" s="1" customFormat="1" ht="12">
      <c r="B94" s="158"/>
      <c r="C94" s="115" t="s">
        <v>554</v>
      </c>
      <c r="D94" s="115" t="s">
        <v>145</v>
      </c>
      <c r="E94" s="116" t="s">
        <v>2045</v>
      </c>
      <c r="F94" s="117" t="s">
        <v>2046</v>
      </c>
      <c r="G94" s="118" t="s">
        <v>166</v>
      </c>
      <c r="H94" s="119">
        <v>4</v>
      </c>
      <c r="I94" s="120"/>
      <c r="J94" s="121">
        <f>ROUND(I94*H94,2)</f>
        <v>0</v>
      </c>
      <c r="K94" s="167"/>
      <c r="M94" s="131"/>
      <c r="T94" s="48"/>
      <c r="AT94" s="12"/>
      <c r="AU94" s="12"/>
    </row>
    <row r="95" spans="2:63" s="1" customFormat="1">
      <c r="B95" s="158"/>
      <c r="C95" s="171"/>
      <c r="D95" s="128" t="s">
        <v>410</v>
      </c>
      <c r="E95" s="169" t="s">
        <v>3</v>
      </c>
      <c r="F95" s="170" t="s">
        <v>2047</v>
      </c>
      <c r="G95" s="171"/>
      <c r="H95" s="172">
        <v>4</v>
      </c>
      <c r="I95" s="171"/>
      <c r="J95" s="171"/>
      <c r="K95" s="200"/>
      <c r="M95" s="131"/>
      <c r="T95" s="48"/>
      <c r="AT95" s="12"/>
      <c r="AU95" s="12"/>
    </row>
    <row r="96" spans="2:63" s="1" customFormat="1" ht="12" customHeight="1">
      <c r="B96" s="158"/>
      <c r="C96" s="177"/>
      <c r="D96" s="128" t="s">
        <v>410</v>
      </c>
      <c r="E96" s="175" t="s">
        <v>3</v>
      </c>
      <c r="F96" s="176" t="s">
        <v>425</v>
      </c>
      <c r="G96" s="177"/>
      <c r="H96" s="178">
        <v>4</v>
      </c>
      <c r="I96" s="177"/>
      <c r="J96" s="177"/>
      <c r="K96" s="201"/>
      <c r="M96" s="131"/>
      <c r="T96" s="48"/>
      <c r="AT96" s="12"/>
      <c r="AU96" s="12"/>
    </row>
    <row r="97" spans="2:65" s="1" customFormat="1" ht="12">
      <c r="B97" s="158"/>
      <c r="C97" s="115" t="s">
        <v>246</v>
      </c>
      <c r="D97" s="115" t="s">
        <v>145</v>
      </c>
      <c r="E97" s="116" t="s">
        <v>2048</v>
      </c>
      <c r="F97" s="117" t="s">
        <v>2049</v>
      </c>
      <c r="G97" s="118" t="s">
        <v>166</v>
      </c>
      <c r="H97" s="119">
        <v>10</v>
      </c>
      <c r="I97" s="120"/>
      <c r="J97" s="121">
        <f>ROUND(I97*H97,2)</f>
        <v>0</v>
      </c>
      <c r="K97" s="167"/>
      <c r="M97" s="131"/>
      <c r="T97" s="48"/>
      <c r="AT97" s="12"/>
      <c r="AU97" s="12"/>
    </row>
    <row r="98" spans="2:65" s="1" customFormat="1">
      <c r="B98" s="158"/>
      <c r="C98" s="171"/>
      <c r="D98" s="128" t="s">
        <v>410</v>
      </c>
      <c r="E98" s="169" t="s">
        <v>3</v>
      </c>
      <c r="F98" s="170" t="s">
        <v>2050</v>
      </c>
      <c r="G98" s="171"/>
      <c r="H98" s="172">
        <v>10</v>
      </c>
      <c r="I98" s="171"/>
      <c r="J98" s="171"/>
      <c r="K98" s="200"/>
      <c r="M98" s="131"/>
      <c r="T98" s="48"/>
      <c r="AT98" s="12"/>
      <c r="AU98" s="12"/>
    </row>
    <row r="99" spans="2:65" s="1" customFormat="1">
      <c r="B99" s="158"/>
      <c r="C99" s="177"/>
      <c r="D99" s="128" t="s">
        <v>410</v>
      </c>
      <c r="E99" s="175" t="s">
        <v>3</v>
      </c>
      <c r="F99" s="176" t="s">
        <v>425</v>
      </c>
      <c r="G99" s="177"/>
      <c r="H99" s="178">
        <v>10</v>
      </c>
      <c r="I99" s="177"/>
      <c r="J99" s="177"/>
      <c r="K99" s="201"/>
      <c r="M99" s="131"/>
      <c r="T99" s="48"/>
      <c r="AT99" s="12"/>
      <c r="AU99" s="12"/>
    </row>
    <row r="100" spans="2:65" s="1" customFormat="1" ht="12" customHeight="1">
      <c r="B100" s="158"/>
      <c r="C100" s="115" t="s">
        <v>559</v>
      </c>
      <c r="D100" s="115" t="s">
        <v>145</v>
      </c>
      <c r="E100" s="116" t="s">
        <v>2051</v>
      </c>
      <c r="F100" s="117" t="s">
        <v>2052</v>
      </c>
      <c r="G100" s="118" t="s">
        <v>166</v>
      </c>
      <c r="H100" s="119">
        <v>4</v>
      </c>
      <c r="I100" s="120"/>
      <c r="J100" s="121">
        <f>ROUND(I100*H100,2)</f>
        <v>0</v>
      </c>
      <c r="K100" s="167"/>
      <c r="M100" s="131"/>
      <c r="T100" s="48"/>
      <c r="AT100" s="12"/>
      <c r="AU100" s="12"/>
    </row>
    <row r="101" spans="2:65" s="1" customFormat="1">
      <c r="B101" s="158"/>
      <c r="C101" s="171"/>
      <c r="D101" s="128" t="s">
        <v>410</v>
      </c>
      <c r="E101" s="169" t="s">
        <v>3</v>
      </c>
      <c r="F101" s="170" t="s">
        <v>2053</v>
      </c>
      <c r="G101" s="171"/>
      <c r="H101" s="172">
        <v>4</v>
      </c>
      <c r="I101" s="171"/>
      <c r="J101" s="171"/>
      <c r="K101" s="200"/>
      <c r="M101" s="131"/>
      <c r="T101" s="48"/>
      <c r="AT101" s="12"/>
      <c r="AU101" s="12"/>
    </row>
    <row r="102" spans="2:65" s="1" customFormat="1">
      <c r="B102" s="158"/>
      <c r="C102" s="177"/>
      <c r="D102" s="128" t="s">
        <v>410</v>
      </c>
      <c r="E102" s="175" t="s">
        <v>3</v>
      </c>
      <c r="F102" s="176" t="s">
        <v>425</v>
      </c>
      <c r="G102" s="177"/>
      <c r="H102" s="178">
        <v>4</v>
      </c>
      <c r="I102" s="177"/>
      <c r="J102" s="177"/>
      <c r="K102" s="201"/>
      <c r="M102" s="131"/>
      <c r="T102" s="48"/>
      <c r="AT102" s="12"/>
      <c r="AU102" s="12"/>
    </row>
    <row r="103" spans="2:65" s="1" customFormat="1" ht="12">
      <c r="B103" s="158"/>
      <c r="C103" s="115" t="s">
        <v>251</v>
      </c>
      <c r="D103" s="115" t="s">
        <v>145</v>
      </c>
      <c r="E103" s="116" t="s">
        <v>2054</v>
      </c>
      <c r="F103" s="117" t="s">
        <v>2055</v>
      </c>
      <c r="G103" s="118" t="s">
        <v>166</v>
      </c>
      <c r="H103" s="119">
        <v>7</v>
      </c>
      <c r="I103" s="120"/>
      <c r="J103" s="121">
        <f>ROUND(I103*H103,2)</f>
        <v>0</v>
      </c>
      <c r="K103" s="167"/>
      <c r="M103" s="131"/>
      <c r="T103" s="48"/>
      <c r="AT103" s="12"/>
      <c r="AU103" s="12"/>
    </row>
    <row r="104" spans="2:65" s="1" customFormat="1">
      <c r="B104" s="158"/>
      <c r="C104" s="171"/>
      <c r="D104" s="128" t="s">
        <v>410</v>
      </c>
      <c r="E104" s="169" t="s">
        <v>3</v>
      </c>
      <c r="F104" s="170" t="s">
        <v>2056</v>
      </c>
      <c r="G104" s="171"/>
      <c r="H104" s="172">
        <v>7</v>
      </c>
      <c r="I104" s="171"/>
      <c r="J104" s="171"/>
      <c r="K104" s="200"/>
      <c r="M104" s="131"/>
      <c r="T104" s="48"/>
      <c r="AT104" s="12"/>
      <c r="AU104" s="12"/>
    </row>
    <row r="105" spans="2:65" s="1" customFormat="1">
      <c r="B105" s="158"/>
      <c r="C105" s="177"/>
      <c r="D105" s="128" t="s">
        <v>410</v>
      </c>
      <c r="E105" s="175" t="s">
        <v>3</v>
      </c>
      <c r="F105" s="176" t="s">
        <v>425</v>
      </c>
      <c r="G105" s="177"/>
      <c r="H105" s="178">
        <v>7</v>
      </c>
      <c r="I105" s="177"/>
      <c r="J105" s="177"/>
      <c r="K105" s="201"/>
      <c r="M105" s="131"/>
      <c r="T105" s="48"/>
      <c r="AT105" s="12"/>
      <c r="AU105" s="12"/>
    </row>
    <row r="106" spans="2:65" s="1" customFormat="1" ht="12">
      <c r="B106" s="158"/>
      <c r="C106" s="115" t="s">
        <v>563</v>
      </c>
      <c r="D106" s="115" t="s">
        <v>145</v>
      </c>
      <c r="E106" s="116" t="s">
        <v>2057</v>
      </c>
      <c r="F106" s="117" t="s">
        <v>2058</v>
      </c>
      <c r="G106" s="118" t="s">
        <v>166</v>
      </c>
      <c r="H106" s="119">
        <v>8</v>
      </c>
      <c r="I106" s="120"/>
      <c r="J106" s="121">
        <f>ROUND(I106*H106,2)</f>
        <v>0</v>
      </c>
      <c r="K106" s="167"/>
      <c r="M106" s="131"/>
      <c r="T106" s="48"/>
      <c r="AT106" s="12"/>
      <c r="AU106" s="12"/>
    </row>
    <row r="107" spans="2:65" s="1" customFormat="1">
      <c r="B107" s="158"/>
      <c r="C107" s="171"/>
      <c r="D107" s="128" t="s">
        <v>410</v>
      </c>
      <c r="E107" s="169" t="s">
        <v>3</v>
      </c>
      <c r="F107" s="170" t="s">
        <v>2059</v>
      </c>
      <c r="G107" s="171"/>
      <c r="H107" s="172">
        <v>8</v>
      </c>
      <c r="I107" s="171"/>
      <c r="J107" s="171"/>
      <c r="K107" s="200"/>
      <c r="M107" s="131"/>
      <c r="T107" s="48"/>
      <c r="AT107" s="12"/>
      <c r="AU107" s="12"/>
    </row>
    <row r="108" spans="2:65" s="1" customFormat="1" ht="12" customHeight="1">
      <c r="B108" s="158"/>
      <c r="C108" s="177"/>
      <c r="D108" s="128" t="s">
        <v>410</v>
      </c>
      <c r="E108" s="175" t="s">
        <v>3</v>
      </c>
      <c r="F108" s="176" t="s">
        <v>425</v>
      </c>
      <c r="G108" s="177"/>
      <c r="H108" s="178">
        <v>8</v>
      </c>
      <c r="I108" s="177"/>
      <c r="J108" s="177"/>
      <c r="K108" s="201"/>
      <c r="M108" s="131"/>
      <c r="T108" s="48"/>
      <c r="AT108" s="12"/>
      <c r="AU108" s="12"/>
    </row>
    <row r="109" spans="2:65" s="1" customFormat="1" ht="12">
      <c r="B109" s="158"/>
      <c r="C109" s="115" t="s">
        <v>9</v>
      </c>
      <c r="D109" s="115" t="s">
        <v>145</v>
      </c>
      <c r="E109" s="116" t="s">
        <v>2060</v>
      </c>
      <c r="F109" s="117" t="s">
        <v>2061</v>
      </c>
      <c r="G109" s="118" t="s">
        <v>166</v>
      </c>
      <c r="H109" s="119">
        <v>2</v>
      </c>
      <c r="I109" s="120"/>
      <c r="J109" s="121">
        <f>ROUND(I109*H109,2)</f>
        <v>0</v>
      </c>
      <c r="K109" s="167"/>
      <c r="M109" s="131"/>
      <c r="T109" s="48"/>
      <c r="AT109" s="12"/>
      <c r="AU109" s="12"/>
    </row>
    <row r="110" spans="2:65" s="1" customFormat="1" ht="12">
      <c r="B110" s="187"/>
      <c r="C110" s="171"/>
      <c r="D110" s="128" t="s">
        <v>410</v>
      </c>
      <c r="E110" s="169" t="s">
        <v>3</v>
      </c>
      <c r="F110" s="170" t="s">
        <v>2062</v>
      </c>
      <c r="G110" s="171"/>
      <c r="H110" s="172">
        <v>2</v>
      </c>
      <c r="I110" s="171"/>
      <c r="J110" s="171"/>
      <c r="K110" s="200"/>
      <c r="M110" s="122" t="s">
        <v>3</v>
      </c>
      <c r="N110" s="123"/>
      <c r="P110" s="124"/>
      <c r="Q110" s="124"/>
      <c r="R110" s="124"/>
      <c r="S110" s="124"/>
      <c r="T110" s="125"/>
      <c r="V110" s="123"/>
      <c r="AR110" s="126" t="s">
        <v>144</v>
      </c>
      <c r="AT110" s="126" t="s">
        <v>145</v>
      </c>
      <c r="AU110" s="126" t="s">
        <v>75</v>
      </c>
      <c r="AY110" s="12" t="s">
        <v>142</v>
      </c>
      <c r="BE110" s="127">
        <f>IF(N110="základní",J110,0)</f>
        <v>0</v>
      </c>
      <c r="BF110" s="127">
        <f>IF(N110="snížená",J110,0)</f>
        <v>0</v>
      </c>
      <c r="BG110" s="127">
        <f>IF(N110="zákl. přenesená",J110,0)</f>
        <v>0</v>
      </c>
      <c r="BH110" s="127">
        <f>IF(N110="sníž. přenesená",J110,0)</f>
        <v>0</v>
      </c>
      <c r="BI110" s="127">
        <f>IF(N110="nulová",J110,0)</f>
        <v>0</v>
      </c>
      <c r="BJ110" s="12" t="s">
        <v>75</v>
      </c>
      <c r="BK110" s="127">
        <f>ROUND(I110*H110,2)</f>
        <v>0</v>
      </c>
      <c r="BL110" s="12" t="s">
        <v>144</v>
      </c>
      <c r="BM110" s="126" t="s">
        <v>144</v>
      </c>
    </row>
    <row r="111" spans="2:65" s="1" customFormat="1">
      <c r="B111" s="158"/>
      <c r="C111" s="177"/>
      <c r="D111" s="128" t="s">
        <v>410</v>
      </c>
      <c r="E111" s="175" t="s">
        <v>3</v>
      </c>
      <c r="F111" s="176" t="s">
        <v>425</v>
      </c>
      <c r="G111" s="177"/>
      <c r="H111" s="178">
        <v>2</v>
      </c>
      <c r="I111" s="177"/>
      <c r="J111" s="177"/>
      <c r="K111" s="201"/>
      <c r="M111" s="132"/>
      <c r="N111" s="133"/>
      <c r="O111" s="133"/>
      <c r="P111" s="133"/>
      <c r="Q111" s="133"/>
      <c r="R111" s="133"/>
      <c r="S111" s="133"/>
      <c r="T111" s="134"/>
      <c r="AT111" s="12" t="s">
        <v>149</v>
      </c>
      <c r="AU111" s="12" t="s">
        <v>75</v>
      </c>
    </row>
    <row r="112" spans="2:65" s="1" customFormat="1" ht="12">
      <c r="B112" s="158"/>
      <c r="C112" s="115" t="s">
        <v>569</v>
      </c>
      <c r="D112" s="115" t="s">
        <v>145</v>
      </c>
      <c r="E112" s="116" t="s">
        <v>2063</v>
      </c>
      <c r="F112" s="117" t="s">
        <v>2064</v>
      </c>
      <c r="G112" s="118" t="s">
        <v>166</v>
      </c>
      <c r="H112" s="119">
        <v>3</v>
      </c>
      <c r="I112" s="120"/>
      <c r="J112" s="121">
        <f>ROUND(I112*H112,2)</f>
        <v>0</v>
      </c>
      <c r="K112" s="167"/>
    </row>
    <row r="113" spans="2:22" ht="12">
      <c r="B113" s="188"/>
      <c r="C113" s="171"/>
      <c r="D113" s="128" t="s">
        <v>410</v>
      </c>
      <c r="E113" s="169" t="s">
        <v>3</v>
      </c>
      <c r="F113" s="170" t="s">
        <v>2065</v>
      </c>
      <c r="G113" s="171"/>
      <c r="H113" s="172">
        <v>3</v>
      </c>
      <c r="I113" s="171"/>
      <c r="J113" s="171"/>
      <c r="K113" s="200"/>
      <c r="V113" s="123"/>
    </row>
    <row r="114" spans="2:22">
      <c r="B114" s="188"/>
      <c r="C114" s="177"/>
      <c r="D114" s="128" t="s">
        <v>410</v>
      </c>
      <c r="E114" s="175" t="s">
        <v>3</v>
      </c>
      <c r="F114" s="176" t="s">
        <v>425</v>
      </c>
      <c r="G114" s="177"/>
      <c r="H114" s="178">
        <v>3</v>
      </c>
      <c r="I114" s="177"/>
      <c r="J114" s="177"/>
      <c r="K114" s="201"/>
      <c r="V114" s="133"/>
    </row>
    <row r="115" spans="2:22" ht="12">
      <c r="B115" s="188"/>
      <c r="C115" s="115" t="s">
        <v>572</v>
      </c>
      <c r="D115" s="115" t="s">
        <v>145</v>
      </c>
      <c r="E115" s="116" t="s">
        <v>2066</v>
      </c>
      <c r="F115" s="117" t="s">
        <v>2067</v>
      </c>
      <c r="G115" s="118" t="s">
        <v>463</v>
      </c>
      <c r="H115" s="119">
        <v>2</v>
      </c>
      <c r="I115" s="120"/>
      <c r="J115" s="121">
        <f>ROUND(I115*H115,2)</f>
        <v>0</v>
      </c>
      <c r="K115" s="167"/>
    </row>
    <row r="116" spans="2:22">
      <c r="B116" s="188"/>
      <c r="C116" s="171"/>
      <c r="D116" s="128" t="s">
        <v>410</v>
      </c>
      <c r="E116" s="169" t="s">
        <v>3</v>
      </c>
      <c r="F116" s="170" t="s">
        <v>2062</v>
      </c>
      <c r="G116" s="171"/>
      <c r="H116" s="172">
        <v>2</v>
      </c>
      <c r="I116" s="171"/>
      <c r="J116" s="171"/>
      <c r="K116" s="200"/>
    </row>
    <row r="117" spans="2:22">
      <c r="B117" s="188"/>
      <c r="C117" s="177"/>
      <c r="D117" s="128" t="s">
        <v>410</v>
      </c>
      <c r="E117" s="175" t="s">
        <v>3</v>
      </c>
      <c r="F117" s="176" t="s">
        <v>425</v>
      </c>
      <c r="G117" s="177"/>
      <c r="H117" s="178">
        <v>2</v>
      </c>
      <c r="I117" s="177"/>
      <c r="J117" s="177"/>
      <c r="K117" s="201"/>
    </row>
    <row r="118" spans="2:22" ht="12">
      <c r="B118" s="188"/>
      <c r="C118" s="115" t="s">
        <v>576</v>
      </c>
      <c r="D118" s="115" t="s">
        <v>145</v>
      </c>
      <c r="E118" s="116" t="s">
        <v>2068</v>
      </c>
      <c r="F118" s="117" t="s">
        <v>2069</v>
      </c>
      <c r="G118" s="118" t="s">
        <v>463</v>
      </c>
      <c r="H118" s="119">
        <v>4</v>
      </c>
      <c r="I118" s="120"/>
      <c r="J118" s="121">
        <f>ROUND(I118*H118,2)</f>
        <v>0</v>
      </c>
      <c r="K118" s="167"/>
    </row>
    <row r="119" spans="2:22">
      <c r="B119" s="188"/>
      <c r="C119" s="171"/>
      <c r="D119" s="128" t="s">
        <v>410</v>
      </c>
      <c r="E119" s="169" t="s">
        <v>3</v>
      </c>
      <c r="F119" s="170" t="s">
        <v>144</v>
      </c>
      <c r="G119" s="171"/>
      <c r="H119" s="172">
        <v>4</v>
      </c>
      <c r="I119" s="171"/>
      <c r="J119" s="171"/>
      <c r="K119" s="200"/>
    </row>
    <row r="120" spans="2:22">
      <c r="B120" s="188"/>
      <c r="C120" s="177"/>
      <c r="D120" s="128" t="s">
        <v>410</v>
      </c>
      <c r="E120" s="175" t="s">
        <v>3</v>
      </c>
      <c r="F120" s="176" t="s">
        <v>425</v>
      </c>
      <c r="G120" s="177"/>
      <c r="H120" s="178">
        <v>4</v>
      </c>
      <c r="I120" s="177"/>
      <c r="J120" s="177"/>
      <c r="K120" s="201"/>
    </row>
    <row r="121" spans="2:22" ht="12">
      <c r="B121" s="188"/>
      <c r="C121" s="115" t="s">
        <v>581</v>
      </c>
      <c r="D121" s="115" t="s">
        <v>145</v>
      </c>
      <c r="E121" s="116" t="s">
        <v>2070</v>
      </c>
      <c r="F121" s="117" t="s">
        <v>2071</v>
      </c>
      <c r="G121" s="118" t="s">
        <v>463</v>
      </c>
      <c r="H121" s="119">
        <v>3</v>
      </c>
      <c r="I121" s="120"/>
      <c r="J121" s="121">
        <f>ROUND(I121*H121,2)</f>
        <v>0</v>
      </c>
      <c r="K121" s="167"/>
    </row>
    <row r="122" spans="2:22" ht="12">
      <c r="B122" s="188"/>
      <c r="C122" s="115" t="s">
        <v>583</v>
      </c>
      <c r="D122" s="115" t="s">
        <v>145</v>
      </c>
      <c r="E122" s="116" t="s">
        <v>2072</v>
      </c>
      <c r="F122" s="117" t="s">
        <v>2073</v>
      </c>
      <c r="G122" s="118" t="s">
        <v>463</v>
      </c>
      <c r="H122" s="119">
        <v>10</v>
      </c>
      <c r="I122" s="120"/>
      <c r="J122" s="121">
        <f>ROUND(I122*H122,2)</f>
        <v>0</v>
      </c>
      <c r="K122" s="167"/>
    </row>
    <row r="123" spans="2:22">
      <c r="B123" s="188"/>
      <c r="C123" s="171"/>
      <c r="D123" s="128" t="s">
        <v>410</v>
      </c>
      <c r="E123" s="169" t="s">
        <v>3</v>
      </c>
      <c r="F123" s="170" t="s">
        <v>2074</v>
      </c>
      <c r="G123" s="171"/>
      <c r="H123" s="172">
        <v>10</v>
      </c>
      <c r="I123" s="171"/>
      <c r="J123" s="171"/>
      <c r="K123" s="200"/>
    </row>
    <row r="124" spans="2:22">
      <c r="B124" s="188"/>
      <c r="C124" s="177"/>
      <c r="D124" s="128" t="s">
        <v>410</v>
      </c>
      <c r="E124" s="175" t="s">
        <v>3</v>
      </c>
      <c r="F124" s="176" t="s">
        <v>425</v>
      </c>
      <c r="G124" s="177"/>
      <c r="H124" s="178">
        <v>10</v>
      </c>
      <c r="I124" s="177"/>
      <c r="J124" s="177"/>
      <c r="K124" s="201"/>
    </row>
    <row r="125" spans="2:22" ht="24">
      <c r="B125" s="188"/>
      <c r="C125" s="115" t="s">
        <v>592</v>
      </c>
      <c r="D125" s="115" t="s">
        <v>145</v>
      </c>
      <c r="E125" s="116" t="s">
        <v>2075</v>
      </c>
      <c r="F125" s="117" t="s">
        <v>2076</v>
      </c>
      <c r="G125" s="118" t="s">
        <v>463</v>
      </c>
      <c r="H125" s="119">
        <v>1</v>
      </c>
      <c r="I125" s="120"/>
      <c r="J125" s="121">
        <f>ROUND(I125*H125,2)</f>
        <v>0</v>
      </c>
      <c r="K125" s="167"/>
    </row>
    <row r="126" spans="2:22" ht="24">
      <c r="B126" s="188"/>
      <c r="C126" s="115" t="s">
        <v>610</v>
      </c>
      <c r="D126" s="115" t="s">
        <v>145</v>
      </c>
      <c r="E126" s="116" t="s">
        <v>2077</v>
      </c>
      <c r="F126" s="117" t="s">
        <v>2078</v>
      </c>
      <c r="G126" s="118" t="s">
        <v>463</v>
      </c>
      <c r="H126" s="119">
        <v>4</v>
      </c>
      <c r="I126" s="120"/>
      <c r="J126" s="121">
        <f>ROUND(I126*H126,2)</f>
        <v>0</v>
      </c>
      <c r="K126" s="167"/>
    </row>
    <row r="127" spans="2:22" ht="12">
      <c r="B127" s="188"/>
      <c r="C127" s="115" t="s">
        <v>615</v>
      </c>
      <c r="D127" s="115" t="s">
        <v>145</v>
      </c>
      <c r="E127" s="116" t="s">
        <v>2079</v>
      </c>
      <c r="F127" s="117" t="s">
        <v>2080</v>
      </c>
      <c r="G127" s="118" t="s">
        <v>463</v>
      </c>
      <c r="H127" s="119">
        <v>1</v>
      </c>
      <c r="I127" s="120"/>
      <c r="J127" s="121">
        <f>ROUND(I127*H127,2)</f>
        <v>0</v>
      </c>
      <c r="K127" s="167"/>
    </row>
    <row r="128" spans="2:22" ht="24">
      <c r="B128" s="188"/>
      <c r="C128" s="115" t="s">
        <v>8</v>
      </c>
      <c r="D128" s="115" t="s">
        <v>145</v>
      </c>
      <c r="E128" s="116" t="s">
        <v>2081</v>
      </c>
      <c r="F128" s="117" t="s">
        <v>2082</v>
      </c>
      <c r="G128" s="118" t="s">
        <v>463</v>
      </c>
      <c r="H128" s="119">
        <v>1</v>
      </c>
      <c r="I128" s="120"/>
      <c r="J128" s="121">
        <f>ROUND(I128*H128,2)</f>
        <v>0</v>
      </c>
      <c r="K128" s="167"/>
    </row>
    <row r="129" spans="2:11" ht="24">
      <c r="B129" s="188"/>
      <c r="C129" s="115" t="s">
        <v>624</v>
      </c>
      <c r="D129" s="115" t="s">
        <v>145</v>
      </c>
      <c r="E129" s="116" t="s">
        <v>2083</v>
      </c>
      <c r="F129" s="117" t="s">
        <v>2084</v>
      </c>
      <c r="G129" s="118" t="s">
        <v>166</v>
      </c>
      <c r="H129" s="119">
        <v>51</v>
      </c>
      <c r="I129" s="120"/>
      <c r="J129" s="121">
        <f>ROUND(I129*H129,2)</f>
        <v>0</v>
      </c>
      <c r="K129" s="167"/>
    </row>
    <row r="130" spans="2:11">
      <c r="B130" s="188"/>
      <c r="C130" s="171"/>
      <c r="D130" s="128" t="s">
        <v>410</v>
      </c>
      <c r="E130" s="169" t="s">
        <v>3</v>
      </c>
      <c r="F130" s="170" t="s">
        <v>2085</v>
      </c>
      <c r="G130" s="171"/>
      <c r="H130" s="172">
        <v>13</v>
      </c>
      <c r="I130" s="171"/>
      <c r="J130" s="171"/>
      <c r="K130" s="200"/>
    </row>
    <row r="131" spans="2:11">
      <c r="B131" s="188"/>
      <c r="C131" s="171"/>
      <c r="D131" s="128" t="s">
        <v>410</v>
      </c>
      <c r="E131" s="169" t="s">
        <v>3</v>
      </c>
      <c r="F131" s="170" t="s">
        <v>2086</v>
      </c>
      <c r="G131" s="171"/>
      <c r="H131" s="172">
        <v>14</v>
      </c>
      <c r="I131" s="171"/>
      <c r="J131" s="171"/>
      <c r="K131" s="200"/>
    </row>
    <row r="132" spans="2:11">
      <c r="B132" s="188"/>
      <c r="C132" s="171"/>
      <c r="D132" s="128" t="s">
        <v>410</v>
      </c>
      <c r="E132" s="169" t="s">
        <v>3</v>
      </c>
      <c r="F132" s="170" t="s">
        <v>2087</v>
      </c>
      <c r="G132" s="171"/>
      <c r="H132" s="172">
        <v>24</v>
      </c>
      <c r="I132" s="171"/>
      <c r="J132" s="171"/>
      <c r="K132" s="200"/>
    </row>
    <row r="133" spans="2:11">
      <c r="B133" s="188"/>
      <c r="C133" s="177"/>
      <c r="D133" s="128" t="s">
        <v>410</v>
      </c>
      <c r="E133" s="175" t="s">
        <v>3</v>
      </c>
      <c r="F133" s="176" t="s">
        <v>425</v>
      </c>
      <c r="G133" s="177"/>
      <c r="H133" s="178">
        <v>51</v>
      </c>
      <c r="I133" s="177"/>
      <c r="J133" s="177"/>
      <c r="K133" s="201"/>
    </row>
    <row r="134" spans="2:11" ht="24">
      <c r="B134" s="188"/>
      <c r="C134" s="115" t="s">
        <v>627</v>
      </c>
      <c r="D134" s="115" t="s">
        <v>145</v>
      </c>
      <c r="E134" s="116" t="s">
        <v>2088</v>
      </c>
      <c r="F134" s="117" t="s">
        <v>2089</v>
      </c>
      <c r="G134" s="118" t="s">
        <v>166</v>
      </c>
      <c r="H134" s="119">
        <v>17</v>
      </c>
      <c r="I134" s="120"/>
      <c r="J134" s="121">
        <f>ROUND(I134*H134,2)</f>
        <v>0</v>
      </c>
      <c r="K134" s="167"/>
    </row>
    <row r="135" spans="2:11">
      <c r="B135" s="188"/>
      <c r="C135" s="171"/>
      <c r="D135" s="128" t="s">
        <v>410</v>
      </c>
      <c r="E135" s="169" t="s">
        <v>3</v>
      </c>
      <c r="F135" s="170" t="s">
        <v>2090</v>
      </c>
      <c r="G135" s="171"/>
      <c r="H135" s="172">
        <v>17</v>
      </c>
      <c r="I135" s="171"/>
      <c r="J135" s="171"/>
      <c r="K135" s="200"/>
    </row>
    <row r="136" spans="2:11">
      <c r="B136" s="188"/>
      <c r="C136" s="177"/>
      <c r="D136" s="128" t="s">
        <v>410</v>
      </c>
      <c r="E136" s="175" t="s">
        <v>3</v>
      </c>
      <c r="F136" s="176" t="s">
        <v>425</v>
      </c>
      <c r="G136" s="177"/>
      <c r="H136" s="178">
        <v>17</v>
      </c>
      <c r="I136" s="177"/>
      <c r="J136" s="177"/>
      <c r="K136" s="201"/>
    </row>
    <row r="137" spans="2:11" ht="12">
      <c r="B137" s="188"/>
      <c r="C137" s="115" t="s">
        <v>241</v>
      </c>
      <c r="D137" s="115" t="s">
        <v>145</v>
      </c>
      <c r="E137" s="116" t="s">
        <v>2091</v>
      </c>
      <c r="F137" s="117" t="s">
        <v>2092</v>
      </c>
      <c r="G137" s="118" t="s">
        <v>148</v>
      </c>
      <c r="H137" s="119">
        <v>4</v>
      </c>
      <c r="I137" s="120"/>
      <c r="J137" s="121">
        <f>ROUND(I137*H137,2)</f>
        <v>0</v>
      </c>
      <c r="K137" s="167"/>
    </row>
    <row r="138" spans="2:11" ht="24">
      <c r="B138" s="188"/>
      <c r="C138" s="115" t="s">
        <v>638</v>
      </c>
      <c r="D138" s="115" t="s">
        <v>145</v>
      </c>
      <c r="E138" s="116" t="s">
        <v>2093</v>
      </c>
      <c r="F138" s="117" t="s">
        <v>2094</v>
      </c>
      <c r="G138" s="118" t="s">
        <v>278</v>
      </c>
      <c r="H138" s="119">
        <v>14.4</v>
      </c>
      <c r="I138" s="120"/>
      <c r="J138" s="121">
        <f>ROUND(I138*H138,2)</f>
        <v>0</v>
      </c>
      <c r="K138" s="167"/>
    </row>
    <row r="139" spans="2:11">
      <c r="B139" s="188"/>
      <c r="C139" s="171"/>
      <c r="D139" s="128" t="s">
        <v>410</v>
      </c>
      <c r="E139" s="169" t="s">
        <v>3</v>
      </c>
      <c r="F139" s="170" t="s">
        <v>2095</v>
      </c>
      <c r="G139" s="171"/>
      <c r="H139" s="172">
        <v>14.4</v>
      </c>
      <c r="I139" s="171"/>
      <c r="J139" s="171"/>
      <c r="K139" s="200"/>
    </row>
    <row r="140" spans="2:11">
      <c r="B140" s="188"/>
      <c r="C140" s="177"/>
      <c r="D140" s="128" t="s">
        <v>410</v>
      </c>
      <c r="E140" s="175" t="s">
        <v>3</v>
      </c>
      <c r="F140" s="176" t="s">
        <v>425</v>
      </c>
      <c r="G140" s="177"/>
      <c r="H140" s="178">
        <v>14.4</v>
      </c>
      <c r="I140" s="177"/>
      <c r="J140" s="177"/>
      <c r="K140" s="201"/>
    </row>
    <row r="141" spans="2:11" ht="36">
      <c r="B141" s="188"/>
      <c r="C141" s="115" t="s">
        <v>643</v>
      </c>
      <c r="D141" s="115" t="s">
        <v>145</v>
      </c>
      <c r="E141" s="116" t="s">
        <v>2096</v>
      </c>
      <c r="F141" s="117" t="s">
        <v>2097</v>
      </c>
      <c r="G141" s="118" t="s">
        <v>463</v>
      </c>
      <c r="H141" s="119">
        <v>1</v>
      </c>
      <c r="I141" s="120"/>
      <c r="J141" s="121">
        <f>ROUND(I141*H141,2)</f>
        <v>0</v>
      </c>
      <c r="K141" s="167"/>
    </row>
    <row r="142" spans="2:11" ht="24">
      <c r="B142" s="188"/>
      <c r="C142" s="115" t="s">
        <v>647</v>
      </c>
      <c r="D142" s="115" t="s">
        <v>145</v>
      </c>
      <c r="E142" s="116" t="s">
        <v>1389</v>
      </c>
      <c r="F142" s="117" t="s">
        <v>1390</v>
      </c>
      <c r="G142" s="118" t="s">
        <v>1319</v>
      </c>
      <c r="H142" s="119">
        <v>1069.8420000000001</v>
      </c>
      <c r="I142" s="120"/>
      <c r="J142" s="121">
        <f>ROUND(I142*H142,2)</f>
        <v>0</v>
      </c>
      <c r="K142" s="167"/>
    </row>
    <row r="143" spans="2:11" ht="24">
      <c r="B143" s="188"/>
      <c r="C143" s="115" t="s">
        <v>651</v>
      </c>
      <c r="D143" s="115" t="s">
        <v>145</v>
      </c>
      <c r="E143" s="116" t="s">
        <v>2098</v>
      </c>
      <c r="F143" s="117" t="s">
        <v>2099</v>
      </c>
      <c r="G143" s="118" t="s">
        <v>166</v>
      </c>
      <c r="H143" s="119">
        <v>18</v>
      </c>
      <c r="I143" s="120"/>
      <c r="J143" s="121">
        <f>ROUND(I143*H143,2)</f>
        <v>0</v>
      </c>
      <c r="K143" s="167"/>
    </row>
    <row r="144" spans="2:11">
      <c r="B144" s="188"/>
      <c r="C144" s="171"/>
      <c r="D144" s="128" t="s">
        <v>410</v>
      </c>
      <c r="E144" s="169" t="s">
        <v>3</v>
      </c>
      <c r="F144" s="170" t="s">
        <v>2100</v>
      </c>
      <c r="G144" s="171"/>
      <c r="H144" s="172">
        <v>18</v>
      </c>
      <c r="I144" s="171"/>
      <c r="J144" s="171"/>
      <c r="K144" s="200"/>
    </row>
    <row r="145" spans="2:11">
      <c r="B145" s="188"/>
      <c r="C145" s="177"/>
      <c r="D145" s="128" t="s">
        <v>410</v>
      </c>
      <c r="E145" s="175" t="s">
        <v>3</v>
      </c>
      <c r="F145" s="176" t="s">
        <v>425</v>
      </c>
      <c r="G145" s="177"/>
      <c r="H145" s="178">
        <v>18</v>
      </c>
      <c r="I145" s="177"/>
      <c r="J145" s="177"/>
      <c r="K145" s="201"/>
    </row>
    <row r="146" spans="2:11" ht="24">
      <c r="B146" s="188"/>
      <c r="C146" s="115" t="s">
        <v>655</v>
      </c>
      <c r="D146" s="115" t="s">
        <v>145</v>
      </c>
      <c r="E146" s="116" t="s">
        <v>2101</v>
      </c>
      <c r="F146" s="117" t="s">
        <v>2102</v>
      </c>
      <c r="G146" s="118" t="s">
        <v>166</v>
      </c>
      <c r="H146" s="119">
        <v>24</v>
      </c>
      <c r="I146" s="120"/>
      <c r="J146" s="121">
        <f>ROUND(I146*H146,2)</f>
        <v>0</v>
      </c>
      <c r="K146" s="167"/>
    </row>
    <row r="147" spans="2:11">
      <c r="B147" s="188"/>
      <c r="C147" s="171"/>
      <c r="D147" s="128" t="s">
        <v>410</v>
      </c>
      <c r="E147" s="169" t="s">
        <v>3</v>
      </c>
      <c r="F147" s="170" t="s">
        <v>2103</v>
      </c>
      <c r="G147" s="171"/>
      <c r="H147" s="172">
        <v>24</v>
      </c>
      <c r="I147" s="171"/>
      <c r="J147" s="171"/>
      <c r="K147" s="200"/>
    </row>
    <row r="148" spans="2:11">
      <c r="B148" s="188"/>
      <c r="C148" s="177"/>
      <c r="D148" s="128" t="s">
        <v>410</v>
      </c>
      <c r="E148" s="175" t="s">
        <v>3</v>
      </c>
      <c r="F148" s="176" t="s">
        <v>425</v>
      </c>
      <c r="G148" s="177"/>
      <c r="H148" s="178">
        <v>24</v>
      </c>
      <c r="I148" s="177"/>
      <c r="J148" s="177"/>
      <c r="K148" s="201"/>
    </row>
    <row r="149" spans="2:11" ht="24">
      <c r="B149" s="188"/>
      <c r="C149" s="115" t="s">
        <v>176</v>
      </c>
      <c r="D149" s="115" t="s">
        <v>145</v>
      </c>
      <c r="E149" s="116" t="s">
        <v>2104</v>
      </c>
      <c r="F149" s="117" t="s">
        <v>2105</v>
      </c>
      <c r="G149" s="118" t="s">
        <v>166</v>
      </c>
      <c r="H149" s="119">
        <v>35</v>
      </c>
      <c r="I149" s="120"/>
      <c r="J149" s="121">
        <f>ROUND(I149*H149,2)</f>
        <v>0</v>
      </c>
      <c r="K149" s="167"/>
    </row>
    <row r="150" spans="2:11">
      <c r="B150" s="188"/>
      <c r="C150" s="171"/>
      <c r="D150" s="128" t="s">
        <v>410</v>
      </c>
      <c r="E150" s="169" t="s">
        <v>3</v>
      </c>
      <c r="F150" s="170" t="s">
        <v>2106</v>
      </c>
      <c r="G150" s="171"/>
      <c r="H150" s="172">
        <v>35</v>
      </c>
      <c r="I150" s="171"/>
      <c r="J150" s="171"/>
      <c r="K150" s="200"/>
    </row>
    <row r="151" spans="2:11">
      <c r="B151" s="188"/>
      <c r="C151" s="177"/>
      <c r="D151" s="128" t="s">
        <v>410</v>
      </c>
      <c r="E151" s="175" t="s">
        <v>3</v>
      </c>
      <c r="F151" s="176" t="s">
        <v>425</v>
      </c>
      <c r="G151" s="177"/>
      <c r="H151" s="178">
        <v>35</v>
      </c>
      <c r="I151" s="177"/>
      <c r="J151" s="177"/>
      <c r="K151" s="201"/>
    </row>
    <row r="152" spans="2:11" ht="24">
      <c r="B152" s="188"/>
      <c r="C152" s="115" t="s">
        <v>675</v>
      </c>
      <c r="D152" s="115" t="s">
        <v>145</v>
      </c>
      <c r="E152" s="116" t="s">
        <v>2107</v>
      </c>
      <c r="F152" s="117" t="s">
        <v>2108</v>
      </c>
      <c r="G152" s="118" t="s">
        <v>166</v>
      </c>
      <c r="H152" s="119">
        <v>4</v>
      </c>
      <c r="I152" s="120"/>
      <c r="J152" s="121">
        <f>ROUND(I152*H152,2)</f>
        <v>0</v>
      </c>
      <c r="K152" s="167"/>
    </row>
    <row r="153" spans="2:11">
      <c r="B153" s="188"/>
      <c r="C153" s="171"/>
      <c r="D153" s="128" t="s">
        <v>410</v>
      </c>
      <c r="E153" s="169" t="s">
        <v>3</v>
      </c>
      <c r="F153" s="170" t="s">
        <v>144</v>
      </c>
      <c r="G153" s="171"/>
      <c r="H153" s="172">
        <v>4</v>
      </c>
      <c r="I153" s="171"/>
      <c r="J153" s="171"/>
      <c r="K153" s="200"/>
    </row>
    <row r="154" spans="2:11">
      <c r="B154" s="188"/>
      <c r="C154" s="177"/>
      <c r="D154" s="128" t="s">
        <v>410</v>
      </c>
      <c r="E154" s="175" t="s">
        <v>3</v>
      </c>
      <c r="F154" s="176" t="s">
        <v>425</v>
      </c>
      <c r="G154" s="177"/>
      <c r="H154" s="178">
        <v>4</v>
      </c>
      <c r="I154" s="177"/>
      <c r="J154" s="177"/>
      <c r="K154" s="201"/>
    </row>
    <row r="155" spans="2:11" ht="36">
      <c r="B155" s="188"/>
      <c r="C155" s="115" t="s">
        <v>308</v>
      </c>
      <c r="D155" s="115" t="s">
        <v>145</v>
      </c>
      <c r="E155" s="116" t="s">
        <v>2109</v>
      </c>
      <c r="F155" s="117" t="s">
        <v>2110</v>
      </c>
      <c r="G155" s="118" t="s">
        <v>166</v>
      </c>
      <c r="H155" s="119">
        <v>18</v>
      </c>
      <c r="I155" s="120"/>
      <c r="J155" s="121">
        <f t="shared" ref="J155:J164" si="0">ROUND(I155*H155,2)</f>
        <v>0</v>
      </c>
      <c r="K155" s="167"/>
    </row>
    <row r="156" spans="2:11" ht="36">
      <c r="B156" s="188"/>
      <c r="C156" s="115" t="s">
        <v>680</v>
      </c>
      <c r="D156" s="115" t="s">
        <v>145</v>
      </c>
      <c r="E156" s="116" t="s">
        <v>2111</v>
      </c>
      <c r="F156" s="117" t="s">
        <v>2112</v>
      </c>
      <c r="G156" s="118" t="s">
        <v>166</v>
      </c>
      <c r="H156" s="119">
        <v>24</v>
      </c>
      <c r="I156" s="120"/>
      <c r="J156" s="121">
        <f t="shared" si="0"/>
        <v>0</v>
      </c>
      <c r="K156" s="167"/>
    </row>
    <row r="157" spans="2:11" ht="48">
      <c r="B157" s="188"/>
      <c r="C157" s="115" t="s">
        <v>690</v>
      </c>
      <c r="D157" s="115" t="s">
        <v>145</v>
      </c>
      <c r="E157" s="116" t="s">
        <v>2113</v>
      </c>
      <c r="F157" s="117" t="s">
        <v>2114</v>
      </c>
      <c r="G157" s="118" t="s">
        <v>166</v>
      </c>
      <c r="H157" s="119">
        <v>35</v>
      </c>
      <c r="I157" s="120"/>
      <c r="J157" s="121">
        <f t="shared" si="0"/>
        <v>0</v>
      </c>
      <c r="K157" s="167"/>
    </row>
    <row r="158" spans="2:11" ht="48">
      <c r="B158" s="188"/>
      <c r="C158" s="115" t="s">
        <v>694</v>
      </c>
      <c r="D158" s="115" t="s">
        <v>145</v>
      </c>
      <c r="E158" s="116" t="s">
        <v>2115</v>
      </c>
      <c r="F158" s="117" t="s">
        <v>2116</v>
      </c>
      <c r="G158" s="118" t="s">
        <v>166</v>
      </c>
      <c r="H158" s="119">
        <v>4</v>
      </c>
      <c r="I158" s="120"/>
      <c r="J158" s="121">
        <f t="shared" si="0"/>
        <v>0</v>
      </c>
      <c r="K158" s="167"/>
    </row>
    <row r="159" spans="2:11" ht="12">
      <c r="B159" s="188"/>
      <c r="C159" s="115" t="s">
        <v>698</v>
      </c>
      <c r="D159" s="115" t="s">
        <v>145</v>
      </c>
      <c r="E159" s="116" t="s">
        <v>2117</v>
      </c>
      <c r="F159" s="117" t="s">
        <v>2118</v>
      </c>
      <c r="G159" s="118" t="s">
        <v>463</v>
      </c>
      <c r="H159" s="119">
        <v>6</v>
      </c>
      <c r="I159" s="120"/>
      <c r="J159" s="121">
        <f t="shared" si="0"/>
        <v>0</v>
      </c>
      <c r="K159" s="167"/>
    </row>
    <row r="160" spans="2:11" ht="12">
      <c r="B160" s="188"/>
      <c r="C160" s="115" t="s">
        <v>702</v>
      </c>
      <c r="D160" s="115" t="s">
        <v>145</v>
      </c>
      <c r="E160" s="116" t="s">
        <v>2119</v>
      </c>
      <c r="F160" s="117" t="s">
        <v>2120</v>
      </c>
      <c r="G160" s="118" t="s">
        <v>463</v>
      </c>
      <c r="H160" s="119">
        <v>10</v>
      </c>
      <c r="I160" s="120"/>
      <c r="J160" s="121">
        <f t="shared" si="0"/>
        <v>0</v>
      </c>
      <c r="K160" s="167"/>
    </row>
    <row r="161" spans="2:11" ht="24">
      <c r="B161" s="188"/>
      <c r="C161" s="115" t="s">
        <v>712</v>
      </c>
      <c r="D161" s="115" t="s">
        <v>145</v>
      </c>
      <c r="E161" s="116" t="s">
        <v>2121</v>
      </c>
      <c r="F161" s="117" t="s">
        <v>2122</v>
      </c>
      <c r="G161" s="118" t="s">
        <v>463</v>
      </c>
      <c r="H161" s="119">
        <v>4</v>
      </c>
      <c r="I161" s="120"/>
      <c r="J161" s="121">
        <f t="shared" si="0"/>
        <v>0</v>
      </c>
      <c r="K161" s="167"/>
    </row>
    <row r="162" spans="2:11" ht="24">
      <c r="B162" s="188"/>
      <c r="C162" s="115" t="s">
        <v>716</v>
      </c>
      <c r="D162" s="115" t="s">
        <v>145</v>
      </c>
      <c r="E162" s="116" t="s">
        <v>2123</v>
      </c>
      <c r="F162" s="117" t="s">
        <v>2124</v>
      </c>
      <c r="G162" s="118" t="s">
        <v>463</v>
      </c>
      <c r="H162" s="119">
        <v>2</v>
      </c>
      <c r="I162" s="120"/>
      <c r="J162" s="121">
        <f t="shared" si="0"/>
        <v>0</v>
      </c>
      <c r="K162" s="167"/>
    </row>
    <row r="163" spans="2:11" ht="24">
      <c r="B163" s="188"/>
      <c r="C163" s="115" t="s">
        <v>725</v>
      </c>
      <c r="D163" s="115" t="s">
        <v>145</v>
      </c>
      <c r="E163" s="116" t="s">
        <v>2125</v>
      </c>
      <c r="F163" s="117" t="s">
        <v>2126</v>
      </c>
      <c r="G163" s="118" t="s">
        <v>463</v>
      </c>
      <c r="H163" s="119">
        <v>1</v>
      </c>
      <c r="I163" s="120"/>
      <c r="J163" s="121">
        <f t="shared" si="0"/>
        <v>0</v>
      </c>
      <c r="K163" s="167"/>
    </row>
    <row r="164" spans="2:11" ht="24">
      <c r="B164" s="188"/>
      <c r="C164" s="115" t="s">
        <v>731</v>
      </c>
      <c r="D164" s="115" t="s">
        <v>145</v>
      </c>
      <c r="E164" s="116" t="s">
        <v>2127</v>
      </c>
      <c r="F164" s="117" t="s">
        <v>2128</v>
      </c>
      <c r="G164" s="118" t="s">
        <v>463</v>
      </c>
      <c r="H164" s="119">
        <v>10</v>
      </c>
      <c r="I164" s="120"/>
      <c r="J164" s="121">
        <f t="shared" si="0"/>
        <v>0</v>
      </c>
      <c r="K164" s="167"/>
    </row>
    <row r="165" spans="2:11">
      <c r="B165" s="188"/>
      <c r="C165" s="171"/>
      <c r="D165" s="128" t="s">
        <v>410</v>
      </c>
      <c r="E165" s="169" t="s">
        <v>3</v>
      </c>
      <c r="F165" s="170" t="s">
        <v>2129</v>
      </c>
      <c r="G165" s="171"/>
      <c r="H165" s="172">
        <v>10</v>
      </c>
      <c r="I165" s="171"/>
      <c r="J165" s="171"/>
      <c r="K165" s="200"/>
    </row>
    <row r="166" spans="2:11">
      <c r="B166" s="188"/>
      <c r="C166" s="177"/>
      <c r="D166" s="128" t="s">
        <v>410</v>
      </c>
      <c r="E166" s="175" t="s">
        <v>3</v>
      </c>
      <c r="F166" s="176" t="s">
        <v>425</v>
      </c>
      <c r="G166" s="177"/>
      <c r="H166" s="178">
        <v>10</v>
      </c>
      <c r="I166" s="177"/>
      <c r="J166" s="177"/>
      <c r="K166" s="201"/>
    </row>
    <row r="167" spans="2:11" ht="12">
      <c r="B167" s="188"/>
      <c r="C167" s="115" t="s">
        <v>734</v>
      </c>
      <c r="D167" s="115" t="s">
        <v>145</v>
      </c>
      <c r="E167" s="116" t="s">
        <v>2130</v>
      </c>
      <c r="F167" s="117" t="s">
        <v>2131</v>
      </c>
      <c r="G167" s="118" t="s">
        <v>463</v>
      </c>
      <c r="H167" s="119">
        <v>2</v>
      </c>
      <c r="I167" s="120"/>
      <c r="J167" s="121">
        <f t="shared" ref="J167:J177" si="1">ROUND(I167*H167,2)</f>
        <v>0</v>
      </c>
      <c r="K167" s="167"/>
    </row>
    <row r="168" spans="2:11" ht="24">
      <c r="B168" s="188"/>
      <c r="C168" s="115" t="s">
        <v>740</v>
      </c>
      <c r="D168" s="115" t="s">
        <v>145</v>
      </c>
      <c r="E168" s="116" t="s">
        <v>2132</v>
      </c>
      <c r="F168" s="117" t="s">
        <v>2133</v>
      </c>
      <c r="G168" s="118" t="s">
        <v>463</v>
      </c>
      <c r="H168" s="119">
        <v>1</v>
      </c>
      <c r="I168" s="120"/>
      <c r="J168" s="121">
        <f t="shared" si="1"/>
        <v>0</v>
      </c>
      <c r="K168" s="167"/>
    </row>
    <row r="169" spans="2:11" ht="24">
      <c r="B169" s="188"/>
      <c r="C169" s="115" t="s">
        <v>225</v>
      </c>
      <c r="D169" s="115" t="s">
        <v>145</v>
      </c>
      <c r="E169" s="116" t="s">
        <v>2134</v>
      </c>
      <c r="F169" s="117" t="s">
        <v>2135</v>
      </c>
      <c r="G169" s="118" t="s">
        <v>463</v>
      </c>
      <c r="H169" s="119">
        <v>1</v>
      </c>
      <c r="I169" s="120"/>
      <c r="J169" s="121">
        <f t="shared" si="1"/>
        <v>0</v>
      </c>
      <c r="K169" s="167"/>
    </row>
    <row r="170" spans="2:11" ht="12">
      <c r="B170" s="188"/>
      <c r="C170" s="115" t="s">
        <v>748</v>
      </c>
      <c r="D170" s="115" t="s">
        <v>145</v>
      </c>
      <c r="E170" s="116" t="s">
        <v>2136</v>
      </c>
      <c r="F170" s="117" t="s">
        <v>2137</v>
      </c>
      <c r="G170" s="118" t="s">
        <v>463</v>
      </c>
      <c r="H170" s="119">
        <v>1</v>
      </c>
      <c r="I170" s="120"/>
      <c r="J170" s="121">
        <f t="shared" si="1"/>
        <v>0</v>
      </c>
      <c r="K170" s="167"/>
    </row>
    <row r="171" spans="2:11" ht="12">
      <c r="B171" s="188"/>
      <c r="C171" s="115" t="s">
        <v>756</v>
      </c>
      <c r="D171" s="115" t="s">
        <v>442</v>
      </c>
      <c r="E171" s="116" t="s">
        <v>2138</v>
      </c>
      <c r="F171" s="117" t="s">
        <v>2139</v>
      </c>
      <c r="G171" s="118" t="s">
        <v>463</v>
      </c>
      <c r="H171" s="119">
        <v>1</v>
      </c>
      <c r="I171" s="120"/>
      <c r="J171" s="121">
        <f t="shared" si="1"/>
        <v>0</v>
      </c>
      <c r="K171" s="204"/>
    </row>
    <row r="172" spans="2:11" ht="12">
      <c r="B172" s="188"/>
      <c r="C172" s="115" t="s">
        <v>760</v>
      </c>
      <c r="D172" s="115" t="s">
        <v>145</v>
      </c>
      <c r="E172" s="116" t="s">
        <v>2140</v>
      </c>
      <c r="F172" s="117" t="s">
        <v>2141</v>
      </c>
      <c r="G172" s="118" t="s">
        <v>463</v>
      </c>
      <c r="H172" s="119">
        <v>2</v>
      </c>
      <c r="I172" s="120"/>
      <c r="J172" s="121">
        <f t="shared" si="1"/>
        <v>0</v>
      </c>
      <c r="K172" s="167"/>
    </row>
    <row r="173" spans="2:11" ht="12">
      <c r="B173" s="188"/>
      <c r="C173" s="115" t="s">
        <v>763</v>
      </c>
      <c r="D173" s="115" t="s">
        <v>442</v>
      </c>
      <c r="E173" s="116" t="s">
        <v>2142</v>
      </c>
      <c r="F173" s="117" t="s">
        <v>2143</v>
      </c>
      <c r="G173" s="118" t="s">
        <v>463</v>
      </c>
      <c r="H173" s="119">
        <v>2</v>
      </c>
      <c r="I173" s="120"/>
      <c r="J173" s="121">
        <f t="shared" si="1"/>
        <v>0</v>
      </c>
      <c r="K173" s="204"/>
    </row>
    <row r="174" spans="2:11" ht="12">
      <c r="B174" s="188"/>
      <c r="C174" s="115" t="s">
        <v>767</v>
      </c>
      <c r="D174" s="115" t="s">
        <v>145</v>
      </c>
      <c r="E174" s="116" t="s">
        <v>2144</v>
      </c>
      <c r="F174" s="117" t="s">
        <v>2145</v>
      </c>
      <c r="G174" s="118" t="s">
        <v>463</v>
      </c>
      <c r="H174" s="119">
        <v>1</v>
      </c>
      <c r="I174" s="120"/>
      <c r="J174" s="121">
        <f t="shared" si="1"/>
        <v>0</v>
      </c>
      <c r="K174" s="167"/>
    </row>
    <row r="175" spans="2:11" ht="12">
      <c r="B175" s="188"/>
      <c r="C175" s="115" t="s">
        <v>345</v>
      </c>
      <c r="D175" s="115" t="s">
        <v>442</v>
      </c>
      <c r="E175" s="116" t="s">
        <v>2146</v>
      </c>
      <c r="F175" s="117" t="s">
        <v>2147</v>
      </c>
      <c r="G175" s="118" t="s">
        <v>463</v>
      </c>
      <c r="H175" s="119">
        <v>2</v>
      </c>
      <c r="I175" s="120"/>
      <c r="J175" s="121">
        <f t="shared" si="1"/>
        <v>0</v>
      </c>
      <c r="K175" s="204"/>
    </row>
    <row r="176" spans="2:11" ht="24">
      <c r="B176" s="188"/>
      <c r="C176" s="115" t="s">
        <v>780</v>
      </c>
      <c r="D176" s="115" t="s">
        <v>145</v>
      </c>
      <c r="E176" s="116" t="s">
        <v>2148</v>
      </c>
      <c r="F176" s="117" t="s">
        <v>2149</v>
      </c>
      <c r="G176" s="118" t="s">
        <v>463</v>
      </c>
      <c r="H176" s="119">
        <v>1</v>
      </c>
      <c r="I176" s="120"/>
      <c r="J176" s="121">
        <f t="shared" si="1"/>
        <v>0</v>
      </c>
      <c r="K176" s="167"/>
    </row>
    <row r="177" spans="2:11" ht="12">
      <c r="B177" s="188"/>
      <c r="C177" s="115" t="s">
        <v>787</v>
      </c>
      <c r="D177" s="115" t="s">
        <v>145</v>
      </c>
      <c r="E177" s="116" t="s">
        <v>2150</v>
      </c>
      <c r="F177" s="117" t="s">
        <v>2151</v>
      </c>
      <c r="G177" s="118" t="s">
        <v>166</v>
      </c>
      <c r="H177" s="119">
        <v>81</v>
      </c>
      <c r="I177" s="120"/>
      <c r="J177" s="121">
        <f t="shared" si="1"/>
        <v>0</v>
      </c>
      <c r="K177" s="167"/>
    </row>
    <row r="178" spans="2:11">
      <c r="B178" s="188"/>
      <c r="C178" s="171"/>
      <c r="D178" s="128" t="s">
        <v>410</v>
      </c>
      <c r="E178" s="169" t="s">
        <v>3</v>
      </c>
      <c r="F178" s="170" t="s">
        <v>2152</v>
      </c>
      <c r="G178" s="171"/>
      <c r="H178" s="172">
        <v>81</v>
      </c>
      <c r="I178" s="171"/>
      <c r="J178" s="171"/>
      <c r="K178" s="200"/>
    </row>
    <row r="179" spans="2:11">
      <c r="B179" s="188"/>
      <c r="C179" s="177"/>
      <c r="D179" s="128" t="s">
        <v>410</v>
      </c>
      <c r="E179" s="175" t="s">
        <v>3</v>
      </c>
      <c r="F179" s="176" t="s">
        <v>425</v>
      </c>
      <c r="G179" s="177"/>
      <c r="H179" s="178">
        <v>81</v>
      </c>
      <c r="I179" s="177"/>
      <c r="J179" s="177"/>
      <c r="K179" s="201"/>
    </row>
    <row r="180" spans="2:11" ht="24">
      <c r="B180" s="188"/>
      <c r="C180" s="115" t="s">
        <v>793</v>
      </c>
      <c r="D180" s="115" t="s">
        <v>145</v>
      </c>
      <c r="E180" s="116" t="s">
        <v>2153</v>
      </c>
      <c r="F180" s="117" t="s">
        <v>2154</v>
      </c>
      <c r="G180" s="118" t="s">
        <v>166</v>
      </c>
      <c r="H180" s="119">
        <v>81</v>
      </c>
      <c r="I180" s="120"/>
      <c r="J180" s="121">
        <f>ROUND(I180*H180,2)</f>
        <v>0</v>
      </c>
      <c r="K180" s="167"/>
    </row>
    <row r="181" spans="2:11" ht="12">
      <c r="B181" s="188"/>
      <c r="C181" s="115" t="s">
        <v>804</v>
      </c>
      <c r="D181" s="115" t="s">
        <v>145</v>
      </c>
      <c r="E181" s="116" t="s">
        <v>1996</v>
      </c>
      <c r="F181" s="117" t="s">
        <v>1997</v>
      </c>
      <c r="G181" s="118" t="s">
        <v>414</v>
      </c>
      <c r="H181" s="119">
        <v>80</v>
      </c>
      <c r="I181" s="120"/>
      <c r="J181" s="121">
        <f>ROUND(I181*H181,2)</f>
        <v>0</v>
      </c>
      <c r="K181" s="167"/>
    </row>
    <row r="182" spans="2:11">
      <c r="B182" s="188"/>
      <c r="C182" s="171"/>
      <c r="D182" s="128" t="s">
        <v>410</v>
      </c>
      <c r="E182" s="169" t="s">
        <v>3</v>
      </c>
      <c r="F182" s="170" t="s">
        <v>2155</v>
      </c>
      <c r="G182" s="171"/>
      <c r="H182" s="172">
        <v>80</v>
      </c>
      <c r="I182" s="171"/>
      <c r="J182" s="171"/>
      <c r="K182" s="200"/>
    </row>
    <row r="183" spans="2:11">
      <c r="B183" s="188"/>
      <c r="C183" s="177"/>
      <c r="D183" s="128" t="s">
        <v>410</v>
      </c>
      <c r="E183" s="175" t="s">
        <v>3</v>
      </c>
      <c r="F183" s="176" t="s">
        <v>425</v>
      </c>
      <c r="G183" s="177"/>
      <c r="H183" s="178">
        <v>80</v>
      </c>
      <c r="I183" s="177"/>
      <c r="J183" s="177"/>
      <c r="K183" s="201"/>
    </row>
    <row r="184" spans="2:11" ht="24">
      <c r="B184" s="188"/>
      <c r="C184" s="115" t="s">
        <v>816</v>
      </c>
      <c r="D184" s="115" t="s">
        <v>145</v>
      </c>
      <c r="E184" s="116" t="s">
        <v>2156</v>
      </c>
      <c r="F184" s="117" t="s">
        <v>2157</v>
      </c>
      <c r="G184" s="118" t="s">
        <v>1319</v>
      </c>
      <c r="H184" s="119">
        <v>882.84500000000003</v>
      </c>
      <c r="I184" s="120"/>
      <c r="J184" s="121">
        <f>ROUND(I184*H184,2)</f>
        <v>0</v>
      </c>
      <c r="K184" s="167"/>
    </row>
    <row r="185" spans="2:11" ht="24">
      <c r="B185" s="188"/>
      <c r="C185" s="115" t="s">
        <v>820</v>
      </c>
      <c r="D185" s="115" t="s">
        <v>145</v>
      </c>
      <c r="E185" s="116" t="s">
        <v>2158</v>
      </c>
      <c r="F185" s="117" t="s">
        <v>2159</v>
      </c>
      <c r="G185" s="118" t="s">
        <v>1051</v>
      </c>
      <c r="H185" s="119">
        <v>3</v>
      </c>
      <c r="I185" s="120"/>
      <c r="J185" s="121">
        <f t="shared" ref="J185:J200" si="2">ROUND(I185*H185,2)</f>
        <v>0</v>
      </c>
      <c r="K185" s="167"/>
    </row>
    <row r="186" spans="2:11" ht="24">
      <c r="B186" s="188"/>
      <c r="C186" s="115" t="s">
        <v>831</v>
      </c>
      <c r="D186" s="115" t="s">
        <v>145</v>
      </c>
      <c r="E186" s="116" t="s">
        <v>2160</v>
      </c>
      <c r="F186" s="117" t="s">
        <v>2161</v>
      </c>
      <c r="G186" s="118" t="s">
        <v>1051</v>
      </c>
      <c r="H186" s="119">
        <v>1</v>
      </c>
      <c r="I186" s="120"/>
      <c r="J186" s="121">
        <f t="shared" si="2"/>
        <v>0</v>
      </c>
      <c r="K186" s="167"/>
    </row>
    <row r="187" spans="2:11" ht="12">
      <c r="B187" s="188"/>
      <c r="C187" s="115" t="s">
        <v>834</v>
      </c>
      <c r="D187" s="115" t="s">
        <v>145</v>
      </c>
      <c r="E187" s="116" t="s">
        <v>2162</v>
      </c>
      <c r="F187" s="117" t="s">
        <v>2163</v>
      </c>
      <c r="G187" s="118" t="s">
        <v>463</v>
      </c>
      <c r="H187" s="119">
        <v>1</v>
      </c>
      <c r="I187" s="120"/>
      <c r="J187" s="121">
        <f t="shared" si="2"/>
        <v>0</v>
      </c>
      <c r="K187" s="167"/>
    </row>
    <row r="188" spans="2:11" ht="12">
      <c r="B188" s="188"/>
      <c r="C188" s="115" t="s">
        <v>837</v>
      </c>
      <c r="D188" s="115" t="s">
        <v>145</v>
      </c>
      <c r="E188" s="116" t="s">
        <v>2164</v>
      </c>
      <c r="F188" s="117" t="s">
        <v>2165</v>
      </c>
      <c r="G188" s="118" t="s">
        <v>463</v>
      </c>
      <c r="H188" s="119">
        <v>10</v>
      </c>
      <c r="I188" s="120"/>
      <c r="J188" s="121">
        <f t="shared" si="2"/>
        <v>0</v>
      </c>
      <c r="K188" s="167"/>
    </row>
    <row r="189" spans="2:11" ht="24">
      <c r="B189" s="188"/>
      <c r="C189" s="115" t="s">
        <v>847</v>
      </c>
      <c r="D189" s="115" t="s">
        <v>145</v>
      </c>
      <c r="E189" s="116" t="s">
        <v>2166</v>
      </c>
      <c r="F189" s="117" t="s">
        <v>2167</v>
      </c>
      <c r="G189" s="118" t="s">
        <v>1051</v>
      </c>
      <c r="H189" s="119">
        <v>1</v>
      </c>
      <c r="I189" s="120"/>
      <c r="J189" s="121">
        <f t="shared" si="2"/>
        <v>0</v>
      </c>
      <c r="K189" s="167"/>
    </row>
    <row r="190" spans="2:11" ht="24">
      <c r="B190" s="188"/>
      <c r="C190" s="115" t="s">
        <v>851</v>
      </c>
      <c r="D190" s="115" t="s">
        <v>145</v>
      </c>
      <c r="E190" s="116" t="s">
        <v>2168</v>
      </c>
      <c r="F190" s="117" t="s">
        <v>2169</v>
      </c>
      <c r="G190" s="118" t="s">
        <v>1051</v>
      </c>
      <c r="H190" s="119">
        <v>4</v>
      </c>
      <c r="I190" s="120"/>
      <c r="J190" s="121">
        <f t="shared" si="2"/>
        <v>0</v>
      </c>
      <c r="K190" s="167"/>
    </row>
    <row r="191" spans="2:11" ht="12">
      <c r="B191" s="188"/>
      <c r="C191" s="115" t="s">
        <v>862</v>
      </c>
      <c r="D191" s="115" t="s">
        <v>145</v>
      </c>
      <c r="E191" s="116" t="s">
        <v>2170</v>
      </c>
      <c r="F191" s="117" t="s">
        <v>2171</v>
      </c>
      <c r="G191" s="118" t="s">
        <v>463</v>
      </c>
      <c r="H191" s="119">
        <v>1</v>
      </c>
      <c r="I191" s="120"/>
      <c r="J191" s="121">
        <f t="shared" si="2"/>
        <v>0</v>
      </c>
      <c r="K191" s="167"/>
    </row>
    <row r="192" spans="2:11" ht="24">
      <c r="B192" s="188"/>
      <c r="C192" s="115" t="s">
        <v>866</v>
      </c>
      <c r="D192" s="115" t="s">
        <v>442</v>
      </c>
      <c r="E192" s="116" t="s">
        <v>2172</v>
      </c>
      <c r="F192" s="117" t="s">
        <v>2173</v>
      </c>
      <c r="G192" s="118" t="s">
        <v>463</v>
      </c>
      <c r="H192" s="119">
        <v>1</v>
      </c>
      <c r="I192" s="120"/>
      <c r="J192" s="121">
        <f t="shared" si="2"/>
        <v>0</v>
      </c>
      <c r="K192" s="204"/>
    </row>
    <row r="193" spans="2:11" ht="12">
      <c r="B193" s="188"/>
      <c r="C193" s="115" t="s">
        <v>870</v>
      </c>
      <c r="D193" s="115" t="s">
        <v>442</v>
      </c>
      <c r="E193" s="116" t="s">
        <v>2174</v>
      </c>
      <c r="F193" s="117" t="s">
        <v>2175</v>
      </c>
      <c r="G193" s="118" t="s">
        <v>463</v>
      </c>
      <c r="H193" s="119">
        <v>1</v>
      </c>
      <c r="I193" s="120"/>
      <c r="J193" s="121">
        <f t="shared" si="2"/>
        <v>0</v>
      </c>
      <c r="K193" s="204"/>
    </row>
    <row r="194" spans="2:11" ht="12">
      <c r="B194" s="188"/>
      <c r="C194" s="115" t="s">
        <v>879</v>
      </c>
      <c r="D194" s="115" t="s">
        <v>145</v>
      </c>
      <c r="E194" s="116" t="s">
        <v>2176</v>
      </c>
      <c r="F194" s="117" t="s">
        <v>2177</v>
      </c>
      <c r="G194" s="118" t="s">
        <v>463</v>
      </c>
      <c r="H194" s="119">
        <v>4</v>
      </c>
      <c r="I194" s="120"/>
      <c r="J194" s="121">
        <f t="shared" si="2"/>
        <v>0</v>
      </c>
      <c r="K194" s="167"/>
    </row>
    <row r="195" spans="2:11" ht="12">
      <c r="B195" s="188"/>
      <c r="C195" s="115" t="s">
        <v>883</v>
      </c>
      <c r="D195" s="115" t="s">
        <v>145</v>
      </c>
      <c r="E195" s="116" t="s">
        <v>2178</v>
      </c>
      <c r="F195" s="117" t="s">
        <v>2179</v>
      </c>
      <c r="G195" s="118" t="s">
        <v>463</v>
      </c>
      <c r="H195" s="119">
        <v>1</v>
      </c>
      <c r="I195" s="120"/>
      <c r="J195" s="121">
        <f t="shared" si="2"/>
        <v>0</v>
      </c>
      <c r="K195" s="167"/>
    </row>
    <row r="196" spans="2:11" ht="24">
      <c r="B196" s="188"/>
      <c r="C196" s="115" t="s">
        <v>886</v>
      </c>
      <c r="D196" s="115" t="s">
        <v>145</v>
      </c>
      <c r="E196" s="116" t="s">
        <v>2180</v>
      </c>
      <c r="F196" s="117" t="s">
        <v>2181</v>
      </c>
      <c r="G196" s="118" t="s">
        <v>463</v>
      </c>
      <c r="H196" s="119">
        <v>2</v>
      </c>
      <c r="I196" s="120"/>
      <c r="J196" s="121">
        <f t="shared" si="2"/>
        <v>0</v>
      </c>
      <c r="K196" s="167"/>
    </row>
    <row r="197" spans="2:11" ht="24">
      <c r="B197" s="188"/>
      <c r="C197" s="115" t="s">
        <v>890</v>
      </c>
      <c r="D197" s="115" t="s">
        <v>145</v>
      </c>
      <c r="E197" s="116" t="s">
        <v>2182</v>
      </c>
      <c r="F197" s="117" t="s">
        <v>2183</v>
      </c>
      <c r="G197" s="118" t="s">
        <v>1051</v>
      </c>
      <c r="H197" s="119">
        <v>4</v>
      </c>
      <c r="I197" s="120"/>
      <c r="J197" s="121">
        <f t="shared" si="2"/>
        <v>0</v>
      </c>
      <c r="K197" s="167"/>
    </row>
    <row r="198" spans="2:11" ht="24">
      <c r="B198" s="188"/>
      <c r="C198" s="115" t="s">
        <v>893</v>
      </c>
      <c r="D198" s="115" t="s">
        <v>145</v>
      </c>
      <c r="E198" s="116" t="s">
        <v>2184</v>
      </c>
      <c r="F198" s="117" t="s">
        <v>2185</v>
      </c>
      <c r="G198" s="118" t="s">
        <v>1051</v>
      </c>
      <c r="H198" s="119">
        <v>1</v>
      </c>
      <c r="I198" s="120"/>
      <c r="J198" s="121">
        <f t="shared" si="2"/>
        <v>0</v>
      </c>
      <c r="K198" s="167"/>
    </row>
    <row r="199" spans="2:11" ht="12">
      <c r="B199" s="188"/>
      <c r="C199" s="115" t="s">
        <v>897</v>
      </c>
      <c r="D199" s="115" t="s">
        <v>442</v>
      </c>
      <c r="E199" s="116" t="s">
        <v>2186</v>
      </c>
      <c r="F199" s="117" t="s">
        <v>2187</v>
      </c>
      <c r="G199" s="118" t="s">
        <v>463</v>
      </c>
      <c r="H199" s="119">
        <v>1</v>
      </c>
      <c r="I199" s="120"/>
      <c r="J199" s="121">
        <f t="shared" si="2"/>
        <v>0</v>
      </c>
      <c r="K199" s="204"/>
    </row>
    <row r="200" spans="2:11" ht="12">
      <c r="B200" s="188"/>
      <c r="C200" s="115" t="s">
        <v>901</v>
      </c>
      <c r="D200" s="115" t="s">
        <v>145</v>
      </c>
      <c r="E200" s="116" t="s">
        <v>2188</v>
      </c>
      <c r="F200" s="117" t="s">
        <v>2189</v>
      </c>
      <c r="G200" s="118" t="s">
        <v>463</v>
      </c>
      <c r="H200" s="119">
        <v>2</v>
      </c>
      <c r="I200" s="120"/>
      <c r="J200" s="121">
        <f t="shared" si="2"/>
        <v>0</v>
      </c>
      <c r="K200" s="167"/>
    </row>
    <row r="201" spans="2:11" ht="19.5">
      <c r="B201" s="188"/>
      <c r="C201" s="1"/>
      <c r="D201" s="128" t="s">
        <v>1052</v>
      </c>
      <c r="E201" s="1"/>
      <c r="F201" s="207" t="s">
        <v>2190</v>
      </c>
      <c r="G201" s="1"/>
      <c r="H201" s="1"/>
      <c r="I201" s="1"/>
      <c r="J201" s="1"/>
      <c r="K201" s="159"/>
    </row>
    <row r="202" spans="2:11" ht="24">
      <c r="B202" s="188"/>
      <c r="C202" s="115" t="s">
        <v>905</v>
      </c>
      <c r="D202" s="115" t="s">
        <v>145</v>
      </c>
      <c r="E202" s="116" t="s">
        <v>2191</v>
      </c>
      <c r="F202" s="117" t="s">
        <v>2192</v>
      </c>
      <c r="G202" s="118" t="s">
        <v>1051</v>
      </c>
      <c r="H202" s="119">
        <v>1</v>
      </c>
      <c r="I202" s="120"/>
      <c r="J202" s="121">
        <f t="shared" ref="J202:J209" si="3">ROUND(I202*H202,2)</f>
        <v>0</v>
      </c>
      <c r="K202" s="167"/>
    </row>
    <row r="203" spans="2:11" ht="24">
      <c r="B203" s="188"/>
      <c r="C203" s="115" t="s">
        <v>916</v>
      </c>
      <c r="D203" s="115" t="s">
        <v>145</v>
      </c>
      <c r="E203" s="116" t="s">
        <v>2193</v>
      </c>
      <c r="F203" s="117" t="s">
        <v>2194</v>
      </c>
      <c r="G203" s="118" t="s">
        <v>1051</v>
      </c>
      <c r="H203" s="119">
        <v>1</v>
      </c>
      <c r="I203" s="120"/>
      <c r="J203" s="121">
        <f t="shared" si="3"/>
        <v>0</v>
      </c>
      <c r="K203" s="167"/>
    </row>
    <row r="204" spans="2:11" ht="12">
      <c r="B204" s="188"/>
      <c r="C204" s="115" t="s">
        <v>920</v>
      </c>
      <c r="D204" s="115" t="s">
        <v>145</v>
      </c>
      <c r="E204" s="116" t="s">
        <v>2195</v>
      </c>
      <c r="F204" s="117" t="s">
        <v>2196</v>
      </c>
      <c r="G204" s="118" t="s">
        <v>463</v>
      </c>
      <c r="H204" s="119">
        <v>4</v>
      </c>
      <c r="I204" s="120"/>
      <c r="J204" s="121">
        <f t="shared" si="3"/>
        <v>0</v>
      </c>
      <c r="K204" s="167"/>
    </row>
    <row r="205" spans="2:11" ht="24">
      <c r="B205" s="188"/>
      <c r="C205" s="115" t="s">
        <v>923</v>
      </c>
      <c r="D205" s="115" t="s">
        <v>145</v>
      </c>
      <c r="E205" s="116" t="s">
        <v>2197</v>
      </c>
      <c r="F205" s="117" t="s">
        <v>2198</v>
      </c>
      <c r="G205" s="118" t="s">
        <v>463</v>
      </c>
      <c r="H205" s="119">
        <v>1</v>
      </c>
      <c r="I205" s="120"/>
      <c r="J205" s="121">
        <f t="shared" si="3"/>
        <v>0</v>
      </c>
      <c r="K205" s="167"/>
    </row>
    <row r="206" spans="2:11" ht="24">
      <c r="B206" s="188"/>
      <c r="C206" s="115" t="s">
        <v>927</v>
      </c>
      <c r="D206" s="115" t="s">
        <v>145</v>
      </c>
      <c r="E206" s="116" t="s">
        <v>2199</v>
      </c>
      <c r="F206" s="117" t="s">
        <v>2200</v>
      </c>
      <c r="G206" s="118" t="s">
        <v>1319</v>
      </c>
      <c r="H206" s="119">
        <v>1376.92</v>
      </c>
      <c r="I206" s="120"/>
      <c r="J206" s="121">
        <f t="shared" si="3"/>
        <v>0</v>
      </c>
      <c r="K206" s="167"/>
    </row>
    <row r="207" spans="2:11" ht="24">
      <c r="B207" s="188"/>
      <c r="C207" s="115" t="s">
        <v>930</v>
      </c>
      <c r="D207" s="115" t="s">
        <v>145</v>
      </c>
      <c r="E207" s="116" t="s">
        <v>2201</v>
      </c>
      <c r="F207" s="117" t="s">
        <v>2202</v>
      </c>
      <c r="G207" s="118" t="s">
        <v>1051</v>
      </c>
      <c r="H207" s="119">
        <v>3</v>
      </c>
      <c r="I207" s="120"/>
      <c r="J207" s="121">
        <f t="shared" si="3"/>
        <v>0</v>
      </c>
      <c r="K207" s="167"/>
    </row>
    <row r="208" spans="2:11" ht="24">
      <c r="B208" s="188"/>
      <c r="C208" s="115" t="s">
        <v>933</v>
      </c>
      <c r="D208" s="115" t="s">
        <v>145</v>
      </c>
      <c r="E208" s="116" t="s">
        <v>2203</v>
      </c>
      <c r="F208" s="117" t="s">
        <v>2204</v>
      </c>
      <c r="G208" s="118" t="s">
        <v>1319</v>
      </c>
      <c r="H208" s="119">
        <v>348</v>
      </c>
      <c r="I208" s="120"/>
      <c r="J208" s="121">
        <f t="shared" si="3"/>
        <v>0</v>
      </c>
      <c r="K208" s="167"/>
    </row>
    <row r="209" spans="2:11" ht="24">
      <c r="B209" s="188"/>
      <c r="C209" s="115" t="s">
        <v>936</v>
      </c>
      <c r="D209" s="115" t="s">
        <v>145</v>
      </c>
      <c r="E209" s="116" t="s">
        <v>2205</v>
      </c>
      <c r="F209" s="117" t="s">
        <v>2206</v>
      </c>
      <c r="G209" s="118" t="s">
        <v>288</v>
      </c>
      <c r="H209" s="119">
        <v>29.25</v>
      </c>
      <c r="I209" s="120"/>
      <c r="J209" s="121">
        <f t="shared" si="3"/>
        <v>0</v>
      </c>
      <c r="K209" s="167"/>
    </row>
    <row r="210" spans="2:11">
      <c r="B210" s="188"/>
      <c r="C210" s="171"/>
      <c r="D210" s="128" t="s">
        <v>410</v>
      </c>
      <c r="E210" s="169" t="s">
        <v>3</v>
      </c>
      <c r="F210" s="170" t="s">
        <v>2207</v>
      </c>
      <c r="G210" s="171"/>
      <c r="H210" s="172">
        <v>29.25</v>
      </c>
      <c r="I210" s="171"/>
      <c r="J210" s="171"/>
      <c r="K210" s="200"/>
    </row>
    <row r="211" spans="2:11">
      <c r="B211" s="188"/>
      <c r="C211" s="177"/>
      <c r="D211" s="128" t="s">
        <v>410</v>
      </c>
      <c r="E211" s="175" t="s">
        <v>3</v>
      </c>
      <c r="F211" s="176" t="s">
        <v>425</v>
      </c>
      <c r="G211" s="177"/>
      <c r="H211" s="178">
        <v>29.25</v>
      </c>
      <c r="I211" s="177"/>
      <c r="J211" s="177"/>
      <c r="K211" s="201"/>
    </row>
    <row r="212" spans="2:11" ht="12">
      <c r="B212" s="188"/>
      <c r="C212" s="115" t="s">
        <v>940</v>
      </c>
      <c r="D212" s="115" t="s">
        <v>145</v>
      </c>
      <c r="E212" s="116" t="s">
        <v>2208</v>
      </c>
      <c r="F212" s="117" t="s">
        <v>2209</v>
      </c>
      <c r="G212" s="118" t="s">
        <v>288</v>
      </c>
      <c r="H212" s="119">
        <v>29.25</v>
      </c>
      <c r="I212" s="120"/>
      <c r="J212" s="121">
        <f>ROUND(I212*H212,2)</f>
        <v>0</v>
      </c>
      <c r="K212" s="167"/>
    </row>
    <row r="213" spans="2:11" ht="24">
      <c r="B213" s="188"/>
      <c r="C213" s="115" t="s">
        <v>944</v>
      </c>
      <c r="D213" s="115" t="s">
        <v>145</v>
      </c>
      <c r="E213" s="116" t="s">
        <v>1764</v>
      </c>
      <c r="F213" s="117" t="s">
        <v>1765</v>
      </c>
      <c r="G213" s="118" t="s">
        <v>1319</v>
      </c>
      <c r="H213" s="119">
        <v>126.36</v>
      </c>
      <c r="I213" s="120"/>
      <c r="J213" s="121">
        <f>ROUND(I213*H213,2)</f>
        <v>0</v>
      </c>
      <c r="K213" s="167"/>
    </row>
    <row r="214" spans="2:11">
      <c r="B214" s="197"/>
      <c r="C214" s="215"/>
      <c r="D214" s="180"/>
      <c r="E214" s="216"/>
      <c r="F214" s="217"/>
      <c r="G214" s="215"/>
      <c r="H214" s="218"/>
      <c r="I214" s="215"/>
      <c r="J214" s="215"/>
      <c r="K214" s="219"/>
    </row>
    <row r="215" spans="2:11">
      <c r="B215" s="188"/>
      <c r="C215" s="171"/>
      <c r="D215" s="128"/>
      <c r="E215" s="169"/>
      <c r="F215" s="170"/>
      <c r="G215" s="171"/>
      <c r="H215" s="172"/>
      <c r="I215" s="171"/>
      <c r="J215" s="171"/>
      <c r="K215" s="171"/>
    </row>
  </sheetData>
  <autoFilter ref="C79:K111" xr:uid="{00000000-0009-0000-0000-000002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F4269-19D6-41F5-8C53-1D1AF38D4396}">
  <sheetPr>
    <pageSetUpPr fitToPage="1"/>
  </sheetPr>
  <dimension ref="B2:BM97"/>
  <sheetViews>
    <sheetView showGridLines="0" topLeftCell="A67" workbookViewId="0">
      <selection activeCell="I82" sqref="I82:I9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236" t="s">
        <v>6</v>
      </c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2" t="s">
        <v>80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77</v>
      </c>
    </row>
    <row r="4" spans="2:46" ht="24.95" customHeight="1">
      <c r="B4" s="15"/>
      <c r="D4" s="16" t="s">
        <v>122</v>
      </c>
      <c r="L4" s="15"/>
      <c r="M4" s="81" t="s">
        <v>11</v>
      </c>
      <c r="AT4" s="12" t="s">
        <v>4</v>
      </c>
    </row>
    <row r="5" spans="2:46" ht="6.95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234" t="str">
        <f>'Rekapitulace stavby'!K6</f>
        <v>INFRASTRUKTURA PRO ELEKTROMOBILITU - lokalita Mírová</v>
      </c>
      <c r="F7" s="235"/>
      <c r="G7" s="235"/>
      <c r="H7" s="235"/>
      <c r="L7" s="15"/>
    </row>
    <row r="8" spans="2:46" s="1" customFormat="1" ht="12" customHeight="1">
      <c r="B8" s="27"/>
      <c r="D8" s="22" t="s">
        <v>123</v>
      </c>
      <c r="L8" s="27"/>
    </row>
    <row r="9" spans="2:46" s="1" customFormat="1" ht="16.5" customHeight="1">
      <c r="B9" s="27"/>
      <c r="E9" s="232" t="s">
        <v>2210</v>
      </c>
      <c r="F9" s="233"/>
      <c r="G9" s="233"/>
      <c r="H9" s="233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2" t="s">
        <v>18</v>
      </c>
      <c r="F11" s="20" t="s">
        <v>3</v>
      </c>
      <c r="I11" s="22" t="s">
        <v>19</v>
      </c>
      <c r="J11" s="20" t="s">
        <v>3</v>
      </c>
      <c r="L11" s="27"/>
    </row>
    <row r="12" spans="2:46" s="1" customFormat="1" ht="12" customHeight="1">
      <c r="B12" s="27"/>
      <c r="D12" s="22" t="s">
        <v>20</v>
      </c>
      <c r="F12" s="20" t="s">
        <v>21</v>
      </c>
      <c r="I12" s="22" t="s">
        <v>22</v>
      </c>
      <c r="J12" s="44">
        <f>'Rekapitulace stavby'!AN8</f>
        <v>46097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2" t="s">
        <v>23</v>
      </c>
      <c r="I14" s="22" t="s">
        <v>24</v>
      </c>
      <c r="J14" s="20" t="str">
        <f>IF('Rekapitulace stavby'!AN10="","",'Rekapitulace stavby'!AN10)</f>
        <v/>
      </c>
      <c r="L14" s="27"/>
    </row>
    <row r="15" spans="2:46" s="1" customFormat="1" ht="18" customHeight="1">
      <c r="B15" s="27"/>
      <c r="E15" s="20" t="str">
        <f>IF('Rekapitulace stavby'!E11="","",'Rekapitulace stavby'!E11)</f>
        <v xml:space="preserve"> </v>
      </c>
      <c r="I15" s="22" t="s">
        <v>26</v>
      </c>
      <c r="J15" s="20" t="str">
        <f>IF('Rekapitulace stavby'!AN11="","",'Rekapitulace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2" t="s">
        <v>27</v>
      </c>
      <c r="I17" s="22" t="s">
        <v>24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237" t="str">
        <f>'Rekapitulace stavby'!E14</f>
        <v>Vyplň údaj</v>
      </c>
      <c r="F18" s="238"/>
      <c r="G18" s="238"/>
      <c r="H18" s="238"/>
      <c r="I18" s="22" t="s">
        <v>26</v>
      </c>
      <c r="J18" s="23" t="str">
        <f>'Rekapitulace stavby'!AN14</f>
        <v>Vyplň údaj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2" t="s">
        <v>29</v>
      </c>
      <c r="I20" s="22" t="s">
        <v>24</v>
      </c>
      <c r="J20" s="20" t="str">
        <f>IF('Rekapitulace stavby'!AN16="","",'Rekapitulace stavby'!AN16)</f>
        <v/>
      </c>
      <c r="L20" s="27"/>
    </row>
    <row r="21" spans="2:12" s="1" customFormat="1" ht="18" customHeight="1">
      <c r="B21" s="27"/>
      <c r="E21" s="20" t="str">
        <f>IF('Rekapitulace stavby'!E17="","",'Rekapitulace stavby'!E17)</f>
        <v xml:space="preserve"> </v>
      </c>
      <c r="I21" s="22" t="s">
        <v>26</v>
      </c>
      <c r="J21" s="20" t="str">
        <f>IF('Rekapitulace stavby'!AN17="","",'Rekapitulace stavby'!AN17)</f>
        <v/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2" t="s">
        <v>31</v>
      </c>
      <c r="I23" s="22" t="s">
        <v>24</v>
      </c>
      <c r="J23" s="20" t="str">
        <f>IF('Rekapitulace stavby'!AN19="","",'Rekapitulace stavby'!AN19)</f>
        <v/>
      </c>
      <c r="L23" s="27"/>
    </row>
    <row r="24" spans="2:12" s="1" customFormat="1" ht="18" customHeight="1">
      <c r="B24" s="27"/>
      <c r="E24" s="20" t="str">
        <f>IF('Rekapitulace stavby'!E20="","",'Rekapitulace stavby'!E20)</f>
        <v xml:space="preserve"> </v>
      </c>
      <c r="I24" s="22" t="s">
        <v>26</v>
      </c>
      <c r="J24" s="20" t="str">
        <f>IF('Rekapitulace stavby'!AN20="","",'Rekapitulace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2" t="s">
        <v>32</v>
      </c>
      <c r="L26" s="27"/>
    </row>
    <row r="27" spans="2:12" s="7" customFormat="1" ht="16.5" customHeight="1">
      <c r="B27" s="82"/>
      <c r="E27" s="239" t="s">
        <v>3</v>
      </c>
      <c r="F27" s="239"/>
      <c r="G27" s="239"/>
      <c r="H27" s="239"/>
      <c r="L27" s="82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5"/>
      <c r="E29" s="45"/>
      <c r="F29" s="45"/>
      <c r="G29" s="45"/>
      <c r="H29" s="45"/>
      <c r="I29" s="45"/>
      <c r="J29" s="45"/>
      <c r="K29" s="45"/>
      <c r="L29" s="27"/>
    </row>
    <row r="30" spans="2:12" s="1" customFormat="1" ht="25.35" customHeight="1">
      <c r="B30" s="27"/>
      <c r="D30" s="83" t="s">
        <v>34</v>
      </c>
      <c r="J30" s="58">
        <f>ROUND(J80, 2)</f>
        <v>0</v>
      </c>
      <c r="L30" s="27"/>
    </row>
    <row r="31" spans="2:12" s="1" customFormat="1" ht="6.95" customHeight="1">
      <c r="B31" s="27"/>
      <c r="D31" s="45"/>
      <c r="E31" s="45"/>
      <c r="F31" s="45"/>
      <c r="G31" s="45"/>
      <c r="H31" s="45"/>
      <c r="I31" s="45"/>
      <c r="J31" s="45"/>
      <c r="K31" s="45"/>
      <c r="L31" s="27"/>
    </row>
    <row r="32" spans="2:12" s="1" customFormat="1" ht="14.45" customHeight="1">
      <c r="B32" s="27"/>
      <c r="F32" s="30" t="s">
        <v>36</v>
      </c>
      <c r="I32" s="30" t="s">
        <v>35</v>
      </c>
      <c r="J32" s="30" t="s">
        <v>37</v>
      </c>
      <c r="L32" s="27"/>
    </row>
    <row r="33" spans="2:12" s="1" customFormat="1" ht="14.45" customHeight="1">
      <c r="B33" s="27"/>
      <c r="D33" s="47" t="s">
        <v>38</v>
      </c>
      <c r="E33" s="22" t="s">
        <v>39</v>
      </c>
      <c r="F33" s="76">
        <f>J30</f>
        <v>0</v>
      </c>
      <c r="I33" s="84">
        <v>0.21</v>
      </c>
      <c r="J33" s="76">
        <f>F33*I33</f>
        <v>0</v>
      </c>
      <c r="L33" s="27"/>
    </row>
    <row r="34" spans="2:12" s="1" customFormat="1" ht="14.45" customHeight="1">
      <c r="B34" s="27"/>
      <c r="E34" s="22" t="s">
        <v>40</v>
      </c>
      <c r="F34" s="76">
        <f>ROUND((SUM(BF80:BF93)),  2)</f>
        <v>0</v>
      </c>
      <c r="I34" s="84">
        <v>0.12</v>
      </c>
      <c r="J34" s="76">
        <f>ROUND(((SUM(BF80:BF93))*I34),  2)</f>
        <v>0</v>
      </c>
      <c r="L34" s="27"/>
    </row>
    <row r="35" spans="2:12" s="1" customFormat="1" ht="14.45" hidden="1" customHeight="1">
      <c r="B35" s="27"/>
      <c r="E35" s="22" t="s">
        <v>41</v>
      </c>
      <c r="F35" s="76">
        <f>ROUND((SUM(BG80:BG93)),  2)</f>
        <v>0</v>
      </c>
      <c r="I35" s="84">
        <v>0.21</v>
      </c>
      <c r="J35" s="76">
        <f>0</f>
        <v>0</v>
      </c>
      <c r="L35" s="27"/>
    </row>
    <row r="36" spans="2:12" s="1" customFormat="1" ht="14.45" hidden="1" customHeight="1">
      <c r="B36" s="27"/>
      <c r="E36" s="22" t="s">
        <v>42</v>
      </c>
      <c r="F36" s="76">
        <f>ROUND((SUM(BH80:BH93)),  2)</f>
        <v>0</v>
      </c>
      <c r="I36" s="84">
        <v>0.12</v>
      </c>
      <c r="J36" s="76">
        <f>0</f>
        <v>0</v>
      </c>
      <c r="L36" s="27"/>
    </row>
    <row r="37" spans="2:12" s="1" customFormat="1" ht="14.45" hidden="1" customHeight="1">
      <c r="B37" s="27"/>
      <c r="E37" s="22" t="s">
        <v>43</v>
      </c>
      <c r="F37" s="76">
        <f>ROUND((SUM(BI80:BI93)),  2)</f>
        <v>0</v>
      </c>
      <c r="I37" s="84">
        <v>0</v>
      </c>
      <c r="J37" s="76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5"/>
      <c r="D39" s="86" t="s">
        <v>44</v>
      </c>
      <c r="E39" s="49"/>
      <c r="F39" s="49"/>
      <c r="G39" s="87" t="s">
        <v>45</v>
      </c>
      <c r="H39" s="88" t="s">
        <v>46</v>
      </c>
      <c r="I39" s="49"/>
      <c r="J39" s="89">
        <f>SUM(J30:J37)</f>
        <v>0</v>
      </c>
      <c r="K39" s="90"/>
      <c r="L39" s="27"/>
    </row>
    <row r="40" spans="2:12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7"/>
    </row>
    <row r="44" spans="2:12" s="1" customFormat="1" ht="6.95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2:12" s="1" customFormat="1" ht="24.95" customHeight="1">
      <c r="B45" s="27"/>
      <c r="C45" s="16" t="s">
        <v>125</v>
      </c>
      <c r="L45" s="27"/>
    </row>
    <row r="46" spans="2:12" s="1" customFormat="1" ht="6.95" customHeight="1">
      <c r="B46" s="27"/>
      <c r="L46" s="27"/>
    </row>
    <row r="47" spans="2:12" s="1" customFormat="1" ht="12" customHeight="1">
      <c r="B47" s="27"/>
      <c r="C47" s="22" t="s">
        <v>16</v>
      </c>
      <c r="L47" s="27"/>
    </row>
    <row r="48" spans="2:12" s="1" customFormat="1" ht="16.5" customHeight="1">
      <c r="B48" s="27"/>
      <c r="E48" s="234" t="str">
        <f>E7</f>
        <v>INFRASTRUKTURA PRO ELEKTROMOBILITU - lokalita Mírová</v>
      </c>
      <c r="F48" s="235"/>
      <c r="G48" s="235"/>
      <c r="H48" s="235"/>
      <c r="L48" s="27"/>
    </row>
    <row r="49" spans="2:47" s="1" customFormat="1" ht="12" customHeight="1">
      <c r="B49" s="27"/>
      <c r="C49" s="22" t="s">
        <v>123</v>
      </c>
      <c r="L49" s="27"/>
    </row>
    <row r="50" spans="2:47" s="1" customFormat="1" ht="16.5" customHeight="1">
      <c r="B50" s="27"/>
      <c r="E50" s="232" t="str">
        <f>E9</f>
        <v>SO04 - Přípojka VN</v>
      </c>
      <c r="F50" s="233"/>
      <c r="G50" s="233"/>
      <c r="H50" s="233"/>
      <c r="L50" s="27"/>
    </row>
    <row r="51" spans="2:47" s="1" customFormat="1" ht="6.95" customHeight="1">
      <c r="B51" s="27"/>
      <c r="L51" s="27"/>
    </row>
    <row r="52" spans="2:47" s="1" customFormat="1" ht="12" customHeight="1">
      <c r="B52" s="27"/>
      <c r="C52" s="22" t="s">
        <v>20</v>
      </c>
      <c r="F52" s="20" t="str">
        <f>F12</f>
        <v xml:space="preserve">k.ú. Vítkovice, p. č. 822 </v>
      </c>
      <c r="I52" s="22" t="s">
        <v>22</v>
      </c>
      <c r="J52" s="44">
        <f>IF(J12="","",J12)</f>
        <v>46097</v>
      </c>
      <c r="L52" s="27"/>
    </row>
    <row r="53" spans="2:47" s="1" customFormat="1" ht="6.95" customHeight="1">
      <c r="B53" s="27"/>
      <c r="L53" s="27"/>
    </row>
    <row r="54" spans="2:47" s="1" customFormat="1" ht="15.2" customHeight="1">
      <c r="B54" s="27"/>
      <c r="C54" s="22" t="s">
        <v>23</v>
      </c>
      <c r="F54" s="20" t="str">
        <f>E15</f>
        <v xml:space="preserve"> </v>
      </c>
      <c r="I54" s="22" t="s">
        <v>29</v>
      </c>
      <c r="J54" s="25" t="str">
        <f>E21</f>
        <v xml:space="preserve"> </v>
      </c>
      <c r="L54" s="27"/>
    </row>
    <row r="55" spans="2:47" s="1" customFormat="1" ht="15.2" customHeight="1">
      <c r="B55" s="27"/>
      <c r="C55" s="22" t="s">
        <v>27</v>
      </c>
      <c r="F55" s="20" t="str">
        <f>IF(E18="","",E18)</f>
        <v>Vyplň údaj</v>
      </c>
      <c r="I55" s="22" t="s">
        <v>31</v>
      </c>
      <c r="J55" s="25" t="str">
        <f>E24</f>
        <v xml:space="preserve"> </v>
      </c>
      <c r="L55" s="27"/>
    </row>
    <row r="56" spans="2:47" s="1" customFormat="1" ht="10.35" customHeight="1">
      <c r="B56" s="27"/>
      <c r="L56" s="27"/>
    </row>
    <row r="57" spans="2:47" s="1" customFormat="1" ht="29.25" customHeight="1">
      <c r="B57" s="27"/>
      <c r="C57" s="91" t="s">
        <v>126</v>
      </c>
      <c r="D57" s="85"/>
      <c r="E57" s="85"/>
      <c r="F57" s="85"/>
      <c r="G57" s="85"/>
      <c r="H57" s="85"/>
      <c r="I57" s="85"/>
      <c r="J57" s="92" t="s">
        <v>127</v>
      </c>
      <c r="K57" s="85"/>
      <c r="L57" s="27"/>
    </row>
    <row r="58" spans="2:47" s="1" customFormat="1" ht="10.35" customHeight="1">
      <c r="B58" s="27"/>
      <c r="L58" s="27"/>
    </row>
    <row r="59" spans="2:47" s="1" customFormat="1" ht="22.9" customHeight="1">
      <c r="B59" s="27"/>
      <c r="C59" s="93" t="s">
        <v>66</v>
      </c>
      <c r="J59" s="58">
        <f>J80</f>
        <v>0</v>
      </c>
      <c r="L59" s="27"/>
      <c r="AU59" s="12" t="s">
        <v>128</v>
      </c>
    </row>
    <row r="60" spans="2:47" s="8" customFormat="1" ht="24.95" customHeight="1">
      <c r="B60" s="94"/>
      <c r="D60" s="138"/>
      <c r="E60" s="95"/>
      <c r="F60" s="95"/>
      <c r="G60" s="95"/>
      <c r="H60" s="95"/>
      <c r="I60" s="95"/>
      <c r="J60" s="96"/>
      <c r="L60" s="94"/>
    </row>
    <row r="61" spans="2:47" s="1" customFormat="1" ht="21.75" customHeight="1">
      <c r="B61" s="27"/>
      <c r="L61" s="27"/>
    </row>
    <row r="62" spans="2:47" s="1" customFormat="1" ht="6.95" customHeight="1"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27"/>
    </row>
    <row r="66" spans="2:63" s="1" customFormat="1" ht="6.95" customHeight="1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27"/>
    </row>
    <row r="67" spans="2:63" s="1" customFormat="1" ht="24.95" customHeight="1">
      <c r="B67" s="27"/>
      <c r="C67" s="16" t="s">
        <v>129</v>
      </c>
      <c r="L67" s="27"/>
    </row>
    <row r="68" spans="2:63" s="1" customFormat="1" ht="6.95" customHeight="1">
      <c r="B68" s="27"/>
      <c r="L68" s="27"/>
    </row>
    <row r="69" spans="2:63" s="1" customFormat="1" ht="12" customHeight="1">
      <c r="B69" s="27"/>
      <c r="C69" s="22" t="s">
        <v>16</v>
      </c>
      <c r="L69" s="27"/>
    </row>
    <row r="70" spans="2:63" s="1" customFormat="1" ht="16.5" customHeight="1">
      <c r="B70" s="27"/>
      <c r="E70" s="234" t="str">
        <f>E7</f>
        <v>INFRASTRUKTURA PRO ELEKTROMOBILITU - lokalita Mírová</v>
      </c>
      <c r="F70" s="235"/>
      <c r="G70" s="235"/>
      <c r="H70" s="235"/>
      <c r="L70" s="27"/>
    </row>
    <row r="71" spans="2:63" s="1" customFormat="1" ht="12" customHeight="1">
      <c r="B71" s="27"/>
      <c r="C71" s="22" t="s">
        <v>123</v>
      </c>
      <c r="L71" s="27"/>
    </row>
    <row r="72" spans="2:63" s="1" customFormat="1" ht="16.5" customHeight="1">
      <c r="B72" s="27"/>
      <c r="E72" s="232" t="str">
        <f>E9</f>
        <v>SO04 - Přípojka VN</v>
      </c>
      <c r="F72" s="233"/>
      <c r="G72" s="233"/>
      <c r="H72" s="233"/>
      <c r="L72" s="27"/>
    </row>
    <row r="73" spans="2:63" s="1" customFormat="1" ht="6.95" customHeight="1">
      <c r="B73" s="27"/>
      <c r="L73" s="27"/>
    </row>
    <row r="74" spans="2:63" s="1" customFormat="1" ht="12" customHeight="1">
      <c r="B74" s="27"/>
      <c r="C74" s="22" t="s">
        <v>20</v>
      </c>
      <c r="F74" s="20" t="str">
        <f>F12</f>
        <v xml:space="preserve">k.ú. Vítkovice, p. č. 822 </v>
      </c>
      <c r="I74" s="22" t="s">
        <v>22</v>
      </c>
      <c r="J74" s="44">
        <f>IF(J12="","",J12)</f>
        <v>46097</v>
      </c>
      <c r="L74" s="27"/>
    </row>
    <row r="75" spans="2:63" s="1" customFormat="1" ht="6.95" customHeight="1">
      <c r="B75" s="27"/>
      <c r="L75" s="27"/>
    </row>
    <row r="76" spans="2:63" s="1" customFormat="1" ht="15.2" customHeight="1">
      <c r="B76" s="27"/>
      <c r="C76" s="22" t="s">
        <v>23</v>
      </c>
      <c r="F76" s="20" t="str">
        <f>E15</f>
        <v xml:space="preserve"> </v>
      </c>
      <c r="I76" s="22" t="s">
        <v>29</v>
      </c>
      <c r="J76" s="25" t="str">
        <f>E21</f>
        <v xml:space="preserve"> </v>
      </c>
      <c r="L76" s="27"/>
    </row>
    <row r="77" spans="2:63" s="1" customFormat="1" ht="15.2" customHeight="1">
      <c r="B77" s="27"/>
      <c r="C77" s="22" t="s">
        <v>27</v>
      </c>
      <c r="F77" s="20" t="str">
        <f>IF(E18="","",E18)</f>
        <v>Vyplň údaj</v>
      </c>
      <c r="I77" s="22" t="s">
        <v>31</v>
      </c>
      <c r="J77" s="25" t="str">
        <f>E24</f>
        <v xml:space="preserve"> </v>
      </c>
      <c r="L77" s="27"/>
    </row>
    <row r="78" spans="2:63" s="1" customFormat="1" ht="10.35" customHeight="1">
      <c r="B78" s="27"/>
      <c r="L78" s="27"/>
    </row>
    <row r="79" spans="2:63" s="9" customFormat="1" ht="29.25" customHeight="1">
      <c r="B79" s="97"/>
      <c r="C79" s="98" t="s">
        <v>130</v>
      </c>
      <c r="D79" s="99" t="s">
        <v>53</v>
      </c>
      <c r="E79" s="99" t="s">
        <v>49</v>
      </c>
      <c r="F79" s="99" t="s">
        <v>50</v>
      </c>
      <c r="G79" s="99" t="s">
        <v>131</v>
      </c>
      <c r="H79" s="99" t="s">
        <v>132</v>
      </c>
      <c r="I79" s="99" t="s">
        <v>133</v>
      </c>
      <c r="J79" s="99" t="s">
        <v>127</v>
      </c>
      <c r="K79" s="100" t="s">
        <v>134</v>
      </c>
      <c r="L79" s="97"/>
      <c r="M79" s="51" t="s">
        <v>3</v>
      </c>
      <c r="N79" s="52" t="s">
        <v>38</v>
      </c>
      <c r="O79" s="52" t="s">
        <v>135</v>
      </c>
      <c r="P79" s="52" t="s">
        <v>136</v>
      </c>
      <c r="Q79" s="52" t="s">
        <v>137</v>
      </c>
      <c r="R79" s="52" t="s">
        <v>138</v>
      </c>
      <c r="S79" s="52" t="s">
        <v>139</v>
      </c>
      <c r="T79" s="53" t="s">
        <v>140</v>
      </c>
      <c r="V79" s="52" t="s">
        <v>38</v>
      </c>
    </row>
    <row r="80" spans="2:63" s="1" customFormat="1" ht="22.9" customHeight="1">
      <c r="B80" s="27"/>
      <c r="C80" s="56" t="s">
        <v>141</v>
      </c>
      <c r="J80" s="101">
        <f>SUM(J82:J92)</f>
        <v>0</v>
      </c>
      <c r="L80" s="27"/>
      <c r="M80" s="54"/>
      <c r="N80" s="45"/>
      <c r="O80" s="45"/>
      <c r="P80" s="102">
        <f>P81</f>
        <v>0</v>
      </c>
      <c r="Q80" s="45"/>
      <c r="R80" s="102">
        <f>R81</f>
        <v>0</v>
      </c>
      <c r="S80" s="45"/>
      <c r="T80" s="103">
        <f>T81</f>
        <v>0</v>
      </c>
      <c r="V80" s="45"/>
      <c r="AT80" s="12" t="s">
        <v>67</v>
      </c>
      <c r="AU80" s="12" t="s">
        <v>128</v>
      </c>
      <c r="BK80" s="104">
        <f>BK81</f>
        <v>0</v>
      </c>
    </row>
    <row r="81" spans="2:65" s="10" customFormat="1" ht="25.9" customHeight="1">
      <c r="B81" s="105"/>
      <c r="D81" s="106" t="s">
        <v>67</v>
      </c>
      <c r="E81" s="139"/>
      <c r="F81" s="139"/>
      <c r="I81" s="107"/>
      <c r="J81" s="108"/>
      <c r="L81" s="105"/>
      <c r="M81" s="109"/>
      <c r="P81" s="110"/>
      <c r="R81" s="110"/>
      <c r="T81" s="111"/>
      <c r="AR81" s="106" t="s">
        <v>75</v>
      </c>
      <c r="AT81" s="112" t="s">
        <v>67</v>
      </c>
      <c r="AU81" s="112" t="s">
        <v>68</v>
      </c>
      <c r="AY81" s="106" t="s">
        <v>142</v>
      </c>
      <c r="BK81" s="113">
        <f>SUM(BK82:BK93)</f>
        <v>0</v>
      </c>
    </row>
    <row r="82" spans="2:65" s="1" customFormat="1" ht="12">
      <c r="B82" s="114"/>
      <c r="C82" s="115">
        <v>1</v>
      </c>
      <c r="D82" s="115" t="s">
        <v>145</v>
      </c>
      <c r="E82" s="116" t="s">
        <v>178</v>
      </c>
      <c r="F82" s="117" t="s">
        <v>2211</v>
      </c>
      <c r="G82" s="118" t="s">
        <v>166</v>
      </c>
      <c r="H82" s="119">
        <v>25</v>
      </c>
      <c r="I82" s="120"/>
      <c r="J82" s="121">
        <f>ROUND(I82*H82,2)</f>
        <v>0</v>
      </c>
      <c r="K82" s="117" t="s">
        <v>3</v>
      </c>
      <c r="L82" s="27"/>
      <c r="M82" s="122" t="s">
        <v>3</v>
      </c>
      <c r="N82" s="123"/>
      <c r="P82" s="124"/>
      <c r="Q82" s="124"/>
      <c r="R82" s="124"/>
      <c r="S82" s="124"/>
      <c r="T82" s="125"/>
      <c r="V82" s="123"/>
      <c r="AR82" s="126" t="s">
        <v>144</v>
      </c>
      <c r="AT82" s="126" t="s">
        <v>145</v>
      </c>
      <c r="AU82" s="126" t="s">
        <v>75</v>
      </c>
      <c r="AY82" s="12" t="s">
        <v>142</v>
      </c>
      <c r="BE82" s="127">
        <f>IF(N82="základní",J82,0)</f>
        <v>0</v>
      </c>
      <c r="BF82" s="127">
        <f>IF(N82="snížená",J82,0)</f>
        <v>0</v>
      </c>
      <c r="BG82" s="127">
        <f>IF(N82="zákl. přenesená",J82,0)</f>
        <v>0</v>
      </c>
      <c r="BH82" s="127">
        <f>IF(N82="sníž. přenesená",J82,0)</f>
        <v>0</v>
      </c>
      <c r="BI82" s="127">
        <f>IF(N82="nulová",J82,0)</f>
        <v>0</v>
      </c>
      <c r="BJ82" s="12" t="s">
        <v>75</v>
      </c>
      <c r="BK82" s="127">
        <f>ROUND(I82*H82,2)</f>
        <v>0</v>
      </c>
      <c r="BL82" s="12" t="s">
        <v>144</v>
      </c>
      <c r="BM82" s="126" t="s">
        <v>77</v>
      </c>
    </row>
    <row r="83" spans="2:65" s="1" customFormat="1">
      <c r="B83" s="27"/>
      <c r="D83" s="128" t="s">
        <v>149</v>
      </c>
      <c r="F83" s="129" t="s">
        <v>2211</v>
      </c>
      <c r="I83" s="130"/>
      <c r="L83" s="27"/>
      <c r="M83" s="131"/>
      <c r="T83" s="48"/>
      <c r="AT83" s="12" t="s">
        <v>149</v>
      </c>
      <c r="AU83" s="12" t="s">
        <v>75</v>
      </c>
    </row>
    <row r="84" spans="2:65" s="1" customFormat="1" ht="24">
      <c r="B84" s="27"/>
      <c r="C84" s="115">
        <v>2</v>
      </c>
      <c r="D84" s="115" t="s">
        <v>145</v>
      </c>
      <c r="E84" s="116" t="s">
        <v>162</v>
      </c>
      <c r="F84" s="117" t="s">
        <v>2212</v>
      </c>
      <c r="G84" s="118" t="s">
        <v>148</v>
      </c>
      <c r="H84" s="119">
        <v>1</v>
      </c>
      <c r="I84" s="120"/>
      <c r="J84" s="121">
        <f>ROUND(I84*H84,2)</f>
        <v>0</v>
      </c>
      <c r="K84" s="117" t="s">
        <v>3</v>
      </c>
      <c r="L84" s="27"/>
      <c r="M84" s="131"/>
      <c r="T84" s="48"/>
      <c r="AT84" s="12"/>
      <c r="AU84" s="12"/>
    </row>
    <row r="85" spans="2:65" s="1" customFormat="1">
      <c r="B85" s="27"/>
      <c r="D85" s="128"/>
      <c r="F85" s="129" t="s">
        <v>2212</v>
      </c>
      <c r="I85" s="130"/>
      <c r="L85" s="27"/>
      <c r="M85" s="131"/>
      <c r="T85" s="48"/>
      <c r="AT85" s="12"/>
      <c r="AU85" s="12"/>
    </row>
    <row r="86" spans="2:65" s="1" customFormat="1" ht="12">
      <c r="B86" s="27"/>
      <c r="C86" s="115">
        <v>3</v>
      </c>
      <c r="D86" s="115" t="s">
        <v>145</v>
      </c>
      <c r="E86" s="116" t="s">
        <v>164</v>
      </c>
      <c r="F86" s="117" t="s">
        <v>203</v>
      </c>
      <c r="G86" s="118" t="s">
        <v>166</v>
      </c>
      <c r="H86" s="119">
        <v>6</v>
      </c>
      <c r="I86" s="120"/>
      <c r="J86" s="121">
        <f>ROUND(I86*H86,2)</f>
        <v>0</v>
      </c>
      <c r="K86" s="117" t="s">
        <v>3</v>
      </c>
      <c r="L86" s="27"/>
      <c r="M86" s="131"/>
      <c r="T86" s="48"/>
      <c r="AT86" s="12"/>
      <c r="AU86" s="12"/>
    </row>
    <row r="87" spans="2:65" s="1" customFormat="1">
      <c r="B87" s="27"/>
      <c r="D87" s="128" t="s">
        <v>149</v>
      </c>
      <c r="F87" s="129" t="s">
        <v>203</v>
      </c>
      <c r="I87" s="130"/>
      <c r="L87" s="27"/>
      <c r="M87" s="131"/>
      <c r="T87" s="48"/>
      <c r="AT87" s="12"/>
      <c r="AU87" s="12"/>
    </row>
    <row r="88" spans="2:65" s="1" customFormat="1" ht="24">
      <c r="B88" s="27"/>
      <c r="C88" s="115">
        <v>4</v>
      </c>
      <c r="D88" s="115" t="s">
        <v>145</v>
      </c>
      <c r="E88" s="116" t="s">
        <v>167</v>
      </c>
      <c r="F88" s="117" t="s">
        <v>170</v>
      </c>
      <c r="G88" s="118" t="s">
        <v>171</v>
      </c>
      <c r="H88" s="119">
        <v>1</v>
      </c>
      <c r="I88" s="120"/>
      <c r="J88" s="121">
        <f>ROUND(I88*H88,2)</f>
        <v>0</v>
      </c>
      <c r="K88" s="117" t="s">
        <v>3</v>
      </c>
      <c r="L88" s="27"/>
      <c r="M88" s="131"/>
      <c r="T88" s="48"/>
      <c r="AT88" s="12"/>
      <c r="AU88" s="12"/>
    </row>
    <row r="89" spans="2:65" s="1" customFormat="1">
      <c r="B89" s="27"/>
      <c r="D89" s="128" t="s">
        <v>149</v>
      </c>
      <c r="F89" s="129" t="s">
        <v>170</v>
      </c>
      <c r="I89" s="130"/>
      <c r="L89" s="27"/>
      <c r="M89" s="131"/>
      <c r="T89" s="48"/>
      <c r="AT89" s="12"/>
      <c r="AU89" s="12"/>
    </row>
    <row r="90" spans="2:65" s="1" customFormat="1" ht="24">
      <c r="B90" s="27"/>
      <c r="C90" s="115">
        <v>5</v>
      </c>
      <c r="D90" s="115" t="s">
        <v>145</v>
      </c>
      <c r="E90" s="116" t="s">
        <v>169</v>
      </c>
      <c r="F90" s="117" t="s">
        <v>173</v>
      </c>
      <c r="G90" s="118" t="s">
        <v>148</v>
      </c>
      <c r="H90" s="119">
        <v>1</v>
      </c>
      <c r="I90" s="120"/>
      <c r="J90" s="121">
        <f>ROUND(I90*H90,2)</f>
        <v>0</v>
      </c>
      <c r="K90" s="117" t="s">
        <v>3</v>
      </c>
      <c r="L90" s="27"/>
      <c r="M90" s="131"/>
      <c r="T90" s="48"/>
      <c r="AT90" s="12"/>
      <c r="AU90" s="12"/>
    </row>
    <row r="91" spans="2:65" s="1" customFormat="1">
      <c r="B91" s="27"/>
      <c r="D91" s="128" t="s">
        <v>149</v>
      </c>
      <c r="F91" s="129" t="s">
        <v>173</v>
      </c>
      <c r="I91" s="130"/>
      <c r="L91" s="27"/>
      <c r="M91" s="131"/>
      <c r="T91" s="48"/>
      <c r="AT91" s="12"/>
      <c r="AU91" s="12"/>
    </row>
    <row r="92" spans="2:65" s="1" customFormat="1" ht="24">
      <c r="B92" s="114"/>
      <c r="C92" s="115">
        <v>6</v>
      </c>
      <c r="D92" s="115" t="s">
        <v>145</v>
      </c>
      <c r="E92" s="116" t="s">
        <v>368</v>
      </c>
      <c r="F92" s="117" t="s">
        <v>175</v>
      </c>
      <c r="G92" s="118" t="s">
        <v>148</v>
      </c>
      <c r="H92" s="119">
        <v>1</v>
      </c>
      <c r="I92" s="120"/>
      <c r="J92" s="121">
        <f>ROUND(I92*H92,2)</f>
        <v>0</v>
      </c>
      <c r="K92" s="117" t="s">
        <v>3</v>
      </c>
      <c r="L92" s="27"/>
      <c r="M92" s="122" t="s">
        <v>3</v>
      </c>
      <c r="N92" s="123"/>
      <c r="P92" s="124"/>
      <c r="Q92" s="124"/>
      <c r="R92" s="124"/>
      <c r="S92" s="124"/>
      <c r="T92" s="125"/>
      <c r="V92" s="123"/>
      <c r="AR92" s="126" t="s">
        <v>144</v>
      </c>
      <c r="AT92" s="126" t="s">
        <v>145</v>
      </c>
      <c r="AU92" s="126" t="s">
        <v>75</v>
      </c>
      <c r="AY92" s="12" t="s">
        <v>142</v>
      </c>
      <c r="BE92" s="127">
        <f>IF(N92="základní",J92,0)</f>
        <v>0</v>
      </c>
      <c r="BF92" s="127">
        <f>IF(N92="snížená",J92,0)</f>
        <v>0</v>
      </c>
      <c r="BG92" s="127">
        <f>IF(N92="zákl. přenesená",J92,0)</f>
        <v>0</v>
      </c>
      <c r="BH92" s="127">
        <f>IF(N92="sníž. přenesená",J92,0)</f>
        <v>0</v>
      </c>
      <c r="BI92" s="127">
        <f>IF(N92="nulová",J92,0)</f>
        <v>0</v>
      </c>
      <c r="BJ92" s="12" t="s">
        <v>75</v>
      </c>
      <c r="BK92" s="127">
        <f>ROUND(I92*H92,2)</f>
        <v>0</v>
      </c>
      <c r="BL92" s="12" t="s">
        <v>144</v>
      </c>
      <c r="BM92" s="126" t="s">
        <v>144</v>
      </c>
    </row>
    <row r="93" spans="2:65" s="1" customFormat="1">
      <c r="B93" s="27"/>
      <c r="D93" s="128" t="s">
        <v>149</v>
      </c>
      <c r="F93" s="129" t="s">
        <v>175</v>
      </c>
      <c r="I93" s="130"/>
      <c r="L93" s="27"/>
      <c r="M93" s="132"/>
      <c r="N93" s="133"/>
      <c r="O93" s="133"/>
      <c r="P93" s="133"/>
      <c r="Q93" s="133"/>
      <c r="R93" s="133"/>
      <c r="S93" s="133"/>
      <c r="T93" s="134"/>
      <c r="AT93" s="12" t="s">
        <v>149</v>
      </c>
      <c r="AU93" s="12" t="s">
        <v>75</v>
      </c>
    </row>
    <row r="94" spans="2:65" s="1" customFormat="1"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27"/>
    </row>
    <row r="95" spans="2:65" ht="12">
      <c r="V95" s="123"/>
    </row>
    <row r="96" spans="2:65">
      <c r="V96" s="133"/>
    </row>
    <row r="97" spans="10:10">
      <c r="J97" s="140"/>
    </row>
  </sheetData>
  <autoFilter ref="C79:K93" xr:uid="{00000000-0009-0000-0000-000002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3D8CF-0D9D-4765-AFED-EA61C42B88B9}">
  <sheetPr>
    <pageSetUpPr fitToPage="1"/>
  </sheetPr>
  <dimension ref="B2:BM115"/>
  <sheetViews>
    <sheetView showGridLines="0" tabSelected="1" topLeftCell="A82" zoomScaleNormal="100" workbookViewId="0">
      <selection activeCell="Z84" sqref="Z8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236" t="s">
        <v>6</v>
      </c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2" t="s">
        <v>80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77</v>
      </c>
    </row>
    <row r="4" spans="2:46" ht="24.95" customHeight="1">
      <c r="B4" s="15"/>
      <c r="D4" s="16" t="s">
        <v>122</v>
      </c>
      <c r="L4" s="15"/>
      <c r="M4" s="81" t="s">
        <v>11</v>
      </c>
      <c r="AT4" s="12" t="s">
        <v>4</v>
      </c>
    </row>
    <row r="5" spans="2:46" ht="6.95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234" t="str">
        <f>'Rekapitulace stavby'!K6</f>
        <v>INFRASTRUKTURA PRO ELEKTROMOBILITU - lokalita Mírová</v>
      </c>
      <c r="F7" s="235"/>
      <c r="G7" s="235"/>
      <c r="H7" s="235"/>
      <c r="L7" s="15"/>
    </row>
    <row r="8" spans="2:46" s="1" customFormat="1" ht="12" customHeight="1">
      <c r="B8" s="27"/>
      <c r="D8" s="22" t="s">
        <v>123</v>
      </c>
      <c r="L8" s="27"/>
    </row>
    <row r="9" spans="2:46" s="1" customFormat="1" ht="16.5" customHeight="1">
      <c r="B9" s="27"/>
      <c r="E9" s="232" t="s">
        <v>2213</v>
      </c>
      <c r="F9" s="233"/>
      <c r="G9" s="233"/>
      <c r="H9" s="233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2" t="s">
        <v>18</v>
      </c>
      <c r="F11" s="20" t="s">
        <v>3</v>
      </c>
      <c r="I11" s="22" t="s">
        <v>19</v>
      </c>
      <c r="J11" s="20" t="s">
        <v>3</v>
      </c>
      <c r="L11" s="27"/>
    </row>
    <row r="12" spans="2:46" s="1" customFormat="1" ht="12" customHeight="1">
      <c r="B12" s="27"/>
      <c r="D12" s="22" t="s">
        <v>20</v>
      </c>
      <c r="F12" s="20" t="s">
        <v>21</v>
      </c>
      <c r="I12" s="22" t="s">
        <v>22</v>
      </c>
      <c r="J12" s="44">
        <f>'Rekapitulace stavby'!AN8</f>
        <v>46097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2" t="s">
        <v>23</v>
      </c>
      <c r="I14" s="22" t="s">
        <v>24</v>
      </c>
      <c r="J14" s="20" t="str">
        <f>IF('Rekapitulace stavby'!AN10="","",'Rekapitulace stavby'!AN10)</f>
        <v/>
      </c>
      <c r="L14" s="27"/>
    </row>
    <row r="15" spans="2:46" s="1" customFormat="1" ht="18" customHeight="1">
      <c r="B15" s="27"/>
      <c r="E15" s="20" t="str">
        <f>IF('Rekapitulace stavby'!E11="","",'Rekapitulace stavby'!E11)</f>
        <v xml:space="preserve"> </v>
      </c>
      <c r="I15" s="22" t="s">
        <v>26</v>
      </c>
      <c r="J15" s="20" t="str">
        <f>IF('Rekapitulace stavby'!AN11="","",'Rekapitulace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2" t="s">
        <v>27</v>
      </c>
      <c r="I17" s="22" t="s">
        <v>24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237" t="str">
        <f>'Rekapitulace stavby'!E14</f>
        <v>Vyplň údaj</v>
      </c>
      <c r="F18" s="238"/>
      <c r="G18" s="238"/>
      <c r="H18" s="238"/>
      <c r="I18" s="22" t="s">
        <v>26</v>
      </c>
      <c r="J18" s="23" t="str">
        <f>'Rekapitulace stavby'!AN14</f>
        <v>Vyplň údaj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2" t="s">
        <v>29</v>
      </c>
      <c r="I20" s="22" t="s">
        <v>24</v>
      </c>
      <c r="J20" s="20" t="str">
        <f>IF('Rekapitulace stavby'!AN16="","",'Rekapitulace stavby'!AN16)</f>
        <v/>
      </c>
      <c r="L20" s="27"/>
    </row>
    <row r="21" spans="2:12" s="1" customFormat="1" ht="18" customHeight="1">
      <c r="B21" s="27"/>
      <c r="E21" s="20" t="str">
        <f>IF('Rekapitulace stavby'!E17="","",'Rekapitulace stavby'!E17)</f>
        <v xml:space="preserve"> </v>
      </c>
      <c r="I21" s="22" t="s">
        <v>26</v>
      </c>
      <c r="J21" s="20" t="str">
        <f>IF('Rekapitulace stavby'!AN17="","",'Rekapitulace stavby'!AN17)</f>
        <v/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2" t="s">
        <v>31</v>
      </c>
      <c r="I23" s="22" t="s">
        <v>24</v>
      </c>
      <c r="J23" s="20" t="str">
        <f>IF('Rekapitulace stavby'!AN19="","",'Rekapitulace stavby'!AN19)</f>
        <v/>
      </c>
      <c r="L23" s="27"/>
    </row>
    <row r="24" spans="2:12" s="1" customFormat="1" ht="18" customHeight="1">
      <c r="B24" s="27"/>
      <c r="E24" s="20" t="str">
        <f>IF('Rekapitulace stavby'!E20="","",'Rekapitulace stavby'!E20)</f>
        <v xml:space="preserve"> </v>
      </c>
      <c r="I24" s="22" t="s">
        <v>26</v>
      </c>
      <c r="J24" s="20" t="str">
        <f>IF('Rekapitulace stavby'!AN20="","",'Rekapitulace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2" t="s">
        <v>32</v>
      </c>
      <c r="L26" s="27"/>
    </row>
    <row r="27" spans="2:12" s="7" customFormat="1" ht="16.5" customHeight="1">
      <c r="B27" s="82"/>
      <c r="E27" s="239" t="s">
        <v>3</v>
      </c>
      <c r="F27" s="239"/>
      <c r="G27" s="239"/>
      <c r="H27" s="239"/>
      <c r="L27" s="82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5"/>
      <c r="E29" s="45"/>
      <c r="F29" s="45"/>
      <c r="G29" s="45"/>
      <c r="H29" s="45"/>
      <c r="I29" s="45"/>
      <c r="J29" s="45"/>
      <c r="K29" s="45"/>
      <c r="L29" s="27"/>
    </row>
    <row r="30" spans="2:12" s="1" customFormat="1" ht="25.35" customHeight="1">
      <c r="B30" s="27"/>
      <c r="D30" s="83" t="s">
        <v>34</v>
      </c>
      <c r="J30" s="58">
        <f>ROUND(J80, 2)</f>
        <v>0</v>
      </c>
      <c r="L30" s="27"/>
    </row>
    <row r="31" spans="2:12" s="1" customFormat="1" ht="6.95" customHeight="1">
      <c r="B31" s="27"/>
      <c r="D31" s="45"/>
      <c r="E31" s="45"/>
      <c r="F31" s="45"/>
      <c r="G31" s="45"/>
      <c r="H31" s="45"/>
      <c r="I31" s="45"/>
      <c r="J31" s="45"/>
      <c r="K31" s="45"/>
      <c r="L31" s="27"/>
    </row>
    <row r="32" spans="2:12" s="1" customFormat="1" ht="14.45" customHeight="1">
      <c r="B32" s="27"/>
      <c r="F32" s="30" t="s">
        <v>36</v>
      </c>
      <c r="I32" s="30" t="s">
        <v>35</v>
      </c>
      <c r="J32" s="30" t="s">
        <v>37</v>
      </c>
      <c r="L32" s="27"/>
    </row>
    <row r="33" spans="2:12" s="1" customFormat="1" ht="14.45" customHeight="1">
      <c r="B33" s="27"/>
      <c r="D33" s="47" t="s">
        <v>38</v>
      </c>
      <c r="E33" s="22" t="s">
        <v>39</v>
      </c>
      <c r="F33" s="76">
        <f>J30</f>
        <v>0</v>
      </c>
      <c r="I33" s="84">
        <v>0.21</v>
      </c>
      <c r="J33" s="76">
        <f>F33*I33</f>
        <v>0</v>
      </c>
      <c r="L33" s="27"/>
    </row>
    <row r="34" spans="2:12" s="1" customFormat="1" ht="14.45" customHeight="1">
      <c r="B34" s="27"/>
      <c r="E34" s="22" t="s">
        <v>40</v>
      </c>
      <c r="F34" s="76">
        <f>ROUND((SUM(BF80:BF111)),  2)</f>
        <v>0</v>
      </c>
      <c r="I34" s="84">
        <v>0.12</v>
      </c>
      <c r="J34" s="76">
        <f>ROUND(((SUM(BF80:BF111))*I34),  2)</f>
        <v>0</v>
      </c>
      <c r="L34" s="27"/>
    </row>
    <row r="35" spans="2:12" s="1" customFormat="1" ht="14.45" hidden="1" customHeight="1">
      <c r="B35" s="27"/>
      <c r="E35" s="22" t="s">
        <v>41</v>
      </c>
      <c r="F35" s="76">
        <f>ROUND((SUM(BG80:BG111)),  2)</f>
        <v>0</v>
      </c>
      <c r="I35" s="84">
        <v>0.21</v>
      </c>
      <c r="J35" s="76">
        <f>0</f>
        <v>0</v>
      </c>
      <c r="L35" s="27"/>
    </row>
    <row r="36" spans="2:12" s="1" customFormat="1" ht="14.45" hidden="1" customHeight="1">
      <c r="B36" s="27"/>
      <c r="E36" s="22" t="s">
        <v>42</v>
      </c>
      <c r="F36" s="76">
        <f>ROUND((SUM(BH80:BH111)),  2)</f>
        <v>0</v>
      </c>
      <c r="I36" s="84">
        <v>0.12</v>
      </c>
      <c r="J36" s="76">
        <f>0</f>
        <v>0</v>
      </c>
      <c r="L36" s="27"/>
    </row>
    <row r="37" spans="2:12" s="1" customFormat="1" ht="14.45" hidden="1" customHeight="1">
      <c r="B37" s="27"/>
      <c r="E37" s="22" t="s">
        <v>43</v>
      </c>
      <c r="F37" s="76">
        <f>ROUND((SUM(BI80:BI111)),  2)</f>
        <v>0</v>
      </c>
      <c r="I37" s="84">
        <v>0</v>
      </c>
      <c r="J37" s="76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5"/>
      <c r="D39" s="86" t="s">
        <v>44</v>
      </c>
      <c r="E39" s="49"/>
      <c r="F39" s="49"/>
      <c r="G39" s="87" t="s">
        <v>45</v>
      </c>
      <c r="H39" s="88" t="s">
        <v>46</v>
      </c>
      <c r="I39" s="49"/>
      <c r="J39" s="89">
        <f>SUM(J30:J37)</f>
        <v>0</v>
      </c>
      <c r="K39" s="90"/>
      <c r="L39" s="27"/>
    </row>
    <row r="40" spans="2:12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7"/>
    </row>
    <row r="44" spans="2:12" s="1" customFormat="1" ht="6.95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2:12" s="1" customFormat="1" ht="24.95" customHeight="1">
      <c r="B45" s="27"/>
      <c r="C45" s="16" t="s">
        <v>125</v>
      </c>
      <c r="L45" s="27"/>
    </row>
    <row r="46" spans="2:12" s="1" customFormat="1" ht="6.95" customHeight="1">
      <c r="B46" s="27"/>
      <c r="L46" s="27"/>
    </row>
    <row r="47" spans="2:12" s="1" customFormat="1" ht="12" customHeight="1">
      <c r="B47" s="27"/>
      <c r="C47" s="22" t="s">
        <v>16</v>
      </c>
      <c r="L47" s="27"/>
    </row>
    <row r="48" spans="2:12" s="1" customFormat="1" ht="16.5" customHeight="1">
      <c r="B48" s="27"/>
      <c r="E48" s="234" t="str">
        <f>E7</f>
        <v>INFRASTRUKTURA PRO ELEKTROMOBILITU - lokalita Mírová</v>
      </c>
      <c r="F48" s="235"/>
      <c r="G48" s="235"/>
      <c r="H48" s="235"/>
      <c r="L48" s="27"/>
    </row>
    <row r="49" spans="2:47" s="1" customFormat="1" ht="12" customHeight="1">
      <c r="B49" s="27"/>
      <c r="C49" s="22" t="s">
        <v>123</v>
      </c>
      <c r="L49" s="27"/>
    </row>
    <row r="50" spans="2:47" s="1" customFormat="1" ht="16.5" customHeight="1">
      <c r="B50" s="27"/>
      <c r="E50" s="232" t="str">
        <f>E9</f>
        <v>SO05 - Přípojka NN - cizí zdroj</v>
      </c>
      <c r="F50" s="233"/>
      <c r="G50" s="233"/>
      <c r="H50" s="233"/>
      <c r="L50" s="27"/>
    </row>
    <row r="51" spans="2:47" s="1" customFormat="1" ht="6.95" customHeight="1">
      <c r="B51" s="27"/>
      <c r="L51" s="27"/>
    </row>
    <row r="52" spans="2:47" s="1" customFormat="1" ht="12" customHeight="1">
      <c r="B52" s="27"/>
      <c r="C52" s="22" t="s">
        <v>20</v>
      </c>
      <c r="F52" s="20" t="str">
        <f>F12</f>
        <v xml:space="preserve">k.ú. Vítkovice, p. č. 822 </v>
      </c>
      <c r="I52" s="22" t="s">
        <v>22</v>
      </c>
      <c r="J52" s="44">
        <f>IF(J12="","",J12)</f>
        <v>46097</v>
      </c>
      <c r="L52" s="27"/>
    </row>
    <row r="53" spans="2:47" s="1" customFormat="1" ht="6.95" customHeight="1">
      <c r="B53" s="27"/>
      <c r="L53" s="27"/>
    </row>
    <row r="54" spans="2:47" s="1" customFormat="1" ht="15.2" customHeight="1">
      <c r="B54" s="27"/>
      <c r="C54" s="22" t="s">
        <v>23</v>
      </c>
      <c r="F54" s="20" t="str">
        <f>E15</f>
        <v xml:space="preserve"> </v>
      </c>
      <c r="I54" s="22" t="s">
        <v>29</v>
      </c>
      <c r="J54" s="25" t="str">
        <f>E21</f>
        <v xml:space="preserve"> </v>
      </c>
      <c r="L54" s="27"/>
    </row>
    <row r="55" spans="2:47" s="1" customFormat="1" ht="15.2" customHeight="1">
      <c r="B55" s="27"/>
      <c r="C55" s="22" t="s">
        <v>27</v>
      </c>
      <c r="F55" s="20" t="str">
        <f>IF(E18="","",E18)</f>
        <v>Vyplň údaj</v>
      </c>
      <c r="I55" s="22" t="s">
        <v>31</v>
      </c>
      <c r="J55" s="25" t="str">
        <f>E24</f>
        <v xml:space="preserve"> </v>
      </c>
      <c r="L55" s="27"/>
    </row>
    <row r="56" spans="2:47" s="1" customFormat="1" ht="10.35" customHeight="1">
      <c r="B56" s="27"/>
      <c r="L56" s="27"/>
    </row>
    <row r="57" spans="2:47" s="1" customFormat="1" ht="29.25" customHeight="1">
      <c r="B57" s="27"/>
      <c r="C57" s="91" t="s">
        <v>126</v>
      </c>
      <c r="D57" s="85"/>
      <c r="E57" s="85"/>
      <c r="F57" s="85"/>
      <c r="G57" s="85"/>
      <c r="H57" s="85"/>
      <c r="I57" s="85"/>
      <c r="J57" s="92" t="s">
        <v>127</v>
      </c>
      <c r="K57" s="85"/>
      <c r="L57" s="27"/>
    </row>
    <row r="58" spans="2:47" s="1" customFormat="1" ht="10.35" customHeight="1">
      <c r="B58" s="27"/>
      <c r="L58" s="27"/>
    </row>
    <row r="59" spans="2:47" s="1" customFormat="1" ht="22.9" customHeight="1">
      <c r="B59" s="27"/>
      <c r="C59" s="93" t="s">
        <v>66</v>
      </c>
      <c r="J59" s="58">
        <f>J80</f>
        <v>0</v>
      </c>
      <c r="L59" s="27"/>
      <c r="AU59" s="12" t="s">
        <v>128</v>
      </c>
    </row>
    <row r="60" spans="2:47" s="8" customFormat="1" ht="24.95" customHeight="1">
      <c r="B60" s="94"/>
      <c r="D60" s="138"/>
      <c r="E60" s="95"/>
      <c r="F60" s="95"/>
      <c r="G60" s="95"/>
      <c r="H60" s="95"/>
      <c r="I60" s="95"/>
      <c r="J60" s="96"/>
      <c r="L60" s="94"/>
    </row>
    <row r="61" spans="2:47" s="1" customFormat="1" ht="21.75" customHeight="1">
      <c r="B61" s="27"/>
      <c r="L61" s="27"/>
    </row>
    <row r="62" spans="2:47" s="1" customFormat="1" ht="6.95" customHeight="1"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27"/>
    </row>
    <row r="66" spans="2:63" s="1" customFormat="1" ht="6.95" customHeight="1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27"/>
    </row>
    <row r="67" spans="2:63" s="1" customFormat="1" ht="24.95" customHeight="1">
      <c r="B67" s="27"/>
      <c r="C67" s="16" t="s">
        <v>129</v>
      </c>
      <c r="L67" s="27"/>
    </row>
    <row r="68" spans="2:63" s="1" customFormat="1" ht="6.95" customHeight="1">
      <c r="B68" s="27"/>
      <c r="L68" s="27"/>
    </row>
    <row r="69" spans="2:63" s="1" customFormat="1" ht="12" customHeight="1">
      <c r="B69" s="27"/>
      <c r="C69" s="22" t="s">
        <v>16</v>
      </c>
      <c r="L69" s="27"/>
    </row>
    <row r="70" spans="2:63" s="1" customFormat="1" ht="16.5" customHeight="1">
      <c r="B70" s="27"/>
      <c r="E70" s="234" t="str">
        <f>E7</f>
        <v>INFRASTRUKTURA PRO ELEKTROMOBILITU - lokalita Mírová</v>
      </c>
      <c r="F70" s="235"/>
      <c r="G70" s="235"/>
      <c r="H70" s="235"/>
      <c r="L70" s="27"/>
    </row>
    <row r="71" spans="2:63" s="1" customFormat="1" ht="12" customHeight="1">
      <c r="B71" s="27"/>
      <c r="C71" s="22" t="s">
        <v>123</v>
      </c>
      <c r="L71" s="27"/>
    </row>
    <row r="72" spans="2:63" s="1" customFormat="1" ht="16.5" customHeight="1">
      <c r="B72" s="27"/>
      <c r="E72" s="232" t="str">
        <f>E9</f>
        <v>SO05 - Přípojka NN - cizí zdroj</v>
      </c>
      <c r="F72" s="233"/>
      <c r="G72" s="233"/>
      <c r="H72" s="233"/>
      <c r="L72" s="27"/>
    </row>
    <row r="73" spans="2:63" s="1" customFormat="1" ht="6.95" customHeight="1">
      <c r="B73" s="27"/>
      <c r="L73" s="27"/>
    </row>
    <row r="74" spans="2:63" s="1" customFormat="1" ht="12" customHeight="1">
      <c r="B74" s="27"/>
      <c r="C74" s="22" t="s">
        <v>20</v>
      </c>
      <c r="F74" s="20" t="str">
        <f>F12</f>
        <v xml:space="preserve">k.ú. Vítkovice, p. č. 822 </v>
      </c>
      <c r="I74" s="22" t="s">
        <v>22</v>
      </c>
      <c r="J74" s="44">
        <f>IF(J12="","",J12)</f>
        <v>46097</v>
      </c>
      <c r="L74" s="27"/>
    </row>
    <row r="75" spans="2:63" s="1" customFormat="1" ht="6.95" customHeight="1">
      <c r="B75" s="27"/>
      <c r="L75" s="27"/>
    </row>
    <row r="76" spans="2:63" s="1" customFormat="1" ht="15.2" customHeight="1">
      <c r="B76" s="27"/>
      <c r="C76" s="22" t="s">
        <v>23</v>
      </c>
      <c r="F76" s="20" t="str">
        <f>E15</f>
        <v xml:space="preserve"> </v>
      </c>
      <c r="I76" s="22" t="s">
        <v>29</v>
      </c>
      <c r="J76" s="25" t="str">
        <f>E21</f>
        <v xml:space="preserve"> </v>
      </c>
      <c r="L76" s="27"/>
    </row>
    <row r="77" spans="2:63" s="1" customFormat="1" ht="15.2" customHeight="1">
      <c r="B77" s="27"/>
      <c r="C77" s="22" t="s">
        <v>27</v>
      </c>
      <c r="F77" s="20" t="str">
        <f>IF(E18="","",E18)</f>
        <v>Vyplň údaj</v>
      </c>
      <c r="I77" s="22" t="s">
        <v>31</v>
      </c>
      <c r="J77" s="25" t="str">
        <f>E24</f>
        <v xml:space="preserve"> </v>
      </c>
      <c r="L77" s="27"/>
    </row>
    <row r="78" spans="2:63" s="1" customFormat="1" ht="10.35" customHeight="1">
      <c r="B78" s="27"/>
      <c r="L78" s="27"/>
    </row>
    <row r="79" spans="2:63" s="9" customFormat="1" ht="29.25" customHeight="1">
      <c r="B79" s="97"/>
      <c r="C79" s="98" t="s">
        <v>130</v>
      </c>
      <c r="D79" s="99" t="s">
        <v>53</v>
      </c>
      <c r="E79" s="99" t="s">
        <v>49</v>
      </c>
      <c r="F79" s="99" t="s">
        <v>50</v>
      </c>
      <c r="G79" s="99" t="s">
        <v>131</v>
      </c>
      <c r="H79" s="99" t="s">
        <v>132</v>
      </c>
      <c r="I79" s="99" t="s">
        <v>133</v>
      </c>
      <c r="J79" s="99" t="s">
        <v>127</v>
      </c>
      <c r="K79" s="100" t="s">
        <v>134</v>
      </c>
      <c r="L79" s="97"/>
      <c r="M79" s="51" t="s">
        <v>3</v>
      </c>
      <c r="N79" s="52" t="s">
        <v>38</v>
      </c>
      <c r="O79" s="52" t="s">
        <v>135</v>
      </c>
      <c r="P79" s="52" t="s">
        <v>136</v>
      </c>
      <c r="Q79" s="52" t="s">
        <v>137</v>
      </c>
      <c r="R79" s="52" t="s">
        <v>138</v>
      </c>
      <c r="S79" s="52" t="s">
        <v>139</v>
      </c>
      <c r="T79" s="53" t="s">
        <v>140</v>
      </c>
      <c r="V79" s="52"/>
    </row>
    <row r="80" spans="2:63" s="1" customFormat="1" ht="22.9" customHeight="1">
      <c r="B80" s="27"/>
      <c r="C80" s="56" t="s">
        <v>141</v>
      </c>
      <c r="J80" s="101">
        <f>SUM(J82:J110)</f>
        <v>0</v>
      </c>
      <c r="L80" s="27"/>
      <c r="M80" s="54"/>
      <c r="N80" s="45"/>
      <c r="O80" s="45"/>
      <c r="P80" s="102">
        <f>P81</f>
        <v>0</v>
      </c>
      <c r="Q80" s="45"/>
      <c r="R80" s="102">
        <f>R81</f>
        <v>0</v>
      </c>
      <c r="S80" s="45"/>
      <c r="T80" s="103">
        <f>T81</f>
        <v>0</v>
      </c>
      <c r="V80" s="45"/>
      <c r="AT80" s="12" t="s">
        <v>67</v>
      </c>
      <c r="AU80" s="12" t="s">
        <v>128</v>
      </c>
      <c r="BK80" s="104">
        <f>BK81</f>
        <v>0</v>
      </c>
    </row>
    <row r="81" spans="2:63" s="10" customFormat="1" ht="25.9" customHeight="1">
      <c r="B81" s="105"/>
      <c r="D81" s="106" t="s">
        <v>67</v>
      </c>
      <c r="E81" s="139"/>
      <c r="F81" s="139"/>
      <c r="I81" s="107"/>
      <c r="J81" s="108"/>
      <c r="L81" s="105"/>
      <c r="M81" s="109"/>
      <c r="P81" s="110">
        <f>SUM(P82:P111)</f>
        <v>0</v>
      </c>
      <c r="R81" s="110">
        <f>SUM(R82:R111)</f>
        <v>0</v>
      </c>
      <c r="T81" s="111">
        <f>SUM(T82:T111)</f>
        <v>0</v>
      </c>
      <c r="AR81" s="106" t="s">
        <v>75</v>
      </c>
      <c r="AT81" s="112" t="s">
        <v>67</v>
      </c>
      <c r="AU81" s="112" t="s">
        <v>68</v>
      </c>
      <c r="AY81" s="106" t="s">
        <v>142</v>
      </c>
      <c r="BK81" s="113">
        <f>SUM(BK82:BK111)</f>
        <v>0</v>
      </c>
    </row>
    <row r="82" spans="2:63" s="1" customFormat="1" ht="36">
      <c r="B82" s="27"/>
      <c r="C82" s="115">
        <v>1</v>
      </c>
      <c r="D82" s="115" t="s">
        <v>145</v>
      </c>
      <c r="E82" s="116" t="s">
        <v>178</v>
      </c>
      <c r="F82" s="117" t="s">
        <v>2214</v>
      </c>
      <c r="G82" s="118" t="s">
        <v>148</v>
      </c>
      <c r="H82" s="119">
        <v>1</v>
      </c>
      <c r="I82" s="120"/>
      <c r="J82" s="121">
        <f>ROUND(I82*H82,2)</f>
        <v>0</v>
      </c>
      <c r="K82" s="117" t="s">
        <v>3</v>
      </c>
      <c r="L82" s="27"/>
      <c r="M82" s="131"/>
      <c r="T82" s="48"/>
      <c r="AT82" s="12"/>
      <c r="AU82" s="12"/>
    </row>
    <row r="83" spans="2:63" s="1" customFormat="1" ht="28.5" customHeight="1">
      <c r="B83" s="27"/>
      <c r="D83" s="128" t="s">
        <v>149</v>
      </c>
      <c r="F83" s="129" t="s">
        <v>2214</v>
      </c>
      <c r="I83" s="130"/>
      <c r="L83" s="27"/>
      <c r="M83" s="131"/>
      <c r="T83" s="48"/>
      <c r="AT83" s="12"/>
      <c r="AU83" s="12"/>
    </row>
    <row r="84" spans="2:63" s="1" customFormat="1" ht="36">
      <c r="B84" s="27"/>
      <c r="C84" s="115">
        <v>2</v>
      </c>
      <c r="D84" s="115" t="s">
        <v>145</v>
      </c>
      <c r="E84" s="116" t="s">
        <v>162</v>
      </c>
      <c r="F84" s="117" t="s">
        <v>2215</v>
      </c>
      <c r="G84" s="118" t="s">
        <v>148</v>
      </c>
      <c r="H84" s="119">
        <v>1</v>
      </c>
      <c r="I84" s="120"/>
      <c r="J84" s="121">
        <f>ROUND(I84*H84,2)</f>
        <v>0</v>
      </c>
      <c r="K84" s="117" t="s">
        <v>3</v>
      </c>
      <c r="L84" s="27"/>
      <c r="M84" s="131"/>
      <c r="T84" s="48"/>
      <c r="AT84" s="12"/>
      <c r="AU84" s="12"/>
    </row>
    <row r="85" spans="2:63" s="1" customFormat="1" ht="29.25">
      <c r="B85" s="27"/>
      <c r="D85" s="128" t="s">
        <v>149</v>
      </c>
      <c r="F85" s="129" t="s">
        <v>2216</v>
      </c>
      <c r="I85" s="130"/>
      <c r="L85" s="27"/>
      <c r="M85" s="131"/>
      <c r="T85" s="48"/>
      <c r="AT85" s="12"/>
      <c r="AU85" s="12"/>
    </row>
    <row r="86" spans="2:63" s="1" customFormat="1" ht="12">
      <c r="B86" s="27"/>
      <c r="C86" s="115">
        <v>3</v>
      </c>
      <c r="D86" s="115" t="s">
        <v>145</v>
      </c>
      <c r="E86" s="116" t="s">
        <v>164</v>
      </c>
      <c r="F86" s="117" t="s">
        <v>337</v>
      </c>
      <c r="G86" s="118" t="s">
        <v>166</v>
      </c>
      <c r="H86" s="119">
        <v>35</v>
      </c>
      <c r="I86" s="120"/>
      <c r="J86" s="121">
        <f>ROUND(I86*H86,2)</f>
        <v>0</v>
      </c>
      <c r="K86" s="117" t="s">
        <v>3</v>
      </c>
      <c r="L86" s="27"/>
      <c r="M86" s="131"/>
      <c r="T86" s="48"/>
      <c r="AT86" s="12"/>
      <c r="AU86" s="12"/>
    </row>
    <row r="87" spans="2:63" s="1" customFormat="1">
      <c r="B87" s="27"/>
      <c r="D87" s="128" t="s">
        <v>149</v>
      </c>
      <c r="F87" s="129" t="s">
        <v>337</v>
      </c>
      <c r="I87" s="130"/>
      <c r="L87" s="27"/>
      <c r="M87" s="131"/>
      <c r="T87" s="48"/>
      <c r="AT87" s="12"/>
      <c r="AU87" s="12"/>
    </row>
    <row r="88" spans="2:63" s="1" customFormat="1" ht="12">
      <c r="B88" s="27"/>
      <c r="C88" s="115">
        <v>4</v>
      </c>
      <c r="D88" s="115" t="s">
        <v>145</v>
      </c>
      <c r="E88" s="116" t="s">
        <v>167</v>
      </c>
      <c r="F88" s="117" t="s">
        <v>2217</v>
      </c>
      <c r="G88" s="118" t="s">
        <v>166</v>
      </c>
      <c r="H88" s="119">
        <v>25</v>
      </c>
      <c r="I88" s="120"/>
      <c r="J88" s="121">
        <f>ROUND(I88*H88,2)</f>
        <v>0</v>
      </c>
      <c r="K88" s="117" t="s">
        <v>3</v>
      </c>
      <c r="L88" s="27"/>
      <c r="M88" s="131"/>
      <c r="T88" s="48"/>
      <c r="AT88" s="12"/>
      <c r="AU88" s="12"/>
    </row>
    <row r="89" spans="2:63" s="1" customFormat="1">
      <c r="B89" s="27"/>
      <c r="D89" s="128" t="s">
        <v>149</v>
      </c>
      <c r="F89" s="129" t="s">
        <v>2217</v>
      </c>
      <c r="I89" s="130"/>
      <c r="L89" s="27"/>
      <c r="M89" s="131"/>
      <c r="T89" s="48"/>
      <c r="AT89" s="12"/>
      <c r="AU89" s="12"/>
    </row>
    <row r="90" spans="2:63" s="1" customFormat="1" ht="12">
      <c r="B90" s="27"/>
      <c r="C90" s="115">
        <v>5</v>
      </c>
      <c r="D90" s="115" t="s">
        <v>145</v>
      </c>
      <c r="E90" s="116" t="s">
        <v>169</v>
      </c>
      <c r="F90" s="117" t="s">
        <v>2218</v>
      </c>
      <c r="G90" s="118" t="s">
        <v>166</v>
      </c>
      <c r="H90" s="119">
        <v>75</v>
      </c>
      <c r="I90" s="120"/>
      <c r="J90" s="121">
        <f>ROUND(I90*H90,2)</f>
        <v>0</v>
      </c>
      <c r="K90" s="117" t="s">
        <v>3</v>
      </c>
      <c r="L90" s="27"/>
      <c r="M90" s="131"/>
      <c r="T90" s="48"/>
      <c r="AT90" s="12"/>
      <c r="AU90" s="12"/>
    </row>
    <row r="91" spans="2:63" s="1" customFormat="1">
      <c r="B91" s="27"/>
      <c r="D91" s="128" t="s">
        <v>149</v>
      </c>
      <c r="F91" s="129" t="s">
        <v>2218</v>
      </c>
      <c r="I91" s="130"/>
      <c r="L91" s="27"/>
      <c r="M91" s="131"/>
      <c r="T91" s="48"/>
      <c r="AT91" s="12"/>
      <c r="AU91" s="12"/>
    </row>
    <row r="92" spans="2:63" s="1" customFormat="1" ht="12">
      <c r="B92" s="27"/>
      <c r="C92" s="115">
        <v>6</v>
      </c>
      <c r="D92" s="115" t="s">
        <v>145</v>
      </c>
      <c r="E92" s="116" t="s">
        <v>172</v>
      </c>
      <c r="F92" s="117" t="s">
        <v>2218</v>
      </c>
      <c r="G92" s="118" t="s">
        <v>166</v>
      </c>
      <c r="H92" s="119">
        <v>75</v>
      </c>
      <c r="I92" s="120"/>
      <c r="J92" s="121">
        <f>ROUND(I92*H92,2)</f>
        <v>0</v>
      </c>
      <c r="K92" s="117" t="s">
        <v>3</v>
      </c>
      <c r="L92" s="27"/>
      <c r="M92" s="131"/>
      <c r="T92" s="48"/>
      <c r="AT92" s="12"/>
      <c r="AU92" s="12"/>
    </row>
    <row r="93" spans="2:63" s="1" customFormat="1">
      <c r="B93" s="27"/>
      <c r="D93" s="128" t="s">
        <v>149</v>
      </c>
      <c r="F93" s="129" t="s">
        <v>2218</v>
      </c>
      <c r="I93" s="130"/>
      <c r="L93" s="27"/>
      <c r="M93" s="131"/>
      <c r="T93" s="48"/>
      <c r="AT93" s="12"/>
      <c r="AU93" s="12"/>
    </row>
    <row r="94" spans="2:63" s="1" customFormat="1" ht="12">
      <c r="B94" s="27"/>
      <c r="C94" s="115">
        <v>7</v>
      </c>
      <c r="D94" s="115" t="s">
        <v>145</v>
      </c>
      <c r="E94" s="116" t="s">
        <v>174</v>
      </c>
      <c r="F94" s="117" t="s">
        <v>2219</v>
      </c>
      <c r="G94" s="118" t="s">
        <v>166</v>
      </c>
      <c r="H94" s="119">
        <v>25</v>
      </c>
      <c r="I94" s="120"/>
      <c r="J94" s="121">
        <f>ROUND(I94*H94,2)</f>
        <v>0</v>
      </c>
      <c r="K94" s="117" t="s">
        <v>3</v>
      </c>
      <c r="L94" s="27"/>
      <c r="M94" s="131"/>
      <c r="T94" s="48"/>
      <c r="AT94" s="12"/>
      <c r="AU94" s="12"/>
    </row>
    <row r="95" spans="2:63" s="1" customFormat="1">
      <c r="B95" s="27"/>
      <c r="D95" s="128" t="s">
        <v>149</v>
      </c>
      <c r="F95" s="129" t="s">
        <v>2219</v>
      </c>
      <c r="I95" s="130"/>
      <c r="L95" s="27"/>
      <c r="M95" s="131"/>
      <c r="T95" s="48"/>
      <c r="AT95" s="12"/>
      <c r="AU95" s="12"/>
    </row>
    <row r="96" spans="2:63" s="1" customFormat="1" ht="12" customHeight="1">
      <c r="B96" s="27"/>
      <c r="C96" s="115">
        <v>8</v>
      </c>
      <c r="D96" s="115" t="s">
        <v>145</v>
      </c>
      <c r="E96" s="116" t="s">
        <v>186</v>
      </c>
      <c r="F96" s="117" t="s">
        <v>2220</v>
      </c>
      <c r="G96" s="118" t="s">
        <v>166</v>
      </c>
      <c r="H96" s="119">
        <v>25</v>
      </c>
      <c r="I96" s="120"/>
      <c r="J96" s="121">
        <f>ROUND(I96*H96,2)</f>
        <v>0</v>
      </c>
      <c r="K96" s="117" t="s">
        <v>3</v>
      </c>
      <c r="L96" s="27"/>
      <c r="M96" s="131"/>
      <c r="T96" s="48"/>
      <c r="AT96" s="12"/>
      <c r="AU96" s="12"/>
    </row>
    <row r="97" spans="2:65" s="1" customFormat="1">
      <c r="B97" s="27"/>
      <c r="D97" s="128" t="s">
        <v>149</v>
      </c>
      <c r="F97" s="129" t="s">
        <v>2220</v>
      </c>
      <c r="I97" s="130"/>
      <c r="L97" s="27"/>
      <c r="M97" s="131"/>
      <c r="T97" s="48"/>
      <c r="AT97" s="12"/>
      <c r="AU97" s="12"/>
    </row>
    <row r="98" spans="2:65" s="1" customFormat="1" ht="12">
      <c r="B98" s="27"/>
      <c r="C98" s="115">
        <v>9</v>
      </c>
      <c r="D98" s="115" t="s">
        <v>145</v>
      </c>
      <c r="E98" s="116" t="s">
        <v>188</v>
      </c>
      <c r="F98" s="117" t="s">
        <v>2221</v>
      </c>
      <c r="G98" s="118" t="s">
        <v>166</v>
      </c>
      <c r="H98" s="119">
        <v>13</v>
      </c>
      <c r="I98" s="120"/>
      <c r="J98" s="121">
        <f>ROUND(I98*H98,2)</f>
        <v>0</v>
      </c>
      <c r="K98" s="117" t="s">
        <v>3</v>
      </c>
      <c r="L98" s="27"/>
      <c r="M98" s="131"/>
      <c r="T98" s="48"/>
      <c r="AT98" s="12"/>
      <c r="AU98" s="12"/>
    </row>
    <row r="99" spans="2:65" s="1" customFormat="1">
      <c r="B99" s="27"/>
      <c r="D99" s="128" t="s">
        <v>149</v>
      </c>
      <c r="F99" s="129" t="s">
        <v>2221</v>
      </c>
      <c r="I99" s="130"/>
      <c r="L99" s="27"/>
      <c r="M99" s="131"/>
      <c r="T99" s="48"/>
      <c r="AT99" s="12"/>
      <c r="AU99" s="12"/>
    </row>
    <row r="100" spans="2:65" s="1" customFormat="1" ht="12" customHeight="1">
      <c r="B100" s="27"/>
      <c r="C100" s="115">
        <v>10</v>
      </c>
      <c r="D100" s="115" t="s">
        <v>145</v>
      </c>
      <c r="E100" s="116" t="s">
        <v>190</v>
      </c>
      <c r="F100" s="117" t="s">
        <v>2222</v>
      </c>
      <c r="G100" s="118" t="s">
        <v>166</v>
      </c>
      <c r="H100" s="119">
        <v>13</v>
      </c>
      <c r="I100" s="120"/>
      <c r="J100" s="121">
        <f>ROUND(I100*H100,2)</f>
        <v>0</v>
      </c>
      <c r="K100" s="117" t="s">
        <v>3</v>
      </c>
      <c r="L100" s="27"/>
      <c r="M100" s="131"/>
      <c r="T100" s="48"/>
      <c r="AT100" s="12"/>
      <c r="AU100" s="12"/>
    </row>
    <row r="101" spans="2:65" s="1" customFormat="1">
      <c r="B101" s="27"/>
      <c r="D101" s="128" t="s">
        <v>149</v>
      </c>
      <c r="F101" s="129" t="s">
        <v>2222</v>
      </c>
      <c r="I101" s="130"/>
      <c r="L101" s="27"/>
      <c r="M101" s="131"/>
      <c r="T101" s="48"/>
      <c r="AT101" s="12"/>
      <c r="AU101" s="12"/>
    </row>
    <row r="102" spans="2:65" s="1" customFormat="1" ht="12">
      <c r="B102" s="27"/>
      <c r="C102" s="115">
        <v>11</v>
      </c>
      <c r="D102" s="115" t="s">
        <v>145</v>
      </c>
      <c r="E102" s="116" t="s">
        <v>192</v>
      </c>
      <c r="F102" s="117" t="s">
        <v>2223</v>
      </c>
      <c r="G102" s="118" t="s">
        <v>288</v>
      </c>
      <c r="H102" s="119">
        <v>30</v>
      </c>
      <c r="I102" s="120"/>
      <c r="J102" s="121">
        <f>ROUND(I102*H102,2)</f>
        <v>0</v>
      </c>
      <c r="K102" s="117" t="s">
        <v>3</v>
      </c>
      <c r="L102" s="27"/>
      <c r="M102" s="131"/>
      <c r="T102" s="48"/>
      <c r="AT102" s="12"/>
      <c r="AU102" s="12"/>
    </row>
    <row r="103" spans="2:65" s="1" customFormat="1">
      <c r="B103" s="27"/>
      <c r="D103" s="128" t="s">
        <v>149</v>
      </c>
      <c r="F103" s="129" t="s">
        <v>2223</v>
      </c>
      <c r="I103" s="130"/>
      <c r="L103" s="27"/>
      <c r="M103" s="131"/>
      <c r="T103" s="48"/>
      <c r="AT103" s="12"/>
      <c r="AU103" s="12"/>
    </row>
    <row r="104" spans="2:65" s="1" customFormat="1" ht="12">
      <c r="B104" s="27"/>
      <c r="C104" s="115">
        <v>12</v>
      </c>
      <c r="D104" s="115" t="s">
        <v>145</v>
      </c>
      <c r="E104" s="116" t="s">
        <v>194</v>
      </c>
      <c r="F104" s="117" t="s">
        <v>2224</v>
      </c>
      <c r="G104" s="118" t="s">
        <v>148</v>
      </c>
      <c r="H104" s="119">
        <v>2</v>
      </c>
      <c r="I104" s="120"/>
      <c r="J104" s="121">
        <f>ROUND(I104*H104,2)</f>
        <v>0</v>
      </c>
      <c r="K104" s="117" t="s">
        <v>3</v>
      </c>
      <c r="L104" s="27"/>
      <c r="M104" s="131"/>
      <c r="T104" s="48"/>
      <c r="AT104" s="12"/>
      <c r="AU104" s="12"/>
    </row>
    <row r="105" spans="2:65" s="1" customFormat="1">
      <c r="B105" s="27"/>
      <c r="D105" s="128" t="s">
        <v>149</v>
      </c>
      <c r="F105" s="129" t="s">
        <v>2224</v>
      </c>
      <c r="I105" s="130"/>
      <c r="L105" s="27"/>
      <c r="M105" s="131"/>
      <c r="T105" s="48"/>
      <c r="AT105" s="12"/>
      <c r="AU105" s="12"/>
    </row>
    <row r="106" spans="2:65" s="1" customFormat="1" ht="24">
      <c r="B106" s="27"/>
      <c r="C106" s="115">
        <v>13</v>
      </c>
      <c r="D106" s="115" t="s">
        <v>145</v>
      </c>
      <c r="E106" s="116" t="s">
        <v>523</v>
      </c>
      <c r="F106" s="117" t="s">
        <v>170</v>
      </c>
      <c r="G106" s="118" t="s">
        <v>171</v>
      </c>
      <c r="H106" s="119">
        <v>1</v>
      </c>
      <c r="I106" s="120"/>
      <c r="J106" s="121">
        <f>ROUND(I106*H106,2)</f>
        <v>0</v>
      </c>
      <c r="K106" s="117" t="s">
        <v>3</v>
      </c>
      <c r="L106" s="27"/>
      <c r="M106" s="131"/>
      <c r="T106" s="48"/>
      <c r="AT106" s="12"/>
      <c r="AU106" s="12"/>
    </row>
    <row r="107" spans="2:65" s="1" customFormat="1">
      <c r="B107" s="27"/>
      <c r="D107" s="128" t="s">
        <v>149</v>
      </c>
      <c r="F107" s="129" t="s">
        <v>170</v>
      </c>
      <c r="I107" s="130"/>
      <c r="L107" s="27"/>
      <c r="M107" s="131"/>
      <c r="T107" s="48"/>
      <c r="AT107" s="12"/>
      <c r="AU107" s="12"/>
    </row>
    <row r="108" spans="2:65" s="1" customFormat="1" ht="12" customHeight="1">
      <c r="B108" s="27"/>
      <c r="C108" s="115">
        <v>14</v>
      </c>
      <c r="D108" s="115" t="s">
        <v>145</v>
      </c>
      <c r="E108" s="116" t="s">
        <v>525</v>
      </c>
      <c r="F108" s="117" t="s">
        <v>173</v>
      </c>
      <c r="G108" s="118" t="s">
        <v>148</v>
      </c>
      <c r="H108" s="119">
        <v>1</v>
      </c>
      <c r="I108" s="120"/>
      <c r="J108" s="121">
        <f>ROUND(I108*H108,2)</f>
        <v>0</v>
      </c>
      <c r="K108" s="117" t="s">
        <v>3</v>
      </c>
      <c r="L108" s="27"/>
      <c r="M108" s="131"/>
      <c r="T108" s="48"/>
      <c r="AT108" s="12"/>
      <c r="AU108" s="12"/>
    </row>
    <row r="109" spans="2:65" s="1" customFormat="1">
      <c r="B109" s="27"/>
      <c r="D109" s="128" t="s">
        <v>149</v>
      </c>
      <c r="F109" s="129" t="s">
        <v>173</v>
      </c>
      <c r="I109" s="130"/>
      <c r="L109" s="27"/>
      <c r="M109" s="131"/>
      <c r="T109" s="48"/>
      <c r="AT109" s="12"/>
      <c r="AU109" s="12"/>
    </row>
    <row r="110" spans="2:65" s="1" customFormat="1" ht="24">
      <c r="B110" s="114"/>
      <c r="C110" s="115">
        <v>15</v>
      </c>
      <c r="D110" s="115" t="s">
        <v>145</v>
      </c>
      <c r="E110" s="116" t="s">
        <v>527</v>
      </c>
      <c r="F110" s="117" t="s">
        <v>175</v>
      </c>
      <c r="G110" s="118" t="s">
        <v>148</v>
      </c>
      <c r="H110" s="119">
        <v>1</v>
      </c>
      <c r="I110" s="120"/>
      <c r="J110" s="121">
        <f>ROUND(I110*H110,2)</f>
        <v>0</v>
      </c>
      <c r="K110" s="117" t="s">
        <v>3</v>
      </c>
      <c r="L110" s="27"/>
      <c r="M110" s="122" t="s">
        <v>3</v>
      </c>
      <c r="N110" s="123"/>
      <c r="P110" s="124"/>
      <c r="Q110" s="124"/>
      <c r="R110" s="124"/>
      <c r="S110" s="124"/>
      <c r="T110" s="125"/>
      <c r="V110" s="123"/>
      <c r="AR110" s="126" t="s">
        <v>144</v>
      </c>
      <c r="AT110" s="126" t="s">
        <v>145</v>
      </c>
      <c r="AU110" s="126" t="s">
        <v>75</v>
      </c>
      <c r="AY110" s="12" t="s">
        <v>142</v>
      </c>
      <c r="BE110" s="127">
        <f>IF(N110="základní",J110,0)</f>
        <v>0</v>
      </c>
      <c r="BF110" s="127">
        <f>IF(N110="snížená",J110,0)</f>
        <v>0</v>
      </c>
      <c r="BG110" s="127">
        <f>IF(N110="zákl. přenesená",J110,0)</f>
        <v>0</v>
      </c>
      <c r="BH110" s="127">
        <f>IF(N110="sníž. přenesená",J110,0)</f>
        <v>0</v>
      </c>
      <c r="BI110" s="127">
        <f>IF(N110="nulová",J110,0)</f>
        <v>0</v>
      </c>
      <c r="BJ110" s="12" t="s">
        <v>75</v>
      </c>
      <c r="BK110" s="127">
        <f>ROUND(I110*H110,2)</f>
        <v>0</v>
      </c>
      <c r="BL110" s="12" t="s">
        <v>144</v>
      </c>
      <c r="BM110" s="126" t="s">
        <v>144</v>
      </c>
    </row>
    <row r="111" spans="2:65" s="1" customFormat="1">
      <c r="B111" s="27"/>
      <c r="D111" s="128" t="s">
        <v>149</v>
      </c>
      <c r="F111" s="129" t="s">
        <v>175</v>
      </c>
      <c r="I111" s="130"/>
      <c r="L111" s="27"/>
      <c r="M111" s="132"/>
      <c r="N111" s="133"/>
      <c r="O111" s="133"/>
      <c r="P111" s="133"/>
      <c r="Q111" s="133"/>
      <c r="R111" s="133"/>
      <c r="S111" s="133"/>
      <c r="T111" s="134"/>
      <c r="AT111" s="12" t="s">
        <v>149</v>
      </c>
      <c r="AU111" s="12" t="s">
        <v>75</v>
      </c>
    </row>
    <row r="112" spans="2:65" s="1" customFormat="1"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27"/>
    </row>
    <row r="113" spans="10:22" ht="12">
      <c r="V113" s="123"/>
    </row>
    <row r="114" spans="10:22">
      <c r="V114" s="133"/>
    </row>
    <row r="115" spans="10:22">
      <c r="J115" s="140"/>
    </row>
  </sheetData>
  <autoFilter ref="C79:K111" xr:uid="{00000000-0009-0000-0000-000002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1AD96-10C0-4711-B303-9D463BA9F17E}">
  <sheetPr>
    <pageSetUpPr fitToPage="1"/>
  </sheetPr>
  <dimension ref="B2:BM240"/>
  <sheetViews>
    <sheetView showGridLines="0" topLeftCell="C222" zoomScaleNormal="100" workbookViewId="0">
      <selection activeCell="W262" sqref="W26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236" t="s">
        <v>6</v>
      </c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2" t="s">
        <v>80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77</v>
      </c>
    </row>
    <row r="4" spans="2:46" ht="24.95" customHeight="1">
      <c r="B4" s="15"/>
      <c r="D4" s="16" t="s">
        <v>122</v>
      </c>
      <c r="L4" s="15"/>
      <c r="M4" s="81" t="s">
        <v>11</v>
      </c>
      <c r="AT4" s="12" t="s">
        <v>4</v>
      </c>
    </row>
    <row r="5" spans="2:46" ht="6.95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234" t="str">
        <f>'Rekapitulace stavby'!K6</f>
        <v>INFRASTRUKTURA PRO ELEKTROMOBILITU - lokalita Mírová</v>
      </c>
      <c r="F7" s="235"/>
      <c r="G7" s="235"/>
      <c r="H7" s="235"/>
      <c r="L7" s="15"/>
    </row>
    <row r="8" spans="2:46" s="1" customFormat="1" ht="12" customHeight="1">
      <c r="B8" s="27"/>
      <c r="D8" s="22" t="s">
        <v>123</v>
      </c>
      <c r="L8" s="27"/>
    </row>
    <row r="9" spans="2:46" s="1" customFormat="1" ht="16.5" customHeight="1">
      <c r="B9" s="27"/>
      <c r="E9" s="232" t="s">
        <v>2225</v>
      </c>
      <c r="F9" s="233"/>
      <c r="G9" s="233"/>
      <c r="H9" s="233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2" t="s">
        <v>18</v>
      </c>
      <c r="F11" s="20" t="s">
        <v>3</v>
      </c>
      <c r="I11" s="22" t="s">
        <v>19</v>
      </c>
      <c r="J11" s="20" t="s">
        <v>3</v>
      </c>
      <c r="L11" s="27"/>
    </row>
    <row r="12" spans="2:46" s="1" customFormat="1" ht="12" customHeight="1">
      <c r="B12" s="27"/>
      <c r="D12" s="22" t="s">
        <v>20</v>
      </c>
      <c r="F12" s="20" t="s">
        <v>21</v>
      </c>
      <c r="I12" s="22" t="s">
        <v>22</v>
      </c>
      <c r="J12" s="44">
        <f>'Rekapitulace stavby'!AN8</f>
        <v>46097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2" t="s">
        <v>23</v>
      </c>
      <c r="I14" s="22" t="s">
        <v>24</v>
      </c>
      <c r="J14" s="20" t="str">
        <f>IF('Rekapitulace stavby'!AN10="","",'Rekapitulace stavby'!AN10)</f>
        <v/>
      </c>
      <c r="L14" s="27"/>
    </row>
    <row r="15" spans="2:46" s="1" customFormat="1" ht="18" customHeight="1">
      <c r="B15" s="27"/>
      <c r="E15" s="20" t="str">
        <f>IF('Rekapitulace stavby'!E11="","",'Rekapitulace stavby'!E11)</f>
        <v xml:space="preserve"> </v>
      </c>
      <c r="I15" s="22" t="s">
        <v>26</v>
      </c>
      <c r="J15" s="20" t="str">
        <f>IF('Rekapitulace stavby'!AN11="","",'Rekapitulace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2" t="s">
        <v>27</v>
      </c>
      <c r="I17" s="22" t="s">
        <v>24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237" t="str">
        <f>'Rekapitulace stavby'!E14</f>
        <v>Vyplň údaj</v>
      </c>
      <c r="F18" s="238"/>
      <c r="G18" s="238"/>
      <c r="H18" s="238"/>
      <c r="I18" s="22" t="s">
        <v>26</v>
      </c>
      <c r="J18" s="23" t="str">
        <f>'Rekapitulace stavby'!AN14</f>
        <v>Vyplň údaj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2" t="s">
        <v>29</v>
      </c>
      <c r="I20" s="22" t="s">
        <v>24</v>
      </c>
      <c r="J20" s="20" t="str">
        <f>IF('Rekapitulace stavby'!AN16="","",'Rekapitulace stavby'!AN16)</f>
        <v/>
      </c>
      <c r="L20" s="27"/>
    </row>
    <row r="21" spans="2:12" s="1" customFormat="1" ht="18" customHeight="1">
      <c r="B21" s="27"/>
      <c r="E21" s="20" t="str">
        <f>IF('Rekapitulace stavby'!E17="","",'Rekapitulace stavby'!E17)</f>
        <v xml:space="preserve"> </v>
      </c>
      <c r="I21" s="22" t="s">
        <v>26</v>
      </c>
      <c r="J21" s="20" t="str">
        <f>IF('Rekapitulace stavby'!AN17="","",'Rekapitulace stavby'!AN17)</f>
        <v/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2" t="s">
        <v>31</v>
      </c>
      <c r="I23" s="22" t="s">
        <v>24</v>
      </c>
      <c r="J23" s="20" t="str">
        <f>IF('Rekapitulace stavby'!AN19="","",'Rekapitulace stavby'!AN19)</f>
        <v/>
      </c>
      <c r="L23" s="27"/>
    </row>
    <row r="24" spans="2:12" s="1" customFormat="1" ht="18" customHeight="1">
      <c r="B24" s="27"/>
      <c r="E24" s="20" t="str">
        <f>IF('Rekapitulace stavby'!E20="","",'Rekapitulace stavby'!E20)</f>
        <v xml:space="preserve"> </v>
      </c>
      <c r="I24" s="22" t="s">
        <v>26</v>
      </c>
      <c r="J24" s="20" t="str">
        <f>IF('Rekapitulace stavby'!AN20="","",'Rekapitulace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2" t="s">
        <v>32</v>
      </c>
      <c r="L26" s="27"/>
    </row>
    <row r="27" spans="2:12" s="7" customFormat="1" ht="16.5" customHeight="1">
      <c r="B27" s="82"/>
      <c r="E27" s="239" t="s">
        <v>3</v>
      </c>
      <c r="F27" s="239"/>
      <c r="G27" s="239"/>
      <c r="H27" s="239"/>
      <c r="L27" s="82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5"/>
      <c r="E29" s="45"/>
      <c r="F29" s="45"/>
      <c r="G29" s="45"/>
      <c r="H29" s="45"/>
      <c r="I29" s="45"/>
      <c r="J29" s="45"/>
      <c r="K29" s="45"/>
      <c r="L29" s="27"/>
    </row>
    <row r="30" spans="2:12" s="1" customFormat="1" ht="25.35" customHeight="1">
      <c r="B30" s="27"/>
      <c r="D30" s="83" t="s">
        <v>34</v>
      </c>
      <c r="J30" s="58">
        <f>ROUND(J80, 2)</f>
        <v>0</v>
      </c>
      <c r="L30" s="27"/>
    </row>
    <row r="31" spans="2:12" s="1" customFormat="1" ht="6.95" customHeight="1">
      <c r="B31" s="27"/>
      <c r="D31" s="45"/>
      <c r="E31" s="45"/>
      <c r="F31" s="45"/>
      <c r="G31" s="45"/>
      <c r="H31" s="45"/>
      <c r="I31" s="45"/>
      <c r="J31" s="45"/>
      <c r="K31" s="45"/>
      <c r="L31" s="27"/>
    </row>
    <row r="32" spans="2:12" s="1" customFormat="1" ht="14.45" customHeight="1">
      <c r="B32" s="27"/>
      <c r="F32" s="30" t="s">
        <v>36</v>
      </c>
      <c r="I32" s="30" t="s">
        <v>35</v>
      </c>
      <c r="J32" s="30" t="s">
        <v>37</v>
      </c>
      <c r="L32" s="27"/>
    </row>
    <row r="33" spans="2:12" s="1" customFormat="1" ht="14.45" customHeight="1">
      <c r="B33" s="27"/>
      <c r="D33" s="47" t="s">
        <v>38</v>
      </c>
      <c r="E33" s="22" t="s">
        <v>39</v>
      </c>
      <c r="F33" s="76">
        <f>J30</f>
        <v>0</v>
      </c>
      <c r="I33" s="84">
        <v>0.21</v>
      </c>
      <c r="J33" s="76">
        <f>F33*I33</f>
        <v>0</v>
      </c>
      <c r="L33" s="27"/>
    </row>
    <row r="34" spans="2:12" s="1" customFormat="1" ht="14.45" customHeight="1">
      <c r="B34" s="27"/>
      <c r="E34" s="22" t="s">
        <v>40</v>
      </c>
      <c r="F34" s="76">
        <f>ROUND((SUM(BF80:BF111)),  2)</f>
        <v>0</v>
      </c>
      <c r="I34" s="84">
        <v>0.12</v>
      </c>
      <c r="J34" s="76">
        <f>ROUND(((SUM(BF80:BF111))*I34),  2)</f>
        <v>0</v>
      </c>
      <c r="L34" s="27"/>
    </row>
    <row r="35" spans="2:12" s="1" customFormat="1" ht="14.45" hidden="1" customHeight="1">
      <c r="B35" s="27"/>
      <c r="E35" s="22" t="s">
        <v>41</v>
      </c>
      <c r="F35" s="76">
        <f>ROUND((SUM(BG80:BG111)),  2)</f>
        <v>0</v>
      </c>
      <c r="I35" s="84">
        <v>0.21</v>
      </c>
      <c r="J35" s="76">
        <f>0</f>
        <v>0</v>
      </c>
      <c r="L35" s="27"/>
    </row>
    <row r="36" spans="2:12" s="1" customFormat="1" ht="14.45" hidden="1" customHeight="1">
      <c r="B36" s="27"/>
      <c r="E36" s="22" t="s">
        <v>42</v>
      </c>
      <c r="F36" s="76">
        <f>ROUND((SUM(BH80:BH111)),  2)</f>
        <v>0</v>
      </c>
      <c r="I36" s="84">
        <v>0.12</v>
      </c>
      <c r="J36" s="76">
        <f>0</f>
        <v>0</v>
      </c>
      <c r="L36" s="27"/>
    </row>
    <row r="37" spans="2:12" s="1" customFormat="1" ht="14.45" hidden="1" customHeight="1">
      <c r="B37" s="27"/>
      <c r="E37" s="22" t="s">
        <v>43</v>
      </c>
      <c r="F37" s="76">
        <f>ROUND((SUM(BI80:BI111)),  2)</f>
        <v>0</v>
      </c>
      <c r="I37" s="84">
        <v>0</v>
      </c>
      <c r="J37" s="76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5"/>
      <c r="D39" s="86" t="s">
        <v>44</v>
      </c>
      <c r="E39" s="49"/>
      <c r="F39" s="49"/>
      <c r="G39" s="87" t="s">
        <v>45</v>
      </c>
      <c r="H39" s="88" t="s">
        <v>46</v>
      </c>
      <c r="I39" s="49"/>
      <c r="J39" s="89">
        <f>SUM(J30:J37)</f>
        <v>0</v>
      </c>
      <c r="K39" s="90"/>
      <c r="L39" s="27"/>
    </row>
    <row r="40" spans="2:12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7"/>
    </row>
    <row r="44" spans="2:12" s="1" customFormat="1" ht="6.95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2:12" s="1" customFormat="1" ht="24.95" customHeight="1">
      <c r="B45" s="27"/>
      <c r="C45" s="16" t="s">
        <v>125</v>
      </c>
      <c r="L45" s="27"/>
    </row>
    <row r="46" spans="2:12" s="1" customFormat="1" ht="6.95" customHeight="1">
      <c r="B46" s="27"/>
      <c r="L46" s="27"/>
    </row>
    <row r="47" spans="2:12" s="1" customFormat="1" ht="12" customHeight="1">
      <c r="B47" s="27"/>
      <c r="C47" s="22" t="s">
        <v>16</v>
      </c>
      <c r="L47" s="27"/>
    </row>
    <row r="48" spans="2:12" s="1" customFormat="1" ht="16.5" customHeight="1">
      <c r="B48" s="27"/>
      <c r="E48" s="234" t="str">
        <f>E7</f>
        <v>INFRASTRUKTURA PRO ELEKTROMOBILITU - lokalita Mírová</v>
      </c>
      <c r="F48" s="235"/>
      <c r="G48" s="235"/>
      <c r="H48" s="235"/>
      <c r="L48" s="27"/>
    </row>
    <row r="49" spans="2:47" s="1" customFormat="1" ht="12" customHeight="1">
      <c r="B49" s="27"/>
      <c r="C49" s="22" t="s">
        <v>123</v>
      </c>
      <c r="L49" s="27"/>
    </row>
    <row r="50" spans="2:47" s="1" customFormat="1" ht="16.5" customHeight="1">
      <c r="B50" s="27"/>
      <c r="E50" s="232" t="str">
        <f>E9</f>
        <v>SO06 - Zpevněné plochy a oplocení</v>
      </c>
      <c r="F50" s="233"/>
      <c r="G50" s="233"/>
      <c r="H50" s="233"/>
      <c r="L50" s="27"/>
    </row>
    <row r="51" spans="2:47" s="1" customFormat="1" ht="6.95" customHeight="1">
      <c r="B51" s="27"/>
      <c r="L51" s="27"/>
    </row>
    <row r="52" spans="2:47" s="1" customFormat="1" ht="12" customHeight="1">
      <c r="B52" s="27"/>
      <c r="C52" s="22" t="s">
        <v>20</v>
      </c>
      <c r="F52" s="20" t="str">
        <f>F12</f>
        <v xml:space="preserve">k.ú. Vítkovice, p. č. 822 </v>
      </c>
      <c r="I52" s="22" t="s">
        <v>22</v>
      </c>
      <c r="J52" s="44">
        <v>46097</v>
      </c>
      <c r="L52" s="27"/>
    </row>
    <row r="53" spans="2:47" s="1" customFormat="1" ht="6.95" customHeight="1">
      <c r="B53" s="27"/>
      <c r="L53" s="27"/>
    </row>
    <row r="54" spans="2:47" s="1" customFormat="1" ht="15.2" customHeight="1">
      <c r="B54" s="27"/>
      <c r="C54" s="22" t="s">
        <v>23</v>
      </c>
      <c r="F54" s="20" t="str">
        <f>E15</f>
        <v xml:space="preserve"> </v>
      </c>
      <c r="I54" s="22" t="s">
        <v>29</v>
      </c>
      <c r="J54" s="25" t="str">
        <f>E21</f>
        <v xml:space="preserve"> </v>
      </c>
      <c r="L54" s="27"/>
    </row>
    <row r="55" spans="2:47" s="1" customFormat="1" ht="15.2" customHeight="1">
      <c r="B55" s="27"/>
      <c r="C55" s="22" t="s">
        <v>27</v>
      </c>
      <c r="F55" s="20" t="str">
        <f>IF(E18="","",E18)</f>
        <v>Vyplň údaj</v>
      </c>
      <c r="I55" s="22" t="s">
        <v>31</v>
      </c>
      <c r="J55" s="25" t="str">
        <f>E24</f>
        <v xml:space="preserve"> </v>
      </c>
      <c r="L55" s="27"/>
    </row>
    <row r="56" spans="2:47" s="1" customFormat="1" ht="10.35" customHeight="1">
      <c r="B56" s="27"/>
      <c r="L56" s="27"/>
    </row>
    <row r="57" spans="2:47" s="1" customFormat="1" ht="29.25" customHeight="1">
      <c r="B57" s="27"/>
      <c r="C57" s="91" t="s">
        <v>126</v>
      </c>
      <c r="D57" s="85"/>
      <c r="E57" s="85"/>
      <c r="F57" s="85"/>
      <c r="G57" s="85"/>
      <c r="H57" s="85"/>
      <c r="I57" s="85"/>
      <c r="J57" s="92" t="s">
        <v>127</v>
      </c>
      <c r="K57" s="85"/>
      <c r="L57" s="27"/>
    </row>
    <row r="58" spans="2:47" s="1" customFormat="1" ht="10.35" customHeight="1">
      <c r="B58" s="27"/>
      <c r="L58" s="27"/>
    </row>
    <row r="59" spans="2:47" s="1" customFormat="1" ht="22.9" customHeight="1">
      <c r="B59" s="27"/>
      <c r="C59" s="93" t="s">
        <v>66</v>
      </c>
      <c r="J59" s="58">
        <f>J80</f>
        <v>0</v>
      </c>
      <c r="L59" s="27"/>
      <c r="AU59" s="12" t="s">
        <v>128</v>
      </c>
    </row>
    <row r="60" spans="2:47" s="8" customFormat="1" ht="24.95" customHeight="1">
      <c r="B60" s="94"/>
      <c r="D60" s="138"/>
      <c r="E60" s="95"/>
      <c r="F60" s="95"/>
      <c r="G60" s="95"/>
      <c r="H60" s="95"/>
      <c r="I60" s="95"/>
      <c r="J60" s="96"/>
      <c r="L60" s="94"/>
    </row>
    <row r="61" spans="2:47" s="1" customFormat="1" ht="21.75" customHeight="1">
      <c r="B61" s="27"/>
      <c r="L61" s="27"/>
    </row>
    <row r="62" spans="2:47" s="1" customFormat="1" ht="6.95" customHeight="1"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27"/>
    </row>
    <row r="66" spans="2:63" s="1" customFormat="1" ht="6.95" customHeight="1">
      <c r="B66" s="185"/>
      <c r="C66" s="156"/>
      <c r="D66" s="156"/>
      <c r="E66" s="156"/>
      <c r="F66" s="156"/>
      <c r="G66" s="156"/>
      <c r="H66" s="156"/>
      <c r="I66" s="156"/>
      <c r="J66" s="156"/>
      <c r="K66" s="157"/>
    </row>
    <row r="67" spans="2:63" s="1" customFormat="1" ht="24.95" customHeight="1">
      <c r="B67" s="158"/>
      <c r="C67" s="16" t="s">
        <v>129</v>
      </c>
      <c r="K67" s="159"/>
    </row>
    <row r="68" spans="2:63" s="1" customFormat="1" ht="6.95" customHeight="1">
      <c r="B68" s="158"/>
      <c r="K68" s="159"/>
    </row>
    <row r="69" spans="2:63" s="1" customFormat="1" ht="12" customHeight="1">
      <c r="B69" s="158"/>
      <c r="C69" s="22" t="s">
        <v>16</v>
      </c>
      <c r="K69" s="159"/>
    </row>
    <row r="70" spans="2:63" s="1" customFormat="1" ht="16.5" customHeight="1">
      <c r="B70" s="158"/>
      <c r="E70" s="234" t="str">
        <f>E7</f>
        <v>INFRASTRUKTURA PRO ELEKTROMOBILITU - lokalita Mírová</v>
      </c>
      <c r="F70" s="235"/>
      <c r="G70" s="235"/>
      <c r="H70" s="235"/>
      <c r="K70" s="159"/>
    </row>
    <row r="71" spans="2:63" s="1" customFormat="1" ht="12" customHeight="1">
      <c r="B71" s="158"/>
      <c r="C71" s="22" t="s">
        <v>123</v>
      </c>
      <c r="K71" s="159"/>
    </row>
    <row r="72" spans="2:63" s="1" customFormat="1" ht="16.5" customHeight="1">
      <c r="B72" s="158"/>
      <c r="E72" s="232" t="str">
        <f>E9</f>
        <v>SO06 - Zpevněné plochy a oplocení</v>
      </c>
      <c r="F72" s="233"/>
      <c r="G72" s="233"/>
      <c r="H72" s="233"/>
      <c r="K72" s="159"/>
    </row>
    <row r="73" spans="2:63" s="1" customFormat="1" ht="6.95" customHeight="1">
      <c r="B73" s="158"/>
      <c r="K73" s="159"/>
    </row>
    <row r="74" spans="2:63" s="1" customFormat="1" ht="12" customHeight="1">
      <c r="B74" s="158"/>
      <c r="C74" s="22" t="s">
        <v>20</v>
      </c>
      <c r="F74" s="20" t="str">
        <f>F12</f>
        <v xml:space="preserve">k.ú. Vítkovice, p. č. 822 </v>
      </c>
      <c r="I74" s="22" t="s">
        <v>22</v>
      </c>
      <c r="J74" s="44">
        <v>46097</v>
      </c>
      <c r="K74" s="159"/>
    </row>
    <row r="75" spans="2:63" s="1" customFormat="1" ht="6.95" customHeight="1">
      <c r="B75" s="158"/>
      <c r="K75" s="159"/>
    </row>
    <row r="76" spans="2:63" s="1" customFormat="1" ht="15.2" customHeight="1">
      <c r="B76" s="158"/>
      <c r="C76" s="22" t="s">
        <v>23</v>
      </c>
      <c r="F76" s="20" t="str">
        <f>E15</f>
        <v xml:space="preserve"> </v>
      </c>
      <c r="I76" s="22" t="s">
        <v>29</v>
      </c>
      <c r="J76" s="25" t="str">
        <f>E21</f>
        <v xml:space="preserve"> </v>
      </c>
      <c r="K76" s="159"/>
    </row>
    <row r="77" spans="2:63" s="1" customFormat="1" ht="15.2" customHeight="1">
      <c r="B77" s="158"/>
      <c r="C77" s="22" t="s">
        <v>27</v>
      </c>
      <c r="F77" s="20" t="str">
        <f>IF(E18="","",E18)</f>
        <v>Vyplň údaj</v>
      </c>
      <c r="I77" s="22" t="s">
        <v>31</v>
      </c>
      <c r="J77" s="25" t="str">
        <f>E24</f>
        <v xml:space="preserve"> </v>
      </c>
      <c r="K77" s="159"/>
    </row>
    <row r="78" spans="2:63" s="1" customFormat="1" ht="10.35" customHeight="1">
      <c r="B78" s="158"/>
      <c r="K78" s="159"/>
    </row>
    <row r="79" spans="2:63" s="9" customFormat="1" ht="29.25" customHeight="1">
      <c r="B79" s="186"/>
      <c r="C79" s="98" t="s">
        <v>130</v>
      </c>
      <c r="D79" s="99" t="s">
        <v>53</v>
      </c>
      <c r="E79" s="99" t="s">
        <v>49</v>
      </c>
      <c r="F79" s="99" t="s">
        <v>50</v>
      </c>
      <c r="G79" s="99" t="s">
        <v>131</v>
      </c>
      <c r="H79" s="99" t="s">
        <v>132</v>
      </c>
      <c r="I79" s="99" t="s">
        <v>133</v>
      </c>
      <c r="J79" s="99" t="s">
        <v>127</v>
      </c>
      <c r="K79" s="162" t="s">
        <v>134</v>
      </c>
      <c r="M79" s="51" t="s">
        <v>3</v>
      </c>
      <c r="N79" s="52" t="s">
        <v>38</v>
      </c>
      <c r="O79" s="52" t="s">
        <v>135</v>
      </c>
      <c r="P79" s="52" t="s">
        <v>136</v>
      </c>
      <c r="Q79" s="52" t="s">
        <v>137</v>
      </c>
      <c r="R79" s="52" t="s">
        <v>138</v>
      </c>
      <c r="S79" s="52" t="s">
        <v>139</v>
      </c>
      <c r="T79" s="53" t="s">
        <v>140</v>
      </c>
      <c r="V79" s="52"/>
    </row>
    <row r="80" spans="2:63" s="1" customFormat="1" ht="22.9" customHeight="1">
      <c r="B80" s="158"/>
      <c r="C80" s="56" t="s">
        <v>141</v>
      </c>
      <c r="J80" s="101">
        <f>SUM(J82:J239)</f>
        <v>0</v>
      </c>
      <c r="K80" s="159"/>
      <c r="M80" s="54"/>
      <c r="N80" s="45"/>
      <c r="O80" s="45"/>
      <c r="P80" s="102">
        <f>P81</f>
        <v>0</v>
      </c>
      <c r="Q80" s="45"/>
      <c r="R80" s="102">
        <f>R81</f>
        <v>0</v>
      </c>
      <c r="S80" s="45"/>
      <c r="T80" s="103">
        <f>T81</f>
        <v>0</v>
      </c>
      <c r="V80" s="45"/>
      <c r="AT80" s="12" t="s">
        <v>67</v>
      </c>
      <c r="AU80" s="12" t="s">
        <v>128</v>
      </c>
      <c r="BK80" s="104">
        <f>BK81</f>
        <v>0</v>
      </c>
    </row>
    <row r="81" spans="2:63" s="10" customFormat="1" ht="25.9" customHeight="1">
      <c r="B81" s="164"/>
      <c r="D81" s="106" t="s">
        <v>67</v>
      </c>
      <c r="E81" s="139"/>
      <c r="F81" s="139"/>
      <c r="I81" s="107"/>
      <c r="J81" s="108"/>
      <c r="K81" s="165"/>
      <c r="M81" s="109"/>
      <c r="P81" s="110">
        <f>SUM(P82:P111)</f>
        <v>0</v>
      </c>
      <c r="R81" s="110">
        <f>SUM(R82:R111)</f>
        <v>0</v>
      </c>
      <c r="T81" s="111">
        <f>SUM(T82:T111)</f>
        <v>0</v>
      </c>
      <c r="AR81" s="106" t="s">
        <v>75</v>
      </c>
      <c r="AT81" s="112" t="s">
        <v>67</v>
      </c>
      <c r="AU81" s="112" t="s">
        <v>68</v>
      </c>
      <c r="AY81" s="106" t="s">
        <v>142</v>
      </c>
      <c r="BK81" s="113">
        <f>SUM(BK82:BK111)</f>
        <v>0</v>
      </c>
    </row>
    <row r="82" spans="2:63" s="1" customFormat="1" ht="24">
      <c r="B82" s="158"/>
      <c r="C82" s="115" t="s">
        <v>75</v>
      </c>
      <c r="D82" s="115" t="s">
        <v>145</v>
      </c>
      <c r="E82" s="116" t="s">
        <v>2226</v>
      </c>
      <c r="F82" s="117" t="s">
        <v>2227</v>
      </c>
      <c r="G82" s="118" t="s">
        <v>463</v>
      </c>
      <c r="H82" s="119">
        <v>1</v>
      </c>
      <c r="I82" s="120"/>
      <c r="J82" s="121">
        <f t="shared" ref="J82:J87" si="0">ROUND(I82*H82,2)</f>
        <v>0</v>
      </c>
      <c r="K82" s="167" t="s">
        <v>3</v>
      </c>
      <c r="M82" s="131"/>
      <c r="T82" s="48"/>
      <c r="AT82" s="12"/>
      <c r="AU82" s="12"/>
    </row>
    <row r="83" spans="2:63" s="1" customFormat="1" ht="28.5" customHeight="1">
      <c r="B83" s="158"/>
      <c r="C83" s="115" t="s">
        <v>77</v>
      </c>
      <c r="D83" s="115" t="s">
        <v>145</v>
      </c>
      <c r="E83" s="116" t="s">
        <v>2228</v>
      </c>
      <c r="F83" s="117" t="s">
        <v>2229</v>
      </c>
      <c r="G83" s="118" t="s">
        <v>463</v>
      </c>
      <c r="H83" s="119">
        <v>1</v>
      </c>
      <c r="I83" s="120"/>
      <c r="J83" s="121">
        <f t="shared" si="0"/>
        <v>0</v>
      </c>
      <c r="K83" s="159"/>
      <c r="M83" s="131"/>
      <c r="T83" s="48"/>
      <c r="AT83" s="12"/>
      <c r="AU83" s="12"/>
    </row>
    <row r="84" spans="2:63" s="1" customFormat="1" ht="24">
      <c r="B84" s="158"/>
      <c r="C84" s="115" t="s">
        <v>547</v>
      </c>
      <c r="D84" s="115" t="s">
        <v>145</v>
      </c>
      <c r="E84" s="116" t="s">
        <v>408</v>
      </c>
      <c r="F84" s="117" t="s">
        <v>409</v>
      </c>
      <c r="G84" s="118" t="s">
        <v>374</v>
      </c>
      <c r="H84" s="119">
        <v>55</v>
      </c>
      <c r="I84" s="120"/>
      <c r="J84" s="121">
        <f t="shared" si="0"/>
        <v>0</v>
      </c>
      <c r="K84" s="167" t="s">
        <v>3</v>
      </c>
      <c r="M84" s="131"/>
      <c r="T84" s="48"/>
      <c r="AT84" s="12"/>
      <c r="AU84" s="12"/>
    </row>
    <row r="85" spans="2:63" s="1" customFormat="1" ht="12">
      <c r="B85" s="158"/>
      <c r="C85" s="115" t="s">
        <v>144</v>
      </c>
      <c r="D85" s="115" t="s">
        <v>145</v>
      </c>
      <c r="E85" s="116" t="s">
        <v>2230</v>
      </c>
      <c r="F85" s="117" t="s">
        <v>2231</v>
      </c>
      <c r="G85" s="118" t="s">
        <v>166</v>
      </c>
      <c r="H85" s="119">
        <v>24</v>
      </c>
      <c r="I85" s="120"/>
      <c r="J85" s="121">
        <f t="shared" si="0"/>
        <v>0</v>
      </c>
      <c r="K85" s="159"/>
      <c r="M85" s="131"/>
      <c r="T85" s="48"/>
      <c r="AT85" s="12"/>
      <c r="AU85" s="12"/>
    </row>
    <row r="86" spans="2:63" s="1" customFormat="1" ht="24">
      <c r="B86" s="158"/>
      <c r="C86" s="115" t="s">
        <v>549</v>
      </c>
      <c r="D86" s="115" t="s">
        <v>145</v>
      </c>
      <c r="E86" s="116" t="s">
        <v>2232</v>
      </c>
      <c r="F86" s="117" t="s">
        <v>2233</v>
      </c>
      <c r="G86" s="118" t="s">
        <v>278</v>
      </c>
      <c r="H86" s="119">
        <v>50</v>
      </c>
      <c r="I86" s="120"/>
      <c r="J86" s="121">
        <f t="shared" si="0"/>
        <v>0</v>
      </c>
      <c r="K86" s="167" t="s">
        <v>3</v>
      </c>
      <c r="M86" s="131"/>
      <c r="T86" s="48"/>
      <c r="AT86" s="12"/>
      <c r="AU86" s="12"/>
    </row>
    <row r="87" spans="2:63" s="1" customFormat="1" ht="24">
      <c r="B87" s="158"/>
      <c r="C87" s="115" t="s">
        <v>550</v>
      </c>
      <c r="D87" s="115" t="s">
        <v>145</v>
      </c>
      <c r="E87" s="116" t="s">
        <v>2234</v>
      </c>
      <c r="F87" s="117" t="s">
        <v>2235</v>
      </c>
      <c r="G87" s="118" t="s">
        <v>166</v>
      </c>
      <c r="H87" s="119">
        <v>8</v>
      </c>
      <c r="I87" s="120"/>
      <c r="J87" s="121">
        <f t="shared" si="0"/>
        <v>0</v>
      </c>
      <c r="K87" s="159"/>
      <c r="M87" s="131"/>
      <c r="T87" s="48"/>
      <c r="AT87" s="12"/>
      <c r="AU87" s="12"/>
    </row>
    <row r="88" spans="2:63" s="1" customFormat="1" ht="12">
      <c r="B88" s="158"/>
      <c r="C88" s="171"/>
      <c r="D88" s="128" t="s">
        <v>410</v>
      </c>
      <c r="E88" s="169" t="s">
        <v>3</v>
      </c>
      <c r="F88" s="170" t="s">
        <v>2236</v>
      </c>
      <c r="G88" s="171"/>
      <c r="H88" s="172">
        <v>8</v>
      </c>
      <c r="I88" s="171"/>
      <c r="J88" s="171"/>
      <c r="K88" s="167" t="s">
        <v>3</v>
      </c>
      <c r="M88" s="131"/>
      <c r="T88" s="48"/>
      <c r="AT88" s="12"/>
      <c r="AU88" s="12"/>
    </row>
    <row r="89" spans="2:63" s="1" customFormat="1">
      <c r="B89" s="158"/>
      <c r="C89" s="177"/>
      <c r="D89" s="128" t="s">
        <v>410</v>
      </c>
      <c r="E89" s="175" t="s">
        <v>3</v>
      </c>
      <c r="F89" s="176" t="s">
        <v>425</v>
      </c>
      <c r="G89" s="177"/>
      <c r="H89" s="178">
        <v>8</v>
      </c>
      <c r="I89" s="177"/>
      <c r="J89" s="177"/>
      <c r="K89" s="159"/>
      <c r="M89" s="131"/>
      <c r="T89" s="48"/>
      <c r="AT89" s="12"/>
      <c r="AU89" s="12"/>
    </row>
    <row r="90" spans="2:63" s="1" customFormat="1" ht="24">
      <c r="B90" s="158"/>
      <c r="C90" s="115" t="s">
        <v>554</v>
      </c>
      <c r="D90" s="115" t="s">
        <v>145</v>
      </c>
      <c r="E90" s="116" t="s">
        <v>2237</v>
      </c>
      <c r="F90" s="117" t="s">
        <v>2238</v>
      </c>
      <c r="G90" s="118" t="s">
        <v>278</v>
      </c>
      <c r="H90" s="119">
        <v>4.5</v>
      </c>
      <c r="I90" s="120"/>
      <c r="J90" s="121">
        <f>ROUND(I90*H90,2)</f>
        <v>0</v>
      </c>
      <c r="K90" s="167" t="s">
        <v>3</v>
      </c>
      <c r="M90" s="131"/>
      <c r="T90" s="48"/>
      <c r="AT90" s="12"/>
      <c r="AU90" s="12"/>
    </row>
    <row r="91" spans="2:63" s="1" customFormat="1">
      <c r="B91" s="158"/>
      <c r="C91" s="171"/>
      <c r="D91" s="128" t="s">
        <v>410</v>
      </c>
      <c r="E91" s="169" t="s">
        <v>3</v>
      </c>
      <c r="F91" s="170" t="s">
        <v>2239</v>
      </c>
      <c r="G91" s="171"/>
      <c r="H91" s="172">
        <v>4.5</v>
      </c>
      <c r="I91" s="171"/>
      <c r="J91" s="171"/>
      <c r="K91" s="159"/>
      <c r="M91" s="131"/>
      <c r="T91" s="48"/>
      <c r="AT91" s="12"/>
      <c r="AU91" s="12"/>
    </row>
    <row r="92" spans="2:63" s="1" customFormat="1" ht="12">
      <c r="B92" s="158"/>
      <c r="C92" s="177"/>
      <c r="D92" s="128" t="s">
        <v>410</v>
      </c>
      <c r="E92" s="175" t="s">
        <v>3</v>
      </c>
      <c r="F92" s="176" t="s">
        <v>425</v>
      </c>
      <c r="G92" s="177"/>
      <c r="H92" s="178">
        <v>4.5</v>
      </c>
      <c r="I92" s="177"/>
      <c r="J92" s="177"/>
      <c r="K92" s="167" t="s">
        <v>3</v>
      </c>
      <c r="M92" s="131"/>
      <c r="T92" s="48"/>
      <c r="AT92" s="12"/>
      <c r="AU92" s="12"/>
    </row>
    <row r="93" spans="2:63" s="1" customFormat="1" ht="24">
      <c r="B93" s="158"/>
      <c r="C93" s="115" t="s">
        <v>246</v>
      </c>
      <c r="D93" s="115" t="s">
        <v>145</v>
      </c>
      <c r="E93" s="116" t="s">
        <v>2240</v>
      </c>
      <c r="F93" s="117" t="s">
        <v>2241</v>
      </c>
      <c r="G93" s="118" t="s">
        <v>278</v>
      </c>
      <c r="H93" s="119">
        <v>0.48</v>
      </c>
      <c r="I93" s="120"/>
      <c r="J93" s="121">
        <f>ROUND(I93*H93,2)</f>
        <v>0</v>
      </c>
      <c r="K93" s="159"/>
      <c r="M93" s="131"/>
      <c r="T93" s="48"/>
      <c r="AT93" s="12"/>
      <c r="AU93" s="12"/>
    </row>
    <row r="94" spans="2:63" s="1" customFormat="1" ht="12">
      <c r="B94" s="158"/>
      <c r="C94" s="171"/>
      <c r="D94" s="128" t="s">
        <v>410</v>
      </c>
      <c r="E94" s="169" t="s">
        <v>3</v>
      </c>
      <c r="F94" s="170" t="s">
        <v>2242</v>
      </c>
      <c r="G94" s="171"/>
      <c r="H94" s="172">
        <v>0.48</v>
      </c>
      <c r="I94" s="171"/>
      <c r="J94" s="171"/>
      <c r="K94" s="167" t="s">
        <v>3</v>
      </c>
      <c r="M94" s="131"/>
      <c r="T94" s="48"/>
      <c r="AT94" s="12"/>
      <c r="AU94" s="12"/>
    </row>
    <row r="95" spans="2:63" s="1" customFormat="1">
      <c r="B95" s="158"/>
      <c r="C95" s="177"/>
      <c r="D95" s="128" t="s">
        <v>410</v>
      </c>
      <c r="E95" s="175" t="s">
        <v>3</v>
      </c>
      <c r="F95" s="176" t="s">
        <v>425</v>
      </c>
      <c r="G95" s="177"/>
      <c r="H95" s="178">
        <v>0.48</v>
      </c>
      <c r="I95" s="177"/>
      <c r="J95" s="177"/>
      <c r="K95" s="159"/>
      <c r="M95" s="131"/>
      <c r="T95" s="48"/>
      <c r="AT95" s="12"/>
      <c r="AU95" s="12"/>
    </row>
    <row r="96" spans="2:63" s="1" customFormat="1" ht="12" customHeight="1">
      <c r="B96" s="158"/>
      <c r="C96" s="115" t="s">
        <v>559</v>
      </c>
      <c r="D96" s="115" t="s">
        <v>145</v>
      </c>
      <c r="E96" s="116" t="s">
        <v>2243</v>
      </c>
      <c r="F96" s="117" t="s">
        <v>2244</v>
      </c>
      <c r="G96" s="118" t="s">
        <v>463</v>
      </c>
      <c r="H96" s="119">
        <v>1</v>
      </c>
      <c r="I96" s="120"/>
      <c r="J96" s="121">
        <f>ROUND(I96*H96,2)</f>
        <v>0</v>
      </c>
      <c r="K96" s="167" t="s">
        <v>3</v>
      </c>
      <c r="M96" s="131"/>
      <c r="T96" s="48"/>
      <c r="AT96" s="12"/>
      <c r="AU96" s="12"/>
    </row>
    <row r="97" spans="2:65" s="1" customFormat="1" ht="24">
      <c r="B97" s="158"/>
      <c r="C97" s="115" t="s">
        <v>251</v>
      </c>
      <c r="D97" s="115" t="s">
        <v>145</v>
      </c>
      <c r="E97" s="116" t="s">
        <v>2245</v>
      </c>
      <c r="F97" s="117" t="s">
        <v>2246</v>
      </c>
      <c r="G97" s="118" t="s">
        <v>463</v>
      </c>
      <c r="H97" s="119">
        <v>1</v>
      </c>
      <c r="I97" s="120"/>
      <c r="J97" s="121">
        <f>ROUND(I97*H97,2)</f>
        <v>0</v>
      </c>
      <c r="K97" s="159"/>
      <c r="M97" s="131"/>
      <c r="T97" s="48"/>
      <c r="AT97" s="12"/>
      <c r="AU97" s="12"/>
    </row>
    <row r="98" spans="2:65" s="1" customFormat="1" ht="24">
      <c r="B98" s="158"/>
      <c r="C98" s="115" t="s">
        <v>563</v>
      </c>
      <c r="D98" s="115" t="s">
        <v>145</v>
      </c>
      <c r="E98" s="116" t="s">
        <v>2247</v>
      </c>
      <c r="F98" s="117" t="s">
        <v>2248</v>
      </c>
      <c r="G98" s="118" t="s">
        <v>463</v>
      </c>
      <c r="H98" s="119">
        <v>1</v>
      </c>
      <c r="I98" s="120"/>
      <c r="J98" s="121">
        <f>ROUND(I98*H98,2)</f>
        <v>0</v>
      </c>
      <c r="K98" s="167" t="s">
        <v>3</v>
      </c>
      <c r="M98" s="131"/>
      <c r="T98" s="48"/>
      <c r="AT98" s="12"/>
      <c r="AU98" s="12"/>
    </row>
    <row r="99" spans="2:65" s="1" customFormat="1" ht="36">
      <c r="B99" s="158"/>
      <c r="C99" s="115" t="s">
        <v>9</v>
      </c>
      <c r="D99" s="115" t="s">
        <v>145</v>
      </c>
      <c r="E99" s="116" t="s">
        <v>2249</v>
      </c>
      <c r="F99" s="117" t="s">
        <v>2250</v>
      </c>
      <c r="G99" s="118" t="s">
        <v>278</v>
      </c>
      <c r="H99" s="119">
        <v>2.1</v>
      </c>
      <c r="I99" s="120"/>
      <c r="J99" s="121">
        <f>ROUND(I99*H99,2)</f>
        <v>0</v>
      </c>
      <c r="K99" s="159"/>
      <c r="M99" s="131"/>
      <c r="T99" s="48"/>
      <c r="AT99" s="12"/>
      <c r="AU99" s="12"/>
    </row>
    <row r="100" spans="2:65" s="1" customFormat="1" ht="12" customHeight="1">
      <c r="B100" s="158"/>
      <c r="C100" s="171"/>
      <c r="D100" s="128" t="s">
        <v>410</v>
      </c>
      <c r="E100" s="169" t="s">
        <v>3</v>
      </c>
      <c r="F100" s="170" t="s">
        <v>2251</v>
      </c>
      <c r="G100" s="171"/>
      <c r="H100" s="172">
        <v>2.1</v>
      </c>
      <c r="I100" s="171"/>
      <c r="J100" s="171"/>
      <c r="K100" s="167" t="s">
        <v>3</v>
      </c>
      <c r="M100" s="131"/>
      <c r="T100" s="48"/>
      <c r="AT100" s="12"/>
      <c r="AU100" s="12"/>
    </row>
    <row r="101" spans="2:65" s="1" customFormat="1">
      <c r="B101" s="158"/>
      <c r="C101" s="177"/>
      <c r="D101" s="128" t="s">
        <v>410</v>
      </c>
      <c r="E101" s="175" t="s">
        <v>3</v>
      </c>
      <c r="F101" s="176" t="s">
        <v>425</v>
      </c>
      <c r="G101" s="177"/>
      <c r="H101" s="178">
        <v>2.1</v>
      </c>
      <c r="I101" s="177"/>
      <c r="J101" s="177"/>
      <c r="K101" s="159"/>
      <c r="M101" s="131"/>
      <c r="T101" s="48"/>
      <c r="AT101" s="12"/>
      <c r="AU101" s="12"/>
    </row>
    <row r="102" spans="2:65" s="1" customFormat="1" ht="24">
      <c r="B102" s="158"/>
      <c r="C102" s="115" t="s">
        <v>569</v>
      </c>
      <c r="D102" s="115" t="s">
        <v>145</v>
      </c>
      <c r="E102" s="116" t="s">
        <v>2252</v>
      </c>
      <c r="F102" s="117" t="s">
        <v>2253</v>
      </c>
      <c r="G102" s="118" t="s">
        <v>463</v>
      </c>
      <c r="H102" s="119">
        <v>14</v>
      </c>
      <c r="I102" s="120"/>
      <c r="J102" s="121">
        <f>ROUND(I102*H102,2)</f>
        <v>0</v>
      </c>
      <c r="K102" s="167" t="s">
        <v>3</v>
      </c>
      <c r="M102" s="131"/>
      <c r="T102" s="48"/>
      <c r="AT102" s="12"/>
      <c r="AU102" s="12"/>
    </row>
    <row r="103" spans="2:65" s="1" customFormat="1">
      <c r="B103" s="158"/>
      <c r="C103" s="171"/>
      <c r="D103" s="128" t="s">
        <v>410</v>
      </c>
      <c r="E103" s="169" t="s">
        <v>3</v>
      </c>
      <c r="F103" s="170" t="s">
        <v>2254</v>
      </c>
      <c r="G103" s="171"/>
      <c r="H103" s="172">
        <v>14</v>
      </c>
      <c r="I103" s="171"/>
      <c r="J103" s="171"/>
      <c r="K103" s="159"/>
      <c r="M103" s="131"/>
      <c r="T103" s="48"/>
      <c r="AT103" s="12"/>
      <c r="AU103" s="12"/>
    </row>
    <row r="104" spans="2:65" s="1" customFormat="1" ht="12">
      <c r="B104" s="158"/>
      <c r="C104" s="177"/>
      <c r="D104" s="128" t="s">
        <v>410</v>
      </c>
      <c r="E104" s="175" t="s">
        <v>3</v>
      </c>
      <c r="F104" s="176" t="s">
        <v>425</v>
      </c>
      <c r="G104" s="177"/>
      <c r="H104" s="178">
        <v>14</v>
      </c>
      <c r="I104" s="177"/>
      <c r="J104" s="177"/>
      <c r="K104" s="167" t="s">
        <v>3</v>
      </c>
      <c r="M104" s="131"/>
      <c r="T104" s="48"/>
      <c r="AT104" s="12"/>
      <c r="AU104" s="12"/>
    </row>
    <row r="105" spans="2:65" s="1" customFormat="1" ht="24">
      <c r="B105" s="158"/>
      <c r="C105" s="115" t="s">
        <v>572</v>
      </c>
      <c r="D105" s="115" t="s">
        <v>145</v>
      </c>
      <c r="E105" s="116" t="s">
        <v>2255</v>
      </c>
      <c r="F105" s="117" t="s">
        <v>2256</v>
      </c>
      <c r="G105" s="118" t="s">
        <v>463</v>
      </c>
      <c r="H105" s="119">
        <v>14</v>
      </c>
      <c r="I105" s="120"/>
      <c r="J105" s="121">
        <f>ROUND(I105*H105,2)</f>
        <v>0</v>
      </c>
      <c r="K105" s="159"/>
      <c r="M105" s="131"/>
      <c r="T105" s="48"/>
      <c r="AT105" s="12"/>
      <c r="AU105" s="12"/>
    </row>
    <row r="106" spans="2:65" s="1" customFormat="1" ht="24">
      <c r="B106" s="158"/>
      <c r="C106" s="115" t="s">
        <v>576</v>
      </c>
      <c r="D106" s="115" t="s">
        <v>145</v>
      </c>
      <c r="E106" s="116" t="s">
        <v>2257</v>
      </c>
      <c r="F106" s="117" t="s">
        <v>2258</v>
      </c>
      <c r="G106" s="118" t="s">
        <v>463</v>
      </c>
      <c r="H106" s="119">
        <v>14</v>
      </c>
      <c r="I106" s="120"/>
      <c r="J106" s="121">
        <f>ROUND(I106*H106,2)</f>
        <v>0</v>
      </c>
      <c r="K106" s="167" t="s">
        <v>3</v>
      </c>
      <c r="M106" s="131"/>
      <c r="T106" s="48"/>
      <c r="AT106" s="12"/>
      <c r="AU106" s="12"/>
    </row>
    <row r="107" spans="2:65" s="1" customFormat="1" ht="36">
      <c r="B107" s="158"/>
      <c r="C107" s="115" t="s">
        <v>581</v>
      </c>
      <c r="D107" s="115" t="s">
        <v>145</v>
      </c>
      <c r="E107" s="116" t="s">
        <v>426</v>
      </c>
      <c r="F107" s="117" t="s">
        <v>427</v>
      </c>
      <c r="G107" s="118" t="s">
        <v>278</v>
      </c>
      <c r="H107" s="119">
        <v>53.24</v>
      </c>
      <c r="I107" s="120"/>
      <c r="J107" s="121">
        <f>ROUND(I107*H107,2)</f>
        <v>0</v>
      </c>
      <c r="K107" s="167"/>
      <c r="M107" s="131"/>
      <c r="T107" s="48"/>
      <c r="AT107" s="12"/>
      <c r="AU107" s="12"/>
    </row>
    <row r="108" spans="2:65" s="1" customFormat="1" ht="12" customHeight="1">
      <c r="B108" s="158"/>
      <c r="C108" s="171"/>
      <c r="D108" s="128" t="s">
        <v>410</v>
      </c>
      <c r="E108" s="169" t="s">
        <v>3</v>
      </c>
      <c r="F108" s="170" t="s">
        <v>2259</v>
      </c>
      <c r="G108" s="171"/>
      <c r="H108" s="172">
        <v>55.34</v>
      </c>
      <c r="I108" s="171"/>
      <c r="J108" s="171"/>
      <c r="K108" s="159"/>
      <c r="M108" s="131"/>
      <c r="T108" s="48"/>
      <c r="AT108" s="12"/>
      <c r="AU108" s="12"/>
    </row>
    <row r="109" spans="2:65" s="1" customFormat="1">
      <c r="B109" s="158"/>
      <c r="C109" s="171"/>
      <c r="D109" s="128" t="s">
        <v>410</v>
      </c>
      <c r="E109" s="169" t="s">
        <v>3</v>
      </c>
      <c r="F109" s="170" t="s">
        <v>2260</v>
      </c>
      <c r="G109" s="171"/>
      <c r="H109" s="172">
        <v>-1.5</v>
      </c>
      <c r="I109" s="171"/>
      <c r="J109" s="171"/>
      <c r="K109" s="159"/>
      <c r="M109" s="131"/>
      <c r="T109" s="48"/>
      <c r="AT109" s="12"/>
      <c r="AU109" s="12"/>
    </row>
    <row r="110" spans="2:65" s="1" customFormat="1" ht="12">
      <c r="B110" s="187"/>
      <c r="C110" s="171"/>
      <c r="D110" s="128" t="s">
        <v>410</v>
      </c>
      <c r="E110" s="169" t="s">
        <v>3</v>
      </c>
      <c r="F110" s="170" t="s">
        <v>2261</v>
      </c>
      <c r="G110" s="171"/>
      <c r="H110" s="172">
        <v>-0.6</v>
      </c>
      <c r="I110" s="171"/>
      <c r="J110" s="171"/>
      <c r="K110" s="159"/>
      <c r="M110" s="122" t="s">
        <v>3</v>
      </c>
      <c r="N110" s="123"/>
      <c r="P110" s="124"/>
      <c r="Q110" s="124"/>
      <c r="R110" s="124"/>
      <c r="S110" s="124"/>
      <c r="T110" s="125"/>
      <c r="V110" s="123"/>
      <c r="AR110" s="126" t="s">
        <v>144</v>
      </c>
      <c r="AT110" s="126" t="s">
        <v>145</v>
      </c>
      <c r="AU110" s="126" t="s">
        <v>75</v>
      </c>
      <c r="AY110" s="12" t="s">
        <v>142</v>
      </c>
      <c r="BE110" s="127">
        <f>IF(N110="základní",J110,0)</f>
        <v>0</v>
      </c>
      <c r="BF110" s="127">
        <f>IF(N110="snížená",J110,0)</f>
        <v>0</v>
      </c>
      <c r="BG110" s="127">
        <f>IF(N110="zákl. přenesená",J110,0)</f>
        <v>0</v>
      </c>
      <c r="BH110" s="127">
        <f>IF(N110="sníž. přenesená",J110,0)</f>
        <v>0</v>
      </c>
      <c r="BI110" s="127">
        <f>IF(N110="nulová",J110,0)</f>
        <v>0</v>
      </c>
      <c r="BJ110" s="12" t="s">
        <v>75</v>
      </c>
      <c r="BK110" s="127">
        <f>ROUND(I110*H110,2)</f>
        <v>0</v>
      </c>
      <c r="BL110" s="12" t="s">
        <v>144</v>
      </c>
      <c r="BM110" s="126" t="s">
        <v>144</v>
      </c>
    </row>
    <row r="111" spans="2:65" s="1" customFormat="1">
      <c r="B111" s="158"/>
      <c r="C111" s="177"/>
      <c r="D111" s="128" t="s">
        <v>410</v>
      </c>
      <c r="E111" s="175" t="s">
        <v>3</v>
      </c>
      <c r="F111" s="176" t="s">
        <v>425</v>
      </c>
      <c r="G111" s="177"/>
      <c r="H111" s="178">
        <v>53.24</v>
      </c>
      <c r="I111" s="177"/>
      <c r="J111" s="177"/>
      <c r="K111" s="159"/>
      <c r="M111" s="132"/>
      <c r="N111" s="133"/>
      <c r="O111" s="133"/>
      <c r="P111" s="133"/>
      <c r="Q111" s="133"/>
      <c r="R111" s="133"/>
      <c r="S111" s="133"/>
      <c r="T111" s="134"/>
      <c r="AT111" s="12" t="s">
        <v>149</v>
      </c>
      <c r="AU111" s="12" t="s">
        <v>75</v>
      </c>
    </row>
    <row r="112" spans="2:65" s="1" customFormat="1" ht="36">
      <c r="B112" s="158"/>
      <c r="C112" s="115" t="s">
        <v>583</v>
      </c>
      <c r="D112" s="115" t="s">
        <v>145</v>
      </c>
      <c r="E112" s="116" t="s">
        <v>428</v>
      </c>
      <c r="F112" s="117" t="s">
        <v>429</v>
      </c>
      <c r="G112" s="118" t="s">
        <v>278</v>
      </c>
      <c r="H112" s="119">
        <v>266.2</v>
      </c>
      <c r="I112" s="120"/>
      <c r="J112" s="121">
        <f>ROUND(I112*H112,2)</f>
        <v>0</v>
      </c>
      <c r="K112" s="167"/>
    </row>
    <row r="113" spans="2:22" ht="12">
      <c r="B113" s="188"/>
      <c r="C113" s="171"/>
      <c r="D113" s="128" t="s">
        <v>410</v>
      </c>
      <c r="E113" s="169" t="s">
        <v>3</v>
      </c>
      <c r="F113" s="170" t="s">
        <v>2262</v>
      </c>
      <c r="G113" s="171"/>
      <c r="H113" s="172">
        <v>266.2</v>
      </c>
      <c r="I113" s="171"/>
      <c r="J113" s="171"/>
      <c r="K113" s="189"/>
      <c r="V113" s="123"/>
    </row>
    <row r="114" spans="2:22">
      <c r="B114" s="188"/>
      <c r="C114" s="177"/>
      <c r="D114" s="128" t="s">
        <v>410</v>
      </c>
      <c r="E114" s="175" t="s">
        <v>3</v>
      </c>
      <c r="F114" s="176" t="s">
        <v>425</v>
      </c>
      <c r="G114" s="177"/>
      <c r="H114" s="178">
        <v>266.2</v>
      </c>
      <c r="I114" s="177"/>
      <c r="J114" s="177"/>
      <c r="K114" s="189"/>
      <c r="V114" s="133"/>
    </row>
    <row r="115" spans="2:22" ht="24">
      <c r="B115" s="188"/>
      <c r="C115" s="115" t="s">
        <v>592</v>
      </c>
      <c r="D115" s="115" t="s">
        <v>145</v>
      </c>
      <c r="E115" s="116" t="s">
        <v>431</v>
      </c>
      <c r="F115" s="117" t="s">
        <v>432</v>
      </c>
      <c r="G115" s="118" t="s">
        <v>278</v>
      </c>
      <c r="H115" s="119">
        <v>2.1</v>
      </c>
      <c r="I115" s="120"/>
      <c r="J115" s="121">
        <f>ROUND(I115*H115,2)</f>
        <v>0</v>
      </c>
      <c r="K115" s="167"/>
    </row>
    <row r="116" spans="2:22" ht="24">
      <c r="B116" s="188"/>
      <c r="C116" s="115" t="s">
        <v>610</v>
      </c>
      <c r="D116" s="115" t="s">
        <v>145</v>
      </c>
      <c r="E116" s="116" t="s">
        <v>433</v>
      </c>
      <c r="F116" s="117" t="s">
        <v>434</v>
      </c>
      <c r="G116" s="118" t="s">
        <v>435</v>
      </c>
      <c r="H116" s="119">
        <v>95.831999999999994</v>
      </c>
      <c r="I116" s="120"/>
      <c r="J116" s="121">
        <f>ROUND(I116*H116,2)</f>
        <v>0</v>
      </c>
      <c r="K116" s="167"/>
    </row>
    <row r="117" spans="2:22">
      <c r="B117" s="188"/>
      <c r="C117" s="171"/>
      <c r="D117" s="128" t="s">
        <v>410</v>
      </c>
      <c r="E117" s="169" t="s">
        <v>3</v>
      </c>
      <c r="F117" s="170" t="s">
        <v>2263</v>
      </c>
      <c r="G117" s="171"/>
      <c r="H117" s="172">
        <v>95.831999999999994</v>
      </c>
      <c r="I117" s="171"/>
      <c r="J117" s="171"/>
      <c r="K117" s="189"/>
    </row>
    <row r="118" spans="2:22">
      <c r="B118" s="188"/>
      <c r="C118" s="177"/>
      <c r="D118" s="128" t="s">
        <v>410</v>
      </c>
      <c r="E118" s="175" t="s">
        <v>3</v>
      </c>
      <c r="F118" s="176" t="s">
        <v>425</v>
      </c>
      <c r="G118" s="177"/>
      <c r="H118" s="178">
        <v>95.831999999999994</v>
      </c>
      <c r="I118" s="177"/>
      <c r="J118" s="177"/>
      <c r="K118" s="189"/>
    </row>
    <row r="119" spans="2:22" ht="12">
      <c r="B119" s="188"/>
      <c r="C119" s="115" t="s">
        <v>615</v>
      </c>
      <c r="D119" s="115" t="s">
        <v>145</v>
      </c>
      <c r="E119" s="116" t="s">
        <v>437</v>
      </c>
      <c r="F119" s="117" t="s">
        <v>438</v>
      </c>
      <c r="G119" s="118" t="s">
        <v>278</v>
      </c>
      <c r="H119" s="119">
        <v>53.24</v>
      </c>
      <c r="I119" s="120"/>
      <c r="J119" s="121">
        <f>ROUND(I119*H119,2)</f>
        <v>0</v>
      </c>
      <c r="K119" s="167"/>
    </row>
    <row r="120" spans="2:22" ht="24">
      <c r="B120" s="188"/>
      <c r="C120" s="115" t="s">
        <v>8</v>
      </c>
      <c r="D120" s="115" t="s">
        <v>145</v>
      </c>
      <c r="E120" s="116" t="s">
        <v>439</v>
      </c>
      <c r="F120" s="117" t="s">
        <v>440</v>
      </c>
      <c r="G120" s="118" t="s">
        <v>278</v>
      </c>
      <c r="H120" s="119">
        <v>1.5</v>
      </c>
      <c r="I120" s="120"/>
      <c r="J120" s="121">
        <f>ROUND(I120*H120,2)</f>
        <v>0</v>
      </c>
      <c r="K120" s="167"/>
    </row>
    <row r="121" spans="2:22">
      <c r="B121" s="188"/>
      <c r="C121" s="171"/>
      <c r="D121" s="128" t="s">
        <v>410</v>
      </c>
      <c r="E121" s="169" t="s">
        <v>3</v>
      </c>
      <c r="F121" s="170" t="s">
        <v>2264</v>
      </c>
      <c r="G121" s="171"/>
      <c r="H121" s="172">
        <v>1.5</v>
      </c>
      <c r="I121" s="171"/>
      <c r="J121" s="171"/>
      <c r="K121" s="189"/>
    </row>
    <row r="122" spans="2:22">
      <c r="B122" s="188"/>
      <c r="C122" s="177"/>
      <c r="D122" s="128" t="s">
        <v>410</v>
      </c>
      <c r="E122" s="175" t="s">
        <v>3</v>
      </c>
      <c r="F122" s="176" t="s">
        <v>425</v>
      </c>
      <c r="G122" s="177"/>
      <c r="H122" s="178">
        <v>1.5</v>
      </c>
      <c r="I122" s="177"/>
      <c r="J122" s="177"/>
      <c r="K122" s="189"/>
    </row>
    <row r="123" spans="2:22" ht="36">
      <c r="B123" s="188"/>
      <c r="C123" s="115" t="s">
        <v>624</v>
      </c>
      <c r="D123" s="115" t="s">
        <v>145</v>
      </c>
      <c r="E123" s="116" t="s">
        <v>2265</v>
      </c>
      <c r="F123" s="117" t="s">
        <v>2266</v>
      </c>
      <c r="G123" s="118" t="s">
        <v>374</v>
      </c>
      <c r="H123" s="119">
        <v>4</v>
      </c>
      <c r="I123" s="120"/>
      <c r="J123" s="121">
        <f>ROUND(I123*H123,2)</f>
        <v>0</v>
      </c>
      <c r="K123" s="167"/>
    </row>
    <row r="124" spans="2:22" ht="24">
      <c r="B124" s="188"/>
      <c r="C124" s="115" t="s">
        <v>627</v>
      </c>
      <c r="D124" s="115" t="s">
        <v>145</v>
      </c>
      <c r="E124" s="116" t="s">
        <v>2267</v>
      </c>
      <c r="F124" s="117" t="s">
        <v>2268</v>
      </c>
      <c r="G124" s="118" t="s">
        <v>374</v>
      </c>
      <c r="H124" s="119">
        <v>4</v>
      </c>
      <c r="I124" s="120"/>
      <c r="J124" s="121">
        <f>ROUND(I124*H124,2)</f>
        <v>0</v>
      </c>
      <c r="K124" s="167"/>
    </row>
    <row r="125" spans="2:22" ht="24">
      <c r="B125" s="188"/>
      <c r="C125" s="115" t="s">
        <v>241</v>
      </c>
      <c r="D125" s="115" t="s">
        <v>145</v>
      </c>
      <c r="E125" s="116" t="s">
        <v>2269</v>
      </c>
      <c r="F125" s="117" t="s">
        <v>2270</v>
      </c>
      <c r="G125" s="118" t="s">
        <v>374</v>
      </c>
      <c r="H125" s="119">
        <v>4</v>
      </c>
      <c r="I125" s="120"/>
      <c r="J125" s="121">
        <f>ROUND(I125*H125,2)</f>
        <v>0</v>
      </c>
      <c r="K125" s="167"/>
    </row>
    <row r="126" spans="2:22" ht="12">
      <c r="B126" s="188"/>
      <c r="C126" s="115" t="s">
        <v>638</v>
      </c>
      <c r="D126" s="115" t="s">
        <v>442</v>
      </c>
      <c r="E126" s="116" t="s">
        <v>2271</v>
      </c>
      <c r="F126" s="117" t="s">
        <v>2272</v>
      </c>
      <c r="G126" s="118" t="s">
        <v>288</v>
      </c>
      <c r="H126" s="119">
        <v>0.08</v>
      </c>
      <c r="I126" s="120"/>
      <c r="J126" s="121">
        <f>ROUND(I126*H126,2)</f>
        <v>0</v>
      </c>
      <c r="K126" s="167"/>
    </row>
    <row r="127" spans="2:22">
      <c r="B127" s="188"/>
      <c r="C127" s="171"/>
      <c r="D127" s="128" t="s">
        <v>410</v>
      </c>
      <c r="E127" s="171"/>
      <c r="F127" s="170" t="s">
        <v>2273</v>
      </c>
      <c r="G127" s="171"/>
      <c r="H127" s="172">
        <v>0.08</v>
      </c>
      <c r="I127" s="171"/>
      <c r="J127" s="171"/>
      <c r="K127" s="189"/>
    </row>
    <row r="128" spans="2:22" ht="24">
      <c r="B128" s="188"/>
      <c r="C128" s="115" t="s">
        <v>643</v>
      </c>
      <c r="D128" s="115" t="s">
        <v>145</v>
      </c>
      <c r="E128" s="116" t="s">
        <v>2274</v>
      </c>
      <c r="F128" s="117" t="s">
        <v>2275</v>
      </c>
      <c r="G128" s="118" t="s">
        <v>374</v>
      </c>
      <c r="H128" s="119">
        <v>154</v>
      </c>
      <c r="I128" s="120"/>
      <c r="J128" s="121">
        <f>ROUND(I128*H128,2)</f>
        <v>0</v>
      </c>
      <c r="K128" s="167"/>
    </row>
    <row r="129" spans="2:11" ht="24">
      <c r="B129" s="188"/>
      <c r="C129" s="115" t="s">
        <v>647</v>
      </c>
      <c r="D129" s="115" t="s">
        <v>145</v>
      </c>
      <c r="E129" s="116" t="s">
        <v>2276</v>
      </c>
      <c r="F129" s="117" t="s">
        <v>2277</v>
      </c>
      <c r="G129" s="118" t="s">
        <v>374</v>
      </c>
      <c r="H129" s="119">
        <v>4</v>
      </c>
      <c r="I129" s="120"/>
      <c r="J129" s="121">
        <f>ROUND(I129*H129,2)</f>
        <v>0</v>
      </c>
      <c r="K129" s="167"/>
    </row>
    <row r="130" spans="2:11" ht="24">
      <c r="B130" s="188"/>
      <c r="C130" s="115" t="s">
        <v>651</v>
      </c>
      <c r="D130" s="115" t="s">
        <v>145</v>
      </c>
      <c r="E130" s="116" t="s">
        <v>561</v>
      </c>
      <c r="F130" s="117" t="s">
        <v>562</v>
      </c>
      <c r="G130" s="118" t="s">
        <v>278</v>
      </c>
      <c r="H130" s="119">
        <v>5.4</v>
      </c>
      <c r="I130" s="120"/>
      <c r="J130" s="121">
        <f>ROUND(I130*H130,2)</f>
        <v>0</v>
      </c>
      <c r="K130" s="167"/>
    </row>
    <row r="131" spans="2:11" ht="24">
      <c r="B131" s="188"/>
      <c r="C131" s="115" t="s">
        <v>655</v>
      </c>
      <c r="D131" s="115" t="s">
        <v>145</v>
      </c>
      <c r="E131" s="116" t="s">
        <v>564</v>
      </c>
      <c r="F131" s="117" t="s">
        <v>565</v>
      </c>
      <c r="G131" s="118" t="s">
        <v>374</v>
      </c>
      <c r="H131" s="119">
        <v>48</v>
      </c>
      <c r="I131" s="120"/>
      <c r="J131" s="121">
        <f>ROUND(I131*H131,2)</f>
        <v>0</v>
      </c>
      <c r="K131" s="167"/>
    </row>
    <row r="132" spans="2:11" ht="24">
      <c r="B132" s="188"/>
      <c r="C132" s="115" t="s">
        <v>176</v>
      </c>
      <c r="D132" s="115" t="s">
        <v>442</v>
      </c>
      <c r="E132" s="116" t="s">
        <v>566</v>
      </c>
      <c r="F132" s="117" t="s">
        <v>567</v>
      </c>
      <c r="G132" s="118" t="s">
        <v>374</v>
      </c>
      <c r="H132" s="119">
        <v>56.856000000000002</v>
      </c>
      <c r="I132" s="120"/>
      <c r="J132" s="121">
        <f>ROUND(I132*H132,2)</f>
        <v>0</v>
      </c>
      <c r="K132" s="167"/>
    </row>
    <row r="133" spans="2:11">
      <c r="B133" s="188"/>
      <c r="C133" s="171"/>
      <c r="D133" s="128" t="s">
        <v>410</v>
      </c>
      <c r="E133" s="171"/>
      <c r="F133" s="170" t="s">
        <v>2278</v>
      </c>
      <c r="G133" s="171"/>
      <c r="H133" s="172">
        <v>56.856000000000002</v>
      </c>
      <c r="I133" s="171"/>
      <c r="J133" s="171"/>
      <c r="K133" s="189"/>
    </row>
    <row r="134" spans="2:11" ht="12">
      <c r="B134" s="188"/>
      <c r="C134" s="115" t="s">
        <v>675</v>
      </c>
      <c r="D134" s="115" t="s">
        <v>145</v>
      </c>
      <c r="E134" s="116" t="s">
        <v>570</v>
      </c>
      <c r="F134" s="117" t="s">
        <v>571</v>
      </c>
      <c r="G134" s="118" t="s">
        <v>278</v>
      </c>
      <c r="H134" s="119">
        <v>1.8</v>
      </c>
      <c r="I134" s="120"/>
      <c r="J134" s="121">
        <f>ROUND(I134*H134,2)</f>
        <v>0</v>
      </c>
      <c r="K134" s="167"/>
    </row>
    <row r="135" spans="2:11" ht="24">
      <c r="B135" s="188"/>
      <c r="C135" s="115" t="s">
        <v>308</v>
      </c>
      <c r="D135" s="115" t="s">
        <v>145</v>
      </c>
      <c r="E135" s="116" t="s">
        <v>573</v>
      </c>
      <c r="F135" s="117" t="s">
        <v>574</v>
      </c>
      <c r="G135" s="118" t="s">
        <v>166</v>
      </c>
      <c r="H135" s="119">
        <v>30</v>
      </c>
      <c r="I135" s="120"/>
      <c r="J135" s="121">
        <f>ROUND(I135*H135,2)</f>
        <v>0</v>
      </c>
      <c r="K135" s="167"/>
    </row>
    <row r="136" spans="2:11" ht="12">
      <c r="B136" s="188"/>
      <c r="C136" s="115" t="s">
        <v>680</v>
      </c>
      <c r="D136" s="115" t="s">
        <v>145</v>
      </c>
      <c r="E136" s="116" t="s">
        <v>2279</v>
      </c>
      <c r="F136" s="117" t="s">
        <v>2280</v>
      </c>
      <c r="G136" s="118" t="s">
        <v>278</v>
      </c>
      <c r="H136" s="119">
        <v>0.84</v>
      </c>
      <c r="I136" s="120"/>
      <c r="J136" s="121">
        <f>ROUND(I136*H136,2)</f>
        <v>0</v>
      </c>
      <c r="K136" s="167"/>
    </row>
    <row r="137" spans="2:11">
      <c r="B137" s="188"/>
      <c r="C137" s="171"/>
      <c r="D137" s="128" t="s">
        <v>410</v>
      </c>
      <c r="E137" s="169" t="s">
        <v>3</v>
      </c>
      <c r="F137" s="170" t="s">
        <v>2281</v>
      </c>
      <c r="G137" s="171"/>
      <c r="H137" s="172">
        <v>0.33200000000000002</v>
      </c>
      <c r="I137" s="171"/>
      <c r="J137" s="171"/>
      <c r="K137" s="189"/>
    </row>
    <row r="138" spans="2:11">
      <c r="B138" s="188"/>
      <c r="C138" s="171"/>
      <c r="D138" s="128" t="s">
        <v>410</v>
      </c>
      <c r="E138" s="169" t="s">
        <v>3</v>
      </c>
      <c r="F138" s="170" t="s">
        <v>2242</v>
      </c>
      <c r="G138" s="171"/>
      <c r="H138" s="172">
        <v>0.48</v>
      </c>
      <c r="I138" s="171"/>
      <c r="J138" s="171"/>
      <c r="K138" s="189"/>
    </row>
    <row r="139" spans="2:11">
      <c r="B139" s="188"/>
      <c r="C139" s="190"/>
      <c r="D139" s="128" t="s">
        <v>410</v>
      </c>
      <c r="E139" s="191" t="s">
        <v>3</v>
      </c>
      <c r="F139" s="192" t="s">
        <v>672</v>
      </c>
      <c r="G139" s="190"/>
      <c r="H139" s="193">
        <v>0.81200000000000006</v>
      </c>
      <c r="I139" s="190"/>
      <c r="J139" s="190"/>
      <c r="K139" s="189"/>
    </row>
    <row r="140" spans="2:11">
      <c r="B140" s="188"/>
      <c r="C140" s="194"/>
      <c r="D140" s="128" t="s">
        <v>410</v>
      </c>
      <c r="E140" s="195" t="s">
        <v>3</v>
      </c>
      <c r="F140" s="196" t="s">
        <v>2282</v>
      </c>
      <c r="G140" s="194"/>
      <c r="H140" s="195" t="s">
        <v>3</v>
      </c>
      <c r="I140" s="194"/>
      <c r="J140" s="194"/>
      <c r="K140" s="189"/>
    </row>
    <row r="141" spans="2:11">
      <c r="B141" s="188"/>
      <c r="C141" s="171"/>
      <c r="D141" s="128" t="s">
        <v>410</v>
      </c>
      <c r="E141" s="169" t="s">
        <v>3</v>
      </c>
      <c r="F141" s="170" t="s">
        <v>2283</v>
      </c>
      <c r="G141" s="171"/>
      <c r="H141" s="172">
        <v>0.84</v>
      </c>
      <c r="I141" s="171"/>
      <c r="J141" s="171"/>
      <c r="K141" s="189"/>
    </row>
    <row r="142" spans="2:11" ht="24">
      <c r="B142" s="188"/>
      <c r="C142" s="115" t="s">
        <v>690</v>
      </c>
      <c r="D142" s="115" t="s">
        <v>145</v>
      </c>
      <c r="E142" s="116" t="s">
        <v>2284</v>
      </c>
      <c r="F142" s="117" t="s">
        <v>2285</v>
      </c>
      <c r="G142" s="118" t="s">
        <v>463</v>
      </c>
      <c r="H142" s="119">
        <v>14</v>
      </c>
      <c r="I142" s="120"/>
      <c r="J142" s="121">
        <f>ROUND(I142*H142,2)</f>
        <v>0</v>
      </c>
      <c r="K142" s="167"/>
    </row>
    <row r="143" spans="2:11">
      <c r="B143" s="188"/>
      <c r="C143" s="171"/>
      <c r="D143" s="128" t="s">
        <v>410</v>
      </c>
      <c r="E143" s="169" t="s">
        <v>3</v>
      </c>
      <c r="F143" s="170" t="s">
        <v>2286</v>
      </c>
      <c r="G143" s="171"/>
      <c r="H143" s="172">
        <v>10</v>
      </c>
      <c r="I143" s="171"/>
      <c r="J143" s="171"/>
      <c r="K143" s="189"/>
    </row>
    <row r="144" spans="2:11">
      <c r="B144" s="188"/>
      <c r="C144" s="171"/>
      <c r="D144" s="128" t="s">
        <v>410</v>
      </c>
      <c r="E144" s="169" t="s">
        <v>3</v>
      </c>
      <c r="F144" s="170" t="s">
        <v>2287</v>
      </c>
      <c r="G144" s="171"/>
      <c r="H144" s="172">
        <v>4</v>
      </c>
      <c r="I144" s="171"/>
      <c r="J144" s="171"/>
      <c r="K144" s="189"/>
    </row>
    <row r="145" spans="2:11">
      <c r="B145" s="188"/>
      <c r="C145" s="177"/>
      <c r="D145" s="128" t="s">
        <v>410</v>
      </c>
      <c r="E145" s="175" t="s">
        <v>3</v>
      </c>
      <c r="F145" s="176" t="s">
        <v>425</v>
      </c>
      <c r="G145" s="177"/>
      <c r="H145" s="178">
        <v>14</v>
      </c>
      <c r="I145" s="177"/>
      <c r="J145" s="177"/>
      <c r="K145" s="189"/>
    </row>
    <row r="146" spans="2:11" ht="24">
      <c r="B146" s="188"/>
      <c r="C146" s="115" t="s">
        <v>694</v>
      </c>
      <c r="D146" s="115" t="s">
        <v>442</v>
      </c>
      <c r="E146" s="116" t="s">
        <v>2288</v>
      </c>
      <c r="F146" s="117" t="s">
        <v>2289</v>
      </c>
      <c r="G146" s="118" t="s">
        <v>463</v>
      </c>
      <c r="H146" s="119">
        <v>10</v>
      </c>
      <c r="I146" s="120"/>
      <c r="J146" s="121">
        <f>ROUND(I146*H146,2)</f>
        <v>0</v>
      </c>
      <c r="K146" s="167"/>
    </row>
    <row r="147" spans="2:11">
      <c r="B147" s="188"/>
      <c r="C147" s="171"/>
      <c r="D147" s="128" t="s">
        <v>410</v>
      </c>
      <c r="E147" s="169" t="s">
        <v>3</v>
      </c>
      <c r="F147" s="170" t="s">
        <v>2286</v>
      </c>
      <c r="G147" s="171"/>
      <c r="H147" s="172">
        <v>10</v>
      </c>
      <c r="I147" s="171"/>
      <c r="J147" s="171"/>
      <c r="K147" s="189"/>
    </row>
    <row r="148" spans="2:11">
      <c r="B148" s="188"/>
      <c r="C148" s="177"/>
      <c r="D148" s="128" t="s">
        <v>410</v>
      </c>
      <c r="E148" s="175" t="s">
        <v>3</v>
      </c>
      <c r="F148" s="176" t="s">
        <v>425</v>
      </c>
      <c r="G148" s="177"/>
      <c r="H148" s="178">
        <v>10</v>
      </c>
      <c r="I148" s="177"/>
      <c r="J148" s="177"/>
      <c r="K148" s="189"/>
    </row>
    <row r="149" spans="2:11" ht="36">
      <c r="B149" s="188"/>
      <c r="C149" s="115" t="s">
        <v>698</v>
      </c>
      <c r="D149" s="115" t="s">
        <v>442</v>
      </c>
      <c r="E149" s="116" t="s">
        <v>2290</v>
      </c>
      <c r="F149" s="117" t="s">
        <v>2291</v>
      </c>
      <c r="G149" s="118" t="s">
        <v>463</v>
      </c>
      <c r="H149" s="119">
        <v>4</v>
      </c>
      <c r="I149" s="120"/>
      <c r="J149" s="121">
        <f>ROUND(I149*H149,2)</f>
        <v>0</v>
      </c>
      <c r="K149" s="167"/>
    </row>
    <row r="150" spans="2:11">
      <c r="B150" s="188"/>
      <c r="C150" s="171"/>
      <c r="D150" s="128" t="s">
        <v>410</v>
      </c>
      <c r="E150" s="169" t="s">
        <v>3</v>
      </c>
      <c r="F150" s="170" t="s">
        <v>2287</v>
      </c>
      <c r="G150" s="171"/>
      <c r="H150" s="172">
        <v>4</v>
      </c>
      <c r="I150" s="171"/>
      <c r="J150" s="171"/>
      <c r="K150" s="189"/>
    </row>
    <row r="151" spans="2:11">
      <c r="B151" s="188"/>
      <c r="C151" s="177"/>
      <c r="D151" s="128" t="s">
        <v>410</v>
      </c>
      <c r="E151" s="175" t="s">
        <v>3</v>
      </c>
      <c r="F151" s="176" t="s">
        <v>425</v>
      </c>
      <c r="G151" s="177"/>
      <c r="H151" s="178">
        <v>4</v>
      </c>
      <c r="I151" s="177"/>
      <c r="J151" s="177"/>
      <c r="K151" s="189"/>
    </row>
    <row r="152" spans="2:11" ht="24">
      <c r="B152" s="188"/>
      <c r="C152" s="115" t="s">
        <v>702</v>
      </c>
      <c r="D152" s="115" t="s">
        <v>145</v>
      </c>
      <c r="E152" s="116" t="s">
        <v>2292</v>
      </c>
      <c r="F152" s="117" t="s">
        <v>2293</v>
      </c>
      <c r="G152" s="118" t="s">
        <v>463</v>
      </c>
      <c r="H152" s="119">
        <v>1</v>
      </c>
      <c r="I152" s="120"/>
      <c r="J152" s="121">
        <f>ROUND(I152*H152,2)</f>
        <v>0</v>
      </c>
      <c r="K152" s="167"/>
    </row>
    <row r="153" spans="2:11" ht="48">
      <c r="B153" s="188"/>
      <c r="C153" s="115" t="s">
        <v>712</v>
      </c>
      <c r="D153" s="115" t="s">
        <v>442</v>
      </c>
      <c r="E153" s="116" t="s">
        <v>2294</v>
      </c>
      <c r="F153" s="117" t="s">
        <v>2295</v>
      </c>
      <c r="G153" s="118" t="s">
        <v>463</v>
      </c>
      <c r="H153" s="119">
        <v>1</v>
      </c>
      <c r="I153" s="120"/>
      <c r="J153" s="121">
        <f>ROUND(I153*H153,2)</f>
        <v>0</v>
      </c>
      <c r="K153" s="167"/>
    </row>
    <row r="154" spans="2:11">
      <c r="B154" s="188"/>
      <c r="C154" s="171"/>
      <c r="D154" s="128" t="s">
        <v>410</v>
      </c>
      <c r="E154" s="169" t="s">
        <v>3</v>
      </c>
      <c r="F154" s="170" t="s">
        <v>2296</v>
      </c>
      <c r="G154" s="171"/>
      <c r="H154" s="172">
        <v>1</v>
      </c>
      <c r="I154" s="171"/>
      <c r="J154" s="171"/>
      <c r="K154" s="189"/>
    </row>
    <row r="155" spans="2:11">
      <c r="B155" s="188"/>
      <c r="C155" s="177"/>
      <c r="D155" s="128" t="s">
        <v>410</v>
      </c>
      <c r="E155" s="175" t="s">
        <v>3</v>
      </c>
      <c r="F155" s="176" t="s">
        <v>425</v>
      </c>
      <c r="G155" s="177"/>
      <c r="H155" s="178">
        <v>1</v>
      </c>
      <c r="I155" s="177"/>
      <c r="J155" s="177"/>
      <c r="K155" s="189"/>
    </row>
    <row r="156" spans="2:11" ht="24">
      <c r="B156" s="188"/>
      <c r="C156" s="115" t="s">
        <v>716</v>
      </c>
      <c r="D156" s="115" t="s">
        <v>145</v>
      </c>
      <c r="E156" s="116" t="s">
        <v>2297</v>
      </c>
      <c r="F156" s="117" t="s">
        <v>2298</v>
      </c>
      <c r="G156" s="118" t="s">
        <v>463</v>
      </c>
      <c r="H156" s="119">
        <v>1</v>
      </c>
      <c r="I156" s="120"/>
      <c r="J156" s="121">
        <f>ROUND(I156*H156,2)</f>
        <v>0</v>
      </c>
      <c r="K156" s="167"/>
    </row>
    <row r="157" spans="2:11" ht="48">
      <c r="B157" s="188"/>
      <c r="C157" s="115" t="s">
        <v>725</v>
      </c>
      <c r="D157" s="115" t="s">
        <v>442</v>
      </c>
      <c r="E157" s="116" t="s">
        <v>2299</v>
      </c>
      <c r="F157" s="117" t="s">
        <v>2300</v>
      </c>
      <c r="G157" s="118" t="s">
        <v>463</v>
      </c>
      <c r="H157" s="119">
        <v>1</v>
      </c>
      <c r="I157" s="120"/>
      <c r="J157" s="121">
        <f>ROUND(I157*H157,2)</f>
        <v>0</v>
      </c>
      <c r="K157" s="167"/>
    </row>
    <row r="158" spans="2:11">
      <c r="B158" s="188"/>
      <c r="C158" s="171"/>
      <c r="D158" s="128" t="s">
        <v>410</v>
      </c>
      <c r="E158" s="169" t="s">
        <v>3</v>
      </c>
      <c r="F158" s="170" t="s">
        <v>2301</v>
      </c>
      <c r="G158" s="171"/>
      <c r="H158" s="172">
        <v>1</v>
      </c>
      <c r="I158" s="171"/>
      <c r="J158" s="171"/>
      <c r="K158" s="189"/>
    </row>
    <row r="159" spans="2:11">
      <c r="B159" s="188"/>
      <c r="C159" s="177"/>
      <c r="D159" s="128" t="s">
        <v>410</v>
      </c>
      <c r="E159" s="175" t="s">
        <v>3</v>
      </c>
      <c r="F159" s="176" t="s">
        <v>425</v>
      </c>
      <c r="G159" s="177"/>
      <c r="H159" s="178">
        <v>1</v>
      </c>
      <c r="I159" s="177"/>
      <c r="J159" s="177"/>
      <c r="K159" s="189"/>
    </row>
    <row r="160" spans="2:11" ht="24">
      <c r="B160" s="188"/>
      <c r="C160" s="115" t="s">
        <v>731</v>
      </c>
      <c r="D160" s="115" t="s">
        <v>145</v>
      </c>
      <c r="E160" s="116" t="s">
        <v>2302</v>
      </c>
      <c r="F160" s="117" t="s">
        <v>2303</v>
      </c>
      <c r="G160" s="118" t="s">
        <v>166</v>
      </c>
      <c r="H160" s="119">
        <v>26.95</v>
      </c>
      <c r="I160" s="120"/>
      <c r="J160" s="121">
        <f>ROUND(I160*H160,2)</f>
        <v>0</v>
      </c>
      <c r="K160" s="167"/>
    </row>
    <row r="161" spans="2:11" ht="22.5">
      <c r="B161" s="188"/>
      <c r="C161" s="171"/>
      <c r="D161" s="128" t="s">
        <v>410</v>
      </c>
      <c r="E161" s="169" t="s">
        <v>3</v>
      </c>
      <c r="F161" s="170" t="s">
        <v>2304</v>
      </c>
      <c r="G161" s="171"/>
      <c r="H161" s="172">
        <v>26.95</v>
      </c>
      <c r="I161" s="171"/>
      <c r="J161" s="171"/>
      <c r="K161" s="189"/>
    </row>
    <row r="162" spans="2:11">
      <c r="B162" s="188"/>
      <c r="C162" s="177"/>
      <c r="D162" s="128" t="s">
        <v>410</v>
      </c>
      <c r="E162" s="175" t="s">
        <v>3</v>
      </c>
      <c r="F162" s="176" t="s">
        <v>425</v>
      </c>
      <c r="G162" s="177"/>
      <c r="H162" s="178">
        <v>26.95</v>
      </c>
      <c r="I162" s="177"/>
      <c r="J162" s="177"/>
      <c r="K162" s="189"/>
    </row>
    <row r="163" spans="2:11" ht="12">
      <c r="B163" s="188"/>
      <c r="C163" s="115" t="s">
        <v>734</v>
      </c>
      <c r="D163" s="115" t="s">
        <v>442</v>
      </c>
      <c r="E163" s="116" t="s">
        <v>2305</v>
      </c>
      <c r="F163" s="117" t="s">
        <v>2306</v>
      </c>
      <c r="G163" s="118" t="s">
        <v>166</v>
      </c>
      <c r="H163" s="119">
        <v>26.95</v>
      </c>
      <c r="I163" s="120"/>
      <c r="J163" s="121">
        <f>ROUND(I163*H163,2)</f>
        <v>0</v>
      </c>
      <c r="K163" s="167"/>
    </row>
    <row r="164" spans="2:11" ht="24">
      <c r="B164" s="188"/>
      <c r="C164" s="115" t="s">
        <v>740</v>
      </c>
      <c r="D164" s="115" t="s">
        <v>145</v>
      </c>
      <c r="E164" s="116" t="s">
        <v>2307</v>
      </c>
      <c r="F164" s="117" t="s">
        <v>2308</v>
      </c>
      <c r="G164" s="118" t="s">
        <v>166</v>
      </c>
      <c r="H164" s="119">
        <v>32.5</v>
      </c>
      <c r="I164" s="120"/>
      <c r="J164" s="121">
        <f>ROUND(I164*H164,2)</f>
        <v>0</v>
      </c>
      <c r="K164" s="167"/>
    </row>
    <row r="165" spans="2:11">
      <c r="B165" s="188"/>
      <c r="C165" s="171"/>
      <c r="D165" s="128" t="s">
        <v>410</v>
      </c>
      <c r="E165" s="169" t="s">
        <v>3</v>
      </c>
      <c r="F165" s="170" t="s">
        <v>2309</v>
      </c>
      <c r="G165" s="171"/>
      <c r="H165" s="172">
        <v>32.5</v>
      </c>
      <c r="I165" s="171"/>
      <c r="J165" s="171"/>
      <c r="K165" s="189"/>
    </row>
    <row r="166" spans="2:11">
      <c r="B166" s="188"/>
      <c r="C166" s="177"/>
      <c r="D166" s="128" t="s">
        <v>410</v>
      </c>
      <c r="E166" s="175" t="s">
        <v>3</v>
      </c>
      <c r="F166" s="176" t="s">
        <v>425</v>
      </c>
      <c r="G166" s="177"/>
      <c r="H166" s="178">
        <v>32.5</v>
      </c>
      <c r="I166" s="177"/>
      <c r="J166" s="177"/>
      <c r="K166" s="189"/>
    </row>
    <row r="167" spans="2:11" ht="48">
      <c r="B167" s="188"/>
      <c r="C167" s="115" t="s">
        <v>225</v>
      </c>
      <c r="D167" s="115" t="s">
        <v>442</v>
      </c>
      <c r="E167" s="116" t="s">
        <v>2310</v>
      </c>
      <c r="F167" s="117" t="s">
        <v>2311</v>
      </c>
      <c r="G167" s="118" t="s">
        <v>463</v>
      </c>
      <c r="H167" s="119">
        <v>11</v>
      </c>
      <c r="I167" s="120"/>
      <c r="J167" s="121">
        <f>ROUND(I167*H167,2)</f>
        <v>0</v>
      </c>
      <c r="K167" s="167"/>
    </row>
    <row r="168" spans="2:11" ht="22.5">
      <c r="B168" s="188"/>
      <c r="C168" s="171"/>
      <c r="D168" s="128" t="s">
        <v>410</v>
      </c>
      <c r="E168" s="169" t="s">
        <v>3</v>
      </c>
      <c r="F168" s="170" t="s">
        <v>2312</v>
      </c>
      <c r="G168" s="171"/>
      <c r="H168" s="172">
        <v>11</v>
      </c>
      <c r="I168" s="171"/>
      <c r="J168" s="171"/>
      <c r="K168" s="189"/>
    </row>
    <row r="169" spans="2:11">
      <c r="B169" s="188"/>
      <c r="C169" s="177"/>
      <c r="D169" s="128" t="s">
        <v>410</v>
      </c>
      <c r="E169" s="175" t="s">
        <v>3</v>
      </c>
      <c r="F169" s="176" t="s">
        <v>425</v>
      </c>
      <c r="G169" s="177"/>
      <c r="H169" s="178">
        <v>11</v>
      </c>
      <c r="I169" s="177"/>
      <c r="J169" s="177"/>
      <c r="K169" s="189"/>
    </row>
    <row r="170" spans="2:11" ht="48">
      <c r="B170" s="188"/>
      <c r="C170" s="115" t="s">
        <v>748</v>
      </c>
      <c r="D170" s="115" t="s">
        <v>442</v>
      </c>
      <c r="E170" s="116" t="s">
        <v>2313</v>
      </c>
      <c r="F170" s="117" t="s">
        <v>2314</v>
      </c>
      <c r="G170" s="118" t="s">
        <v>463</v>
      </c>
      <c r="H170" s="119">
        <v>2</v>
      </c>
      <c r="I170" s="120"/>
      <c r="J170" s="121">
        <f>ROUND(I170*H170,2)</f>
        <v>0</v>
      </c>
      <c r="K170" s="167"/>
    </row>
    <row r="171" spans="2:11" ht="22.5">
      <c r="B171" s="188"/>
      <c r="C171" s="171"/>
      <c r="D171" s="128" t="s">
        <v>410</v>
      </c>
      <c r="E171" s="169" t="s">
        <v>3</v>
      </c>
      <c r="F171" s="170" t="s">
        <v>2315</v>
      </c>
      <c r="G171" s="171"/>
      <c r="H171" s="172">
        <v>2</v>
      </c>
      <c r="I171" s="171"/>
      <c r="J171" s="171"/>
      <c r="K171" s="189"/>
    </row>
    <row r="172" spans="2:11">
      <c r="B172" s="188"/>
      <c r="C172" s="177"/>
      <c r="D172" s="128" t="s">
        <v>410</v>
      </c>
      <c r="E172" s="175" t="s">
        <v>3</v>
      </c>
      <c r="F172" s="176" t="s">
        <v>425</v>
      </c>
      <c r="G172" s="177"/>
      <c r="H172" s="178">
        <v>2</v>
      </c>
      <c r="I172" s="177"/>
      <c r="J172" s="177"/>
      <c r="K172" s="189"/>
    </row>
    <row r="173" spans="2:11" ht="12">
      <c r="B173" s="188"/>
      <c r="C173" s="115" t="s">
        <v>756</v>
      </c>
      <c r="D173" s="115" t="s">
        <v>145</v>
      </c>
      <c r="E173" s="116" t="s">
        <v>2316</v>
      </c>
      <c r="F173" s="117" t="s">
        <v>2317</v>
      </c>
      <c r="G173" s="118" t="s">
        <v>166</v>
      </c>
      <c r="H173" s="119">
        <v>82.5</v>
      </c>
      <c r="I173" s="120"/>
      <c r="J173" s="121">
        <f>ROUND(I173*H173,2)</f>
        <v>0</v>
      </c>
      <c r="K173" s="167"/>
    </row>
    <row r="174" spans="2:11" ht="22.5">
      <c r="B174" s="188"/>
      <c r="C174" s="171"/>
      <c r="D174" s="128" t="s">
        <v>410</v>
      </c>
      <c r="E174" s="169" t="s">
        <v>3</v>
      </c>
      <c r="F174" s="170" t="s">
        <v>2318</v>
      </c>
      <c r="G174" s="171"/>
      <c r="H174" s="172">
        <v>82.5</v>
      </c>
      <c r="I174" s="171"/>
      <c r="J174" s="171"/>
      <c r="K174" s="189"/>
    </row>
    <row r="175" spans="2:11">
      <c r="B175" s="188"/>
      <c r="C175" s="177"/>
      <c r="D175" s="128" t="s">
        <v>410</v>
      </c>
      <c r="E175" s="175" t="s">
        <v>3</v>
      </c>
      <c r="F175" s="176" t="s">
        <v>425</v>
      </c>
      <c r="G175" s="177"/>
      <c r="H175" s="178">
        <v>82.5</v>
      </c>
      <c r="I175" s="177"/>
      <c r="J175" s="177"/>
      <c r="K175" s="189"/>
    </row>
    <row r="176" spans="2:11" ht="12">
      <c r="B176" s="188"/>
      <c r="C176" s="115" t="s">
        <v>760</v>
      </c>
      <c r="D176" s="115" t="s">
        <v>442</v>
      </c>
      <c r="E176" s="116" t="s">
        <v>2319</v>
      </c>
      <c r="F176" s="117" t="s">
        <v>2320</v>
      </c>
      <c r="G176" s="118" t="s">
        <v>166</v>
      </c>
      <c r="H176" s="119">
        <v>86.625</v>
      </c>
      <c r="I176" s="120"/>
      <c r="J176" s="121">
        <f>ROUND(I176*H176,2)</f>
        <v>0</v>
      </c>
      <c r="K176" s="167"/>
    </row>
    <row r="177" spans="2:11">
      <c r="B177" s="188"/>
      <c r="C177" s="171"/>
      <c r="D177" s="128" t="s">
        <v>410</v>
      </c>
      <c r="E177" s="171"/>
      <c r="F177" s="170" t="s">
        <v>2321</v>
      </c>
      <c r="G177" s="171"/>
      <c r="H177" s="172">
        <v>86.625</v>
      </c>
      <c r="I177" s="171"/>
      <c r="J177" s="171"/>
      <c r="K177" s="189"/>
    </row>
    <row r="178" spans="2:11" ht="24">
      <c r="B178" s="188"/>
      <c r="C178" s="115" t="s">
        <v>763</v>
      </c>
      <c r="D178" s="115" t="s">
        <v>145</v>
      </c>
      <c r="E178" s="116" t="s">
        <v>471</v>
      </c>
      <c r="F178" s="117" t="s">
        <v>472</v>
      </c>
      <c r="G178" s="118" t="s">
        <v>374</v>
      </c>
      <c r="H178" s="119">
        <v>36</v>
      </c>
      <c r="I178" s="120"/>
      <c r="J178" s="121">
        <f>ROUND(I178*H178,2)</f>
        <v>0</v>
      </c>
      <c r="K178" s="167"/>
    </row>
    <row r="179" spans="2:11">
      <c r="B179" s="188"/>
      <c r="C179" s="171"/>
      <c r="D179" s="128" t="s">
        <v>410</v>
      </c>
      <c r="E179" s="169" t="s">
        <v>3</v>
      </c>
      <c r="F179" s="170" t="s">
        <v>2322</v>
      </c>
      <c r="G179" s="171"/>
      <c r="H179" s="172">
        <v>36</v>
      </c>
      <c r="I179" s="171"/>
      <c r="J179" s="171"/>
      <c r="K179" s="189"/>
    </row>
    <row r="180" spans="2:11">
      <c r="B180" s="188"/>
      <c r="C180" s="177"/>
      <c r="D180" s="128" t="s">
        <v>410</v>
      </c>
      <c r="E180" s="175" t="s">
        <v>3</v>
      </c>
      <c r="F180" s="176" t="s">
        <v>425</v>
      </c>
      <c r="G180" s="177"/>
      <c r="H180" s="178">
        <v>36</v>
      </c>
      <c r="I180" s="177"/>
      <c r="J180" s="177"/>
      <c r="K180" s="189"/>
    </row>
    <row r="181" spans="2:11" ht="24">
      <c r="B181" s="188"/>
      <c r="C181" s="115" t="s">
        <v>767</v>
      </c>
      <c r="D181" s="115" t="s">
        <v>145</v>
      </c>
      <c r="E181" s="116" t="s">
        <v>2323</v>
      </c>
      <c r="F181" s="117" t="s">
        <v>2324</v>
      </c>
      <c r="G181" s="118" t="s">
        <v>374</v>
      </c>
      <c r="H181" s="119">
        <v>118</v>
      </c>
      <c r="I181" s="120"/>
      <c r="J181" s="121">
        <f>ROUND(I181*H181,2)</f>
        <v>0</v>
      </c>
      <c r="K181" s="167"/>
    </row>
    <row r="182" spans="2:11">
      <c r="B182" s="188"/>
      <c r="C182" s="171"/>
      <c r="D182" s="128" t="s">
        <v>410</v>
      </c>
      <c r="E182" s="169" t="s">
        <v>3</v>
      </c>
      <c r="F182" s="170" t="s">
        <v>2325</v>
      </c>
      <c r="G182" s="171"/>
      <c r="H182" s="172">
        <v>118</v>
      </c>
      <c r="I182" s="171"/>
      <c r="J182" s="171"/>
      <c r="K182" s="189"/>
    </row>
    <row r="183" spans="2:11">
      <c r="B183" s="188"/>
      <c r="C183" s="177"/>
      <c r="D183" s="128" t="s">
        <v>410</v>
      </c>
      <c r="E183" s="175" t="s">
        <v>3</v>
      </c>
      <c r="F183" s="176" t="s">
        <v>425</v>
      </c>
      <c r="G183" s="177"/>
      <c r="H183" s="178">
        <v>118</v>
      </c>
      <c r="I183" s="177"/>
      <c r="J183" s="177"/>
      <c r="K183" s="189"/>
    </row>
    <row r="184" spans="2:11" ht="24">
      <c r="B184" s="188"/>
      <c r="C184" s="115" t="s">
        <v>345</v>
      </c>
      <c r="D184" s="115" t="s">
        <v>145</v>
      </c>
      <c r="E184" s="116" t="s">
        <v>473</v>
      </c>
      <c r="F184" s="117" t="s">
        <v>474</v>
      </c>
      <c r="G184" s="118" t="s">
        <v>374</v>
      </c>
      <c r="H184" s="119">
        <v>36</v>
      </c>
      <c r="I184" s="120"/>
      <c r="J184" s="121">
        <f>ROUND(I184*H184,2)</f>
        <v>0</v>
      </c>
      <c r="K184" s="167"/>
    </row>
    <row r="185" spans="2:11">
      <c r="B185" s="188"/>
      <c r="C185" s="171"/>
      <c r="D185" s="128" t="s">
        <v>410</v>
      </c>
      <c r="E185" s="169" t="s">
        <v>3</v>
      </c>
      <c r="F185" s="170" t="s">
        <v>2322</v>
      </c>
      <c r="G185" s="171"/>
      <c r="H185" s="172">
        <v>36</v>
      </c>
      <c r="I185" s="171"/>
      <c r="J185" s="171"/>
      <c r="K185" s="189"/>
    </row>
    <row r="186" spans="2:11">
      <c r="B186" s="188"/>
      <c r="C186" s="177"/>
      <c r="D186" s="128" t="s">
        <v>410</v>
      </c>
      <c r="E186" s="175" t="s">
        <v>3</v>
      </c>
      <c r="F186" s="176" t="s">
        <v>425</v>
      </c>
      <c r="G186" s="177"/>
      <c r="H186" s="178">
        <v>36</v>
      </c>
      <c r="I186" s="177"/>
      <c r="J186" s="177"/>
      <c r="K186" s="189"/>
    </row>
    <row r="187" spans="2:11" ht="24">
      <c r="B187" s="188"/>
      <c r="C187" s="115" t="s">
        <v>780</v>
      </c>
      <c r="D187" s="115" t="s">
        <v>442</v>
      </c>
      <c r="E187" s="116" t="s">
        <v>475</v>
      </c>
      <c r="F187" s="117" t="s">
        <v>476</v>
      </c>
      <c r="G187" s="118" t="s">
        <v>374</v>
      </c>
      <c r="H187" s="119">
        <v>37.08</v>
      </c>
      <c r="I187" s="120"/>
      <c r="J187" s="121">
        <f>ROUND(I187*H187,2)</f>
        <v>0</v>
      </c>
      <c r="K187" s="167"/>
    </row>
    <row r="188" spans="2:11">
      <c r="B188" s="188"/>
      <c r="C188" s="171"/>
      <c r="D188" s="128" t="s">
        <v>410</v>
      </c>
      <c r="E188" s="171"/>
      <c r="F188" s="170" t="s">
        <v>2326</v>
      </c>
      <c r="G188" s="171"/>
      <c r="H188" s="172">
        <v>37.08</v>
      </c>
      <c r="I188" s="171"/>
      <c r="J188" s="171"/>
      <c r="K188" s="189"/>
    </row>
    <row r="189" spans="2:11" ht="24">
      <c r="B189" s="188"/>
      <c r="C189" s="115" t="s">
        <v>787</v>
      </c>
      <c r="D189" s="115" t="s">
        <v>145</v>
      </c>
      <c r="E189" s="116" t="s">
        <v>2327</v>
      </c>
      <c r="F189" s="117" t="s">
        <v>2328</v>
      </c>
      <c r="G189" s="118" t="s">
        <v>374</v>
      </c>
      <c r="H189" s="119">
        <v>118</v>
      </c>
      <c r="I189" s="120"/>
      <c r="J189" s="121">
        <f>ROUND(I189*H189,2)</f>
        <v>0</v>
      </c>
      <c r="K189" s="167"/>
    </row>
    <row r="190" spans="2:11">
      <c r="B190" s="188"/>
      <c r="C190" s="171"/>
      <c r="D190" s="128" t="s">
        <v>410</v>
      </c>
      <c r="E190" s="169" t="s">
        <v>3</v>
      </c>
      <c r="F190" s="170" t="s">
        <v>2325</v>
      </c>
      <c r="G190" s="171"/>
      <c r="H190" s="172">
        <v>118</v>
      </c>
      <c r="I190" s="171"/>
      <c r="J190" s="171"/>
      <c r="K190" s="189"/>
    </row>
    <row r="191" spans="2:11">
      <c r="B191" s="188"/>
      <c r="C191" s="177"/>
      <c r="D191" s="128" t="s">
        <v>410</v>
      </c>
      <c r="E191" s="175" t="s">
        <v>3</v>
      </c>
      <c r="F191" s="176" t="s">
        <v>425</v>
      </c>
      <c r="G191" s="177"/>
      <c r="H191" s="178">
        <v>118</v>
      </c>
      <c r="I191" s="177"/>
      <c r="J191" s="177"/>
      <c r="K191" s="189"/>
    </row>
    <row r="192" spans="2:11" ht="24">
      <c r="B192" s="188"/>
      <c r="C192" s="115" t="s">
        <v>793</v>
      </c>
      <c r="D192" s="115" t="s">
        <v>442</v>
      </c>
      <c r="E192" s="116" t="s">
        <v>2329</v>
      </c>
      <c r="F192" s="117" t="s">
        <v>2330</v>
      </c>
      <c r="G192" s="118" t="s">
        <v>374</v>
      </c>
      <c r="H192" s="119">
        <v>120.36</v>
      </c>
      <c r="I192" s="120"/>
      <c r="J192" s="121">
        <f>ROUND(I192*H192,2)</f>
        <v>0</v>
      </c>
      <c r="K192" s="167"/>
    </row>
    <row r="193" spans="2:11">
      <c r="B193" s="188"/>
      <c r="C193" s="171"/>
      <c r="D193" s="128" t="s">
        <v>410</v>
      </c>
      <c r="E193" s="171"/>
      <c r="F193" s="170" t="s">
        <v>2331</v>
      </c>
      <c r="G193" s="171"/>
      <c r="H193" s="172">
        <v>120.36</v>
      </c>
      <c r="I193" s="171"/>
      <c r="J193" s="171"/>
      <c r="K193" s="189"/>
    </row>
    <row r="194" spans="2:11" ht="24">
      <c r="B194" s="188"/>
      <c r="C194" s="115" t="s">
        <v>804</v>
      </c>
      <c r="D194" s="115" t="s">
        <v>145</v>
      </c>
      <c r="E194" s="116" t="s">
        <v>2332</v>
      </c>
      <c r="F194" s="117" t="s">
        <v>2333</v>
      </c>
      <c r="G194" s="118" t="s">
        <v>166</v>
      </c>
      <c r="H194" s="119">
        <v>3.2</v>
      </c>
      <c r="I194" s="120"/>
      <c r="J194" s="121">
        <f>ROUND(I194*H194,2)</f>
        <v>0</v>
      </c>
      <c r="K194" s="167"/>
    </row>
    <row r="195" spans="2:11">
      <c r="B195" s="188"/>
      <c r="C195" s="171"/>
      <c r="D195" s="128" t="s">
        <v>410</v>
      </c>
      <c r="E195" s="169" t="s">
        <v>3</v>
      </c>
      <c r="F195" s="170" t="s">
        <v>2334</v>
      </c>
      <c r="G195" s="171"/>
      <c r="H195" s="172">
        <v>3.2</v>
      </c>
      <c r="I195" s="171"/>
      <c r="J195" s="171"/>
      <c r="K195" s="189"/>
    </row>
    <row r="196" spans="2:11">
      <c r="B196" s="188"/>
      <c r="C196" s="177"/>
      <c r="D196" s="128" t="s">
        <v>410</v>
      </c>
      <c r="E196" s="175" t="s">
        <v>3</v>
      </c>
      <c r="F196" s="176" t="s">
        <v>425</v>
      </c>
      <c r="G196" s="177"/>
      <c r="H196" s="178">
        <v>3.2</v>
      </c>
      <c r="I196" s="177"/>
      <c r="J196" s="177"/>
      <c r="K196" s="189"/>
    </row>
    <row r="197" spans="2:11" ht="12">
      <c r="B197" s="188"/>
      <c r="C197" s="115" t="s">
        <v>816</v>
      </c>
      <c r="D197" s="115" t="s">
        <v>442</v>
      </c>
      <c r="E197" s="116" t="s">
        <v>2335</v>
      </c>
      <c r="F197" s="117" t="s">
        <v>2336</v>
      </c>
      <c r="G197" s="118" t="s">
        <v>166</v>
      </c>
      <c r="H197" s="119">
        <v>4</v>
      </c>
      <c r="I197" s="120"/>
      <c r="J197" s="121">
        <f>ROUND(I197*H197,2)</f>
        <v>0</v>
      </c>
      <c r="K197" s="167"/>
    </row>
    <row r="198" spans="2:11">
      <c r="B198" s="188"/>
      <c r="C198" s="171"/>
      <c r="D198" s="128" t="s">
        <v>410</v>
      </c>
      <c r="E198" s="171"/>
      <c r="F198" s="170" t="s">
        <v>2337</v>
      </c>
      <c r="G198" s="171"/>
      <c r="H198" s="172">
        <v>4</v>
      </c>
      <c r="I198" s="171"/>
      <c r="J198" s="171"/>
      <c r="K198" s="189"/>
    </row>
    <row r="199" spans="2:11" ht="24">
      <c r="B199" s="188"/>
      <c r="C199" s="115" t="s">
        <v>820</v>
      </c>
      <c r="D199" s="115" t="s">
        <v>145</v>
      </c>
      <c r="E199" s="116" t="s">
        <v>2338</v>
      </c>
      <c r="F199" s="117" t="s">
        <v>2339</v>
      </c>
      <c r="G199" s="118" t="s">
        <v>166</v>
      </c>
      <c r="H199" s="119">
        <v>73</v>
      </c>
      <c r="I199" s="120"/>
      <c r="J199" s="121">
        <f>ROUND(I199*H199,2)</f>
        <v>0</v>
      </c>
      <c r="K199" s="167"/>
    </row>
    <row r="200" spans="2:11">
      <c r="B200" s="188"/>
      <c r="C200" s="171"/>
      <c r="D200" s="128" t="s">
        <v>410</v>
      </c>
      <c r="E200" s="169" t="s">
        <v>3</v>
      </c>
      <c r="F200" s="170" t="s">
        <v>2340</v>
      </c>
      <c r="G200" s="171"/>
      <c r="H200" s="172">
        <v>73</v>
      </c>
      <c r="I200" s="171"/>
      <c r="J200" s="171"/>
      <c r="K200" s="189"/>
    </row>
    <row r="201" spans="2:11">
      <c r="B201" s="188"/>
      <c r="C201" s="177"/>
      <c r="D201" s="128" t="s">
        <v>410</v>
      </c>
      <c r="E201" s="175" t="s">
        <v>3</v>
      </c>
      <c r="F201" s="176" t="s">
        <v>425</v>
      </c>
      <c r="G201" s="177"/>
      <c r="H201" s="178">
        <v>73</v>
      </c>
      <c r="I201" s="177"/>
      <c r="J201" s="177"/>
      <c r="K201" s="189"/>
    </row>
    <row r="202" spans="2:11" ht="12">
      <c r="B202" s="188"/>
      <c r="C202" s="115" t="s">
        <v>831</v>
      </c>
      <c r="D202" s="115" t="s">
        <v>442</v>
      </c>
      <c r="E202" s="116" t="s">
        <v>2341</v>
      </c>
      <c r="F202" s="117" t="s">
        <v>2342</v>
      </c>
      <c r="G202" s="118" t="s">
        <v>166</v>
      </c>
      <c r="H202" s="119">
        <v>74</v>
      </c>
      <c r="I202" s="120"/>
      <c r="J202" s="121">
        <f>ROUND(I202*H202,2)</f>
        <v>0</v>
      </c>
      <c r="K202" s="167"/>
    </row>
    <row r="203" spans="2:11">
      <c r="B203" s="188"/>
      <c r="C203" s="171"/>
      <c r="D203" s="128" t="s">
        <v>410</v>
      </c>
      <c r="E203" s="171"/>
      <c r="F203" s="170" t="s">
        <v>2343</v>
      </c>
      <c r="G203" s="171"/>
      <c r="H203" s="172">
        <v>74</v>
      </c>
      <c r="I203" s="171"/>
      <c r="J203" s="171"/>
      <c r="K203" s="189"/>
    </row>
    <row r="204" spans="2:11" ht="24">
      <c r="B204" s="188"/>
      <c r="C204" s="115" t="s">
        <v>834</v>
      </c>
      <c r="D204" s="115" t="s">
        <v>145</v>
      </c>
      <c r="E204" s="116" t="s">
        <v>2344</v>
      </c>
      <c r="F204" s="117" t="s">
        <v>2345</v>
      </c>
      <c r="G204" s="118" t="s">
        <v>278</v>
      </c>
      <c r="H204" s="119">
        <v>6.0960000000000001</v>
      </c>
      <c r="I204" s="120"/>
      <c r="J204" s="121">
        <f>ROUND(I204*H204,2)</f>
        <v>0</v>
      </c>
      <c r="K204" s="167"/>
    </row>
    <row r="205" spans="2:11">
      <c r="B205" s="188"/>
      <c r="C205" s="171"/>
      <c r="D205" s="128" t="s">
        <v>410</v>
      </c>
      <c r="E205" s="169" t="s">
        <v>3</v>
      </c>
      <c r="F205" s="170" t="s">
        <v>2346</v>
      </c>
      <c r="G205" s="171"/>
      <c r="H205" s="172">
        <v>6.0960000000000001</v>
      </c>
      <c r="I205" s="171"/>
      <c r="J205" s="171"/>
      <c r="K205" s="189"/>
    </row>
    <row r="206" spans="2:11">
      <c r="B206" s="188"/>
      <c r="C206" s="177"/>
      <c r="D206" s="128" t="s">
        <v>410</v>
      </c>
      <c r="E206" s="175" t="s">
        <v>3</v>
      </c>
      <c r="F206" s="176" t="s">
        <v>425</v>
      </c>
      <c r="G206" s="177"/>
      <c r="H206" s="178">
        <v>6.0960000000000001</v>
      </c>
      <c r="I206" s="177"/>
      <c r="J206" s="177"/>
      <c r="K206" s="189"/>
    </row>
    <row r="207" spans="2:11" ht="24">
      <c r="B207" s="188"/>
      <c r="C207" s="115" t="s">
        <v>837</v>
      </c>
      <c r="D207" s="115" t="s">
        <v>145</v>
      </c>
      <c r="E207" s="116" t="s">
        <v>2347</v>
      </c>
      <c r="F207" s="117" t="s">
        <v>2348</v>
      </c>
      <c r="G207" s="118" t="s">
        <v>166</v>
      </c>
      <c r="H207" s="119">
        <v>29</v>
      </c>
      <c r="I207" s="120"/>
      <c r="J207" s="121">
        <f>ROUND(I207*H207,2)</f>
        <v>0</v>
      </c>
      <c r="K207" s="167"/>
    </row>
    <row r="208" spans="2:11" ht="36">
      <c r="B208" s="188"/>
      <c r="C208" s="115" t="s">
        <v>847</v>
      </c>
      <c r="D208" s="115" t="s">
        <v>442</v>
      </c>
      <c r="E208" s="116" t="s">
        <v>2349</v>
      </c>
      <c r="F208" s="117" t="s">
        <v>2350</v>
      </c>
      <c r="G208" s="118" t="s">
        <v>166</v>
      </c>
      <c r="H208" s="119">
        <v>29</v>
      </c>
      <c r="I208" s="120"/>
      <c r="J208" s="121">
        <f>ROUND(I208*H208,2)</f>
        <v>0</v>
      </c>
      <c r="K208" s="167"/>
    </row>
    <row r="209" spans="2:11" ht="24">
      <c r="B209" s="188"/>
      <c r="C209" s="115" t="s">
        <v>851</v>
      </c>
      <c r="D209" s="115" t="s">
        <v>145</v>
      </c>
      <c r="E209" s="116" t="s">
        <v>2351</v>
      </c>
      <c r="F209" s="117" t="s">
        <v>2352</v>
      </c>
      <c r="G209" s="118" t="s">
        <v>463</v>
      </c>
      <c r="H209" s="119">
        <v>2</v>
      </c>
      <c r="I209" s="120"/>
      <c r="J209" s="121">
        <f>ROUND(I209*H209,2)</f>
        <v>0</v>
      </c>
      <c r="K209" s="167"/>
    </row>
    <row r="210" spans="2:11" ht="36">
      <c r="B210" s="188"/>
      <c r="C210" s="115" t="s">
        <v>862</v>
      </c>
      <c r="D210" s="115" t="s">
        <v>442</v>
      </c>
      <c r="E210" s="116" t="s">
        <v>2353</v>
      </c>
      <c r="F210" s="117" t="s">
        <v>2354</v>
      </c>
      <c r="G210" s="118" t="s">
        <v>463</v>
      </c>
      <c r="H210" s="119">
        <v>2</v>
      </c>
      <c r="I210" s="120"/>
      <c r="J210" s="121">
        <f>ROUND(I210*H210,2)</f>
        <v>0</v>
      </c>
      <c r="K210" s="167"/>
    </row>
    <row r="211" spans="2:11" ht="12">
      <c r="B211" s="188"/>
      <c r="C211" s="115" t="s">
        <v>866</v>
      </c>
      <c r="D211" s="115" t="s">
        <v>145</v>
      </c>
      <c r="E211" s="116" t="s">
        <v>2355</v>
      </c>
      <c r="F211" s="117" t="s">
        <v>2356</v>
      </c>
      <c r="G211" s="118" t="s">
        <v>278</v>
      </c>
      <c r="H211" s="119">
        <v>1</v>
      </c>
      <c r="I211" s="120"/>
      <c r="J211" s="121">
        <f>ROUND(I211*H211,2)</f>
        <v>0</v>
      </c>
      <c r="K211" s="167"/>
    </row>
    <row r="212" spans="2:11">
      <c r="B212" s="188"/>
      <c r="C212" s="171"/>
      <c r="D212" s="128" t="s">
        <v>410</v>
      </c>
      <c r="E212" s="169" t="s">
        <v>3</v>
      </c>
      <c r="F212" s="170" t="s">
        <v>2357</v>
      </c>
      <c r="G212" s="171"/>
      <c r="H212" s="172">
        <v>1</v>
      </c>
      <c r="I212" s="171"/>
      <c r="J212" s="171"/>
      <c r="K212" s="189"/>
    </row>
    <row r="213" spans="2:11">
      <c r="B213" s="188"/>
      <c r="C213" s="177"/>
      <c r="D213" s="128" t="s">
        <v>410</v>
      </c>
      <c r="E213" s="175" t="s">
        <v>3</v>
      </c>
      <c r="F213" s="176" t="s">
        <v>425</v>
      </c>
      <c r="G213" s="177"/>
      <c r="H213" s="178">
        <v>1</v>
      </c>
      <c r="I213" s="177"/>
      <c r="J213" s="177"/>
      <c r="K213" s="189"/>
    </row>
    <row r="214" spans="2:11" ht="24">
      <c r="B214" s="188"/>
      <c r="C214" s="115" t="s">
        <v>870</v>
      </c>
      <c r="D214" s="115" t="s">
        <v>145</v>
      </c>
      <c r="E214" s="116" t="s">
        <v>2358</v>
      </c>
      <c r="F214" s="117" t="s">
        <v>2359</v>
      </c>
      <c r="G214" s="118" t="s">
        <v>166</v>
      </c>
      <c r="H214" s="119">
        <v>30</v>
      </c>
      <c r="I214" s="120"/>
      <c r="J214" s="121">
        <f>ROUND(I214*H214,2)</f>
        <v>0</v>
      </c>
      <c r="K214" s="167"/>
    </row>
    <row r="215" spans="2:11" ht="24">
      <c r="B215" s="188"/>
      <c r="C215" s="115" t="s">
        <v>879</v>
      </c>
      <c r="D215" s="115" t="s">
        <v>145</v>
      </c>
      <c r="E215" s="116" t="s">
        <v>482</v>
      </c>
      <c r="F215" s="117" t="s">
        <v>483</v>
      </c>
      <c r="G215" s="118" t="s">
        <v>435</v>
      </c>
      <c r="H215" s="119">
        <v>23.818999999999999</v>
      </c>
      <c r="I215" s="120"/>
      <c r="J215" s="121">
        <f>ROUND(I215*H215,2)</f>
        <v>0</v>
      </c>
      <c r="K215" s="167"/>
    </row>
    <row r="216" spans="2:11" ht="24">
      <c r="B216" s="188"/>
      <c r="C216" s="115" t="s">
        <v>883</v>
      </c>
      <c r="D216" s="115" t="s">
        <v>145</v>
      </c>
      <c r="E216" s="116" t="s">
        <v>484</v>
      </c>
      <c r="F216" s="117" t="s">
        <v>485</v>
      </c>
      <c r="G216" s="118" t="s">
        <v>435</v>
      </c>
      <c r="H216" s="119">
        <v>23.818999999999999</v>
      </c>
      <c r="I216" s="120"/>
      <c r="J216" s="121">
        <f>ROUND(I216*H216,2)</f>
        <v>0</v>
      </c>
      <c r="K216" s="167"/>
    </row>
    <row r="217" spans="2:11" ht="24">
      <c r="B217" s="188"/>
      <c r="C217" s="115" t="s">
        <v>886</v>
      </c>
      <c r="D217" s="115" t="s">
        <v>145</v>
      </c>
      <c r="E217" s="116" t="s">
        <v>486</v>
      </c>
      <c r="F217" s="117" t="s">
        <v>487</v>
      </c>
      <c r="G217" s="118" t="s">
        <v>435</v>
      </c>
      <c r="H217" s="119">
        <v>333.46600000000001</v>
      </c>
      <c r="I217" s="120"/>
      <c r="J217" s="121">
        <f>ROUND(I217*H217,2)</f>
        <v>0</v>
      </c>
      <c r="K217" s="167"/>
    </row>
    <row r="218" spans="2:11">
      <c r="B218" s="188"/>
      <c r="C218" s="171"/>
      <c r="D218" s="128" t="s">
        <v>410</v>
      </c>
      <c r="E218" s="171"/>
      <c r="F218" s="170" t="s">
        <v>2360</v>
      </c>
      <c r="G218" s="171"/>
      <c r="H218" s="172">
        <v>333.46600000000001</v>
      </c>
      <c r="I218" s="171"/>
      <c r="J218" s="171"/>
      <c r="K218" s="189"/>
    </row>
    <row r="219" spans="2:11" ht="24">
      <c r="B219" s="188"/>
      <c r="C219" s="115" t="s">
        <v>890</v>
      </c>
      <c r="D219" s="115" t="s">
        <v>145</v>
      </c>
      <c r="E219" s="116" t="s">
        <v>1252</v>
      </c>
      <c r="F219" s="117" t="s">
        <v>1253</v>
      </c>
      <c r="G219" s="118" t="s">
        <v>435</v>
      </c>
      <c r="H219" s="119">
        <v>0.3</v>
      </c>
      <c r="I219" s="120"/>
      <c r="J219" s="121">
        <f>ROUND(I219*H219,2)</f>
        <v>0</v>
      </c>
      <c r="K219" s="167"/>
    </row>
    <row r="220" spans="2:11" ht="24">
      <c r="B220" s="188"/>
      <c r="C220" s="115" t="s">
        <v>893</v>
      </c>
      <c r="D220" s="115" t="s">
        <v>145</v>
      </c>
      <c r="E220" s="116" t="s">
        <v>1260</v>
      </c>
      <c r="F220" s="117" t="s">
        <v>1261</v>
      </c>
      <c r="G220" s="118" t="s">
        <v>435</v>
      </c>
      <c r="H220" s="119">
        <v>1</v>
      </c>
      <c r="I220" s="120"/>
      <c r="J220" s="121">
        <f>ROUND(I220*H220,2)</f>
        <v>0</v>
      </c>
      <c r="K220" s="167"/>
    </row>
    <row r="221" spans="2:11">
      <c r="B221" s="188"/>
      <c r="C221" s="171"/>
      <c r="D221" s="128" t="s">
        <v>410</v>
      </c>
      <c r="E221" s="169" t="s">
        <v>3</v>
      </c>
      <c r="F221" s="170" t="s">
        <v>2361</v>
      </c>
      <c r="G221" s="171"/>
      <c r="H221" s="172">
        <v>1</v>
      </c>
      <c r="I221" s="171"/>
      <c r="J221" s="171"/>
      <c r="K221" s="189"/>
    </row>
    <row r="222" spans="2:11">
      <c r="B222" s="188"/>
      <c r="C222" s="177"/>
      <c r="D222" s="128" t="s">
        <v>410</v>
      </c>
      <c r="E222" s="175" t="s">
        <v>3</v>
      </c>
      <c r="F222" s="176" t="s">
        <v>425</v>
      </c>
      <c r="G222" s="177"/>
      <c r="H222" s="178">
        <v>1</v>
      </c>
      <c r="I222" s="177"/>
      <c r="J222" s="177"/>
      <c r="K222" s="189"/>
    </row>
    <row r="223" spans="2:11" ht="36">
      <c r="B223" s="188"/>
      <c r="C223" s="115" t="s">
        <v>897</v>
      </c>
      <c r="D223" s="115" t="s">
        <v>145</v>
      </c>
      <c r="E223" s="116" t="s">
        <v>489</v>
      </c>
      <c r="F223" s="117" t="s">
        <v>490</v>
      </c>
      <c r="G223" s="118" t="s">
        <v>435</v>
      </c>
      <c r="H223" s="119">
        <v>23.518999999999998</v>
      </c>
      <c r="I223" s="120"/>
      <c r="J223" s="121">
        <f>ROUND(I223*H223,2)</f>
        <v>0</v>
      </c>
      <c r="K223" s="167"/>
    </row>
    <row r="224" spans="2:11">
      <c r="B224" s="188"/>
      <c r="C224" s="171"/>
      <c r="D224" s="128" t="s">
        <v>410</v>
      </c>
      <c r="E224" s="169" t="s">
        <v>3</v>
      </c>
      <c r="F224" s="170" t="s">
        <v>2362</v>
      </c>
      <c r="G224" s="171"/>
      <c r="H224" s="172">
        <v>23.518999999999998</v>
      </c>
      <c r="I224" s="171"/>
      <c r="J224" s="171"/>
      <c r="K224" s="189"/>
    </row>
    <row r="225" spans="2:11">
      <c r="B225" s="188"/>
      <c r="C225" s="177"/>
      <c r="D225" s="128" t="s">
        <v>410</v>
      </c>
      <c r="E225" s="175" t="s">
        <v>3</v>
      </c>
      <c r="F225" s="176" t="s">
        <v>425</v>
      </c>
      <c r="G225" s="177"/>
      <c r="H225" s="178">
        <v>23.518999999999998</v>
      </c>
      <c r="I225" s="177"/>
      <c r="J225" s="177"/>
      <c r="K225" s="189"/>
    </row>
    <row r="226" spans="2:11" ht="24">
      <c r="B226" s="188"/>
      <c r="C226" s="115" t="s">
        <v>901</v>
      </c>
      <c r="D226" s="115" t="s">
        <v>145</v>
      </c>
      <c r="E226" s="116" t="s">
        <v>2363</v>
      </c>
      <c r="F226" s="117" t="s">
        <v>2364</v>
      </c>
      <c r="G226" s="118" t="s">
        <v>435</v>
      </c>
      <c r="H226" s="119">
        <v>91.441000000000003</v>
      </c>
      <c r="I226" s="120"/>
      <c r="J226" s="121">
        <f>ROUND(I226*H226,2)</f>
        <v>0</v>
      </c>
      <c r="K226" s="167"/>
    </row>
    <row r="227" spans="2:11" ht="12">
      <c r="B227" s="188"/>
      <c r="C227" s="115" t="s">
        <v>905</v>
      </c>
      <c r="D227" s="115" t="s">
        <v>145</v>
      </c>
      <c r="E227" s="116" t="s">
        <v>1996</v>
      </c>
      <c r="F227" s="117" t="s">
        <v>1997</v>
      </c>
      <c r="G227" s="118" t="s">
        <v>414</v>
      </c>
      <c r="H227" s="119">
        <v>16</v>
      </c>
      <c r="I227" s="120"/>
      <c r="J227" s="121">
        <f>ROUND(I227*H227,2)</f>
        <v>0</v>
      </c>
      <c r="K227" s="167"/>
    </row>
    <row r="228" spans="2:11" ht="22.5">
      <c r="B228" s="188"/>
      <c r="C228" s="171"/>
      <c r="D228" s="128" t="s">
        <v>410</v>
      </c>
      <c r="E228" s="169" t="s">
        <v>3</v>
      </c>
      <c r="F228" s="170" t="s">
        <v>2365</v>
      </c>
      <c r="G228" s="171"/>
      <c r="H228" s="172">
        <v>16</v>
      </c>
      <c r="I228" s="171"/>
      <c r="J228" s="171"/>
      <c r="K228" s="189"/>
    </row>
    <row r="229" spans="2:11">
      <c r="B229" s="188"/>
      <c r="C229" s="177"/>
      <c r="D229" s="128" t="s">
        <v>410</v>
      </c>
      <c r="E229" s="175" t="s">
        <v>3</v>
      </c>
      <c r="F229" s="176" t="s">
        <v>425</v>
      </c>
      <c r="G229" s="177"/>
      <c r="H229" s="178">
        <v>16</v>
      </c>
      <c r="I229" s="177"/>
      <c r="J229" s="177"/>
      <c r="K229" s="189"/>
    </row>
    <row r="230" spans="2:11" ht="12">
      <c r="B230" s="188"/>
      <c r="C230" s="115" t="s">
        <v>916</v>
      </c>
      <c r="D230" s="115" t="s">
        <v>145</v>
      </c>
      <c r="E230" s="116" t="s">
        <v>2366</v>
      </c>
      <c r="F230" s="117" t="s">
        <v>500</v>
      </c>
      <c r="G230" s="118" t="s">
        <v>414</v>
      </c>
      <c r="H230" s="119">
        <v>18</v>
      </c>
      <c r="I230" s="120"/>
      <c r="J230" s="121">
        <f>ROUND(I230*H230,2)</f>
        <v>0</v>
      </c>
      <c r="K230" s="167"/>
    </row>
    <row r="231" spans="2:11" ht="12">
      <c r="B231" s="188"/>
      <c r="C231" s="115" t="s">
        <v>920</v>
      </c>
      <c r="D231" s="115" t="s">
        <v>145</v>
      </c>
      <c r="E231" s="116" t="s">
        <v>501</v>
      </c>
      <c r="F231" s="117" t="s">
        <v>502</v>
      </c>
      <c r="G231" s="118" t="s">
        <v>463</v>
      </c>
      <c r="H231" s="119">
        <v>1</v>
      </c>
      <c r="I231" s="120"/>
      <c r="J231" s="121">
        <f>ROUND(I231*H231,2)</f>
        <v>0</v>
      </c>
      <c r="K231" s="167"/>
    </row>
    <row r="232" spans="2:11" ht="12">
      <c r="B232" s="188"/>
      <c r="C232" s="115" t="s">
        <v>923</v>
      </c>
      <c r="D232" s="115" t="s">
        <v>145</v>
      </c>
      <c r="E232" s="116" t="s">
        <v>503</v>
      </c>
      <c r="F232" s="117" t="s">
        <v>504</v>
      </c>
      <c r="G232" s="118" t="s">
        <v>463</v>
      </c>
      <c r="H232" s="119">
        <v>1</v>
      </c>
      <c r="I232" s="120"/>
      <c r="J232" s="121">
        <f>ROUND(I232*H232,2)</f>
        <v>0</v>
      </c>
      <c r="K232" s="167"/>
    </row>
    <row r="233" spans="2:11">
      <c r="B233" s="188"/>
      <c r="C233" s="171"/>
      <c r="D233" s="128" t="s">
        <v>410</v>
      </c>
      <c r="E233" s="169" t="s">
        <v>3</v>
      </c>
      <c r="F233" s="170" t="s">
        <v>2367</v>
      </c>
      <c r="G233" s="171"/>
      <c r="H233" s="172">
        <v>1</v>
      </c>
      <c r="I233" s="171"/>
      <c r="J233" s="171"/>
      <c r="K233" s="189"/>
    </row>
    <row r="234" spans="2:11">
      <c r="B234" s="188"/>
      <c r="C234" s="177"/>
      <c r="D234" s="128" t="s">
        <v>410</v>
      </c>
      <c r="E234" s="175" t="s">
        <v>3</v>
      </c>
      <c r="F234" s="176" t="s">
        <v>425</v>
      </c>
      <c r="G234" s="177"/>
      <c r="H234" s="178">
        <v>1</v>
      </c>
      <c r="I234" s="177"/>
      <c r="J234" s="177"/>
      <c r="K234" s="189"/>
    </row>
    <row r="235" spans="2:11" ht="24">
      <c r="B235" s="188"/>
      <c r="C235" s="115" t="s">
        <v>927</v>
      </c>
      <c r="D235" s="115" t="s">
        <v>145</v>
      </c>
      <c r="E235" s="116" t="s">
        <v>505</v>
      </c>
      <c r="F235" s="117" t="s">
        <v>506</v>
      </c>
      <c r="G235" s="118" t="s">
        <v>507</v>
      </c>
      <c r="H235" s="119">
        <v>1</v>
      </c>
      <c r="I235" s="120"/>
      <c r="J235" s="121">
        <f>ROUND(I235*H235,2)</f>
        <v>0</v>
      </c>
      <c r="K235" s="167"/>
    </row>
    <row r="236" spans="2:11" ht="12">
      <c r="B236" s="188"/>
      <c r="C236" s="115" t="s">
        <v>930</v>
      </c>
      <c r="D236" s="115" t="s">
        <v>145</v>
      </c>
      <c r="E236" s="116" t="s">
        <v>2368</v>
      </c>
      <c r="F236" s="117" t="s">
        <v>2369</v>
      </c>
      <c r="G236" s="118" t="s">
        <v>463</v>
      </c>
      <c r="H236" s="119">
        <v>1</v>
      </c>
      <c r="I236" s="120"/>
      <c r="J236" s="121">
        <f>ROUND(I236*H236,2)</f>
        <v>0</v>
      </c>
      <c r="K236" s="167"/>
    </row>
    <row r="237" spans="2:11">
      <c r="B237" s="188"/>
      <c r="C237" s="171"/>
      <c r="D237" s="128" t="s">
        <v>410</v>
      </c>
      <c r="E237" s="169" t="s">
        <v>3</v>
      </c>
      <c r="F237" s="170" t="s">
        <v>2370</v>
      </c>
      <c r="G237" s="171"/>
      <c r="H237" s="172">
        <v>1</v>
      </c>
      <c r="I237" s="171"/>
      <c r="J237" s="171"/>
      <c r="K237" s="189"/>
    </row>
    <row r="238" spans="2:11">
      <c r="B238" s="188"/>
      <c r="C238" s="177"/>
      <c r="D238" s="128" t="s">
        <v>410</v>
      </c>
      <c r="E238" s="175" t="s">
        <v>3</v>
      </c>
      <c r="F238" s="176" t="s">
        <v>425</v>
      </c>
      <c r="G238" s="177"/>
      <c r="H238" s="178">
        <v>1</v>
      </c>
      <c r="I238" s="177"/>
      <c r="J238" s="177"/>
      <c r="K238" s="189"/>
    </row>
    <row r="239" spans="2:11" ht="24">
      <c r="B239" s="188"/>
      <c r="C239" s="115" t="s">
        <v>933</v>
      </c>
      <c r="D239" s="115" t="s">
        <v>145</v>
      </c>
      <c r="E239" s="116" t="s">
        <v>508</v>
      </c>
      <c r="F239" s="117" t="s">
        <v>509</v>
      </c>
      <c r="G239" s="118" t="s">
        <v>507</v>
      </c>
      <c r="H239" s="119">
        <v>1</v>
      </c>
      <c r="I239" s="120"/>
      <c r="J239" s="121">
        <f>ROUND(I239*H239,2)</f>
        <v>0</v>
      </c>
      <c r="K239" s="167"/>
    </row>
    <row r="240" spans="2:11">
      <c r="B240" s="197"/>
      <c r="C240" s="198"/>
      <c r="D240" s="198"/>
      <c r="E240" s="198"/>
      <c r="F240" s="198"/>
      <c r="G240" s="198"/>
      <c r="H240" s="198"/>
      <c r="I240" s="198"/>
      <c r="J240" s="198"/>
      <c r="K240" s="199"/>
    </row>
  </sheetData>
  <autoFilter ref="C79:K111" xr:uid="{00000000-0009-0000-0000-000002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62EE4-823A-42D8-AD0B-40F31946C97C}">
  <sheetPr>
    <pageSetUpPr fitToPage="1"/>
  </sheetPr>
  <dimension ref="B2:BM106"/>
  <sheetViews>
    <sheetView showGridLines="0" topLeftCell="A76" zoomScaleNormal="100" workbookViewId="0">
      <selection activeCell="H111" sqref="H11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236" t="s">
        <v>6</v>
      </c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2" t="s">
        <v>80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77</v>
      </c>
    </row>
    <row r="4" spans="2:46" ht="24.95" customHeight="1">
      <c r="B4" s="15"/>
      <c r="D4" s="16" t="s">
        <v>122</v>
      </c>
      <c r="L4" s="15"/>
      <c r="M4" s="81" t="s">
        <v>11</v>
      </c>
      <c r="AT4" s="12" t="s">
        <v>4</v>
      </c>
    </row>
    <row r="5" spans="2:46" ht="6.95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234" t="s">
        <v>17</v>
      </c>
      <c r="F7" s="235"/>
      <c r="G7" s="235"/>
      <c r="H7" s="235"/>
      <c r="L7" s="15"/>
    </row>
    <row r="8" spans="2:46" s="1" customFormat="1" ht="12" customHeight="1">
      <c r="B8" s="27"/>
      <c r="D8" s="22" t="s">
        <v>123</v>
      </c>
      <c r="L8" s="27"/>
    </row>
    <row r="9" spans="2:46" s="1" customFormat="1" ht="16.5" customHeight="1">
      <c r="B9" s="27"/>
      <c r="E9" s="232" t="s">
        <v>2371</v>
      </c>
      <c r="F9" s="233"/>
      <c r="G9" s="233"/>
      <c r="H9" s="233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2" t="s">
        <v>18</v>
      </c>
      <c r="F11" s="20" t="s">
        <v>3</v>
      </c>
      <c r="I11" s="22" t="s">
        <v>19</v>
      </c>
      <c r="J11" s="20" t="s">
        <v>3</v>
      </c>
      <c r="L11" s="27"/>
    </row>
    <row r="12" spans="2:46" s="1" customFormat="1" ht="12" customHeight="1">
      <c r="B12" s="27"/>
      <c r="D12" s="22" t="s">
        <v>20</v>
      </c>
      <c r="F12" s="20" t="s">
        <v>21</v>
      </c>
      <c r="I12" s="22" t="s">
        <v>22</v>
      </c>
      <c r="J12" s="44">
        <v>46097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2" t="s">
        <v>23</v>
      </c>
      <c r="I14" s="22" t="s">
        <v>24</v>
      </c>
      <c r="J14" s="20" t="str">
        <f>IF('[1]Rekapitulace stavby'!AN10="","",'[1]Rekapitulace stavby'!AN10)</f>
        <v/>
      </c>
      <c r="L14" s="27"/>
    </row>
    <row r="15" spans="2:46" s="1" customFormat="1" ht="18" customHeight="1">
      <c r="B15" s="27"/>
      <c r="E15" s="20" t="str">
        <f>IF('[1]Rekapitulace stavby'!E11="","",'[1]Rekapitulace stavby'!E11)</f>
        <v xml:space="preserve"> </v>
      </c>
      <c r="I15" s="22" t="s">
        <v>26</v>
      </c>
      <c r="J15" s="20" t="str">
        <f>IF('[1]Rekapitulace stavby'!AN11="","",'[1]Rekapitulace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2" t="s">
        <v>27</v>
      </c>
      <c r="I17" s="22" t="s">
        <v>24</v>
      </c>
      <c r="J17" s="23" t="str">
        <f>'[1]Rekapitulace stavby'!AN13</f>
        <v>Vyplň údaj</v>
      </c>
      <c r="L17" s="27"/>
    </row>
    <row r="18" spans="2:12" s="1" customFormat="1" ht="18" customHeight="1">
      <c r="B18" s="27"/>
      <c r="E18" s="237" t="str">
        <f>'[1]Rekapitulace stavby'!E14</f>
        <v>Vyplň údaj</v>
      </c>
      <c r="F18" s="238"/>
      <c r="G18" s="238"/>
      <c r="H18" s="238"/>
      <c r="I18" s="22" t="s">
        <v>26</v>
      </c>
      <c r="J18" s="23" t="str">
        <f>'[1]Rekapitulace stavby'!AN14</f>
        <v>Vyplň údaj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2" t="s">
        <v>29</v>
      </c>
      <c r="I20" s="22" t="s">
        <v>24</v>
      </c>
      <c r="J20" s="20">
        <f>IF('[1]Rekapitulace stavby'!AN16="","",'[1]Rekapitulace stavby'!AN16)</f>
        <v>46342796</v>
      </c>
      <c r="L20" s="27"/>
    </row>
    <row r="21" spans="2:12" s="1" customFormat="1" ht="18" customHeight="1">
      <c r="B21" s="27"/>
      <c r="E21" s="20" t="str">
        <f>IF('[1]Rekapitulace stavby'!E17="","",'[1]Rekapitulace stavby'!E17)</f>
        <v>OHLA ŽS, a.s., Tuřanka 1554/115b, 627 00 Brno - Slatina</v>
      </c>
      <c r="I21" s="22" t="s">
        <v>26</v>
      </c>
      <c r="J21" s="20" t="str">
        <f>IF('[1]Rekapitulace stavby'!AN17="","",'[1]Rekapitulace stavby'!AN17)</f>
        <v>CZ46342796</v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2" t="s">
        <v>31</v>
      </c>
      <c r="I23" s="22" t="s">
        <v>24</v>
      </c>
      <c r="J23" s="20" t="str">
        <f>IF('[1]Rekapitulace stavby'!AN19="","",'[1]Rekapitulace stavby'!AN19)</f>
        <v/>
      </c>
      <c r="L23" s="27"/>
    </row>
    <row r="24" spans="2:12" s="1" customFormat="1" ht="18" customHeight="1">
      <c r="B24" s="27"/>
      <c r="E24" s="20" t="str">
        <f>IF('[1]Rekapitulace stavby'!E20="","",'[1]Rekapitulace stavby'!E20)</f>
        <v xml:space="preserve"> </v>
      </c>
      <c r="I24" s="22" t="s">
        <v>26</v>
      </c>
      <c r="J24" s="20" t="str">
        <f>IF('[1]Rekapitulace stavby'!AN20="","",'[1]Rekapitulace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2" t="s">
        <v>32</v>
      </c>
      <c r="L26" s="27"/>
    </row>
    <row r="27" spans="2:12" s="7" customFormat="1" ht="16.5" customHeight="1">
      <c r="B27" s="82"/>
      <c r="E27" s="239" t="s">
        <v>3</v>
      </c>
      <c r="F27" s="239"/>
      <c r="G27" s="239"/>
      <c r="H27" s="239"/>
      <c r="L27" s="82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5"/>
      <c r="E29" s="45"/>
      <c r="F29" s="45"/>
      <c r="G29" s="45"/>
      <c r="H29" s="45"/>
      <c r="I29" s="45"/>
      <c r="J29" s="45"/>
      <c r="K29" s="45"/>
      <c r="L29" s="27"/>
    </row>
    <row r="30" spans="2:12" s="1" customFormat="1" ht="25.35" customHeight="1">
      <c r="B30" s="27"/>
      <c r="D30" s="83" t="s">
        <v>34</v>
      </c>
      <c r="J30" s="58">
        <f>ROUND(J80, 2)</f>
        <v>0</v>
      </c>
      <c r="L30" s="27"/>
    </row>
    <row r="31" spans="2:12" s="1" customFormat="1" ht="6.95" customHeight="1">
      <c r="B31" s="27"/>
      <c r="D31" s="45"/>
      <c r="E31" s="45"/>
      <c r="F31" s="45"/>
      <c r="G31" s="45"/>
      <c r="H31" s="45"/>
      <c r="I31" s="45"/>
      <c r="J31" s="45"/>
      <c r="K31" s="45"/>
      <c r="L31" s="27"/>
    </row>
    <row r="32" spans="2:12" s="1" customFormat="1" ht="14.45" customHeight="1">
      <c r="B32" s="27"/>
      <c r="F32" s="30" t="s">
        <v>36</v>
      </c>
      <c r="I32" s="30" t="s">
        <v>35</v>
      </c>
      <c r="J32" s="30" t="s">
        <v>37</v>
      </c>
      <c r="L32" s="27"/>
    </row>
    <row r="33" spans="2:12" s="1" customFormat="1" ht="14.45" customHeight="1">
      <c r="B33" s="27"/>
      <c r="D33" s="47" t="s">
        <v>38</v>
      </c>
      <c r="E33" s="22" t="s">
        <v>39</v>
      </c>
      <c r="F33" s="76">
        <f>J30</f>
        <v>0</v>
      </c>
      <c r="I33" s="84">
        <v>0.21</v>
      </c>
      <c r="J33" s="76">
        <f>F33*I33</f>
        <v>0</v>
      </c>
      <c r="L33" s="27"/>
    </row>
    <row r="34" spans="2:12" s="1" customFormat="1" ht="14.45" customHeight="1">
      <c r="B34" s="27"/>
      <c r="E34" s="22" t="s">
        <v>40</v>
      </c>
      <c r="F34" s="76">
        <f>ROUND((SUM(BF80:BF102)),  2)</f>
        <v>0</v>
      </c>
      <c r="I34" s="84">
        <v>0.12</v>
      </c>
      <c r="J34" s="76">
        <f>ROUND(((SUM(BF80:BF102))*I34),  2)</f>
        <v>0</v>
      </c>
      <c r="L34" s="27"/>
    </row>
    <row r="35" spans="2:12" s="1" customFormat="1" ht="14.45" hidden="1" customHeight="1">
      <c r="B35" s="27"/>
      <c r="E35" s="22" t="s">
        <v>41</v>
      </c>
      <c r="F35" s="76">
        <f>ROUND((SUM(BG80:BG102)),  2)</f>
        <v>0</v>
      </c>
      <c r="I35" s="84">
        <v>0.21</v>
      </c>
      <c r="J35" s="76">
        <f>0</f>
        <v>0</v>
      </c>
      <c r="L35" s="27"/>
    </row>
    <row r="36" spans="2:12" s="1" customFormat="1" ht="14.45" hidden="1" customHeight="1">
      <c r="B36" s="27"/>
      <c r="E36" s="22" t="s">
        <v>42</v>
      </c>
      <c r="F36" s="76">
        <f>ROUND((SUM(BH80:BH102)),  2)</f>
        <v>0</v>
      </c>
      <c r="I36" s="84">
        <v>0.12</v>
      </c>
      <c r="J36" s="76">
        <f>0</f>
        <v>0</v>
      </c>
      <c r="L36" s="27"/>
    </row>
    <row r="37" spans="2:12" s="1" customFormat="1" ht="14.45" hidden="1" customHeight="1">
      <c r="B37" s="27"/>
      <c r="E37" s="22" t="s">
        <v>43</v>
      </c>
      <c r="F37" s="76">
        <f>ROUND((SUM(BI80:BI102)),  2)</f>
        <v>0</v>
      </c>
      <c r="I37" s="84">
        <v>0</v>
      </c>
      <c r="J37" s="76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5"/>
      <c r="D39" s="86" t="s">
        <v>44</v>
      </c>
      <c r="E39" s="49"/>
      <c r="F39" s="49"/>
      <c r="G39" s="87" t="s">
        <v>45</v>
      </c>
      <c r="H39" s="88" t="s">
        <v>46</v>
      </c>
      <c r="I39" s="49"/>
      <c r="J39" s="89">
        <f>SUM(J30:J37)</f>
        <v>0</v>
      </c>
      <c r="K39" s="90"/>
      <c r="L39" s="27"/>
    </row>
    <row r="40" spans="2:12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7"/>
    </row>
    <row r="44" spans="2:12" s="1" customFormat="1" ht="6.95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2:12" s="1" customFormat="1" ht="24.95" customHeight="1">
      <c r="B45" s="27"/>
      <c r="C45" s="16" t="s">
        <v>125</v>
      </c>
      <c r="L45" s="27"/>
    </row>
    <row r="46" spans="2:12" s="1" customFormat="1" ht="6.95" customHeight="1">
      <c r="B46" s="27"/>
      <c r="L46" s="27"/>
    </row>
    <row r="47" spans="2:12" s="1" customFormat="1" ht="12" customHeight="1">
      <c r="B47" s="27"/>
      <c r="C47" s="22" t="s">
        <v>16</v>
      </c>
      <c r="L47" s="27"/>
    </row>
    <row r="48" spans="2:12" s="1" customFormat="1" ht="16.5" customHeight="1">
      <c r="B48" s="27"/>
      <c r="E48" s="234" t="str">
        <f>E7</f>
        <v>INFRASTRUKTURA PRO ELEKTROMOBILITU - lokalita Mírová</v>
      </c>
      <c r="F48" s="235"/>
      <c r="G48" s="235"/>
      <c r="H48" s="235"/>
      <c r="L48" s="27"/>
    </row>
    <row r="49" spans="2:47" s="1" customFormat="1" ht="12" customHeight="1">
      <c r="B49" s="27"/>
      <c r="C49" s="22" t="s">
        <v>123</v>
      </c>
      <c r="L49" s="27"/>
    </row>
    <row r="50" spans="2:47" s="1" customFormat="1" ht="16.5" customHeight="1">
      <c r="B50" s="27"/>
      <c r="E50" s="232" t="str">
        <f>E9</f>
        <v>VON - Vedlejší a ostatní náklady</v>
      </c>
      <c r="F50" s="233"/>
      <c r="G50" s="233"/>
      <c r="H50" s="233"/>
      <c r="L50" s="27"/>
    </row>
    <row r="51" spans="2:47" s="1" customFormat="1" ht="6.95" customHeight="1">
      <c r="B51" s="27"/>
      <c r="L51" s="27"/>
    </row>
    <row r="52" spans="2:47" s="1" customFormat="1" ht="12" customHeight="1">
      <c r="B52" s="27"/>
      <c r="C52" s="22" t="s">
        <v>20</v>
      </c>
      <c r="F52" s="20" t="str">
        <f>F12</f>
        <v xml:space="preserve">k.ú. Vítkovice, p. č. 822 </v>
      </c>
      <c r="I52" s="22" t="s">
        <v>22</v>
      </c>
      <c r="J52" s="44">
        <f>IF(J12="","",J12)</f>
        <v>46097</v>
      </c>
      <c r="L52" s="27"/>
    </row>
    <row r="53" spans="2:47" s="1" customFormat="1" ht="6.95" customHeight="1">
      <c r="B53" s="27"/>
      <c r="L53" s="27"/>
    </row>
    <row r="54" spans="2:47" s="1" customFormat="1" ht="15.2" customHeight="1">
      <c r="B54" s="27"/>
      <c r="C54" s="22" t="s">
        <v>23</v>
      </c>
      <c r="F54" s="20" t="str">
        <f>E15</f>
        <v xml:space="preserve"> </v>
      </c>
      <c r="I54" s="22" t="s">
        <v>29</v>
      </c>
      <c r="J54" s="25" t="str">
        <f>E21</f>
        <v>OHLA ŽS, a.s., Tuřanka 1554/115b, 627 00 Brno - Slatina</v>
      </c>
      <c r="L54" s="27"/>
    </row>
    <row r="55" spans="2:47" s="1" customFormat="1" ht="15.2" customHeight="1">
      <c r="B55" s="27"/>
      <c r="C55" s="22" t="s">
        <v>27</v>
      </c>
      <c r="F55" s="20" t="str">
        <f>IF(E18="","",E18)</f>
        <v>Vyplň údaj</v>
      </c>
      <c r="I55" s="22" t="s">
        <v>31</v>
      </c>
      <c r="J55" s="25" t="str">
        <f>E24</f>
        <v xml:space="preserve"> </v>
      </c>
      <c r="L55" s="27"/>
    </row>
    <row r="56" spans="2:47" s="1" customFormat="1" ht="10.35" customHeight="1">
      <c r="B56" s="27"/>
      <c r="L56" s="27"/>
    </row>
    <row r="57" spans="2:47" s="1" customFormat="1" ht="29.25" customHeight="1">
      <c r="B57" s="27"/>
      <c r="C57" s="91" t="s">
        <v>126</v>
      </c>
      <c r="D57" s="85"/>
      <c r="E57" s="85"/>
      <c r="F57" s="85"/>
      <c r="G57" s="85"/>
      <c r="H57" s="85"/>
      <c r="I57" s="85"/>
      <c r="J57" s="92" t="s">
        <v>127</v>
      </c>
      <c r="K57" s="85"/>
      <c r="L57" s="27"/>
    </row>
    <row r="58" spans="2:47" s="1" customFormat="1" ht="10.35" customHeight="1">
      <c r="B58" s="27"/>
      <c r="L58" s="27"/>
    </row>
    <row r="59" spans="2:47" s="1" customFormat="1" ht="22.9" customHeight="1">
      <c r="B59" s="27"/>
      <c r="C59" s="93" t="s">
        <v>66</v>
      </c>
      <c r="J59" s="58">
        <f>J80</f>
        <v>0</v>
      </c>
      <c r="L59" s="27"/>
      <c r="AU59" s="12" t="s">
        <v>128</v>
      </c>
    </row>
    <row r="60" spans="2:47" s="8" customFormat="1" ht="24.95" customHeight="1">
      <c r="B60" s="94"/>
      <c r="D60" s="138"/>
      <c r="E60" s="95"/>
      <c r="F60" s="95"/>
      <c r="G60" s="95"/>
      <c r="H60" s="95"/>
      <c r="I60" s="95"/>
      <c r="J60" s="96"/>
      <c r="L60" s="94"/>
    </row>
    <row r="61" spans="2:47" s="1" customFormat="1" ht="21.75" customHeight="1">
      <c r="B61" s="27"/>
      <c r="L61" s="27"/>
    </row>
    <row r="62" spans="2:47" s="1" customFormat="1" ht="6.95" customHeight="1"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27"/>
    </row>
    <row r="66" spans="2:63" s="1" customFormat="1" ht="6.95" customHeight="1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27"/>
    </row>
    <row r="67" spans="2:63" s="1" customFormat="1" ht="24.95" customHeight="1">
      <c r="B67" s="27"/>
      <c r="C67" s="16" t="s">
        <v>129</v>
      </c>
      <c r="L67" s="27"/>
    </row>
    <row r="68" spans="2:63" s="1" customFormat="1" ht="6.95" customHeight="1">
      <c r="B68" s="27"/>
      <c r="L68" s="27"/>
    </row>
    <row r="69" spans="2:63" s="1" customFormat="1" ht="12" customHeight="1">
      <c r="B69" s="27"/>
      <c r="C69" s="22" t="s">
        <v>16</v>
      </c>
      <c r="L69" s="27"/>
    </row>
    <row r="70" spans="2:63" s="1" customFormat="1" ht="16.5" customHeight="1">
      <c r="B70" s="27"/>
      <c r="E70" s="234"/>
      <c r="F70" s="235"/>
      <c r="G70" s="235"/>
      <c r="H70" s="235"/>
      <c r="L70" s="27"/>
    </row>
    <row r="71" spans="2:63" s="1" customFormat="1" ht="12" customHeight="1">
      <c r="B71" s="27"/>
      <c r="C71" s="22" t="s">
        <v>123</v>
      </c>
      <c r="L71" s="27"/>
    </row>
    <row r="72" spans="2:63" s="1" customFormat="1" ht="16.5" customHeight="1">
      <c r="B72" s="27"/>
      <c r="E72" s="232" t="str">
        <f>E9</f>
        <v>VON - Vedlejší a ostatní náklady</v>
      </c>
      <c r="F72" s="233"/>
      <c r="G72" s="233"/>
      <c r="H72" s="233"/>
      <c r="L72" s="27"/>
    </row>
    <row r="73" spans="2:63" s="1" customFormat="1" ht="6.95" customHeight="1">
      <c r="B73" s="27"/>
      <c r="L73" s="27"/>
    </row>
    <row r="74" spans="2:63" s="1" customFormat="1" ht="12" customHeight="1">
      <c r="B74" s="27"/>
      <c r="C74" s="22" t="s">
        <v>20</v>
      </c>
      <c r="F74" s="20" t="str">
        <f>F12</f>
        <v xml:space="preserve">k.ú. Vítkovice, p. č. 822 </v>
      </c>
      <c r="I74" s="22" t="s">
        <v>22</v>
      </c>
      <c r="J74" s="44">
        <f>IF(J12="","",J12)</f>
        <v>46097</v>
      </c>
      <c r="L74" s="27"/>
    </row>
    <row r="75" spans="2:63" s="1" customFormat="1" ht="6.95" customHeight="1">
      <c r="B75" s="27"/>
      <c r="L75" s="27"/>
    </row>
    <row r="76" spans="2:63" s="1" customFormat="1" ht="15.2" customHeight="1">
      <c r="B76" s="27"/>
      <c r="C76" s="22" t="s">
        <v>23</v>
      </c>
      <c r="F76" s="20" t="str">
        <f>E15</f>
        <v xml:space="preserve"> </v>
      </c>
      <c r="I76" s="22" t="s">
        <v>29</v>
      </c>
      <c r="J76" s="25" t="str">
        <f>E21</f>
        <v>OHLA ŽS, a.s., Tuřanka 1554/115b, 627 00 Brno - Slatina</v>
      </c>
      <c r="L76" s="27"/>
    </row>
    <row r="77" spans="2:63" s="1" customFormat="1" ht="15.2" customHeight="1">
      <c r="B77" s="27"/>
      <c r="C77" s="22" t="s">
        <v>27</v>
      </c>
      <c r="F77" s="20" t="str">
        <f>IF(E18="","",E18)</f>
        <v>Vyplň údaj</v>
      </c>
      <c r="I77" s="22" t="s">
        <v>31</v>
      </c>
      <c r="J77" s="25" t="str">
        <f>E24</f>
        <v xml:space="preserve"> </v>
      </c>
      <c r="L77" s="27"/>
    </row>
    <row r="78" spans="2:63" s="1" customFormat="1" ht="10.35" customHeight="1">
      <c r="B78" s="27"/>
      <c r="L78" s="27"/>
    </row>
    <row r="79" spans="2:63" s="9" customFormat="1" ht="29.25" customHeight="1">
      <c r="B79" s="97"/>
      <c r="C79" s="98" t="s">
        <v>130</v>
      </c>
      <c r="D79" s="99" t="s">
        <v>53</v>
      </c>
      <c r="E79" s="99" t="s">
        <v>49</v>
      </c>
      <c r="F79" s="99" t="s">
        <v>50</v>
      </c>
      <c r="G79" s="99" t="s">
        <v>131</v>
      </c>
      <c r="H79" s="99" t="s">
        <v>132</v>
      </c>
      <c r="I79" s="99" t="s">
        <v>133</v>
      </c>
      <c r="J79" s="99" t="s">
        <v>127</v>
      </c>
      <c r="K79" s="100" t="s">
        <v>134</v>
      </c>
      <c r="L79" s="97"/>
      <c r="M79" s="51" t="s">
        <v>3</v>
      </c>
      <c r="N79" s="52" t="s">
        <v>38</v>
      </c>
      <c r="O79" s="52" t="s">
        <v>135</v>
      </c>
      <c r="P79" s="52" t="s">
        <v>136</v>
      </c>
      <c r="Q79" s="52" t="s">
        <v>137</v>
      </c>
      <c r="R79" s="52" t="s">
        <v>138</v>
      </c>
      <c r="S79" s="52" t="s">
        <v>139</v>
      </c>
      <c r="T79" s="53" t="s">
        <v>140</v>
      </c>
      <c r="V79" s="52"/>
    </row>
    <row r="80" spans="2:63" s="1" customFormat="1" ht="22.9" customHeight="1">
      <c r="B80" s="27"/>
      <c r="C80" s="56" t="s">
        <v>141</v>
      </c>
      <c r="J80" s="101">
        <f>SUM(J82:J102)</f>
        <v>0</v>
      </c>
      <c r="L80" s="27"/>
      <c r="M80" s="54"/>
      <c r="N80" s="45"/>
      <c r="O80" s="45"/>
      <c r="P80" s="102">
        <f>P81</f>
        <v>0</v>
      </c>
      <c r="Q80" s="45"/>
      <c r="R80" s="102">
        <f>R81</f>
        <v>0</v>
      </c>
      <c r="S80" s="45"/>
      <c r="T80" s="103">
        <f>T81</f>
        <v>0</v>
      </c>
      <c r="V80" s="45"/>
      <c r="AT80" s="12" t="s">
        <v>67</v>
      </c>
      <c r="AU80" s="12" t="s">
        <v>128</v>
      </c>
      <c r="BK80" s="104">
        <f>BK81</f>
        <v>0</v>
      </c>
    </row>
    <row r="81" spans="2:65" s="10" customFormat="1" ht="25.9" customHeight="1">
      <c r="B81" s="105"/>
      <c r="D81" s="106" t="s">
        <v>67</v>
      </c>
      <c r="E81" s="139"/>
      <c r="F81" s="139"/>
      <c r="I81" s="107"/>
      <c r="J81" s="108"/>
      <c r="L81" s="105"/>
      <c r="M81" s="109"/>
      <c r="P81" s="110">
        <f>SUM(P82:P102)</f>
        <v>0</v>
      </c>
      <c r="R81" s="110">
        <f>SUM(R82:R102)</f>
        <v>0</v>
      </c>
      <c r="T81" s="111">
        <f>SUM(T82:T102)</f>
        <v>0</v>
      </c>
      <c r="AR81" s="106" t="s">
        <v>75</v>
      </c>
      <c r="AT81" s="112" t="s">
        <v>67</v>
      </c>
      <c r="AU81" s="112" t="s">
        <v>68</v>
      </c>
      <c r="AY81" s="106" t="s">
        <v>142</v>
      </c>
      <c r="BK81" s="113">
        <f>SUM(BK82:BK102)</f>
        <v>0</v>
      </c>
    </row>
    <row r="82" spans="2:65" s="1" customFormat="1" ht="12">
      <c r="B82" s="27"/>
      <c r="C82" s="115">
        <v>1</v>
      </c>
      <c r="D82" s="115" t="s">
        <v>145</v>
      </c>
      <c r="E82" s="220" t="s">
        <v>2372</v>
      </c>
      <c r="F82" s="117" t="s">
        <v>2373</v>
      </c>
      <c r="G82" s="118" t="s">
        <v>148</v>
      </c>
      <c r="H82" s="119">
        <v>1</v>
      </c>
      <c r="I82" s="120"/>
      <c r="J82" s="121">
        <f>ROUND(I82*H82,2)</f>
        <v>0</v>
      </c>
      <c r="K82" s="117" t="s">
        <v>3</v>
      </c>
      <c r="L82" s="27"/>
      <c r="M82" s="131"/>
      <c r="T82" s="48"/>
      <c r="AT82" s="12"/>
      <c r="AU82" s="12"/>
    </row>
    <row r="83" spans="2:65" s="1" customFormat="1">
      <c r="B83" s="27"/>
      <c r="D83" s="221"/>
      <c r="E83" s="222"/>
      <c r="F83" s="129"/>
      <c r="G83" s="222"/>
      <c r="H83" s="222"/>
      <c r="I83" s="223"/>
      <c r="J83" s="222"/>
      <c r="K83" s="222"/>
      <c r="L83" s="27"/>
      <c r="M83" s="131"/>
      <c r="T83" s="48"/>
      <c r="AT83" s="12"/>
      <c r="AU83" s="12"/>
    </row>
    <row r="84" spans="2:65" s="1" customFormat="1" ht="12">
      <c r="B84" s="27"/>
      <c r="C84" s="115">
        <v>2</v>
      </c>
      <c r="D84" s="115" t="s">
        <v>145</v>
      </c>
      <c r="E84" s="220" t="s">
        <v>2374</v>
      </c>
      <c r="F84" s="224" t="s">
        <v>2375</v>
      </c>
      <c r="G84" s="118" t="s">
        <v>148</v>
      </c>
      <c r="H84" s="119">
        <v>1</v>
      </c>
      <c r="I84" s="120"/>
      <c r="J84" s="121">
        <f>ROUND(I84*H84,2)</f>
        <v>0</v>
      </c>
      <c r="K84" s="117" t="s">
        <v>3</v>
      </c>
      <c r="L84" s="27"/>
      <c r="M84" s="131"/>
      <c r="T84" s="48"/>
      <c r="AT84" s="12"/>
      <c r="AU84" s="12"/>
    </row>
    <row r="85" spans="2:65" s="1" customFormat="1">
      <c r="B85" s="27"/>
      <c r="D85" s="221"/>
      <c r="E85" s="222"/>
      <c r="F85" s="196"/>
      <c r="G85" s="222"/>
      <c r="H85" s="222"/>
      <c r="I85" s="223"/>
      <c r="J85" s="222"/>
      <c r="K85" s="222"/>
      <c r="L85" s="27"/>
      <c r="M85" s="131"/>
      <c r="T85" s="48"/>
      <c r="AT85" s="12"/>
      <c r="AU85" s="12"/>
    </row>
    <row r="86" spans="2:65" s="1" customFormat="1" ht="12">
      <c r="B86" s="27"/>
      <c r="C86" s="115">
        <v>3</v>
      </c>
      <c r="D86" s="115" t="s">
        <v>145</v>
      </c>
      <c r="E86" s="220" t="s">
        <v>2376</v>
      </c>
      <c r="F86" s="224" t="s">
        <v>2377</v>
      </c>
      <c r="G86" s="118" t="s">
        <v>148</v>
      </c>
      <c r="H86" s="119">
        <v>1</v>
      </c>
      <c r="I86" s="120"/>
      <c r="J86" s="121">
        <f>ROUND(I86*H86,2)</f>
        <v>0</v>
      </c>
      <c r="K86" s="117" t="s">
        <v>3</v>
      </c>
      <c r="L86" s="27"/>
      <c r="M86" s="131"/>
      <c r="T86" s="48"/>
      <c r="AT86" s="12"/>
      <c r="AU86" s="12"/>
    </row>
    <row r="87" spans="2:65" s="1" customFormat="1" ht="29.25">
      <c r="B87" s="27"/>
      <c r="C87" s="225"/>
      <c r="D87" s="225"/>
      <c r="E87" s="226"/>
      <c r="F87" s="129" t="s">
        <v>2378</v>
      </c>
      <c r="G87" s="227"/>
      <c r="H87" s="228"/>
      <c r="I87" s="229"/>
      <c r="J87" s="154"/>
      <c r="K87" s="230"/>
      <c r="L87" s="27"/>
      <c r="M87" s="131"/>
      <c r="T87" s="48"/>
      <c r="AT87" s="12"/>
      <c r="AU87" s="12"/>
    </row>
    <row r="88" spans="2:65" s="1" customFormat="1" ht="12">
      <c r="B88" s="27"/>
      <c r="C88" s="115">
        <v>4</v>
      </c>
      <c r="D88" s="115" t="s">
        <v>145</v>
      </c>
      <c r="E88" s="220" t="s">
        <v>2025</v>
      </c>
      <c r="F88" s="224" t="s">
        <v>2026</v>
      </c>
      <c r="G88" s="118" t="s">
        <v>148</v>
      </c>
      <c r="H88" s="119">
        <v>1</v>
      </c>
      <c r="I88" s="120"/>
      <c r="J88" s="121">
        <f>ROUND(I88*H88,2)</f>
        <v>0</v>
      </c>
      <c r="K88" s="117" t="s">
        <v>3</v>
      </c>
      <c r="L88" s="27"/>
      <c r="M88" s="131"/>
      <c r="T88" s="48"/>
      <c r="AT88" s="12"/>
      <c r="AU88" s="12"/>
    </row>
    <row r="89" spans="2:65" s="1" customFormat="1" ht="12">
      <c r="B89" s="27"/>
      <c r="C89" s="225"/>
      <c r="D89" s="225"/>
      <c r="E89" s="226"/>
      <c r="F89" s="129" t="s">
        <v>2379</v>
      </c>
      <c r="G89" s="227"/>
      <c r="H89" s="228"/>
      <c r="I89" s="229"/>
      <c r="J89" s="154"/>
      <c r="K89" s="230"/>
      <c r="L89" s="27"/>
      <c r="M89" s="131"/>
      <c r="T89" s="48"/>
      <c r="AT89" s="12"/>
      <c r="AU89" s="12"/>
    </row>
    <row r="90" spans="2:65" s="1" customFormat="1" ht="12">
      <c r="B90" s="27"/>
      <c r="C90" s="115">
        <v>5</v>
      </c>
      <c r="D90" s="115" t="s">
        <v>145</v>
      </c>
      <c r="E90" s="220" t="s">
        <v>2380</v>
      </c>
      <c r="F90" s="224" t="s">
        <v>2381</v>
      </c>
      <c r="G90" s="118" t="s">
        <v>148</v>
      </c>
      <c r="H90" s="119">
        <v>1</v>
      </c>
      <c r="I90" s="120"/>
      <c r="J90" s="121">
        <f>ROUND(I90*H90,2)</f>
        <v>0</v>
      </c>
      <c r="K90" s="117" t="s">
        <v>3</v>
      </c>
      <c r="L90" s="27"/>
      <c r="M90" s="131"/>
      <c r="T90" s="48"/>
      <c r="AT90" s="12"/>
      <c r="AU90" s="12"/>
    </row>
    <row r="91" spans="2:65" s="1" customFormat="1">
      <c r="B91" s="27"/>
      <c r="D91" s="128"/>
      <c r="F91" s="129" t="s">
        <v>2379</v>
      </c>
      <c r="I91" s="130"/>
      <c r="L91" s="27"/>
      <c r="M91" s="131"/>
      <c r="T91" s="48"/>
      <c r="AT91" s="12"/>
      <c r="AU91" s="12"/>
    </row>
    <row r="92" spans="2:65" s="1" customFormat="1" ht="12" customHeight="1">
      <c r="B92" s="27"/>
      <c r="C92" s="115">
        <v>6</v>
      </c>
      <c r="D92" s="115" t="s">
        <v>145</v>
      </c>
      <c r="E92" s="220" t="s">
        <v>2382</v>
      </c>
      <c r="F92" s="224" t="s">
        <v>2383</v>
      </c>
      <c r="G92" s="118" t="s">
        <v>171</v>
      </c>
      <c r="H92" s="119">
        <v>1</v>
      </c>
      <c r="I92" s="120"/>
      <c r="J92" s="121">
        <f>ROUND(I92*H92,2)</f>
        <v>0</v>
      </c>
      <c r="K92" s="117" t="s">
        <v>3</v>
      </c>
      <c r="L92" s="27"/>
      <c r="M92" s="131"/>
      <c r="T92" s="48"/>
      <c r="AT92" s="12"/>
      <c r="AU92" s="12"/>
    </row>
    <row r="93" spans="2:65" s="1" customFormat="1">
      <c r="B93" s="27"/>
      <c r="D93" s="128"/>
      <c r="F93" s="129"/>
      <c r="I93" s="130"/>
      <c r="L93" s="27"/>
      <c r="M93" s="131"/>
      <c r="T93" s="48"/>
      <c r="AT93" s="12"/>
      <c r="AU93" s="12"/>
    </row>
    <row r="94" spans="2:65" s="1" customFormat="1" ht="12">
      <c r="B94" s="114"/>
      <c r="C94" s="115">
        <v>8</v>
      </c>
      <c r="D94" s="115" t="s">
        <v>145</v>
      </c>
      <c r="E94" s="220" t="s">
        <v>2384</v>
      </c>
      <c r="F94" s="224" t="s">
        <v>2385</v>
      </c>
      <c r="G94" s="118" t="s">
        <v>148</v>
      </c>
      <c r="H94" s="119">
        <v>1</v>
      </c>
      <c r="I94" s="120"/>
      <c r="J94" s="121">
        <f>ROUND(I94*H94,2)</f>
        <v>0</v>
      </c>
      <c r="K94" s="117" t="s">
        <v>3</v>
      </c>
      <c r="L94" s="27"/>
      <c r="M94" s="122" t="s">
        <v>3</v>
      </c>
      <c r="N94" s="123"/>
      <c r="P94" s="124"/>
      <c r="Q94" s="124"/>
      <c r="R94" s="124"/>
      <c r="S94" s="124"/>
      <c r="T94" s="125"/>
      <c r="V94" s="123"/>
      <c r="AR94" s="126" t="s">
        <v>144</v>
      </c>
      <c r="AT94" s="126" t="s">
        <v>145</v>
      </c>
      <c r="AU94" s="126" t="s">
        <v>75</v>
      </c>
      <c r="AY94" s="12" t="s">
        <v>142</v>
      </c>
      <c r="BE94" s="127">
        <f>IF(N94="základní",J94,0)</f>
        <v>0</v>
      </c>
      <c r="BF94" s="127">
        <f>IF(N94="snížená",J94,0)</f>
        <v>0</v>
      </c>
      <c r="BG94" s="127">
        <f>IF(N94="zákl. přenesená",J94,0)</f>
        <v>0</v>
      </c>
      <c r="BH94" s="127">
        <f>IF(N94="sníž. přenesená",J94,0)</f>
        <v>0</v>
      </c>
      <c r="BI94" s="127">
        <f>IF(N94="nulová",J94,0)</f>
        <v>0</v>
      </c>
      <c r="BJ94" s="12" t="s">
        <v>75</v>
      </c>
      <c r="BK94" s="127">
        <f>ROUND(I94*H94,2)</f>
        <v>0</v>
      </c>
      <c r="BL94" s="12" t="s">
        <v>144</v>
      </c>
      <c r="BM94" s="126" t="s">
        <v>144</v>
      </c>
    </row>
    <row r="95" spans="2:65" s="1" customFormat="1" ht="12">
      <c r="B95" s="114"/>
      <c r="C95" s="225"/>
      <c r="D95" s="225"/>
      <c r="E95" s="231"/>
      <c r="F95" s="230"/>
      <c r="G95" s="227"/>
      <c r="H95" s="228"/>
      <c r="I95" s="229"/>
      <c r="J95" s="154"/>
      <c r="K95" s="230"/>
      <c r="L95" s="27"/>
      <c r="M95" s="122"/>
      <c r="N95" s="123"/>
      <c r="P95" s="124"/>
      <c r="Q95" s="124"/>
      <c r="R95" s="124"/>
      <c r="S95" s="124"/>
      <c r="T95" s="125"/>
      <c r="V95" s="123"/>
      <c r="AR95" s="126"/>
      <c r="AT95" s="126"/>
      <c r="AU95" s="126"/>
      <c r="AY95" s="12"/>
      <c r="BE95" s="127"/>
      <c r="BF95" s="127"/>
      <c r="BG95" s="127"/>
      <c r="BH95" s="127"/>
      <c r="BI95" s="127"/>
      <c r="BJ95" s="12"/>
      <c r="BK95" s="127"/>
      <c r="BL95" s="12"/>
      <c r="BM95" s="126"/>
    </row>
    <row r="96" spans="2:65" s="1" customFormat="1" ht="36">
      <c r="B96" s="114"/>
      <c r="C96" s="115">
        <v>9</v>
      </c>
      <c r="D96" s="115" t="s">
        <v>145</v>
      </c>
      <c r="E96" s="220" t="s">
        <v>2386</v>
      </c>
      <c r="F96" s="224" t="s">
        <v>2387</v>
      </c>
      <c r="G96" s="118" t="s">
        <v>414</v>
      </c>
      <c r="H96" s="119">
        <v>80</v>
      </c>
      <c r="I96" s="120"/>
      <c r="J96" s="121">
        <f>ROUND(I96*H96,2)</f>
        <v>0</v>
      </c>
      <c r="K96" s="117" t="s">
        <v>3</v>
      </c>
      <c r="L96" s="27"/>
      <c r="M96" s="122"/>
      <c r="N96" s="123"/>
      <c r="P96" s="124"/>
      <c r="Q96" s="124"/>
      <c r="R96" s="124"/>
      <c r="S96" s="124"/>
      <c r="T96" s="125"/>
      <c r="V96" s="123"/>
      <c r="AR96" s="126"/>
      <c r="AT96" s="126"/>
      <c r="AU96" s="126"/>
      <c r="AY96" s="12"/>
      <c r="BE96" s="127"/>
      <c r="BF96" s="127"/>
      <c r="BG96" s="127"/>
      <c r="BH96" s="127"/>
      <c r="BI96" s="127"/>
      <c r="BJ96" s="12"/>
      <c r="BK96" s="127"/>
      <c r="BL96" s="12"/>
      <c r="BM96" s="126"/>
    </row>
    <row r="97" spans="2:65" s="1" customFormat="1" ht="12">
      <c r="B97" s="114"/>
      <c r="C97" s="225"/>
      <c r="D97" s="225"/>
      <c r="E97" s="231"/>
      <c r="F97" s="230"/>
      <c r="G97" s="227"/>
      <c r="H97" s="228"/>
      <c r="I97" s="229"/>
      <c r="J97" s="154"/>
      <c r="K97" s="230"/>
      <c r="L97" s="27"/>
      <c r="M97" s="122"/>
      <c r="N97" s="123"/>
      <c r="P97" s="124"/>
      <c r="Q97" s="124"/>
      <c r="R97" s="124"/>
      <c r="S97" s="124"/>
      <c r="T97" s="125"/>
      <c r="V97" s="123"/>
      <c r="AR97" s="126"/>
      <c r="AT97" s="126"/>
      <c r="AU97" s="126"/>
      <c r="AY97" s="12"/>
      <c r="BE97" s="127"/>
      <c r="BF97" s="127"/>
      <c r="BG97" s="127"/>
      <c r="BH97" s="127"/>
      <c r="BI97" s="127"/>
      <c r="BJ97" s="12"/>
      <c r="BK97" s="127"/>
      <c r="BL97" s="12"/>
      <c r="BM97" s="126"/>
    </row>
    <row r="98" spans="2:65" s="1" customFormat="1" ht="24">
      <c r="B98" s="114"/>
      <c r="C98" s="115">
        <v>10</v>
      </c>
      <c r="D98" s="115" t="s">
        <v>145</v>
      </c>
      <c r="E98" s="220" t="s">
        <v>2388</v>
      </c>
      <c r="F98" s="224" t="s">
        <v>2389</v>
      </c>
      <c r="G98" s="118" t="s">
        <v>148</v>
      </c>
      <c r="H98" s="119">
        <v>1</v>
      </c>
      <c r="I98" s="120"/>
      <c r="J98" s="121">
        <f>ROUND(I98*H98,2)</f>
        <v>0</v>
      </c>
      <c r="K98" s="117" t="s">
        <v>3</v>
      </c>
      <c r="L98" s="27"/>
      <c r="M98" s="122"/>
      <c r="N98" s="123"/>
      <c r="P98" s="124"/>
      <c r="Q98" s="124"/>
      <c r="R98" s="124"/>
      <c r="S98" s="124"/>
      <c r="T98" s="125"/>
      <c r="V98" s="123"/>
      <c r="AR98" s="126"/>
      <c r="AT98" s="126"/>
      <c r="AU98" s="126"/>
      <c r="AY98" s="12"/>
      <c r="BE98" s="127"/>
      <c r="BF98" s="127"/>
      <c r="BG98" s="127"/>
      <c r="BH98" s="127"/>
      <c r="BI98" s="127"/>
      <c r="BJ98" s="12"/>
      <c r="BK98" s="127"/>
      <c r="BL98" s="12"/>
      <c r="BM98" s="126"/>
    </row>
    <row r="99" spans="2:65" s="1" customFormat="1" ht="12">
      <c r="B99" s="114"/>
      <c r="C99" s="225"/>
      <c r="D99" s="225"/>
      <c r="E99" s="231"/>
      <c r="F99" s="230"/>
      <c r="G99" s="227"/>
      <c r="H99" s="228"/>
      <c r="I99" s="229"/>
      <c r="J99" s="154"/>
      <c r="K99" s="230"/>
      <c r="L99" s="27"/>
      <c r="M99" s="122"/>
      <c r="N99" s="123"/>
      <c r="P99" s="124"/>
      <c r="Q99" s="124"/>
      <c r="R99" s="124"/>
      <c r="S99" s="124"/>
      <c r="T99" s="125"/>
      <c r="V99" s="123"/>
      <c r="AR99" s="126"/>
      <c r="AT99" s="126"/>
      <c r="AU99" s="126"/>
      <c r="AY99" s="12"/>
      <c r="BE99" s="127"/>
      <c r="BF99" s="127"/>
      <c r="BG99" s="127"/>
      <c r="BH99" s="127"/>
      <c r="BI99" s="127"/>
      <c r="BJ99" s="12"/>
      <c r="BK99" s="127"/>
      <c r="BL99" s="12"/>
      <c r="BM99" s="126"/>
    </row>
    <row r="100" spans="2:65" s="1" customFormat="1" ht="12">
      <c r="B100" s="114"/>
      <c r="C100" s="115">
        <v>11</v>
      </c>
      <c r="D100" s="115" t="s">
        <v>145</v>
      </c>
      <c r="E100" s="116"/>
      <c r="F100" s="117" t="s">
        <v>2390</v>
      </c>
      <c r="G100" s="118" t="s">
        <v>148</v>
      </c>
      <c r="H100" s="119">
        <v>1</v>
      </c>
      <c r="I100" s="120"/>
      <c r="J100" s="121">
        <f>ROUND(I100*H100,2)</f>
        <v>0</v>
      </c>
      <c r="K100" s="117" t="s">
        <v>3</v>
      </c>
      <c r="L100" s="27"/>
      <c r="M100" s="122"/>
      <c r="N100" s="123"/>
      <c r="P100" s="124"/>
      <c r="Q100" s="124"/>
      <c r="R100" s="124"/>
      <c r="S100" s="124"/>
      <c r="T100" s="125"/>
      <c r="V100" s="123"/>
      <c r="AR100" s="126"/>
      <c r="AT100" s="126"/>
      <c r="AU100" s="126"/>
      <c r="AY100" s="12"/>
      <c r="BE100" s="127"/>
      <c r="BF100" s="127"/>
      <c r="BG100" s="127"/>
      <c r="BH100" s="127"/>
      <c r="BI100" s="127"/>
      <c r="BJ100" s="12"/>
      <c r="BK100" s="127"/>
      <c r="BL100" s="12"/>
      <c r="BM100" s="126"/>
    </row>
    <row r="101" spans="2:65" s="1" customFormat="1" ht="12">
      <c r="B101" s="114"/>
      <c r="C101" s="225"/>
      <c r="D101" s="225"/>
      <c r="E101" s="231"/>
      <c r="F101" s="230"/>
      <c r="G101" s="227"/>
      <c r="H101" s="228"/>
      <c r="I101" s="229"/>
      <c r="J101" s="154"/>
      <c r="K101" s="230"/>
      <c r="L101" s="27"/>
      <c r="M101" s="122"/>
      <c r="N101" s="123"/>
      <c r="P101" s="124"/>
      <c r="Q101" s="124"/>
      <c r="R101" s="124"/>
      <c r="S101" s="124"/>
      <c r="T101" s="125"/>
      <c r="V101" s="123"/>
      <c r="AR101" s="126"/>
      <c r="AT101" s="126"/>
      <c r="AU101" s="126"/>
      <c r="AY101" s="12"/>
      <c r="BE101" s="127"/>
      <c r="BF101" s="127"/>
      <c r="BG101" s="127"/>
      <c r="BH101" s="127"/>
      <c r="BI101" s="127"/>
      <c r="BJ101" s="12"/>
      <c r="BK101" s="127"/>
      <c r="BL101" s="12"/>
      <c r="BM101" s="126"/>
    </row>
    <row r="102" spans="2:65" s="1" customFormat="1" ht="12">
      <c r="B102" s="114"/>
      <c r="C102" s="115">
        <v>12</v>
      </c>
      <c r="D102" s="115" t="s">
        <v>145</v>
      </c>
      <c r="E102" s="116"/>
      <c r="F102" s="117" t="s">
        <v>2391</v>
      </c>
      <c r="G102" s="118" t="s">
        <v>148</v>
      </c>
      <c r="H102" s="119">
        <v>1</v>
      </c>
      <c r="I102" s="120"/>
      <c r="J102" s="121">
        <f>ROUND(I102*H102,2)</f>
        <v>0</v>
      </c>
      <c r="K102" s="117" t="s">
        <v>3</v>
      </c>
      <c r="L102" s="27"/>
      <c r="M102" s="122"/>
      <c r="N102" s="123"/>
      <c r="P102" s="124"/>
      <c r="Q102" s="124"/>
      <c r="R102" s="124"/>
      <c r="S102" s="124"/>
      <c r="T102" s="125"/>
      <c r="V102" s="123"/>
      <c r="AR102" s="126"/>
      <c r="AT102" s="126"/>
      <c r="AU102" s="126"/>
      <c r="AY102" s="12"/>
      <c r="BE102" s="127"/>
      <c r="BF102" s="127"/>
      <c r="BG102" s="127"/>
      <c r="BH102" s="127"/>
      <c r="BI102" s="127"/>
      <c r="BJ102" s="12"/>
      <c r="BK102" s="127"/>
      <c r="BL102" s="12"/>
      <c r="BM102" s="126"/>
    </row>
    <row r="103" spans="2:65" s="1" customFormat="1"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27"/>
    </row>
    <row r="104" spans="2:65" ht="12">
      <c r="V104" s="123"/>
    </row>
    <row r="105" spans="2:65">
      <c r="V105" s="133"/>
    </row>
    <row r="106" spans="2:65">
      <c r="J106" s="140"/>
    </row>
  </sheetData>
  <autoFilter ref="C79:K102" xr:uid="{00000000-0009-0000-0000-000002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rintOptions headings="1"/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3713D-F139-48DD-A8F9-63A0415366EC}">
  <dimension ref="A1"/>
  <sheetViews>
    <sheetView topLeftCell="A31" workbookViewId="0">
      <selection activeCell="R68" sqref="R68"/>
    </sheetView>
  </sheetViews>
  <sheetFormatPr defaultRowHeight="11.2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12"/>
  <sheetViews>
    <sheetView showGridLines="0" topLeftCell="D95" workbookViewId="0">
      <selection activeCell="W103" sqref="W10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6" t="s">
        <v>6</v>
      </c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2" t="s">
        <v>86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77</v>
      </c>
    </row>
    <row r="4" spans="2:46" ht="24.95" customHeight="1">
      <c r="B4" s="15"/>
      <c r="D4" s="16" t="s">
        <v>122</v>
      </c>
      <c r="L4" s="15"/>
      <c r="M4" s="81" t="s">
        <v>11</v>
      </c>
      <c r="AT4" s="12" t="s">
        <v>4</v>
      </c>
    </row>
    <row r="5" spans="2:46" ht="6.95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234" t="str">
        <f>'Rekapitulace stavby'!K6</f>
        <v>INFRASTRUKTURA PRO ELEKTROMOBILITU - lokalita Mírová</v>
      </c>
      <c r="F7" s="235"/>
      <c r="G7" s="235"/>
      <c r="H7" s="235"/>
      <c r="L7" s="15"/>
    </row>
    <row r="8" spans="2:46" s="1" customFormat="1" ht="12" customHeight="1">
      <c r="B8" s="27"/>
      <c r="D8" s="22" t="s">
        <v>123</v>
      </c>
      <c r="L8" s="27"/>
    </row>
    <row r="9" spans="2:46" s="1" customFormat="1" ht="16.5" customHeight="1">
      <c r="B9" s="27"/>
      <c r="E9" s="232" t="s">
        <v>124</v>
      </c>
      <c r="F9" s="233"/>
      <c r="G9" s="233"/>
      <c r="H9" s="233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2" t="s">
        <v>18</v>
      </c>
      <c r="F11" s="20" t="s">
        <v>3</v>
      </c>
      <c r="I11" s="22" t="s">
        <v>19</v>
      </c>
      <c r="J11" s="20" t="s">
        <v>3</v>
      </c>
      <c r="L11" s="27"/>
    </row>
    <row r="12" spans="2:46" s="1" customFormat="1" ht="12" customHeight="1">
      <c r="B12" s="27"/>
      <c r="D12" s="22" t="s">
        <v>20</v>
      </c>
      <c r="F12" s="20" t="s">
        <v>21</v>
      </c>
      <c r="I12" s="22" t="s">
        <v>22</v>
      </c>
      <c r="J12" s="44">
        <f>'Rekapitulace stavby'!AN8</f>
        <v>46097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2" t="s">
        <v>23</v>
      </c>
      <c r="I14" s="22" t="s">
        <v>24</v>
      </c>
      <c r="J14" s="20" t="str">
        <f>IF('Rekapitulace stavby'!AN10="","",'Rekapitulace stavby'!AN10)</f>
        <v/>
      </c>
      <c r="L14" s="27"/>
    </row>
    <row r="15" spans="2:46" s="1" customFormat="1" ht="18" customHeight="1">
      <c r="B15" s="27"/>
      <c r="E15" s="20" t="str">
        <f>IF('Rekapitulace stavby'!E11="","",'Rekapitulace stavby'!E11)</f>
        <v xml:space="preserve"> </v>
      </c>
      <c r="I15" s="22" t="s">
        <v>26</v>
      </c>
      <c r="J15" s="20" t="str">
        <f>IF('Rekapitulace stavby'!AN11="","",'Rekapitulace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2" t="s">
        <v>27</v>
      </c>
      <c r="I17" s="22" t="s">
        <v>24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237" t="str">
        <f>'Rekapitulace stavby'!E14</f>
        <v>Vyplň údaj</v>
      </c>
      <c r="F18" s="238"/>
      <c r="G18" s="238"/>
      <c r="H18" s="238"/>
      <c r="I18" s="22" t="s">
        <v>26</v>
      </c>
      <c r="J18" s="23" t="str">
        <f>'Rekapitulace stavby'!AN14</f>
        <v>Vyplň údaj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2" t="s">
        <v>29</v>
      </c>
      <c r="I20" s="22" t="s">
        <v>24</v>
      </c>
      <c r="J20" s="20" t="str">
        <f>IF('Rekapitulace stavby'!AN16="","",'Rekapitulace stavby'!AN16)</f>
        <v/>
      </c>
      <c r="L20" s="27"/>
    </row>
    <row r="21" spans="2:12" s="1" customFormat="1" ht="18" customHeight="1">
      <c r="B21" s="27"/>
      <c r="E21" s="20" t="str">
        <f>IF('Rekapitulace stavby'!E17="","",'Rekapitulace stavby'!E17)</f>
        <v xml:space="preserve"> </v>
      </c>
      <c r="I21" s="22" t="s">
        <v>26</v>
      </c>
      <c r="J21" s="20" t="str">
        <f>IF('Rekapitulace stavby'!AN17="","",'Rekapitulace stavby'!AN17)</f>
        <v/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2" t="s">
        <v>31</v>
      </c>
      <c r="I23" s="22" t="s">
        <v>24</v>
      </c>
      <c r="J23" s="20" t="str">
        <f>IF('Rekapitulace stavby'!AN19="","",'Rekapitulace stavby'!AN19)</f>
        <v/>
      </c>
      <c r="L23" s="27"/>
    </row>
    <row r="24" spans="2:12" s="1" customFormat="1" ht="18" customHeight="1">
      <c r="B24" s="27"/>
      <c r="E24" s="20" t="str">
        <f>IF('Rekapitulace stavby'!E20="","",'Rekapitulace stavby'!E20)</f>
        <v xml:space="preserve"> </v>
      </c>
      <c r="I24" s="22" t="s">
        <v>26</v>
      </c>
      <c r="J24" s="20" t="str">
        <f>IF('Rekapitulace stavby'!AN20="","",'Rekapitulace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2" t="s">
        <v>32</v>
      </c>
      <c r="L26" s="27"/>
    </row>
    <row r="27" spans="2:12" s="7" customFormat="1" ht="16.5" customHeight="1">
      <c r="B27" s="82"/>
      <c r="E27" s="239" t="s">
        <v>3</v>
      </c>
      <c r="F27" s="239"/>
      <c r="G27" s="239"/>
      <c r="H27" s="239"/>
      <c r="L27" s="82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5"/>
      <c r="E29" s="45"/>
      <c r="F29" s="45"/>
      <c r="G29" s="45"/>
      <c r="H29" s="45"/>
      <c r="I29" s="45"/>
      <c r="J29" s="45"/>
      <c r="K29" s="45"/>
      <c r="L29" s="27"/>
    </row>
    <row r="30" spans="2:12" s="1" customFormat="1" ht="25.35" customHeight="1">
      <c r="B30" s="27"/>
      <c r="D30" s="83" t="s">
        <v>34</v>
      </c>
      <c r="J30" s="58">
        <f>ROUND(J80, 2)</f>
        <v>0</v>
      </c>
      <c r="L30" s="27"/>
    </row>
    <row r="31" spans="2:12" s="1" customFormat="1" ht="6.95" customHeight="1">
      <c r="B31" s="27"/>
      <c r="D31" s="45"/>
      <c r="E31" s="45"/>
      <c r="F31" s="45"/>
      <c r="G31" s="45"/>
      <c r="H31" s="45"/>
      <c r="I31" s="45"/>
      <c r="J31" s="45"/>
      <c r="K31" s="45"/>
      <c r="L31" s="27"/>
    </row>
    <row r="32" spans="2:12" s="1" customFormat="1" ht="14.45" customHeight="1">
      <c r="B32" s="27"/>
      <c r="F32" s="30" t="s">
        <v>36</v>
      </c>
      <c r="I32" s="30" t="s">
        <v>35</v>
      </c>
      <c r="J32" s="30" t="s">
        <v>37</v>
      </c>
      <c r="L32" s="27"/>
    </row>
    <row r="33" spans="2:12" s="1" customFormat="1" ht="14.45" customHeight="1">
      <c r="B33" s="27"/>
      <c r="D33" s="47" t="s">
        <v>38</v>
      </c>
      <c r="E33" s="22" t="s">
        <v>39</v>
      </c>
      <c r="F33" s="76">
        <f>J30</f>
        <v>0</v>
      </c>
      <c r="I33" s="84">
        <v>0.21</v>
      </c>
      <c r="J33" s="76">
        <f>F33*I33</f>
        <v>0</v>
      </c>
      <c r="L33" s="27"/>
    </row>
    <row r="34" spans="2:12" s="1" customFormat="1" ht="14.45" customHeight="1">
      <c r="B34" s="27"/>
      <c r="E34" s="22" t="s">
        <v>40</v>
      </c>
      <c r="F34" s="76">
        <f>ROUND((SUM(BF80:BF108)),  2)</f>
        <v>0</v>
      </c>
      <c r="I34" s="84">
        <v>0.12</v>
      </c>
      <c r="J34" s="76">
        <f>ROUND(((SUM(BF80:BF108))*I34),  2)</f>
        <v>0</v>
      </c>
      <c r="L34" s="27"/>
    </row>
    <row r="35" spans="2:12" s="1" customFormat="1" ht="14.45" hidden="1" customHeight="1">
      <c r="B35" s="27"/>
      <c r="E35" s="22" t="s">
        <v>41</v>
      </c>
      <c r="F35" s="76">
        <f>ROUND((SUM(BG80:BG108)),  2)</f>
        <v>0</v>
      </c>
      <c r="I35" s="84">
        <v>0.21</v>
      </c>
      <c r="J35" s="76">
        <f>0</f>
        <v>0</v>
      </c>
      <c r="L35" s="27"/>
    </row>
    <row r="36" spans="2:12" s="1" customFormat="1" ht="14.45" hidden="1" customHeight="1">
      <c r="B36" s="27"/>
      <c r="E36" s="22" t="s">
        <v>42</v>
      </c>
      <c r="F36" s="76">
        <f>ROUND((SUM(BH80:BH108)),  2)</f>
        <v>0</v>
      </c>
      <c r="I36" s="84">
        <v>0.12</v>
      </c>
      <c r="J36" s="76">
        <f>0</f>
        <v>0</v>
      </c>
      <c r="L36" s="27"/>
    </row>
    <row r="37" spans="2:12" s="1" customFormat="1" ht="14.45" hidden="1" customHeight="1">
      <c r="B37" s="27"/>
      <c r="E37" s="22" t="s">
        <v>43</v>
      </c>
      <c r="F37" s="76">
        <f>ROUND((SUM(BI80:BI108)),  2)</f>
        <v>0</v>
      </c>
      <c r="I37" s="84">
        <v>0</v>
      </c>
      <c r="J37" s="76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5"/>
      <c r="D39" s="86" t="s">
        <v>44</v>
      </c>
      <c r="E39" s="49"/>
      <c r="F39" s="49"/>
      <c r="G39" s="87" t="s">
        <v>45</v>
      </c>
      <c r="H39" s="88" t="s">
        <v>46</v>
      </c>
      <c r="I39" s="49"/>
      <c r="J39" s="89">
        <f>SUM(J30:J37)</f>
        <v>0</v>
      </c>
      <c r="K39" s="90"/>
      <c r="L39" s="27"/>
    </row>
    <row r="40" spans="2:12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7"/>
    </row>
    <row r="44" spans="2:12" s="1" customFormat="1" ht="6.95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2:12" s="1" customFormat="1" ht="24.95" customHeight="1">
      <c r="B45" s="27"/>
      <c r="C45" s="16" t="s">
        <v>125</v>
      </c>
      <c r="L45" s="27"/>
    </row>
    <row r="46" spans="2:12" s="1" customFormat="1" ht="6.95" customHeight="1">
      <c r="B46" s="27"/>
      <c r="L46" s="27"/>
    </row>
    <row r="47" spans="2:12" s="1" customFormat="1" ht="12" customHeight="1">
      <c r="B47" s="27"/>
      <c r="C47" s="22" t="s">
        <v>16</v>
      </c>
      <c r="L47" s="27"/>
    </row>
    <row r="48" spans="2:12" s="1" customFormat="1" ht="16.5" customHeight="1">
      <c r="B48" s="27"/>
      <c r="E48" s="234" t="str">
        <f>E7</f>
        <v>INFRASTRUKTURA PRO ELEKTROMOBILITU - lokalita Mírová</v>
      </c>
      <c r="F48" s="235"/>
      <c r="G48" s="235"/>
      <c r="H48" s="235"/>
      <c r="L48" s="27"/>
    </row>
    <row r="49" spans="2:47" s="1" customFormat="1" ht="12" customHeight="1">
      <c r="B49" s="27"/>
      <c r="C49" s="22" t="s">
        <v>123</v>
      </c>
      <c r="L49" s="27"/>
    </row>
    <row r="50" spans="2:47" s="1" customFormat="1" ht="16.5" customHeight="1">
      <c r="B50" s="27"/>
      <c r="E50" s="232" t="str">
        <f>E9</f>
        <v>PS01.1 - Střídavá část - rozvodna 22 kV</v>
      </c>
      <c r="F50" s="233"/>
      <c r="G50" s="233"/>
      <c r="H50" s="233"/>
      <c r="L50" s="27"/>
    </row>
    <row r="51" spans="2:47" s="1" customFormat="1" ht="6.95" customHeight="1">
      <c r="B51" s="27"/>
      <c r="L51" s="27"/>
    </row>
    <row r="52" spans="2:47" s="1" customFormat="1" ht="12" customHeight="1">
      <c r="B52" s="27"/>
      <c r="C52" s="22" t="s">
        <v>20</v>
      </c>
      <c r="F52" s="20" t="str">
        <f>F12</f>
        <v xml:space="preserve">k.ú. Vítkovice, p. č. 822 </v>
      </c>
      <c r="I52" s="22" t="s">
        <v>22</v>
      </c>
      <c r="J52" s="44">
        <f>IF(J12="","",J12)</f>
        <v>46097</v>
      </c>
      <c r="L52" s="27"/>
    </row>
    <row r="53" spans="2:47" s="1" customFormat="1" ht="6.95" customHeight="1">
      <c r="B53" s="27"/>
      <c r="L53" s="27"/>
    </row>
    <row r="54" spans="2:47" s="1" customFormat="1" ht="15.2" customHeight="1">
      <c r="B54" s="27"/>
      <c r="C54" s="22" t="s">
        <v>23</v>
      </c>
      <c r="F54" s="20" t="str">
        <f>E15</f>
        <v xml:space="preserve"> </v>
      </c>
      <c r="I54" s="22" t="s">
        <v>29</v>
      </c>
      <c r="J54" s="25" t="str">
        <f>E21</f>
        <v xml:space="preserve"> </v>
      </c>
      <c r="L54" s="27"/>
    </row>
    <row r="55" spans="2:47" s="1" customFormat="1" ht="15.2" customHeight="1">
      <c r="B55" s="27"/>
      <c r="C55" s="22" t="s">
        <v>27</v>
      </c>
      <c r="F55" s="20" t="str">
        <f>IF(E18="","",E18)</f>
        <v>Vyplň údaj</v>
      </c>
      <c r="I55" s="22" t="s">
        <v>31</v>
      </c>
      <c r="J55" s="25" t="str">
        <f>E24</f>
        <v xml:space="preserve"> </v>
      </c>
      <c r="L55" s="27"/>
    </row>
    <row r="56" spans="2:47" s="1" customFormat="1" ht="10.35" customHeight="1">
      <c r="B56" s="27"/>
      <c r="L56" s="27"/>
    </row>
    <row r="57" spans="2:47" s="1" customFormat="1" ht="29.25" customHeight="1">
      <c r="B57" s="27"/>
      <c r="C57" s="91" t="s">
        <v>126</v>
      </c>
      <c r="D57" s="85"/>
      <c r="E57" s="85"/>
      <c r="F57" s="85"/>
      <c r="G57" s="85"/>
      <c r="H57" s="85"/>
      <c r="I57" s="85"/>
      <c r="J57" s="92" t="s">
        <v>127</v>
      </c>
      <c r="K57" s="85"/>
      <c r="L57" s="27"/>
    </row>
    <row r="58" spans="2:47" s="1" customFormat="1" ht="10.35" customHeight="1">
      <c r="B58" s="27"/>
      <c r="L58" s="27"/>
    </row>
    <row r="59" spans="2:47" s="1" customFormat="1" ht="22.9" customHeight="1">
      <c r="B59" s="27"/>
      <c r="C59" s="93" t="s">
        <v>66</v>
      </c>
      <c r="J59" s="58">
        <f>J80</f>
        <v>0</v>
      </c>
      <c r="L59" s="27"/>
      <c r="AU59" s="12" t="s">
        <v>128</v>
      </c>
    </row>
    <row r="60" spans="2:47" s="8" customFormat="1" ht="24.95" customHeight="1">
      <c r="B60" s="94"/>
      <c r="D60" s="138"/>
      <c r="E60" s="95"/>
      <c r="F60" s="95"/>
      <c r="G60" s="95"/>
      <c r="H60" s="95"/>
      <c r="I60" s="95"/>
      <c r="J60" s="96"/>
      <c r="L60" s="94"/>
    </row>
    <row r="61" spans="2:47" s="1" customFormat="1" ht="21.75" customHeight="1">
      <c r="B61" s="27"/>
      <c r="L61" s="27"/>
    </row>
    <row r="62" spans="2:47" s="1" customFormat="1" ht="6.95" customHeight="1"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27"/>
    </row>
    <row r="66" spans="2:63" s="1" customFormat="1" ht="6.95" customHeight="1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27"/>
    </row>
    <row r="67" spans="2:63" s="1" customFormat="1" ht="24.95" customHeight="1">
      <c r="B67" s="27"/>
      <c r="C67" s="16" t="s">
        <v>129</v>
      </c>
      <c r="L67" s="27"/>
    </row>
    <row r="68" spans="2:63" s="1" customFormat="1" ht="6.95" customHeight="1">
      <c r="B68" s="27"/>
      <c r="L68" s="27"/>
    </row>
    <row r="69" spans="2:63" s="1" customFormat="1" ht="12" customHeight="1">
      <c r="B69" s="27"/>
      <c r="C69" s="22" t="s">
        <v>16</v>
      </c>
      <c r="L69" s="27"/>
    </row>
    <row r="70" spans="2:63" s="1" customFormat="1" ht="16.5" customHeight="1">
      <c r="B70" s="27"/>
      <c r="E70" s="234" t="str">
        <f>E7</f>
        <v>INFRASTRUKTURA PRO ELEKTROMOBILITU - lokalita Mírová</v>
      </c>
      <c r="F70" s="235"/>
      <c r="G70" s="235"/>
      <c r="H70" s="235"/>
      <c r="L70" s="27"/>
    </row>
    <row r="71" spans="2:63" s="1" customFormat="1" ht="12" customHeight="1">
      <c r="B71" s="27"/>
      <c r="C71" s="22" t="s">
        <v>123</v>
      </c>
      <c r="L71" s="27"/>
    </row>
    <row r="72" spans="2:63" s="1" customFormat="1" ht="16.5" customHeight="1">
      <c r="B72" s="27"/>
      <c r="E72" s="232" t="str">
        <f>E9</f>
        <v>PS01.1 - Střídavá část - rozvodna 22 kV</v>
      </c>
      <c r="F72" s="233"/>
      <c r="G72" s="233"/>
      <c r="H72" s="233"/>
      <c r="L72" s="27"/>
    </row>
    <row r="73" spans="2:63" s="1" customFormat="1" ht="6.95" customHeight="1">
      <c r="B73" s="27"/>
      <c r="L73" s="27"/>
    </row>
    <row r="74" spans="2:63" s="1" customFormat="1" ht="12" customHeight="1">
      <c r="B74" s="27"/>
      <c r="C74" s="22" t="s">
        <v>20</v>
      </c>
      <c r="F74" s="20" t="str">
        <f>F12</f>
        <v xml:space="preserve">k.ú. Vítkovice, p. č. 822 </v>
      </c>
      <c r="I74" s="22" t="s">
        <v>22</v>
      </c>
      <c r="J74" s="44">
        <f>IF(J12="","",J12)</f>
        <v>46097</v>
      </c>
      <c r="L74" s="27"/>
    </row>
    <row r="75" spans="2:63" s="1" customFormat="1" ht="6.95" customHeight="1">
      <c r="B75" s="27"/>
      <c r="L75" s="27"/>
    </row>
    <row r="76" spans="2:63" s="1" customFormat="1" ht="15.2" customHeight="1">
      <c r="B76" s="27"/>
      <c r="C76" s="22" t="s">
        <v>23</v>
      </c>
      <c r="F76" s="20" t="str">
        <f>E15</f>
        <v xml:space="preserve"> </v>
      </c>
      <c r="I76" s="22" t="s">
        <v>29</v>
      </c>
      <c r="J76" s="25" t="str">
        <f>E21</f>
        <v xml:space="preserve"> </v>
      </c>
      <c r="L76" s="27"/>
    </row>
    <row r="77" spans="2:63" s="1" customFormat="1" ht="15.2" customHeight="1">
      <c r="B77" s="27"/>
      <c r="C77" s="22" t="s">
        <v>27</v>
      </c>
      <c r="F77" s="20" t="str">
        <f>IF(E18="","",E18)</f>
        <v>Vyplň údaj</v>
      </c>
      <c r="I77" s="22" t="s">
        <v>31</v>
      </c>
      <c r="J77" s="25" t="str">
        <f>E24</f>
        <v xml:space="preserve"> </v>
      </c>
      <c r="L77" s="27"/>
    </row>
    <row r="78" spans="2:63" s="1" customFormat="1" ht="10.35" customHeight="1">
      <c r="B78" s="27"/>
      <c r="L78" s="27"/>
    </row>
    <row r="79" spans="2:63" s="9" customFormat="1" ht="29.25" customHeight="1">
      <c r="B79" s="97"/>
      <c r="C79" s="98" t="s">
        <v>130</v>
      </c>
      <c r="D79" s="99" t="s">
        <v>53</v>
      </c>
      <c r="E79" s="99" t="s">
        <v>49</v>
      </c>
      <c r="F79" s="99" t="s">
        <v>50</v>
      </c>
      <c r="G79" s="99" t="s">
        <v>131</v>
      </c>
      <c r="H79" s="99" t="s">
        <v>132</v>
      </c>
      <c r="I79" s="99" t="s">
        <v>133</v>
      </c>
      <c r="J79" s="99" t="s">
        <v>127</v>
      </c>
      <c r="K79" s="100" t="s">
        <v>134</v>
      </c>
      <c r="L79" s="97"/>
      <c r="M79" s="51" t="s">
        <v>3</v>
      </c>
      <c r="N79" s="52" t="s">
        <v>38</v>
      </c>
      <c r="O79" s="52" t="s">
        <v>135</v>
      </c>
      <c r="P79" s="52" t="s">
        <v>136</v>
      </c>
      <c r="Q79" s="52" t="s">
        <v>137</v>
      </c>
      <c r="R79" s="52" t="s">
        <v>138</v>
      </c>
      <c r="S79" s="52" t="s">
        <v>139</v>
      </c>
      <c r="T79" s="53" t="s">
        <v>140</v>
      </c>
    </row>
    <row r="80" spans="2:63" s="1" customFormat="1" ht="22.9" customHeight="1">
      <c r="B80" s="27"/>
      <c r="C80" s="56" t="s">
        <v>141</v>
      </c>
      <c r="J80" s="101">
        <f>SUM(J82:J107)</f>
        <v>0</v>
      </c>
      <c r="L80" s="27"/>
      <c r="M80" s="54"/>
      <c r="N80" s="45"/>
      <c r="O80" s="45"/>
      <c r="P80" s="102">
        <f>P81</f>
        <v>0</v>
      </c>
      <c r="Q80" s="45"/>
      <c r="R80" s="102">
        <f>R81</f>
        <v>0</v>
      </c>
      <c r="S80" s="45"/>
      <c r="T80" s="103">
        <f>T81</f>
        <v>0</v>
      </c>
      <c r="AT80" s="12" t="s">
        <v>67</v>
      </c>
      <c r="AU80" s="12" t="s">
        <v>128</v>
      </c>
      <c r="BK80" s="104">
        <f>BK81</f>
        <v>0</v>
      </c>
    </row>
    <row r="81" spans="2:65" s="10" customFormat="1" ht="25.9" customHeight="1">
      <c r="B81" s="105"/>
      <c r="D81" s="106" t="s">
        <v>67</v>
      </c>
      <c r="E81" s="139"/>
      <c r="F81" s="139"/>
      <c r="I81" s="107"/>
      <c r="J81" s="108"/>
      <c r="L81" s="105"/>
      <c r="M81" s="109"/>
      <c r="P81" s="110">
        <f>SUM(P82:P108)</f>
        <v>0</v>
      </c>
      <c r="R81" s="110">
        <f>SUM(R82:R108)</f>
        <v>0</v>
      </c>
      <c r="T81" s="111">
        <f>SUM(T82:T108)</f>
        <v>0</v>
      </c>
      <c r="AR81" s="106" t="s">
        <v>75</v>
      </c>
      <c r="AT81" s="112" t="s">
        <v>67</v>
      </c>
      <c r="AU81" s="112" t="s">
        <v>68</v>
      </c>
      <c r="AY81" s="106" t="s">
        <v>142</v>
      </c>
      <c r="BK81" s="113">
        <f>SUM(BK82:BK108)</f>
        <v>0</v>
      </c>
    </row>
    <row r="82" spans="2:65" s="1" customFormat="1" ht="72">
      <c r="B82" s="114"/>
      <c r="C82" s="115"/>
      <c r="D82" s="115"/>
      <c r="E82" s="116"/>
      <c r="F82" s="153" t="s">
        <v>143</v>
      </c>
      <c r="G82" s="118"/>
      <c r="H82" s="119"/>
      <c r="I82" s="121"/>
      <c r="J82" s="121"/>
      <c r="K82" s="117" t="s">
        <v>3</v>
      </c>
      <c r="L82" s="27"/>
      <c r="M82" s="122" t="s">
        <v>3</v>
      </c>
      <c r="N82" s="123" t="s">
        <v>39</v>
      </c>
      <c r="P82" s="124">
        <f>O82*H82</f>
        <v>0</v>
      </c>
      <c r="Q82" s="124">
        <v>0</v>
      </c>
      <c r="R82" s="124">
        <f>Q82*H82</f>
        <v>0</v>
      </c>
      <c r="S82" s="124">
        <v>0</v>
      </c>
      <c r="T82" s="125">
        <f>S82*H82</f>
        <v>0</v>
      </c>
      <c r="AR82" s="126" t="s">
        <v>144</v>
      </c>
      <c r="AT82" s="126" t="s">
        <v>145</v>
      </c>
      <c r="AU82" s="126" t="s">
        <v>75</v>
      </c>
      <c r="AY82" s="12" t="s">
        <v>142</v>
      </c>
      <c r="BE82" s="127">
        <f>IF(N82="základní",J82,0)</f>
        <v>0</v>
      </c>
      <c r="BF82" s="127">
        <f>IF(N82="snížená",J82,0)</f>
        <v>0</v>
      </c>
      <c r="BG82" s="127">
        <f>IF(N82="zákl. přenesená",J82,0)</f>
        <v>0</v>
      </c>
      <c r="BH82" s="127">
        <f>IF(N82="sníž. přenesená",J82,0)</f>
        <v>0</v>
      </c>
      <c r="BI82" s="127">
        <f>IF(N82="nulová",J82,0)</f>
        <v>0</v>
      </c>
      <c r="BJ82" s="12" t="s">
        <v>75</v>
      </c>
      <c r="BK82" s="127">
        <f>ROUND(I82*H82,2)</f>
        <v>0</v>
      </c>
      <c r="BL82" s="12" t="s">
        <v>144</v>
      </c>
      <c r="BM82" s="126" t="s">
        <v>77</v>
      </c>
    </row>
    <row r="83" spans="2:65" s="1" customFormat="1" ht="36">
      <c r="B83" s="27"/>
      <c r="C83" s="115">
        <v>1</v>
      </c>
      <c r="D83" s="115" t="s">
        <v>145</v>
      </c>
      <c r="E83" s="116" t="s">
        <v>146</v>
      </c>
      <c r="F83" s="117" t="s">
        <v>147</v>
      </c>
      <c r="G83" s="118" t="s">
        <v>148</v>
      </c>
      <c r="H83" s="119">
        <v>1</v>
      </c>
      <c r="I83" s="120"/>
      <c r="J83" s="121">
        <f>ROUND(I83*H83,2)</f>
        <v>0</v>
      </c>
      <c r="K83" s="117" t="s">
        <v>3</v>
      </c>
      <c r="L83" s="27"/>
      <c r="M83" s="131"/>
      <c r="T83" s="48"/>
      <c r="AT83" s="12"/>
      <c r="AU83" s="12"/>
    </row>
    <row r="84" spans="2:65" s="1" customFormat="1" ht="22.5" customHeight="1">
      <c r="B84" s="27"/>
      <c r="D84" s="128" t="s">
        <v>149</v>
      </c>
      <c r="F84" s="129" t="s">
        <v>147</v>
      </c>
      <c r="I84" s="130"/>
      <c r="L84" s="27"/>
      <c r="M84" s="131"/>
      <c r="T84" s="48"/>
      <c r="AT84" s="12"/>
      <c r="AU84" s="12"/>
    </row>
    <row r="85" spans="2:65" s="1" customFormat="1" ht="72">
      <c r="B85" s="27"/>
      <c r="C85" s="115">
        <v>2</v>
      </c>
      <c r="D85" s="115" t="s">
        <v>145</v>
      </c>
      <c r="E85" s="116" t="s">
        <v>150</v>
      </c>
      <c r="F85" s="117" t="s">
        <v>151</v>
      </c>
      <c r="G85" s="118" t="s">
        <v>148</v>
      </c>
      <c r="H85" s="119">
        <v>1</v>
      </c>
      <c r="I85" s="120"/>
      <c r="J85" s="121">
        <f>ROUND(I85*H85,2)</f>
        <v>0</v>
      </c>
      <c r="K85" s="117" t="s">
        <v>3</v>
      </c>
      <c r="L85" s="27"/>
      <c r="M85" s="131"/>
      <c r="T85" s="48"/>
      <c r="AT85" s="12"/>
      <c r="AU85" s="12"/>
    </row>
    <row r="86" spans="2:65" s="1" customFormat="1" ht="48.75">
      <c r="B86" s="27"/>
      <c r="D86" s="128" t="s">
        <v>149</v>
      </c>
      <c r="F86" s="129" t="s">
        <v>151</v>
      </c>
      <c r="I86" s="130"/>
      <c r="L86" s="27"/>
      <c r="M86" s="131"/>
      <c r="T86" s="48"/>
      <c r="AT86" s="12"/>
      <c r="AU86" s="12"/>
    </row>
    <row r="87" spans="2:65" s="1" customFormat="1" ht="168">
      <c r="B87" s="27"/>
      <c r="C87" s="115">
        <v>3</v>
      </c>
      <c r="D87" s="115" t="s">
        <v>145</v>
      </c>
      <c r="E87" s="116" t="s">
        <v>152</v>
      </c>
      <c r="F87" s="117" t="s">
        <v>153</v>
      </c>
      <c r="G87" s="118" t="s">
        <v>148</v>
      </c>
      <c r="H87" s="119">
        <v>1</v>
      </c>
      <c r="I87" s="120"/>
      <c r="J87" s="121">
        <f>ROUND(I87*H87,2)</f>
        <v>0</v>
      </c>
      <c r="K87" s="117" t="s">
        <v>3</v>
      </c>
      <c r="L87" s="27"/>
      <c r="M87" s="131"/>
      <c r="T87" s="48"/>
      <c r="AT87" s="12"/>
      <c r="AU87" s="12"/>
    </row>
    <row r="88" spans="2:65" s="1" customFormat="1" ht="117">
      <c r="B88" s="27"/>
      <c r="D88" s="128" t="s">
        <v>149</v>
      </c>
      <c r="F88" s="129" t="s">
        <v>153</v>
      </c>
      <c r="I88" s="130"/>
      <c r="L88" s="27"/>
      <c r="M88" s="131"/>
      <c r="T88" s="48"/>
      <c r="AT88" s="12"/>
      <c r="AU88" s="12"/>
    </row>
    <row r="89" spans="2:65" s="1" customFormat="1" ht="84">
      <c r="B89" s="27"/>
      <c r="C89" s="115">
        <v>4</v>
      </c>
      <c r="D89" s="115" t="s">
        <v>145</v>
      </c>
      <c r="E89" s="116" t="s">
        <v>154</v>
      </c>
      <c r="F89" s="117" t="s">
        <v>155</v>
      </c>
      <c r="G89" s="118" t="s">
        <v>148</v>
      </c>
      <c r="H89" s="119">
        <v>1</v>
      </c>
      <c r="I89" s="120"/>
      <c r="J89" s="121">
        <f>ROUND(I89*H89,2)</f>
        <v>0</v>
      </c>
      <c r="K89" s="117" t="s">
        <v>3</v>
      </c>
      <c r="L89" s="27"/>
      <c r="M89" s="131"/>
      <c r="T89" s="48"/>
      <c r="AT89" s="12"/>
      <c r="AU89" s="12"/>
    </row>
    <row r="90" spans="2:65" s="1" customFormat="1" ht="58.5">
      <c r="B90" s="27"/>
      <c r="D90" s="128" t="s">
        <v>149</v>
      </c>
      <c r="F90" s="129" t="s">
        <v>155</v>
      </c>
      <c r="I90" s="130"/>
      <c r="L90" s="27"/>
      <c r="M90" s="131"/>
      <c r="T90" s="48"/>
      <c r="AT90" s="12"/>
      <c r="AU90" s="12"/>
    </row>
    <row r="91" spans="2:65" s="1" customFormat="1" ht="84">
      <c r="B91" s="27"/>
      <c r="C91" s="115">
        <v>5</v>
      </c>
      <c r="D91" s="115" t="s">
        <v>145</v>
      </c>
      <c r="E91" s="116" t="s">
        <v>156</v>
      </c>
      <c r="F91" s="117" t="s">
        <v>157</v>
      </c>
      <c r="G91" s="118" t="s">
        <v>148</v>
      </c>
      <c r="H91" s="119">
        <v>1</v>
      </c>
      <c r="I91" s="120"/>
      <c r="J91" s="121">
        <f>ROUND(I91*H91,2)</f>
        <v>0</v>
      </c>
      <c r="K91" s="117" t="s">
        <v>3</v>
      </c>
      <c r="L91" s="27"/>
      <c r="M91" s="131"/>
      <c r="T91" s="48"/>
      <c r="AT91" s="12"/>
      <c r="AU91" s="12"/>
    </row>
    <row r="92" spans="2:65" s="1" customFormat="1" ht="58.5">
      <c r="B92" s="27"/>
      <c r="D92" s="128" t="s">
        <v>149</v>
      </c>
      <c r="F92" s="129" t="s">
        <v>157</v>
      </c>
      <c r="I92" s="130"/>
      <c r="L92" s="27"/>
      <c r="M92" s="131"/>
      <c r="T92" s="48"/>
      <c r="AT92" s="12"/>
      <c r="AU92" s="12"/>
    </row>
    <row r="93" spans="2:65" s="1" customFormat="1" ht="84">
      <c r="B93" s="27"/>
      <c r="C93" s="115">
        <v>6</v>
      </c>
      <c r="D93" s="115" t="s">
        <v>145</v>
      </c>
      <c r="E93" s="116" t="s">
        <v>158</v>
      </c>
      <c r="F93" s="117" t="s">
        <v>159</v>
      </c>
      <c r="G93" s="118" t="s">
        <v>148</v>
      </c>
      <c r="H93" s="119">
        <v>1</v>
      </c>
      <c r="I93" s="120"/>
      <c r="J93" s="121">
        <f>ROUND(I93*H93,2)</f>
        <v>0</v>
      </c>
      <c r="K93" s="117" t="s">
        <v>3</v>
      </c>
      <c r="L93" s="27"/>
      <c r="M93" s="131"/>
      <c r="T93" s="48"/>
      <c r="AT93" s="12"/>
      <c r="AU93" s="12"/>
    </row>
    <row r="94" spans="2:65" s="1" customFormat="1" ht="58.5">
      <c r="B94" s="27"/>
      <c r="D94" s="128" t="s">
        <v>149</v>
      </c>
      <c r="F94" s="129" t="s">
        <v>159</v>
      </c>
      <c r="I94" s="130"/>
      <c r="L94" s="27"/>
      <c r="M94" s="131"/>
      <c r="T94" s="48"/>
      <c r="AT94" s="12"/>
      <c r="AU94" s="12"/>
    </row>
    <row r="95" spans="2:65" s="1" customFormat="1" ht="36">
      <c r="B95" s="27"/>
      <c r="C95" s="115">
        <v>7</v>
      </c>
      <c r="D95" s="115" t="s">
        <v>145</v>
      </c>
      <c r="E95" s="116" t="s">
        <v>160</v>
      </c>
      <c r="F95" s="117" t="s">
        <v>161</v>
      </c>
      <c r="G95" s="118" t="s">
        <v>148</v>
      </c>
      <c r="H95" s="119">
        <v>1</v>
      </c>
      <c r="I95" s="120"/>
      <c r="J95" s="121">
        <f>ROUND(I95*H95,2)</f>
        <v>0</v>
      </c>
      <c r="K95" s="117" t="s">
        <v>3</v>
      </c>
      <c r="L95" s="27"/>
      <c r="M95" s="131"/>
      <c r="T95" s="48"/>
      <c r="AT95" s="12"/>
      <c r="AU95" s="12"/>
    </row>
    <row r="96" spans="2:65" s="1" customFormat="1" ht="19.5">
      <c r="B96" s="27"/>
      <c r="D96" s="128" t="s">
        <v>149</v>
      </c>
      <c r="F96" s="129" t="s">
        <v>161</v>
      </c>
      <c r="I96" s="130"/>
      <c r="L96" s="27"/>
      <c r="M96" s="131"/>
      <c r="T96" s="48"/>
      <c r="AT96" s="12"/>
      <c r="AU96" s="12"/>
    </row>
    <row r="97" spans="2:65" s="1" customFormat="1" ht="48">
      <c r="B97" s="27"/>
      <c r="C97" s="115">
        <v>8</v>
      </c>
      <c r="D97" s="115" t="s">
        <v>145</v>
      </c>
      <c r="E97" s="116" t="s">
        <v>162</v>
      </c>
      <c r="F97" s="117" t="s">
        <v>163</v>
      </c>
      <c r="G97" s="118" t="s">
        <v>148</v>
      </c>
      <c r="H97" s="119">
        <v>1</v>
      </c>
      <c r="I97" s="120"/>
      <c r="J97" s="121">
        <f>ROUND(I97*H97,2)</f>
        <v>0</v>
      </c>
      <c r="K97" s="117" t="s">
        <v>3</v>
      </c>
      <c r="L97" s="27"/>
      <c r="M97" s="131"/>
      <c r="T97" s="48"/>
      <c r="AT97" s="12"/>
      <c r="AU97" s="12"/>
    </row>
    <row r="98" spans="2:65" s="1" customFormat="1" ht="29.25">
      <c r="B98" s="27"/>
      <c r="D98" s="128" t="s">
        <v>149</v>
      </c>
      <c r="F98" s="129" t="s">
        <v>163</v>
      </c>
      <c r="I98" s="130"/>
      <c r="L98" s="27"/>
      <c r="M98" s="131"/>
      <c r="T98" s="48"/>
      <c r="AT98" s="12"/>
      <c r="AU98" s="12"/>
    </row>
    <row r="99" spans="2:65" s="1" customFormat="1" ht="12">
      <c r="B99" s="27"/>
      <c r="C99" s="115">
        <v>9</v>
      </c>
      <c r="D99" s="115" t="s">
        <v>145</v>
      </c>
      <c r="E99" s="116" t="s">
        <v>164</v>
      </c>
      <c r="F99" s="117" t="s">
        <v>165</v>
      </c>
      <c r="G99" s="118" t="s">
        <v>166</v>
      </c>
      <c r="H99" s="119">
        <v>40</v>
      </c>
      <c r="I99" s="120"/>
      <c r="J99" s="121">
        <f>ROUND(I99*H99,2)</f>
        <v>0</v>
      </c>
      <c r="K99" s="117" t="s">
        <v>3</v>
      </c>
      <c r="L99" s="27"/>
      <c r="M99" s="131"/>
      <c r="T99" s="48"/>
      <c r="AT99" s="12"/>
      <c r="AU99" s="12"/>
    </row>
    <row r="100" spans="2:65" s="1" customFormat="1">
      <c r="B100" s="27"/>
      <c r="D100" s="128" t="s">
        <v>149</v>
      </c>
      <c r="F100" s="129" t="s">
        <v>165</v>
      </c>
      <c r="I100" s="130"/>
      <c r="L100" s="27"/>
      <c r="M100" s="131"/>
      <c r="T100" s="48"/>
      <c r="AT100" s="12"/>
      <c r="AU100" s="12"/>
    </row>
    <row r="101" spans="2:65" s="1" customFormat="1" ht="24">
      <c r="B101" s="27"/>
      <c r="C101" s="115">
        <v>10</v>
      </c>
      <c r="D101" s="115" t="s">
        <v>145</v>
      </c>
      <c r="E101" s="116" t="s">
        <v>167</v>
      </c>
      <c r="F101" s="117" t="s">
        <v>168</v>
      </c>
      <c r="G101" s="118" t="s">
        <v>148</v>
      </c>
      <c r="H101" s="119">
        <v>1</v>
      </c>
      <c r="I101" s="120"/>
      <c r="J101" s="121">
        <f>ROUND(I101*H101,2)</f>
        <v>0</v>
      </c>
      <c r="K101" s="117" t="s">
        <v>3</v>
      </c>
      <c r="L101" s="27"/>
      <c r="M101" s="131"/>
      <c r="T101" s="48"/>
      <c r="AT101" s="12"/>
      <c r="AU101" s="12"/>
    </row>
    <row r="102" spans="2:65" s="1" customFormat="1">
      <c r="B102" s="27"/>
      <c r="D102" s="128" t="s">
        <v>149</v>
      </c>
      <c r="F102" s="129" t="s">
        <v>168</v>
      </c>
      <c r="I102" s="130"/>
      <c r="L102" s="27"/>
      <c r="M102" s="131"/>
      <c r="T102" s="48"/>
      <c r="AT102" s="12"/>
      <c r="AU102" s="12"/>
    </row>
    <row r="103" spans="2:65" s="1" customFormat="1" ht="24">
      <c r="B103" s="27"/>
      <c r="C103" s="115">
        <v>11</v>
      </c>
      <c r="D103" s="115" t="s">
        <v>145</v>
      </c>
      <c r="E103" s="116" t="s">
        <v>169</v>
      </c>
      <c r="F103" s="117" t="s">
        <v>170</v>
      </c>
      <c r="G103" s="118" t="s">
        <v>171</v>
      </c>
      <c r="H103" s="119">
        <v>1</v>
      </c>
      <c r="I103" s="120"/>
      <c r="J103" s="121">
        <f>ROUND(I103*H103,2)</f>
        <v>0</v>
      </c>
      <c r="K103" s="117" t="s">
        <v>3</v>
      </c>
      <c r="L103" s="27"/>
      <c r="M103" s="131"/>
      <c r="T103" s="48"/>
      <c r="AT103" s="12"/>
      <c r="AU103" s="12"/>
    </row>
    <row r="104" spans="2:65" s="1" customFormat="1">
      <c r="B104" s="27"/>
      <c r="D104" s="128" t="s">
        <v>149</v>
      </c>
      <c r="F104" s="129" t="s">
        <v>170</v>
      </c>
      <c r="I104" s="130"/>
      <c r="L104" s="27"/>
      <c r="M104" s="131"/>
      <c r="T104" s="48"/>
      <c r="AT104" s="12"/>
      <c r="AU104" s="12"/>
    </row>
    <row r="105" spans="2:65" s="1" customFormat="1" ht="24">
      <c r="B105" s="27"/>
      <c r="C105" s="115">
        <v>12</v>
      </c>
      <c r="D105" s="115" t="s">
        <v>145</v>
      </c>
      <c r="E105" s="116" t="s">
        <v>172</v>
      </c>
      <c r="F105" s="117" t="s">
        <v>173</v>
      </c>
      <c r="G105" s="118" t="s">
        <v>148</v>
      </c>
      <c r="H105" s="119">
        <v>1</v>
      </c>
      <c r="I105" s="120"/>
      <c r="J105" s="121">
        <f>ROUND(I105*H105,2)</f>
        <v>0</v>
      </c>
      <c r="K105" s="117" t="s">
        <v>3</v>
      </c>
      <c r="L105" s="27"/>
      <c r="M105" s="131"/>
      <c r="T105" s="48"/>
      <c r="AT105" s="12"/>
      <c r="AU105" s="12"/>
    </row>
    <row r="106" spans="2:65" s="1" customFormat="1">
      <c r="B106" s="27"/>
      <c r="D106" s="128" t="s">
        <v>149</v>
      </c>
      <c r="F106" s="129" t="s">
        <v>173</v>
      </c>
      <c r="I106" s="130"/>
      <c r="L106" s="27"/>
      <c r="M106" s="131"/>
      <c r="T106" s="48"/>
      <c r="AT106" s="12"/>
      <c r="AU106" s="12"/>
    </row>
    <row r="107" spans="2:65" s="1" customFormat="1" ht="24">
      <c r="B107" s="114"/>
      <c r="C107" s="115">
        <v>13</v>
      </c>
      <c r="D107" s="115" t="s">
        <v>145</v>
      </c>
      <c r="E107" s="116" t="s">
        <v>174</v>
      </c>
      <c r="F107" s="117" t="s">
        <v>175</v>
      </c>
      <c r="G107" s="118" t="s">
        <v>148</v>
      </c>
      <c r="H107" s="119">
        <v>1</v>
      </c>
      <c r="I107" s="120"/>
      <c r="J107" s="121">
        <f>ROUND(I107*H107,2)</f>
        <v>0</v>
      </c>
      <c r="K107" s="117" t="s">
        <v>3</v>
      </c>
      <c r="L107" s="27"/>
      <c r="M107" s="122" t="s">
        <v>3</v>
      </c>
      <c r="N107" s="123" t="s">
        <v>39</v>
      </c>
      <c r="P107" s="124">
        <f>O107*H107</f>
        <v>0</v>
      </c>
      <c r="Q107" s="124">
        <v>0</v>
      </c>
      <c r="R107" s="124">
        <f>Q107*H107</f>
        <v>0</v>
      </c>
      <c r="S107" s="124">
        <v>0</v>
      </c>
      <c r="T107" s="125">
        <f>S107*H107</f>
        <v>0</v>
      </c>
      <c r="AR107" s="126" t="s">
        <v>144</v>
      </c>
      <c r="AT107" s="126" t="s">
        <v>145</v>
      </c>
      <c r="AU107" s="126" t="s">
        <v>75</v>
      </c>
      <c r="AY107" s="12" t="s">
        <v>142</v>
      </c>
      <c r="BE107" s="127">
        <f>IF(N107="základní",J107,0)</f>
        <v>0</v>
      </c>
      <c r="BF107" s="127">
        <f>IF(N107="snížená",J107,0)</f>
        <v>0</v>
      </c>
      <c r="BG107" s="127">
        <f>IF(N107="zákl. přenesená",J107,0)</f>
        <v>0</v>
      </c>
      <c r="BH107" s="127">
        <f>IF(N107="sníž. přenesená",J107,0)</f>
        <v>0</v>
      </c>
      <c r="BI107" s="127">
        <f>IF(N107="nulová",J107,0)</f>
        <v>0</v>
      </c>
      <c r="BJ107" s="12" t="s">
        <v>75</v>
      </c>
      <c r="BK107" s="127">
        <f>ROUND(I107*H107,2)</f>
        <v>0</v>
      </c>
      <c r="BL107" s="12" t="s">
        <v>144</v>
      </c>
      <c r="BM107" s="126" t="s">
        <v>176</v>
      </c>
    </row>
    <row r="108" spans="2:65" s="1" customFormat="1">
      <c r="B108" s="27"/>
      <c r="D108" s="128" t="s">
        <v>149</v>
      </c>
      <c r="F108" s="129" t="s">
        <v>175</v>
      </c>
      <c r="I108" s="130"/>
      <c r="L108" s="27"/>
      <c r="M108" s="132"/>
      <c r="N108" s="133"/>
      <c r="O108" s="133"/>
      <c r="P108" s="133"/>
      <c r="Q108" s="133"/>
      <c r="R108" s="133"/>
      <c r="S108" s="133"/>
      <c r="T108" s="134"/>
      <c r="AT108" s="12" t="s">
        <v>149</v>
      </c>
      <c r="AU108" s="12" t="s">
        <v>75</v>
      </c>
    </row>
    <row r="109" spans="2:65" s="1" customFormat="1" ht="6.95" customHeight="1"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27"/>
    </row>
    <row r="112" spans="2:65">
      <c r="J112" s="140"/>
    </row>
  </sheetData>
  <autoFilter ref="C79:K108" xr:uid="{00000000-0009-0000-0000-000004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41"/>
  <sheetViews>
    <sheetView showGridLines="0" topLeftCell="A89" workbookViewId="0">
      <selection activeCell="W84" sqref="W8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6" t="s">
        <v>6</v>
      </c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2" t="s">
        <v>89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77</v>
      </c>
    </row>
    <row r="4" spans="2:46" ht="24.95" customHeight="1">
      <c r="B4" s="15"/>
      <c r="D4" s="16" t="s">
        <v>122</v>
      </c>
      <c r="L4" s="15"/>
      <c r="M4" s="81" t="s">
        <v>11</v>
      </c>
      <c r="AT4" s="12" t="s">
        <v>4</v>
      </c>
    </row>
    <row r="5" spans="2:46" ht="6.95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234" t="str">
        <f>'Rekapitulace stavby'!K6</f>
        <v>INFRASTRUKTURA PRO ELEKTROMOBILITU - lokalita Mírová</v>
      </c>
      <c r="F7" s="235"/>
      <c r="G7" s="235"/>
      <c r="H7" s="235"/>
      <c r="L7" s="15"/>
    </row>
    <row r="8" spans="2:46" s="1" customFormat="1" ht="12" customHeight="1">
      <c r="B8" s="27"/>
      <c r="D8" s="22" t="s">
        <v>123</v>
      </c>
      <c r="L8" s="27"/>
    </row>
    <row r="9" spans="2:46" s="1" customFormat="1" ht="16.5" customHeight="1">
      <c r="B9" s="27"/>
      <c r="E9" s="232" t="s">
        <v>177</v>
      </c>
      <c r="F9" s="233"/>
      <c r="G9" s="233"/>
      <c r="H9" s="233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2" t="s">
        <v>18</v>
      </c>
      <c r="F11" s="20" t="s">
        <v>3</v>
      </c>
      <c r="I11" s="22" t="s">
        <v>19</v>
      </c>
      <c r="J11" s="20" t="s">
        <v>3</v>
      </c>
      <c r="L11" s="27"/>
    </row>
    <row r="12" spans="2:46" s="1" customFormat="1" ht="12" customHeight="1">
      <c r="B12" s="27"/>
      <c r="D12" s="22" t="s">
        <v>20</v>
      </c>
      <c r="F12" s="20" t="s">
        <v>21</v>
      </c>
      <c r="I12" s="22" t="s">
        <v>22</v>
      </c>
      <c r="J12" s="44">
        <f>'Rekapitulace stavby'!AN8</f>
        <v>46097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2" t="s">
        <v>23</v>
      </c>
      <c r="I14" s="22" t="s">
        <v>24</v>
      </c>
      <c r="J14" s="20" t="str">
        <f>IF('Rekapitulace stavby'!AN10="","",'Rekapitulace stavby'!AN10)</f>
        <v/>
      </c>
      <c r="L14" s="27"/>
    </row>
    <row r="15" spans="2:46" s="1" customFormat="1" ht="18" customHeight="1">
      <c r="B15" s="27"/>
      <c r="E15" s="20" t="str">
        <f>IF('Rekapitulace stavby'!E11="","",'Rekapitulace stavby'!E11)</f>
        <v xml:space="preserve"> </v>
      </c>
      <c r="I15" s="22" t="s">
        <v>26</v>
      </c>
      <c r="J15" s="20" t="str">
        <f>IF('Rekapitulace stavby'!AN11="","",'Rekapitulace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2" t="s">
        <v>27</v>
      </c>
      <c r="I17" s="22" t="s">
        <v>24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237" t="str">
        <f>'Rekapitulace stavby'!E14</f>
        <v>Vyplň údaj</v>
      </c>
      <c r="F18" s="238"/>
      <c r="G18" s="238"/>
      <c r="H18" s="238"/>
      <c r="I18" s="22" t="s">
        <v>26</v>
      </c>
      <c r="J18" s="23" t="str">
        <f>'Rekapitulace stavby'!AN14</f>
        <v>Vyplň údaj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2" t="s">
        <v>29</v>
      </c>
      <c r="I20" s="22" t="s">
        <v>24</v>
      </c>
      <c r="J20" s="20" t="str">
        <f>IF('Rekapitulace stavby'!AN16="","",'Rekapitulace stavby'!AN16)</f>
        <v/>
      </c>
      <c r="L20" s="27"/>
    </row>
    <row r="21" spans="2:12" s="1" customFormat="1" ht="18" customHeight="1">
      <c r="B21" s="27"/>
      <c r="E21" s="20" t="str">
        <f>IF('Rekapitulace stavby'!E17="","",'Rekapitulace stavby'!E17)</f>
        <v xml:space="preserve"> </v>
      </c>
      <c r="I21" s="22" t="s">
        <v>26</v>
      </c>
      <c r="J21" s="20" t="str">
        <f>IF('Rekapitulace stavby'!AN17="","",'Rekapitulace stavby'!AN17)</f>
        <v/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2" t="s">
        <v>31</v>
      </c>
      <c r="I23" s="22" t="s">
        <v>24</v>
      </c>
      <c r="J23" s="20" t="str">
        <f>IF('Rekapitulace stavby'!AN19="","",'Rekapitulace stavby'!AN19)</f>
        <v/>
      </c>
      <c r="L23" s="27"/>
    </row>
    <row r="24" spans="2:12" s="1" customFormat="1" ht="18" customHeight="1">
      <c r="B24" s="27"/>
      <c r="E24" s="20" t="str">
        <f>IF('Rekapitulace stavby'!E20="","",'Rekapitulace stavby'!E20)</f>
        <v xml:space="preserve"> </v>
      </c>
      <c r="I24" s="22" t="s">
        <v>26</v>
      </c>
      <c r="J24" s="20" t="str">
        <f>IF('Rekapitulace stavby'!AN20="","",'Rekapitulace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2" t="s">
        <v>32</v>
      </c>
      <c r="L26" s="27"/>
    </row>
    <row r="27" spans="2:12" s="7" customFormat="1" ht="16.5" customHeight="1">
      <c r="B27" s="82"/>
      <c r="E27" s="239" t="s">
        <v>3</v>
      </c>
      <c r="F27" s="239"/>
      <c r="G27" s="239"/>
      <c r="H27" s="239"/>
      <c r="L27" s="82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5"/>
      <c r="E29" s="45"/>
      <c r="F29" s="45"/>
      <c r="G29" s="45"/>
      <c r="H29" s="45"/>
      <c r="I29" s="45"/>
      <c r="J29" s="45"/>
      <c r="K29" s="45"/>
      <c r="L29" s="27"/>
    </row>
    <row r="30" spans="2:12" s="1" customFormat="1" ht="25.35" customHeight="1">
      <c r="B30" s="27"/>
      <c r="D30" s="83" t="s">
        <v>34</v>
      </c>
      <c r="J30" s="58">
        <f>ROUND(J80, 2)</f>
        <v>0</v>
      </c>
      <c r="L30" s="27"/>
    </row>
    <row r="31" spans="2:12" s="1" customFormat="1" ht="6.95" customHeight="1">
      <c r="B31" s="27"/>
      <c r="D31" s="45"/>
      <c r="E31" s="45"/>
      <c r="F31" s="45"/>
      <c r="G31" s="45"/>
      <c r="H31" s="45"/>
      <c r="I31" s="45"/>
      <c r="J31" s="45"/>
      <c r="K31" s="45"/>
      <c r="L31" s="27"/>
    </row>
    <row r="32" spans="2:12" s="1" customFormat="1" ht="14.45" customHeight="1">
      <c r="B32" s="27"/>
      <c r="F32" s="30" t="s">
        <v>36</v>
      </c>
      <c r="I32" s="30" t="s">
        <v>35</v>
      </c>
      <c r="J32" s="30" t="s">
        <v>37</v>
      </c>
      <c r="L32" s="27"/>
    </row>
    <row r="33" spans="2:12" s="1" customFormat="1" ht="14.45" customHeight="1">
      <c r="B33" s="27"/>
      <c r="D33" s="47" t="s">
        <v>38</v>
      </c>
      <c r="E33" s="22" t="s">
        <v>39</v>
      </c>
      <c r="F33" s="76">
        <f>J30</f>
        <v>0</v>
      </c>
      <c r="I33" s="84">
        <v>0.21</v>
      </c>
      <c r="J33" s="76">
        <f>F33*I33</f>
        <v>0</v>
      </c>
      <c r="L33" s="27"/>
    </row>
    <row r="34" spans="2:12" s="1" customFormat="1" ht="14.45" customHeight="1">
      <c r="B34" s="27"/>
      <c r="E34" s="22" t="s">
        <v>40</v>
      </c>
      <c r="F34" s="76">
        <f>ROUND((SUM(BF80:BF137)),  2)</f>
        <v>0</v>
      </c>
      <c r="I34" s="84">
        <v>0.12</v>
      </c>
      <c r="J34" s="76">
        <f>ROUND(((SUM(BF80:BF137))*I34),  2)</f>
        <v>0</v>
      </c>
      <c r="L34" s="27"/>
    </row>
    <row r="35" spans="2:12" s="1" customFormat="1" ht="14.45" hidden="1" customHeight="1">
      <c r="B35" s="27"/>
      <c r="E35" s="22" t="s">
        <v>41</v>
      </c>
      <c r="F35" s="76">
        <f>ROUND((SUM(BG80:BG137)),  2)</f>
        <v>0</v>
      </c>
      <c r="I35" s="84">
        <v>0.21</v>
      </c>
      <c r="J35" s="76">
        <f>0</f>
        <v>0</v>
      </c>
      <c r="L35" s="27"/>
    </row>
    <row r="36" spans="2:12" s="1" customFormat="1" ht="14.45" hidden="1" customHeight="1">
      <c r="B36" s="27"/>
      <c r="E36" s="22" t="s">
        <v>42</v>
      </c>
      <c r="F36" s="76">
        <f>ROUND((SUM(BH80:BH137)),  2)</f>
        <v>0</v>
      </c>
      <c r="I36" s="84">
        <v>0.12</v>
      </c>
      <c r="J36" s="76">
        <f>0</f>
        <v>0</v>
      </c>
      <c r="L36" s="27"/>
    </row>
    <row r="37" spans="2:12" s="1" customFormat="1" ht="14.45" hidden="1" customHeight="1">
      <c r="B37" s="27"/>
      <c r="E37" s="22" t="s">
        <v>43</v>
      </c>
      <c r="F37" s="76">
        <f>ROUND((SUM(BI80:BI137)),  2)</f>
        <v>0</v>
      </c>
      <c r="I37" s="84">
        <v>0</v>
      </c>
      <c r="J37" s="76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5"/>
      <c r="D39" s="86" t="s">
        <v>44</v>
      </c>
      <c r="E39" s="49"/>
      <c r="F39" s="49"/>
      <c r="G39" s="87" t="s">
        <v>45</v>
      </c>
      <c r="H39" s="88" t="s">
        <v>46</v>
      </c>
      <c r="I39" s="49"/>
      <c r="J39" s="89">
        <f>SUM(J30:J37)</f>
        <v>0</v>
      </c>
      <c r="K39" s="90"/>
      <c r="L39" s="27"/>
    </row>
    <row r="40" spans="2:12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7"/>
    </row>
    <row r="44" spans="2:12" s="1" customFormat="1" ht="6.95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2:12" s="1" customFormat="1" ht="24.95" customHeight="1">
      <c r="B45" s="27"/>
      <c r="C45" s="16" t="s">
        <v>125</v>
      </c>
      <c r="L45" s="27"/>
    </row>
    <row r="46" spans="2:12" s="1" customFormat="1" ht="6.95" customHeight="1">
      <c r="B46" s="27"/>
      <c r="L46" s="27"/>
    </row>
    <row r="47" spans="2:12" s="1" customFormat="1" ht="12" customHeight="1">
      <c r="B47" s="27"/>
      <c r="C47" s="22" t="s">
        <v>16</v>
      </c>
      <c r="L47" s="27"/>
    </row>
    <row r="48" spans="2:12" s="1" customFormat="1" ht="16.5" customHeight="1">
      <c r="B48" s="27"/>
      <c r="E48" s="234" t="str">
        <f>E7</f>
        <v>INFRASTRUKTURA PRO ELEKTROMOBILITU - lokalita Mírová</v>
      </c>
      <c r="F48" s="235"/>
      <c r="G48" s="235"/>
      <c r="H48" s="235"/>
      <c r="L48" s="27"/>
    </row>
    <row r="49" spans="2:47" s="1" customFormat="1" ht="12" customHeight="1">
      <c r="B49" s="27"/>
      <c r="C49" s="22" t="s">
        <v>123</v>
      </c>
      <c r="L49" s="27"/>
    </row>
    <row r="50" spans="2:47" s="1" customFormat="1" ht="16.5" customHeight="1">
      <c r="B50" s="27"/>
      <c r="E50" s="232" t="str">
        <f>E9</f>
        <v>PS01.2 - Trakční technologie</v>
      </c>
      <c r="F50" s="233"/>
      <c r="G50" s="233"/>
      <c r="H50" s="233"/>
      <c r="L50" s="27"/>
    </row>
    <row r="51" spans="2:47" s="1" customFormat="1" ht="6.95" customHeight="1">
      <c r="B51" s="27"/>
      <c r="L51" s="27"/>
    </row>
    <row r="52" spans="2:47" s="1" customFormat="1" ht="12" customHeight="1">
      <c r="B52" s="27"/>
      <c r="C52" s="22" t="s">
        <v>20</v>
      </c>
      <c r="F52" s="20" t="str">
        <f>F12</f>
        <v xml:space="preserve">k.ú. Vítkovice, p. č. 822 </v>
      </c>
      <c r="I52" s="22" t="s">
        <v>22</v>
      </c>
      <c r="J52" s="44">
        <f>IF(J12="","",J12)</f>
        <v>46097</v>
      </c>
      <c r="L52" s="27"/>
    </row>
    <row r="53" spans="2:47" s="1" customFormat="1" ht="6.95" customHeight="1">
      <c r="B53" s="27"/>
      <c r="L53" s="27"/>
    </row>
    <row r="54" spans="2:47" s="1" customFormat="1" ht="15.2" customHeight="1">
      <c r="B54" s="27"/>
      <c r="C54" s="22" t="s">
        <v>23</v>
      </c>
      <c r="F54" s="20" t="str">
        <f>E15</f>
        <v xml:space="preserve"> </v>
      </c>
      <c r="I54" s="22" t="s">
        <v>29</v>
      </c>
      <c r="J54" s="25" t="str">
        <f>E21</f>
        <v xml:space="preserve"> </v>
      </c>
      <c r="L54" s="27"/>
    </row>
    <row r="55" spans="2:47" s="1" customFormat="1" ht="15.2" customHeight="1">
      <c r="B55" s="27"/>
      <c r="C55" s="22" t="s">
        <v>27</v>
      </c>
      <c r="F55" s="20" t="str">
        <f>IF(E18="","",E18)</f>
        <v>Vyplň údaj</v>
      </c>
      <c r="I55" s="22" t="s">
        <v>31</v>
      </c>
      <c r="J55" s="25" t="str">
        <f>E24</f>
        <v xml:space="preserve"> </v>
      </c>
      <c r="L55" s="27"/>
    </row>
    <row r="56" spans="2:47" s="1" customFormat="1" ht="10.35" customHeight="1">
      <c r="B56" s="27"/>
      <c r="L56" s="27"/>
    </row>
    <row r="57" spans="2:47" s="1" customFormat="1" ht="29.25" customHeight="1">
      <c r="B57" s="27"/>
      <c r="C57" s="91" t="s">
        <v>126</v>
      </c>
      <c r="D57" s="85"/>
      <c r="E57" s="85"/>
      <c r="F57" s="85"/>
      <c r="G57" s="85"/>
      <c r="H57" s="85"/>
      <c r="I57" s="85"/>
      <c r="J57" s="92" t="s">
        <v>127</v>
      </c>
      <c r="K57" s="85"/>
      <c r="L57" s="27"/>
    </row>
    <row r="58" spans="2:47" s="1" customFormat="1" ht="10.35" customHeight="1">
      <c r="B58" s="27"/>
      <c r="L58" s="27"/>
    </row>
    <row r="59" spans="2:47" s="1" customFormat="1" ht="22.9" customHeight="1">
      <c r="B59" s="27"/>
      <c r="C59" s="93" t="s">
        <v>66</v>
      </c>
      <c r="J59" s="58">
        <f>J80</f>
        <v>0</v>
      </c>
      <c r="L59" s="27"/>
      <c r="AU59" s="12" t="s">
        <v>128</v>
      </c>
    </row>
    <row r="60" spans="2:47" s="8" customFormat="1" ht="24.95" customHeight="1">
      <c r="B60" s="94"/>
      <c r="D60" s="138"/>
      <c r="E60" s="95"/>
      <c r="F60" s="95"/>
      <c r="G60" s="95"/>
      <c r="H60" s="95"/>
      <c r="I60" s="95"/>
      <c r="J60" s="96"/>
      <c r="L60" s="94"/>
    </row>
    <row r="61" spans="2:47" s="1" customFormat="1" ht="21.75" customHeight="1">
      <c r="B61" s="27"/>
      <c r="L61" s="27"/>
    </row>
    <row r="62" spans="2:47" s="1" customFormat="1" ht="6.95" customHeight="1"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27"/>
    </row>
    <row r="66" spans="2:63" s="1" customFormat="1" ht="6.95" customHeight="1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27"/>
    </row>
    <row r="67" spans="2:63" s="1" customFormat="1" ht="24.95" customHeight="1">
      <c r="B67" s="27"/>
      <c r="C67" s="16" t="s">
        <v>129</v>
      </c>
      <c r="L67" s="27"/>
    </row>
    <row r="68" spans="2:63" s="1" customFormat="1" ht="6.95" customHeight="1">
      <c r="B68" s="27"/>
      <c r="L68" s="27"/>
    </row>
    <row r="69" spans="2:63" s="1" customFormat="1" ht="12" customHeight="1">
      <c r="B69" s="27"/>
      <c r="C69" s="22" t="s">
        <v>16</v>
      </c>
      <c r="L69" s="27"/>
    </row>
    <row r="70" spans="2:63" s="1" customFormat="1" ht="16.5" customHeight="1">
      <c r="B70" s="27"/>
      <c r="E70" s="234" t="str">
        <f>E7</f>
        <v>INFRASTRUKTURA PRO ELEKTROMOBILITU - lokalita Mírová</v>
      </c>
      <c r="F70" s="235"/>
      <c r="G70" s="235"/>
      <c r="H70" s="235"/>
      <c r="L70" s="27"/>
    </row>
    <row r="71" spans="2:63" s="1" customFormat="1" ht="12" customHeight="1">
      <c r="B71" s="27"/>
      <c r="C71" s="22" t="s">
        <v>123</v>
      </c>
      <c r="L71" s="27"/>
    </row>
    <row r="72" spans="2:63" s="1" customFormat="1" ht="16.5" customHeight="1">
      <c r="B72" s="27"/>
      <c r="E72" s="232" t="str">
        <f>E9</f>
        <v>PS01.2 - Trakční technologie</v>
      </c>
      <c r="F72" s="233"/>
      <c r="G72" s="233"/>
      <c r="H72" s="233"/>
      <c r="L72" s="27"/>
    </row>
    <row r="73" spans="2:63" s="1" customFormat="1" ht="6.95" customHeight="1">
      <c r="B73" s="27"/>
      <c r="L73" s="27"/>
    </row>
    <row r="74" spans="2:63" s="1" customFormat="1" ht="12" customHeight="1">
      <c r="B74" s="27"/>
      <c r="C74" s="22" t="s">
        <v>20</v>
      </c>
      <c r="F74" s="20" t="str">
        <f>F12</f>
        <v xml:space="preserve">k.ú. Vítkovice, p. č. 822 </v>
      </c>
      <c r="I74" s="22" t="s">
        <v>22</v>
      </c>
      <c r="J74" s="44">
        <f>IF(J12="","",J12)</f>
        <v>46097</v>
      </c>
      <c r="L74" s="27"/>
    </row>
    <row r="75" spans="2:63" s="1" customFormat="1" ht="6.95" customHeight="1">
      <c r="B75" s="27"/>
      <c r="L75" s="27"/>
    </row>
    <row r="76" spans="2:63" s="1" customFormat="1" ht="15.2" customHeight="1">
      <c r="B76" s="27"/>
      <c r="C76" s="22" t="s">
        <v>23</v>
      </c>
      <c r="F76" s="20" t="str">
        <f>E15</f>
        <v xml:space="preserve"> </v>
      </c>
      <c r="I76" s="22" t="s">
        <v>29</v>
      </c>
      <c r="J76" s="25" t="str">
        <f>E21</f>
        <v xml:space="preserve"> </v>
      </c>
      <c r="L76" s="27"/>
    </row>
    <row r="77" spans="2:63" s="1" customFormat="1" ht="15.2" customHeight="1">
      <c r="B77" s="27"/>
      <c r="C77" s="22" t="s">
        <v>27</v>
      </c>
      <c r="F77" s="20" t="str">
        <f>IF(E18="","",E18)</f>
        <v>Vyplň údaj</v>
      </c>
      <c r="I77" s="22" t="s">
        <v>31</v>
      </c>
      <c r="J77" s="25" t="str">
        <f>E24</f>
        <v xml:space="preserve"> </v>
      </c>
      <c r="L77" s="27"/>
    </row>
    <row r="78" spans="2:63" s="1" customFormat="1" ht="10.35" customHeight="1">
      <c r="B78" s="27"/>
      <c r="L78" s="27"/>
    </row>
    <row r="79" spans="2:63" s="9" customFormat="1" ht="29.25" customHeight="1">
      <c r="B79" s="97"/>
      <c r="C79" s="98" t="s">
        <v>130</v>
      </c>
      <c r="D79" s="99" t="s">
        <v>53</v>
      </c>
      <c r="E79" s="99" t="s">
        <v>49</v>
      </c>
      <c r="F79" s="99" t="s">
        <v>50</v>
      </c>
      <c r="G79" s="99" t="s">
        <v>131</v>
      </c>
      <c r="H79" s="99" t="s">
        <v>132</v>
      </c>
      <c r="I79" s="99" t="s">
        <v>133</v>
      </c>
      <c r="J79" s="99" t="s">
        <v>127</v>
      </c>
      <c r="K79" s="100" t="s">
        <v>134</v>
      </c>
      <c r="L79" s="97"/>
      <c r="M79" s="51" t="s">
        <v>3</v>
      </c>
      <c r="N79" s="52" t="s">
        <v>38</v>
      </c>
      <c r="O79" s="52" t="s">
        <v>135</v>
      </c>
      <c r="P79" s="52" t="s">
        <v>136</v>
      </c>
      <c r="Q79" s="52" t="s">
        <v>137</v>
      </c>
      <c r="R79" s="52" t="s">
        <v>138</v>
      </c>
      <c r="S79" s="52" t="s">
        <v>139</v>
      </c>
      <c r="T79" s="53" t="s">
        <v>140</v>
      </c>
    </row>
    <row r="80" spans="2:63" s="1" customFormat="1" ht="22.9" customHeight="1">
      <c r="B80" s="27"/>
      <c r="C80" s="56" t="s">
        <v>141</v>
      </c>
      <c r="J80" s="101">
        <f>SUM(J82:J136)</f>
        <v>0</v>
      </c>
      <c r="L80" s="27"/>
      <c r="M80" s="54"/>
      <c r="N80" s="45"/>
      <c r="O80" s="45"/>
      <c r="P80" s="102">
        <f>P81</f>
        <v>0</v>
      </c>
      <c r="Q80" s="45"/>
      <c r="R80" s="102">
        <f>R81</f>
        <v>0</v>
      </c>
      <c r="S80" s="45"/>
      <c r="T80" s="103">
        <f>T81</f>
        <v>0</v>
      </c>
      <c r="AT80" s="12" t="s">
        <v>67</v>
      </c>
      <c r="AU80" s="12" t="s">
        <v>128</v>
      </c>
      <c r="BK80" s="104">
        <f>BK81</f>
        <v>0</v>
      </c>
    </row>
    <row r="81" spans="2:65" s="10" customFormat="1" ht="25.9" customHeight="1">
      <c r="B81" s="105"/>
      <c r="D81" s="106" t="s">
        <v>67</v>
      </c>
      <c r="E81" s="139"/>
      <c r="F81" s="139"/>
      <c r="I81" s="107"/>
      <c r="J81" s="108"/>
      <c r="L81" s="105"/>
      <c r="M81" s="109"/>
      <c r="P81" s="110">
        <f>SUM(P82:P137)</f>
        <v>0</v>
      </c>
      <c r="R81" s="110">
        <f>SUM(R82:R137)</f>
        <v>0</v>
      </c>
      <c r="T81" s="111">
        <f>SUM(T82:T137)</f>
        <v>0</v>
      </c>
      <c r="AR81" s="106" t="s">
        <v>75</v>
      </c>
      <c r="AT81" s="112" t="s">
        <v>67</v>
      </c>
      <c r="AU81" s="112" t="s">
        <v>68</v>
      </c>
      <c r="AY81" s="106" t="s">
        <v>142</v>
      </c>
      <c r="BK81" s="113">
        <f>SUM(BK82:BK137)</f>
        <v>0</v>
      </c>
    </row>
    <row r="82" spans="2:65" s="1" customFormat="1" ht="60">
      <c r="B82" s="114"/>
      <c r="C82" s="115" t="s">
        <v>75</v>
      </c>
      <c r="D82" s="115" t="s">
        <v>145</v>
      </c>
      <c r="E82" s="116" t="s">
        <v>178</v>
      </c>
      <c r="F82" s="117" t="s">
        <v>179</v>
      </c>
      <c r="G82" s="118" t="s">
        <v>148</v>
      </c>
      <c r="H82" s="119">
        <v>2</v>
      </c>
      <c r="I82" s="120"/>
      <c r="J82" s="121">
        <f>ROUND(I82*H82,2)</f>
        <v>0</v>
      </c>
      <c r="K82" s="117" t="s">
        <v>3</v>
      </c>
      <c r="L82" s="27"/>
      <c r="M82" s="122" t="s">
        <v>3</v>
      </c>
      <c r="N82" s="123" t="s">
        <v>39</v>
      </c>
      <c r="P82" s="124">
        <f>O82*H82</f>
        <v>0</v>
      </c>
      <c r="Q82" s="124">
        <v>0</v>
      </c>
      <c r="R82" s="124">
        <f>Q82*H82</f>
        <v>0</v>
      </c>
      <c r="S82" s="124">
        <v>0</v>
      </c>
      <c r="T82" s="125">
        <f>S82*H82</f>
        <v>0</v>
      </c>
      <c r="AR82" s="126" t="s">
        <v>144</v>
      </c>
      <c r="AT82" s="126" t="s">
        <v>145</v>
      </c>
      <c r="AU82" s="126" t="s">
        <v>75</v>
      </c>
      <c r="AY82" s="12" t="s">
        <v>142</v>
      </c>
      <c r="BE82" s="127">
        <f>IF(N82="základní",J82,0)</f>
        <v>0</v>
      </c>
      <c r="BF82" s="127">
        <f>IF(N82="snížená",J82,0)</f>
        <v>0</v>
      </c>
      <c r="BG82" s="127">
        <f>IF(N82="zákl. přenesená",J82,0)</f>
        <v>0</v>
      </c>
      <c r="BH82" s="127">
        <f>IF(N82="sníž. přenesená",J82,0)</f>
        <v>0</v>
      </c>
      <c r="BI82" s="127">
        <f>IF(N82="nulová",J82,0)</f>
        <v>0</v>
      </c>
      <c r="BJ82" s="12" t="s">
        <v>75</v>
      </c>
      <c r="BK82" s="127">
        <f>ROUND(I82*H82,2)</f>
        <v>0</v>
      </c>
      <c r="BL82" s="12" t="s">
        <v>144</v>
      </c>
      <c r="BM82" s="126" t="s">
        <v>77</v>
      </c>
    </row>
    <row r="83" spans="2:65" s="1" customFormat="1" ht="29.25" customHeight="1">
      <c r="B83" s="27"/>
      <c r="D83" s="128" t="s">
        <v>149</v>
      </c>
      <c r="F83" s="129" t="s">
        <v>179</v>
      </c>
      <c r="I83" s="130"/>
      <c r="L83" s="27"/>
      <c r="M83" s="131"/>
      <c r="T83" s="48"/>
      <c r="AT83" s="12" t="s">
        <v>149</v>
      </c>
      <c r="AU83" s="12" t="s">
        <v>75</v>
      </c>
    </row>
    <row r="84" spans="2:65" s="1" customFormat="1" ht="36">
      <c r="B84" s="27"/>
      <c r="C84" s="115">
        <v>2</v>
      </c>
      <c r="D84" s="115" t="s">
        <v>145</v>
      </c>
      <c r="E84" s="116" t="s">
        <v>162</v>
      </c>
      <c r="F84" s="117" t="s">
        <v>180</v>
      </c>
      <c r="G84" s="118" t="s">
        <v>148</v>
      </c>
      <c r="H84" s="119">
        <v>2</v>
      </c>
      <c r="I84" s="120"/>
      <c r="J84" s="121">
        <f>ROUND(I84*H84,2)</f>
        <v>0</v>
      </c>
      <c r="K84" s="117" t="s">
        <v>3</v>
      </c>
      <c r="L84" s="27"/>
      <c r="M84" s="131"/>
      <c r="T84" s="48"/>
      <c r="AT84" s="12"/>
      <c r="AU84" s="12"/>
    </row>
    <row r="85" spans="2:65" s="1" customFormat="1" ht="22.5" customHeight="1">
      <c r="B85" s="27"/>
      <c r="D85" s="128" t="s">
        <v>149</v>
      </c>
      <c r="F85" s="129" t="s">
        <v>180</v>
      </c>
      <c r="I85" s="130"/>
      <c r="L85" s="27"/>
      <c r="M85" s="131"/>
      <c r="T85" s="48"/>
      <c r="AT85" s="12"/>
      <c r="AU85" s="12"/>
    </row>
    <row r="86" spans="2:65" s="1" customFormat="1" ht="60">
      <c r="B86" s="27"/>
      <c r="C86" s="115">
        <v>3</v>
      </c>
      <c r="D86" s="115" t="s">
        <v>145</v>
      </c>
      <c r="E86" s="116" t="s">
        <v>164</v>
      </c>
      <c r="F86" s="117" t="s">
        <v>181</v>
      </c>
      <c r="G86" s="118" t="s">
        <v>148</v>
      </c>
      <c r="H86" s="119">
        <v>1</v>
      </c>
      <c r="I86" s="120"/>
      <c r="J86" s="121">
        <f>ROUND(I86*H86,2)</f>
        <v>0</v>
      </c>
      <c r="K86" s="117" t="s">
        <v>3</v>
      </c>
      <c r="L86" s="27"/>
      <c r="M86" s="131"/>
      <c r="T86" s="48"/>
      <c r="AT86" s="12"/>
      <c r="AU86" s="12"/>
    </row>
    <row r="87" spans="2:65" s="1" customFormat="1" ht="29.25" customHeight="1">
      <c r="B87" s="27"/>
      <c r="D87" s="128" t="s">
        <v>149</v>
      </c>
      <c r="F87" s="129" t="s">
        <v>181</v>
      </c>
      <c r="I87" s="130"/>
      <c r="L87" s="27"/>
      <c r="M87" s="131"/>
      <c r="T87" s="48"/>
      <c r="AT87" s="12"/>
      <c r="AU87" s="12"/>
    </row>
    <row r="88" spans="2:65" s="1" customFormat="1" ht="48">
      <c r="B88" s="27"/>
      <c r="C88" s="115">
        <v>4</v>
      </c>
      <c r="D88" s="115" t="s">
        <v>145</v>
      </c>
      <c r="E88" s="116" t="s">
        <v>167</v>
      </c>
      <c r="F88" s="117" t="s">
        <v>182</v>
      </c>
      <c r="G88" s="118" t="s">
        <v>148</v>
      </c>
      <c r="H88" s="119">
        <v>1</v>
      </c>
      <c r="I88" s="120"/>
      <c r="J88" s="121">
        <f>ROUND(I88*H88,2)</f>
        <v>0</v>
      </c>
      <c r="K88" s="117" t="s">
        <v>3</v>
      </c>
      <c r="L88" s="27"/>
      <c r="M88" s="131"/>
      <c r="T88" s="48"/>
      <c r="AT88" s="12"/>
      <c r="AU88" s="12"/>
    </row>
    <row r="89" spans="2:65" s="1" customFormat="1" ht="29.25" customHeight="1">
      <c r="B89" s="27"/>
      <c r="D89" s="128" t="s">
        <v>149</v>
      </c>
      <c r="F89" s="129" t="s">
        <v>182</v>
      </c>
      <c r="I89" s="130"/>
      <c r="L89" s="27"/>
      <c r="M89" s="131"/>
      <c r="T89" s="48"/>
      <c r="AT89" s="12"/>
      <c r="AU89" s="12"/>
    </row>
    <row r="90" spans="2:65" s="1" customFormat="1" ht="60">
      <c r="B90" s="27"/>
      <c r="C90" s="115">
        <v>5</v>
      </c>
      <c r="D90" s="115" t="s">
        <v>145</v>
      </c>
      <c r="E90" s="116" t="s">
        <v>169</v>
      </c>
      <c r="F90" s="117" t="s">
        <v>183</v>
      </c>
      <c r="G90" s="118" t="s">
        <v>148</v>
      </c>
      <c r="H90" s="119">
        <v>1</v>
      </c>
      <c r="I90" s="120"/>
      <c r="J90" s="121">
        <f>ROUND(I90*H90,2)</f>
        <v>0</v>
      </c>
      <c r="K90" s="117" t="s">
        <v>3</v>
      </c>
      <c r="L90" s="27"/>
      <c r="M90" s="131"/>
      <c r="T90" s="48"/>
      <c r="AT90" s="12"/>
      <c r="AU90" s="12"/>
    </row>
    <row r="91" spans="2:65" s="1" customFormat="1" ht="39">
      <c r="B91" s="27"/>
      <c r="D91" s="128" t="s">
        <v>149</v>
      </c>
      <c r="F91" s="129" t="s">
        <v>183</v>
      </c>
      <c r="I91" s="130"/>
      <c r="L91" s="27"/>
      <c r="M91" s="131"/>
      <c r="T91" s="48"/>
      <c r="AT91" s="12"/>
      <c r="AU91" s="12"/>
    </row>
    <row r="92" spans="2:65" s="1" customFormat="1" ht="48">
      <c r="B92" s="27"/>
      <c r="C92" s="115">
        <v>6</v>
      </c>
      <c r="D92" s="115" t="s">
        <v>145</v>
      </c>
      <c r="E92" s="116" t="s">
        <v>172</v>
      </c>
      <c r="F92" s="117" t="s">
        <v>184</v>
      </c>
      <c r="G92" s="118" t="s">
        <v>148</v>
      </c>
      <c r="H92" s="119">
        <v>2</v>
      </c>
      <c r="I92" s="120"/>
      <c r="J92" s="121">
        <f>ROUND(I92*H92,2)</f>
        <v>0</v>
      </c>
      <c r="K92" s="117" t="s">
        <v>3</v>
      </c>
      <c r="L92" s="27"/>
      <c r="M92" s="131"/>
      <c r="T92" s="48"/>
      <c r="AT92" s="12"/>
      <c r="AU92" s="12"/>
    </row>
    <row r="93" spans="2:65" s="1" customFormat="1" ht="29.25">
      <c r="B93" s="27"/>
      <c r="D93" s="128" t="s">
        <v>149</v>
      </c>
      <c r="F93" s="129" t="s">
        <v>184</v>
      </c>
      <c r="I93" s="130"/>
      <c r="L93" s="27"/>
      <c r="M93" s="131"/>
      <c r="T93" s="48"/>
      <c r="AT93" s="12"/>
      <c r="AU93" s="12"/>
    </row>
    <row r="94" spans="2:65" s="1" customFormat="1" ht="12">
      <c r="B94" s="27"/>
      <c r="C94" s="115">
        <v>7</v>
      </c>
      <c r="D94" s="115" t="s">
        <v>145</v>
      </c>
      <c r="E94" s="116" t="s">
        <v>174</v>
      </c>
      <c r="F94" s="117" t="s">
        <v>185</v>
      </c>
      <c r="G94" s="118" t="s">
        <v>166</v>
      </c>
      <c r="H94" s="119">
        <v>200</v>
      </c>
      <c r="I94" s="120"/>
      <c r="J94" s="121">
        <f>ROUND(I94*H94,2)</f>
        <v>0</v>
      </c>
      <c r="K94" s="117" t="s">
        <v>3</v>
      </c>
      <c r="L94" s="27"/>
      <c r="M94" s="131"/>
      <c r="T94" s="48"/>
      <c r="AT94" s="12"/>
      <c r="AU94" s="12"/>
    </row>
    <row r="95" spans="2:65" s="1" customFormat="1">
      <c r="B95" s="27"/>
      <c r="D95" s="128" t="s">
        <v>149</v>
      </c>
      <c r="F95" s="129" t="s">
        <v>185</v>
      </c>
      <c r="I95" s="130"/>
      <c r="L95" s="27"/>
      <c r="M95" s="131"/>
      <c r="T95" s="48"/>
      <c r="AT95" s="12"/>
      <c r="AU95" s="12"/>
    </row>
    <row r="96" spans="2:65" s="1" customFormat="1" ht="12">
      <c r="B96" s="27"/>
      <c r="C96" s="115">
        <v>8</v>
      </c>
      <c r="D96" s="115" t="s">
        <v>145</v>
      </c>
      <c r="E96" s="116" t="s">
        <v>186</v>
      </c>
      <c r="F96" s="117" t="s">
        <v>187</v>
      </c>
      <c r="G96" s="118" t="s">
        <v>166</v>
      </c>
      <c r="H96" s="119">
        <v>40</v>
      </c>
      <c r="I96" s="120"/>
      <c r="J96" s="121">
        <f>ROUND(I96*H96,2)</f>
        <v>0</v>
      </c>
      <c r="K96" s="117" t="s">
        <v>3</v>
      </c>
      <c r="L96" s="27"/>
      <c r="M96" s="131"/>
      <c r="T96" s="48"/>
      <c r="AT96" s="12"/>
      <c r="AU96" s="12"/>
    </row>
    <row r="97" spans="2:47" s="1" customFormat="1">
      <c r="B97" s="27"/>
      <c r="D97" s="128" t="s">
        <v>149</v>
      </c>
      <c r="F97" s="129" t="s">
        <v>187</v>
      </c>
      <c r="I97" s="130"/>
      <c r="L97" s="27"/>
      <c r="M97" s="131"/>
      <c r="T97" s="48"/>
      <c r="AT97" s="12"/>
      <c r="AU97" s="12"/>
    </row>
    <row r="98" spans="2:47" s="1" customFormat="1" ht="12">
      <c r="B98" s="27"/>
      <c r="C98" s="115">
        <v>9</v>
      </c>
      <c r="D98" s="115" t="s">
        <v>145</v>
      </c>
      <c r="E98" s="116" t="s">
        <v>188</v>
      </c>
      <c r="F98" s="117" t="s">
        <v>189</v>
      </c>
      <c r="G98" s="118" t="s">
        <v>166</v>
      </c>
      <c r="H98" s="119">
        <v>20</v>
      </c>
      <c r="I98" s="120"/>
      <c r="J98" s="121">
        <f>ROUND(I98*H98,2)</f>
        <v>0</v>
      </c>
      <c r="K98" s="117" t="s">
        <v>3</v>
      </c>
      <c r="L98" s="27"/>
      <c r="M98" s="131"/>
      <c r="T98" s="48"/>
      <c r="AT98" s="12"/>
      <c r="AU98" s="12"/>
    </row>
    <row r="99" spans="2:47" s="1" customFormat="1">
      <c r="B99" s="27"/>
      <c r="D99" s="128" t="s">
        <v>149</v>
      </c>
      <c r="F99" s="129" t="s">
        <v>189</v>
      </c>
      <c r="I99" s="130"/>
      <c r="L99" s="27"/>
      <c r="M99" s="131"/>
      <c r="T99" s="48"/>
      <c r="AT99" s="12"/>
      <c r="AU99" s="12"/>
    </row>
    <row r="100" spans="2:47" s="1" customFormat="1" ht="12">
      <c r="B100" s="27"/>
      <c r="C100" s="115">
        <v>10</v>
      </c>
      <c r="D100" s="115" t="s">
        <v>145</v>
      </c>
      <c r="E100" s="116" t="s">
        <v>190</v>
      </c>
      <c r="F100" s="117" t="s">
        <v>191</v>
      </c>
      <c r="G100" s="118" t="s">
        <v>166</v>
      </c>
      <c r="H100" s="119">
        <v>90</v>
      </c>
      <c r="I100" s="120"/>
      <c r="J100" s="121">
        <f>ROUND(I100*H100,2)</f>
        <v>0</v>
      </c>
      <c r="K100" s="117" t="s">
        <v>3</v>
      </c>
      <c r="L100" s="27"/>
      <c r="M100" s="131"/>
      <c r="T100" s="48"/>
      <c r="AT100" s="12"/>
      <c r="AU100" s="12"/>
    </row>
    <row r="101" spans="2:47" s="1" customFormat="1">
      <c r="B101" s="27"/>
      <c r="D101" s="128" t="s">
        <v>149</v>
      </c>
      <c r="F101" s="129" t="s">
        <v>191</v>
      </c>
      <c r="I101" s="130"/>
      <c r="L101" s="27"/>
      <c r="M101" s="131"/>
      <c r="T101" s="48"/>
      <c r="AT101" s="12"/>
      <c r="AU101" s="12"/>
    </row>
    <row r="102" spans="2:47" s="1" customFormat="1" ht="12">
      <c r="B102" s="27"/>
      <c r="C102" s="115">
        <v>11</v>
      </c>
      <c r="D102" s="115" t="s">
        <v>145</v>
      </c>
      <c r="E102" s="116" t="s">
        <v>192</v>
      </c>
      <c r="F102" s="117" t="s">
        <v>193</v>
      </c>
      <c r="G102" s="118" t="s">
        <v>166</v>
      </c>
      <c r="H102" s="119">
        <v>130</v>
      </c>
      <c r="I102" s="120"/>
      <c r="J102" s="121">
        <f>ROUND(I102*H102,2)</f>
        <v>0</v>
      </c>
      <c r="K102" s="117" t="s">
        <v>3</v>
      </c>
      <c r="L102" s="27"/>
      <c r="M102" s="131"/>
      <c r="T102" s="48"/>
      <c r="AT102" s="12"/>
      <c r="AU102" s="12"/>
    </row>
    <row r="103" spans="2:47" s="1" customFormat="1">
      <c r="B103" s="27"/>
      <c r="D103" s="128" t="s">
        <v>149</v>
      </c>
      <c r="F103" s="129" t="s">
        <v>193</v>
      </c>
      <c r="I103" s="130"/>
      <c r="L103" s="27"/>
      <c r="M103" s="131"/>
      <c r="T103" s="48"/>
      <c r="AT103" s="12"/>
      <c r="AU103" s="12"/>
    </row>
    <row r="104" spans="2:47" s="1" customFormat="1" ht="12">
      <c r="B104" s="27"/>
      <c r="C104" s="115">
        <v>12</v>
      </c>
      <c r="D104" s="115" t="s">
        <v>145</v>
      </c>
      <c r="E104" s="116" t="s">
        <v>194</v>
      </c>
      <c r="F104" s="117" t="s">
        <v>195</v>
      </c>
      <c r="G104" s="118" t="s">
        <v>166</v>
      </c>
      <c r="H104" s="119">
        <v>100</v>
      </c>
      <c r="I104" s="120"/>
      <c r="J104" s="121">
        <f>ROUND(I104*H104,2)</f>
        <v>0</v>
      </c>
      <c r="K104" s="117" t="s">
        <v>3</v>
      </c>
      <c r="L104" s="27"/>
      <c r="M104" s="131"/>
      <c r="T104" s="48"/>
      <c r="AT104" s="12"/>
      <c r="AU104" s="12"/>
    </row>
    <row r="105" spans="2:47" s="1" customFormat="1">
      <c r="B105" s="27"/>
      <c r="D105" s="128" t="s">
        <v>149</v>
      </c>
      <c r="F105" s="129" t="s">
        <v>195</v>
      </c>
      <c r="I105" s="130"/>
      <c r="L105" s="27"/>
      <c r="M105" s="131"/>
      <c r="T105" s="48"/>
      <c r="AT105" s="12"/>
      <c r="AU105" s="12"/>
    </row>
    <row r="106" spans="2:47" s="1" customFormat="1" ht="24">
      <c r="B106" s="27"/>
      <c r="C106" s="115">
        <v>13</v>
      </c>
      <c r="D106" s="115" t="s">
        <v>145</v>
      </c>
      <c r="E106" s="116" t="s">
        <v>196</v>
      </c>
      <c r="F106" s="117" t="s">
        <v>197</v>
      </c>
      <c r="G106" s="118" t="s">
        <v>148</v>
      </c>
      <c r="H106" s="119">
        <v>26</v>
      </c>
      <c r="I106" s="120"/>
      <c r="J106" s="121">
        <f>ROUND(I106*H106,2)</f>
        <v>0</v>
      </c>
      <c r="K106" s="117" t="s">
        <v>3</v>
      </c>
      <c r="L106" s="27"/>
      <c r="M106" s="131"/>
      <c r="T106" s="48"/>
      <c r="AT106" s="12"/>
      <c r="AU106" s="12"/>
    </row>
    <row r="107" spans="2:47" s="1" customFormat="1" ht="19.5">
      <c r="B107" s="27"/>
      <c r="D107" s="128" t="s">
        <v>149</v>
      </c>
      <c r="F107" s="129" t="s">
        <v>197</v>
      </c>
      <c r="I107" s="130"/>
      <c r="L107" s="27"/>
      <c r="M107" s="131"/>
      <c r="T107" s="48"/>
      <c r="AT107" s="12"/>
      <c r="AU107" s="12"/>
    </row>
    <row r="108" spans="2:47" s="1" customFormat="1" ht="24">
      <c r="B108" s="27"/>
      <c r="C108" s="115">
        <v>14</v>
      </c>
      <c r="D108" s="115" t="s">
        <v>145</v>
      </c>
      <c r="E108" s="116" t="s">
        <v>198</v>
      </c>
      <c r="F108" s="117" t="s">
        <v>199</v>
      </c>
      <c r="G108" s="118" t="s">
        <v>171</v>
      </c>
      <c r="H108" s="119">
        <v>1</v>
      </c>
      <c r="I108" s="120"/>
      <c r="J108" s="121">
        <f>ROUND(I108*H108,2)</f>
        <v>0</v>
      </c>
      <c r="K108" s="117" t="s">
        <v>3</v>
      </c>
      <c r="L108" s="27"/>
      <c r="M108" s="131"/>
      <c r="T108" s="48"/>
      <c r="AT108" s="12"/>
      <c r="AU108" s="12"/>
    </row>
    <row r="109" spans="2:47" s="1" customFormat="1" ht="19.5">
      <c r="B109" s="27"/>
      <c r="D109" s="128" t="s">
        <v>149</v>
      </c>
      <c r="F109" s="129" t="s">
        <v>199</v>
      </c>
      <c r="I109" s="130"/>
      <c r="L109" s="27"/>
      <c r="M109" s="131"/>
      <c r="T109" s="48"/>
      <c r="AT109" s="12"/>
      <c r="AU109" s="12"/>
    </row>
    <row r="110" spans="2:47" s="1" customFormat="1" ht="12">
      <c r="B110" s="27"/>
      <c r="C110" s="115">
        <v>15</v>
      </c>
      <c r="D110" s="115" t="s">
        <v>145</v>
      </c>
      <c r="E110" s="116" t="s">
        <v>200</v>
      </c>
      <c r="F110" s="117" t="s">
        <v>201</v>
      </c>
      <c r="G110" s="118" t="s">
        <v>166</v>
      </c>
      <c r="H110" s="119">
        <v>25</v>
      </c>
      <c r="I110" s="120"/>
      <c r="J110" s="121">
        <f>ROUND(I110*H110,2)</f>
        <v>0</v>
      </c>
      <c r="K110" s="117" t="s">
        <v>3</v>
      </c>
      <c r="L110" s="27"/>
      <c r="M110" s="131"/>
      <c r="T110" s="48"/>
      <c r="AT110" s="12"/>
      <c r="AU110" s="12"/>
    </row>
    <row r="111" spans="2:47" s="1" customFormat="1">
      <c r="B111" s="27"/>
      <c r="D111" s="128" t="s">
        <v>149</v>
      </c>
      <c r="F111" s="129" t="s">
        <v>201</v>
      </c>
      <c r="I111" s="130"/>
      <c r="L111" s="27"/>
      <c r="M111" s="131"/>
      <c r="T111" s="48"/>
      <c r="AT111" s="12"/>
      <c r="AU111" s="12"/>
    </row>
    <row r="112" spans="2:47" s="1" customFormat="1" ht="12">
      <c r="B112" s="27"/>
      <c r="C112" s="115">
        <v>16</v>
      </c>
      <c r="D112" s="115" t="s">
        <v>145</v>
      </c>
      <c r="E112" s="116" t="s">
        <v>202</v>
      </c>
      <c r="F112" s="117" t="s">
        <v>203</v>
      </c>
      <c r="G112" s="118" t="s">
        <v>166</v>
      </c>
      <c r="H112" s="119">
        <v>15</v>
      </c>
      <c r="I112" s="120"/>
      <c r="J112" s="121">
        <f>ROUND(I112*H112,2)</f>
        <v>0</v>
      </c>
      <c r="K112" s="117" t="s">
        <v>3</v>
      </c>
      <c r="L112" s="27"/>
      <c r="M112" s="131"/>
      <c r="T112" s="48"/>
      <c r="AT112" s="12"/>
      <c r="AU112" s="12"/>
    </row>
    <row r="113" spans="2:47" s="1" customFormat="1">
      <c r="B113" s="27"/>
      <c r="D113" s="128" t="s">
        <v>149</v>
      </c>
      <c r="F113" s="129" t="s">
        <v>203</v>
      </c>
      <c r="I113" s="130"/>
      <c r="L113" s="27"/>
      <c r="M113" s="131"/>
      <c r="T113" s="48"/>
      <c r="AT113" s="12"/>
      <c r="AU113" s="12"/>
    </row>
    <row r="114" spans="2:47" s="1" customFormat="1" ht="12">
      <c r="B114" s="27"/>
      <c r="C114" s="115">
        <v>17</v>
      </c>
      <c r="D114" s="115" t="s">
        <v>145</v>
      </c>
      <c r="E114" s="116" t="s">
        <v>204</v>
      </c>
      <c r="F114" s="117" t="s">
        <v>205</v>
      </c>
      <c r="G114" s="118" t="s">
        <v>166</v>
      </c>
      <c r="H114" s="119">
        <v>35</v>
      </c>
      <c r="I114" s="120"/>
      <c r="J114" s="121">
        <f>ROUND(I114*H114,2)</f>
        <v>0</v>
      </c>
      <c r="K114" s="117" t="s">
        <v>3</v>
      </c>
      <c r="L114" s="27"/>
      <c r="M114" s="131"/>
      <c r="T114" s="48"/>
      <c r="AT114" s="12"/>
      <c r="AU114" s="12"/>
    </row>
    <row r="115" spans="2:47" s="1" customFormat="1">
      <c r="B115" s="27"/>
      <c r="D115" s="128" t="s">
        <v>149</v>
      </c>
      <c r="F115" s="129" t="s">
        <v>205</v>
      </c>
      <c r="I115" s="130"/>
      <c r="L115" s="27"/>
      <c r="M115" s="131"/>
      <c r="T115" s="48"/>
      <c r="AT115" s="12"/>
      <c r="AU115" s="12"/>
    </row>
    <row r="116" spans="2:47" s="1" customFormat="1" ht="12">
      <c r="B116" s="27"/>
      <c r="C116" s="115">
        <v>18</v>
      </c>
      <c r="D116" s="115" t="s">
        <v>145</v>
      </c>
      <c r="E116" s="116" t="s">
        <v>206</v>
      </c>
      <c r="F116" s="117" t="s">
        <v>207</v>
      </c>
      <c r="G116" s="118" t="s">
        <v>166</v>
      </c>
      <c r="H116" s="119">
        <v>40</v>
      </c>
      <c r="I116" s="120"/>
      <c r="J116" s="121">
        <f>ROUND(I116*H116,2)</f>
        <v>0</v>
      </c>
      <c r="K116" s="117" t="s">
        <v>3</v>
      </c>
      <c r="L116" s="27"/>
      <c r="M116" s="131"/>
      <c r="T116" s="48"/>
      <c r="AT116" s="12"/>
      <c r="AU116" s="12"/>
    </row>
    <row r="117" spans="2:47" s="1" customFormat="1">
      <c r="B117" s="27"/>
      <c r="D117" s="128" t="s">
        <v>149</v>
      </c>
      <c r="F117" s="129" t="s">
        <v>207</v>
      </c>
      <c r="I117" s="130"/>
      <c r="L117" s="27"/>
      <c r="M117" s="131"/>
      <c r="T117" s="48"/>
      <c r="AT117" s="12"/>
      <c r="AU117" s="12"/>
    </row>
    <row r="118" spans="2:47" s="1" customFormat="1" ht="12">
      <c r="B118" s="27"/>
      <c r="C118" s="115">
        <v>19</v>
      </c>
      <c r="D118" s="115" t="s">
        <v>145</v>
      </c>
      <c r="E118" s="116" t="s">
        <v>208</v>
      </c>
      <c r="F118" s="117" t="s">
        <v>209</v>
      </c>
      <c r="G118" s="118" t="s">
        <v>166</v>
      </c>
      <c r="H118" s="119">
        <v>35</v>
      </c>
      <c r="I118" s="120"/>
      <c r="J118" s="121">
        <f>ROUND(I118*H118,2)</f>
        <v>0</v>
      </c>
      <c r="K118" s="117" t="s">
        <v>3</v>
      </c>
      <c r="L118" s="27"/>
      <c r="M118" s="131"/>
      <c r="T118" s="48"/>
      <c r="AT118" s="12"/>
      <c r="AU118" s="12"/>
    </row>
    <row r="119" spans="2:47" s="1" customFormat="1">
      <c r="B119" s="27"/>
      <c r="D119" s="128" t="s">
        <v>149</v>
      </c>
      <c r="F119" s="129" t="s">
        <v>209</v>
      </c>
      <c r="I119" s="130"/>
      <c r="L119" s="27"/>
      <c r="M119" s="131"/>
      <c r="T119" s="48"/>
      <c r="AT119" s="12"/>
      <c r="AU119" s="12"/>
    </row>
    <row r="120" spans="2:47" s="1" customFormat="1" ht="12">
      <c r="B120" s="27"/>
      <c r="C120" s="115">
        <v>20</v>
      </c>
      <c r="D120" s="115" t="s">
        <v>145</v>
      </c>
      <c r="E120" s="116" t="s">
        <v>210</v>
      </c>
      <c r="F120" s="117" t="s">
        <v>211</v>
      </c>
      <c r="G120" s="118" t="s">
        <v>148</v>
      </c>
      <c r="H120" s="119">
        <v>3</v>
      </c>
      <c r="I120" s="120"/>
      <c r="J120" s="121">
        <f>ROUND(I120*H120,2)</f>
        <v>0</v>
      </c>
      <c r="K120" s="117" t="s">
        <v>3</v>
      </c>
      <c r="L120" s="27"/>
      <c r="M120" s="131"/>
      <c r="T120" s="48"/>
      <c r="AT120" s="12"/>
      <c r="AU120" s="12"/>
    </row>
    <row r="121" spans="2:47" s="1" customFormat="1">
      <c r="B121" s="27"/>
      <c r="D121" s="128" t="s">
        <v>149</v>
      </c>
      <c r="F121" s="129" t="s">
        <v>211</v>
      </c>
      <c r="I121" s="130"/>
      <c r="L121" s="27"/>
      <c r="M121" s="131"/>
      <c r="T121" s="48"/>
      <c r="AT121" s="12"/>
      <c r="AU121" s="12"/>
    </row>
    <row r="122" spans="2:47" s="1" customFormat="1" ht="12">
      <c r="B122" s="27"/>
      <c r="C122" s="115">
        <v>21</v>
      </c>
      <c r="D122" s="115" t="s">
        <v>145</v>
      </c>
      <c r="E122" s="116" t="s">
        <v>212</v>
      </c>
      <c r="F122" s="117" t="s">
        <v>213</v>
      </c>
      <c r="G122" s="118" t="s">
        <v>148</v>
      </c>
      <c r="H122" s="119">
        <v>35</v>
      </c>
      <c r="I122" s="120"/>
      <c r="J122" s="121">
        <f>ROUND(I122*H122,2)</f>
        <v>0</v>
      </c>
      <c r="K122" s="117" t="s">
        <v>3</v>
      </c>
      <c r="L122" s="27"/>
      <c r="M122" s="131"/>
      <c r="T122" s="48"/>
      <c r="AT122" s="12"/>
      <c r="AU122" s="12"/>
    </row>
    <row r="123" spans="2:47" s="1" customFormat="1">
      <c r="B123" s="27"/>
      <c r="D123" s="128" t="s">
        <v>149</v>
      </c>
      <c r="F123" s="129" t="s">
        <v>213</v>
      </c>
      <c r="I123" s="130"/>
      <c r="L123" s="27"/>
      <c r="M123" s="131"/>
      <c r="T123" s="48"/>
      <c r="AT123" s="12"/>
      <c r="AU123" s="12"/>
    </row>
    <row r="124" spans="2:47" s="1" customFormat="1" ht="12">
      <c r="B124" s="27"/>
      <c r="C124" s="115">
        <v>22</v>
      </c>
      <c r="D124" s="115" t="s">
        <v>145</v>
      </c>
      <c r="E124" s="116" t="s">
        <v>214</v>
      </c>
      <c r="F124" s="117" t="s">
        <v>215</v>
      </c>
      <c r="G124" s="118" t="s">
        <v>166</v>
      </c>
      <c r="H124" s="119">
        <v>35</v>
      </c>
      <c r="I124" s="120"/>
      <c r="J124" s="121">
        <f>ROUND(I124*H124,2)</f>
        <v>0</v>
      </c>
      <c r="K124" s="117" t="s">
        <v>3</v>
      </c>
      <c r="L124" s="27"/>
      <c r="M124" s="131"/>
      <c r="T124" s="48"/>
      <c r="AT124" s="12"/>
      <c r="AU124" s="12"/>
    </row>
    <row r="125" spans="2:47" s="1" customFormat="1">
      <c r="B125" s="27"/>
      <c r="D125" s="128" t="s">
        <v>149</v>
      </c>
      <c r="F125" s="129" t="s">
        <v>215</v>
      </c>
      <c r="I125" s="130"/>
      <c r="L125" s="27"/>
      <c r="M125" s="131"/>
      <c r="T125" s="48"/>
      <c r="AT125" s="12"/>
      <c r="AU125" s="12"/>
    </row>
    <row r="126" spans="2:47" s="1" customFormat="1" ht="12">
      <c r="B126" s="27"/>
      <c r="C126" s="115">
        <v>23</v>
      </c>
      <c r="D126" s="115" t="s">
        <v>145</v>
      </c>
      <c r="E126" s="116" t="s">
        <v>216</v>
      </c>
      <c r="F126" s="117" t="s">
        <v>217</v>
      </c>
      <c r="G126" s="118" t="s">
        <v>148</v>
      </c>
      <c r="H126" s="119">
        <v>50</v>
      </c>
      <c r="I126" s="120"/>
      <c r="J126" s="121">
        <f>ROUND(I126*H126,2)</f>
        <v>0</v>
      </c>
      <c r="K126" s="117" t="s">
        <v>3</v>
      </c>
      <c r="L126" s="27"/>
      <c r="M126" s="131"/>
      <c r="T126" s="48"/>
      <c r="AT126" s="12"/>
      <c r="AU126" s="12"/>
    </row>
    <row r="127" spans="2:47" s="1" customFormat="1">
      <c r="B127" s="27"/>
      <c r="D127" s="128" t="s">
        <v>149</v>
      </c>
      <c r="F127" s="129" t="s">
        <v>217</v>
      </c>
      <c r="I127" s="130"/>
      <c r="L127" s="27"/>
      <c r="M127" s="131"/>
      <c r="T127" s="48"/>
      <c r="AT127" s="12"/>
      <c r="AU127" s="12"/>
    </row>
    <row r="128" spans="2:47" s="1" customFormat="1" ht="60">
      <c r="B128" s="27"/>
      <c r="C128" s="115">
        <v>24</v>
      </c>
      <c r="D128" s="115" t="s">
        <v>145</v>
      </c>
      <c r="E128" s="116" t="s">
        <v>218</v>
      </c>
      <c r="F128" s="117" t="s">
        <v>219</v>
      </c>
      <c r="G128" s="118" t="s">
        <v>171</v>
      </c>
      <c r="H128" s="119">
        <v>1</v>
      </c>
      <c r="I128" s="120"/>
      <c r="J128" s="121">
        <f>ROUND(I128*H128,2)</f>
        <v>0</v>
      </c>
      <c r="K128" s="117" t="s">
        <v>3</v>
      </c>
      <c r="L128" s="27"/>
      <c r="M128" s="131"/>
      <c r="T128" s="48"/>
      <c r="AT128" s="12"/>
      <c r="AU128" s="12"/>
    </row>
    <row r="129" spans="2:65" s="1" customFormat="1" ht="39">
      <c r="B129" s="27"/>
      <c r="D129" s="128" t="s">
        <v>149</v>
      </c>
      <c r="F129" s="129" t="s">
        <v>219</v>
      </c>
      <c r="I129" s="130"/>
      <c r="L129" s="27"/>
      <c r="M129" s="131"/>
      <c r="T129" s="48"/>
      <c r="AT129" s="12"/>
      <c r="AU129" s="12"/>
    </row>
    <row r="130" spans="2:65" s="1" customFormat="1" ht="48">
      <c r="B130" s="27"/>
      <c r="C130" s="115">
        <v>25</v>
      </c>
      <c r="D130" s="115" t="s">
        <v>145</v>
      </c>
      <c r="E130" s="116" t="s">
        <v>220</v>
      </c>
      <c r="F130" s="117" t="s">
        <v>221</v>
      </c>
      <c r="G130" s="118" t="s">
        <v>171</v>
      </c>
      <c r="H130" s="119">
        <v>1</v>
      </c>
      <c r="I130" s="120"/>
      <c r="J130" s="121">
        <f>ROUND(I130*H130,2)</f>
        <v>0</v>
      </c>
      <c r="K130" s="117" t="s">
        <v>3</v>
      </c>
      <c r="L130" s="27"/>
      <c r="M130" s="131"/>
      <c r="T130" s="48"/>
      <c r="AT130" s="12"/>
      <c r="AU130" s="12"/>
    </row>
    <row r="131" spans="2:65" s="1" customFormat="1" ht="29.25">
      <c r="B131" s="27"/>
      <c r="D131" s="128" t="s">
        <v>149</v>
      </c>
      <c r="F131" s="129" t="s">
        <v>221</v>
      </c>
      <c r="I131" s="130"/>
      <c r="L131" s="27"/>
      <c r="M131" s="131"/>
      <c r="T131" s="48"/>
      <c r="AT131" s="12"/>
      <c r="AU131" s="12"/>
    </row>
    <row r="132" spans="2:65" s="1" customFormat="1" ht="24">
      <c r="B132" s="27"/>
      <c r="C132" s="115">
        <v>26</v>
      </c>
      <c r="D132" s="115" t="s">
        <v>145</v>
      </c>
      <c r="E132" s="116" t="s">
        <v>222</v>
      </c>
      <c r="F132" s="117" t="s">
        <v>170</v>
      </c>
      <c r="G132" s="118" t="s">
        <v>171</v>
      </c>
      <c r="H132" s="119">
        <v>1</v>
      </c>
      <c r="I132" s="120"/>
      <c r="J132" s="121">
        <f>ROUND(I132*H132,2)</f>
        <v>0</v>
      </c>
      <c r="K132" s="117" t="s">
        <v>3</v>
      </c>
      <c r="L132" s="27"/>
      <c r="M132" s="131"/>
      <c r="T132" s="48"/>
      <c r="AT132" s="12"/>
      <c r="AU132" s="12"/>
    </row>
    <row r="133" spans="2:65" s="1" customFormat="1">
      <c r="B133" s="27"/>
      <c r="D133" s="128" t="s">
        <v>149</v>
      </c>
      <c r="F133" s="129" t="s">
        <v>170</v>
      </c>
      <c r="I133" s="130"/>
      <c r="L133" s="27"/>
      <c r="M133" s="131"/>
      <c r="T133" s="48"/>
      <c r="AT133" s="12"/>
      <c r="AU133" s="12"/>
    </row>
    <row r="134" spans="2:65" s="1" customFormat="1" ht="24">
      <c r="B134" s="27"/>
      <c r="C134" s="115">
        <v>27</v>
      </c>
      <c r="D134" s="115" t="s">
        <v>145</v>
      </c>
      <c r="E134" s="116" t="s">
        <v>223</v>
      </c>
      <c r="F134" s="117" t="s">
        <v>173</v>
      </c>
      <c r="G134" s="118" t="s">
        <v>148</v>
      </c>
      <c r="H134" s="119">
        <v>1</v>
      </c>
      <c r="I134" s="120"/>
      <c r="J134" s="121">
        <f>ROUND(I134*H134,2)</f>
        <v>0</v>
      </c>
      <c r="K134" s="117" t="s">
        <v>3</v>
      </c>
      <c r="L134" s="27"/>
      <c r="M134" s="131"/>
      <c r="T134" s="48"/>
      <c r="AT134" s="12"/>
      <c r="AU134" s="12"/>
    </row>
    <row r="135" spans="2:65" s="1" customFormat="1">
      <c r="B135" s="27"/>
      <c r="D135" s="128" t="s">
        <v>149</v>
      </c>
      <c r="F135" s="129" t="s">
        <v>173</v>
      </c>
      <c r="I135" s="130"/>
      <c r="L135" s="27"/>
      <c r="M135" s="131"/>
      <c r="T135" s="48"/>
      <c r="AT135" s="12"/>
      <c r="AU135" s="12"/>
    </row>
    <row r="136" spans="2:65" s="1" customFormat="1" ht="24">
      <c r="B136" s="114"/>
      <c r="C136" s="115">
        <v>28</v>
      </c>
      <c r="D136" s="115" t="s">
        <v>145</v>
      </c>
      <c r="E136" s="116" t="s">
        <v>224</v>
      </c>
      <c r="F136" s="117" t="s">
        <v>175</v>
      </c>
      <c r="G136" s="118" t="s">
        <v>148</v>
      </c>
      <c r="H136" s="119">
        <v>1</v>
      </c>
      <c r="I136" s="120"/>
      <c r="J136" s="121">
        <f>ROUND(I136*H136,2)</f>
        <v>0</v>
      </c>
      <c r="K136" s="117" t="s">
        <v>3</v>
      </c>
      <c r="L136" s="27"/>
      <c r="M136" s="122" t="s">
        <v>3</v>
      </c>
      <c r="N136" s="123" t="s">
        <v>39</v>
      </c>
      <c r="P136" s="124">
        <f>O136*H136</f>
        <v>0</v>
      </c>
      <c r="Q136" s="124">
        <v>0</v>
      </c>
      <c r="R136" s="124">
        <f>Q136*H136</f>
        <v>0</v>
      </c>
      <c r="S136" s="124">
        <v>0</v>
      </c>
      <c r="T136" s="125">
        <f>S136*H136</f>
        <v>0</v>
      </c>
      <c r="AR136" s="126" t="s">
        <v>144</v>
      </c>
      <c r="AT136" s="126" t="s">
        <v>145</v>
      </c>
      <c r="AU136" s="126" t="s">
        <v>75</v>
      </c>
      <c r="AY136" s="12" t="s">
        <v>142</v>
      </c>
      <c r="BE136" s="127">
        <f>IF(N136="základní",J136,0)</f>
        <v>0</v>
      </c>
      <c r="BF136" s="127">
        <f>IF(N136="snížená",J136,0)</f>
        <v>0</v>
      </c>
      <c r="BG136" s="127">
        <f>IF(N136="zákl. přenesená",J136,0)</f>
        <v>0</v>
      </c>
      <c r="BH136" s="127">
        <f>IF(N136="sníž. přenesená",J136,0)</f>
        <v>0</v>
      </c>
      <c r="BI136" s="127">
        <f>IF(N136="nulová",J136,0)</f>
        <v>0</v>
      </c>
      <c r="BJ136" s="12" t="s">
        <v>75</v>
      </c>
      <c r="BK136" s="127">
        <f>ROUND(I136*H136,2)</f>
        <v>0</v>
      </c>
      <c r="BL136" s="12" t="s">
        <v>144</v>
      </c>
      <c r="BM136" s="126" t="s">
        <v>225</v>
      </c>
    </row>
    <row r="137" spans="2:65" s="1" customFormat="1">
      <c r="B137" s="27"/>
      <c r="D137" s="128" t="s">
        <v>149</v>
      </c>
      <c r="F137" s="129" t="s">
        <v>175</v>
      </c>
      <c r="I137" s="130"/>
      <c r="L137" s="27"/>
      <c r="M137" s="132"/>
      <c r="N137" s="133"/>
      <c r="O137" s="133"/>
      <c r="P137" s="133"/>
      <c r="Q137" s="133"/>
      <c r="R137" s="133"/>
      <c r="S137" s="133"/>
      <c r="T137" s="134"/>
      <c r="AT137" s="12" t="s">
        <v>149</v>
      </c>
      <c r="AU137" s="12" t="s">
        <v>75</v>
      </c>
    </row>
    <row r="138" spans="2:65" s="1" customFormat="1" ht="6.95" customHeight="1">
      <c r="B138" s="36"/>
      <c r="C138" s="37"/>
      <c r="D138" s="37"/>
      <c r="E138" s="37"/>
      <c r="F138" s="37"/>
      <c r="G138" s="37"/>
      <c r="H138" s="37"/>
      <c r="I138" s="37"/>
      <c r="J138" s="37"/>
      <c r="K138" s="37"/>
      <c r="L138" s="27"/>
    </row>
    <row r="141" spans="2:65">
      <c r="J141" s="140"/>
    </row>
  </sheetData>
  <autoFilter ref="C79:K137" xr:uid="{00000000-0009-0000-0000-000005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20"/>
  <sheetViews>
    <sheetView showGridLines="0" topLeftCell="A64" workbookViewId="0">
      <selection activeCell="I82" sqref="I82:I11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6" t="s">
        <v>6</v>
      </c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2" t="s">
        <v>92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77</v>
      </c>
    </row>
    <row r="4" spans="2:46" ht="24.95" customHeight="1">
      <c r="B4" s="15"/>
      <c r="D4" s="16" t="s">
        <v>122</v>
      </c>
      <c r="L4" s="15"/>
      <c r="M4" s="81" t="s">
        <v>11</v>
      </c>
      <c r="AT4" s="12" t="s">
        <v>4</v>
      </c>
    </row>
    <row r="5" spans="2:46" ht="6.95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234" t="str">
        <f>'Rekapitulace stavby'!K6</f>
        <v>INFRASTRUKTURA PRO ELEKTROMOBILITU - lokalita Mírová</v>
      </c>
      <c r="F7" s="235"/>
      <c r="G7" s="235"/>
      <c r="H7" s="235"/>
      <c r="L7" s="15"/>
    </row>
    <row r="8" spans="2:46" s="1" customFormat="1" ht="12" customHeight="1">
      <c r="B8" s="27"/>
      <c r="D8" s="22" t="s">
        <v>123</v>
      </c>
      <c r="L8" s="27"/>
    </row>
    <row r="9" spans="2:46" s="1" customFormat="1" ht="16.5" customHeight="1">
      <c r="B9" s="27"/>
      <c r="E9" s="232" t="s">
        <v>226</v>
      </c>
      <c r="F9" s="233"/>
      <c r="G9" s="233"/>
      <c r="H9" s="233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2" t="s">
        <v>18</v>
      </c>
      <c r="F11" s="20" t="s">
        <v>3</v>
      </c>
      <c r="I11" s="22" t="s">
        <v>19</v>
      </c>
      <c r="J11" s="20" t="s">
        <v>3</v>
      </c>
      <c r="L11" s="27"/>
    </row>
    <row r="12" spans="2:46" s="1" customFormat="1" ht="12" customHeight="1">
      <c r="B12" s="27"/>
      <c r="D12" s="22" t="s">
        <v>20</v>
      </c>
      <c r="F12" s="20" t="s">
        <v>21</v>
      </c>
      <c r="I12" s="22" t="s">
        <v>22</v>
      </c>
      <c r="J12" s="44">
        <f>'Rekapitulace stavby'!AN8</f>
        <v>46097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2" t="s">
        <v>23</v>
      </c>
      <c r="I14" s="22" t="s">
        <v>24</v>
      </c>
      <c r="J14" s="20" t="str">
        <f>IF('Rekapitulace stavby'!AN10="","",'Rekapitulace stavby'!AN10)</f>
        <v/>
      </c>
      <c r="L14" s="27"/>
    </row>
    <row r="15" spans="2:46" s="1" customFormat="1" ht="18" customHeight="1">
      <c r="B15" s="27"/>
      <c r="E15" s="20" t="str">
        <f>IF('Rekapitulace stavby'!E11="","",'Rekapitulace stavby'!E11)</f>
        <v xml:space="preserve"> </v>
      </c>
      <c r="I15" s="22" t="s">
        <v>26</v>
      </c>
      <c r="J15" s="20" t="str">
        <f>IF('Rekapitulace stavby'!AN11="","",'Rekapitulace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2" t="s">
        <v>27</v>
      </c>
      <c r="I17" s="22" t="s">
        <v>24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237" t="str">
        <f>'Rekapitulace stavby'!E14</f>
        <v>Vyplň údaj</v>
      </c>
      <c r="F18" s="238"/>
      <c r="G18" s="238"/>
      <c r="H18" s="238"/>
      <c r="I18" s="22" t="s">
        <v>26</v>
      </c>
      <c r="J18" s="23" t="str">
        <f>'Rekapitulace stavby'!AN14</f>
        <v>Vyplň údaj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2" t="s">
        <v>29</v>
      </c>
      <c r="I20" s="22" t="s">
        <v>24</v>
      </c>
      <c r="J20" s="20" t="str">
        <f>IF('Rekapitulace stavby'!AN16="","",'Rekapitulace stavby'!AN16)</f>
        <v/>
      </c>
      <c r="L20" s="27"/>
    </row>
    <row r="21" spans="2:12" s="1" customFormat="1" ht="18" customHeight="1">
      <c r="B21" s="27"/>
      <c r="E21" s="20" t="str">
        <f>IF('Rekapitulace stavby'!E17="","",'Rekapitulace stavby'!E17)</f>
        <v xml:space="preserve"> </v>
      </c>
      <c r="I21" s="22" t="s">
        <v>26</v>
      </c>
      <c r="J21" s="20" t="str">
        <f>IF('Rekapitulace stavby'!AN17="","",'Rekapitulace stavby'!AN17)</f>
        <v/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2" t="s">
        <v>31</v>
      </c>
      <c r="I23" s="22" t="s">
        <v>24</v>
      </c>
      <c r="J23" s="20" t="str">
        <f>IF('Rekapitulace stavby'!AN19="","",'Rekapitulace stavby'!AN19)</f>
        <v/>
      </c>
      <c r="L23" s="27"/>
    </row>
    <row r="24" spans="2:12" s="1" customFormat="1" ht="18" customHeight="1">
      <c r="B24" s="27"/>
      <c r="E24" s="20" t="str">
        <f>IF('Rekapitulace stavby'!E20="","",'Rekapitulace stavby'!E20)</f>
        <v xml:space="preserve"> </v>
      </c>
      <c r="I24" s="22" t="s">
        <v>26</v>
      </c>
      <c r="J24" s="20" t="str">
        <f>IF('Rekapitulace stavby'!AN20="","",'Rekapitulace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2" t="s">
        <v>32</v>
      </c>
      <c r="L26" s="27"/>
    </row>
    <row r="27" spans="2:12" s="7" customFormat="1" ht="16.5" customHeight="1">
      <c r="B27" s="82"/>
      <c r="E27" s="239" t="s">
        <v>3</v>
      </c>
      <c r="F27" s="239"/>
      <c r="G27" s="239"/>
      <c r="H27" s="239"/>
      <c r="L27" s="82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5"/>
      <c r="E29" s="45"/>
      <c r="F29" s="45"/>
      <c r="G29" s="45"/>
      <c r="H29" s="45"/>
      <c r="I29" s="45"/>
      <c r="J29" s="45"/>
      <c r="K29" s="45"/>
      <c r="L29" s="27"/>
    </row>
    <row r="30" spans="2:12" s="1" customFormat="1" ht="25.35" customHeight="1">
      <c r="B30" s="27"/>
      <c r="D30" s="83" t="s">
        <v>34</v>
      </c>
      <c r="J30" s="58">
        <f>ROUND(J80, 2)</f>
        <v>0</v>
      </c>
      <c r="L30" s="27"/>
    </row>
    <row r="31" spans="2:12" s="1" customFormat="1" ht="6.95" customHeight="1">
      <c r="B31" s="27"/>
      <c r="D31" s="45"/>
      <c r="E31" s="45"/>
      <c r="F31" s="45"/>
      <c r="G31" s="45"/>
      <c r="H31" s="45"/>
      <c r="I31" s="45"/>
      <c r="J31" s="45"/>
      <c r="K31" s="45"/>
      <c r="L31" s="27"/>
    </row>
    <row r="32" spans="2:12" s="1" customFormat="1" ht="14.45" customHeight="1">
      <c r="B32" s="27"/>
      <c r="F32" s="30" t="s">
        <v>36</v>
      </c>
      <c r="I32" s="30" t="s">
        <v>35</v>
      </c>
      <c r="J32" s="30" t="s">
        <v>37</v>
      </c>
      <c r="L32" s="27"/>
    </row>
    <row r="33" spans="2:12" s="1" customFormat="1" ht="14.45" customHeight="1">
      <c r="B33" s="27"/>
      <c r="D33" s="47" t="s">
        <v>38</v>
      </c>
      <c r="E33" s="22" t="s">
        <v>39</v>
      </c>
      <c r="F33" s="76">
        <f>J30</f>
        <v>0</v>
      </c>
      <c r="I33" s="84">
        <v>0.21</v>
      </c>
      <c r="J33" s="76">
        <f>F33*I33</f>
        <v>0</v>
      </c>
      <c r="L33" s="27"/>
    </row>
    <row r="34" spans="2:12" s="1" customFormat="1" ht="14.45" customHeight="1">
      <c r="B34" s="27"/>
      <c r="E34" s="22" t="s">
        <v>40</v>
      </c>
      <c r="F34" s="76">
        <f>ROUND((SUM(BF80:BF115)),  2)</f>
        <v>0</v>
      </c>
      <c r="I34" s="84">
        <v>0.12</v>
      </c>
      <c r="J34" s="76">
        <f>ROUND(((SUM(BF80:BF115))*I34),  2)</f>
        <v>0</v>
      </c>
      <c r="L34" s="27"/>
    </row>
    <row r="35" spans="2:12" s="1" customFormat="1" ht="14.45" hidden="1" customHeight="1">
      <c r="B35" s="27"/>
      <c r="E35" s="22" t="s">
        <v>41</v>
      </c>
      <c r="F35" s="76">
        <f>ROUND((SUM(BG80:BG115)),  2)</f>
        <v>0</v>
      </c>
      <c r="I35" s="84">
        <v>0.21</v>
      </c>
      <c r="J35" s="76">
        <f>0</f>
        <v>0</v>
      </c>
      <c r="L35" s="27"/>
    </row>
    <row r="36" spans="2:12" s="1" customFormat="1" ht="14.45" hidden="1" customHeight="1">
      <c r="B36" s="27"/>
      <c r="E36" s="22" t="s">
        <v>42</v>
      </c>
      <c r="F36" s="76">
        <f>ROUND((SUM(BH80:BH115)),  2)</f>
        <v>0</v>
      </c>
      <c r="I36" s="84">
        <v>0.12</v>
      </c>
      <c r="J36" s="76">
        <f>0</f>
        <v>0</v>
      </c>
      <c r="L36" s="27"/>
    </row>
    <row r="37" spans="2:12" s="1" customFormat="1" ht="14.45" hidden="1" customHeight="1">
      <c r="B37" s="27"/>
      <c r="E37" s="22" t="s">
        <v>43</v>
      </c>
      <c r="F37" s="76">
        <f>ROUND((SUM(BI80:BI115)),  2)</f>
        <v>0</v>
      </c>
      <c r="I37" s="84">
        <v>0</v>
      </c>
      <c r="J37" s="76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5"/>
      <c r="D39" s="86" t="s">
        <v>44</v>
      </c>
      <c r="E39" s="49"/>
      <c r="F39" s="49"/>
      <c r="G39" s="87" t="s">
        <v>45</v>
      </c>
      <c r="H39" s="88" t="s">
        <v>46</v>
      </c>
      <c r="I39" s="49"/>
      <c r="J39" s="89">
        <f>SUM(J30:J37)</f>
        <v>0</v>
      </c>
      <c r="K39" s="90"/>
      <c r="L39" s="27"/>
    </row>
    <row r="40" spans="2:12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7"/>
    </row>
    <row r="44" spans="2:12" s="1" customFormat="1" ht="6.95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2:12" s="1" customFormat="1" ht="24.95" customHeight="1">
      <c r="B45" s="27"/>
      <c r="C45" s="16" t="s">
        <v>125</v>
      </c>
      <c r="L45" s="27"/>
    </row>
    <row r="46" spans="2:12" s="1" customFormat="1" ht="6.95" customHeight="1">
      <c r="B46" s="27"/>
      <c r="L46" s="27"/>
    </row>
    <row r="47" spans="2:12" s="1" customFormat="1" ht="12" customHeight="1">
      <c r="B47" s="27"/>
      <c r="C47" s="22" t="s">
        <v>16</v>
      </c>
      <c r="L47" s="27"/>
    </row>
    <row r="48" spans="2:12" s="1" customFormat="1" ht="16.5" customHeight="1">
      <c r="B48" s="27"/>
      <c r="E48" s="234" t="str">
        <f>E7</f>
        <v>INFRASTRUKTURA PRO ELEKTROMOBILITU - lokalita Mírová</v>
      </c>
      <c r="F48" s="235"/>
      <c r="G48" s="235"/>
      <c r="H48" s="235"/>
      <c r="L48" s="27"/>
    </row>
    <row r="49" spans="2:47" s="1" customFormat="1" ht="12" customHeight="1">
      <c r="B49" s="27"/>
      <c r="C49" s="22" t="s">
        <v>123</v>
      </c>
      <c r="L49" s="27"/>
    </row>
    <row r="50" spans="2:47" s="1" customFormat="1" ht="16.5" customHeight="1">
      <c r="B50" s="27"/>
      <c r="E50" s="232" t="str">
        <f>E9</f>
        <v>PS01.3 - Vlastní spotřeba</v>
      </c>
      <c r="F50" s="233"/>
      <c r="G50" s="233"/>
      <c r="H50" s="233"/>
      <c r="L50" s="27"/>
    </row>
    <row r="51" spans="2:47" s="1" customFormat="1" ht="6.95" customHeight="1">
      <c r="B51" s="27"/>
      <c r="L51" s="27"/>
    </row>
    <row r="52" spans="2:47" s="1" customFormat="1" ht="12" customHeight="1">
      <c r="B52" s="27"/>
      <c r="C52" s="22" t="s">
        <v>20</v>
      </c>
      <c r="F52" s="20" t="str">
        <f>F12</f>
        <v xml:space="preserve">k.ú. Vítkovice, p. č. 822 </v>
      </c>
      <c r="I52" s="22" t="s">
        <v>22</v>
      </c>
      <c r="J52" s="44">
        <f>IF(J12="","",J12)</f>
        <v>46097</v>
      </c>
      <c r="L52" s="27"/>
    </row>
    <row r="53" spans="2:47" s="1" customFormat="1" ht="6.95" customHeight="1">
      <c r="B53" s="27"/>
      <c r="L53" s="27"/>
    </row>
    <row r="54" spans="2:47" s="1" customFormat="1" ht="15.2" customHeight="1">
      <c r="B54" s="27"/>
      <c r="C54" s="22" t="s">
        <v>23</v>
      </c>
      <c r="F54" s="20" t="str">
        <f>E15</f>
        <v xml:space="preserve"> </v>
      </c>
      <c r="I54" s="22" t="s">
        <v>29</v>
      </c>
      <c r="J54" s="25" t="str">
        <f>E21</f>
        <v xml:space="preserve"> </v>
      </c>
      <c r="L54" s="27"/>
    </row>
    <row r="55" spans="2:47" s="1" customFormat="1" ht="15.2" customHeight="1">
      <c r="B55" s="27"/>
      <c r="C55" s="22" t="s">
        <v>27</v>
      </c>
      <c r="F55" s="20" t="str">
        <f>IF(E18="","",E18)</f>
        <v>Vyplň údaj</v>
      </c>
      <c r="I55" s="22" t="s">
        <v>31</v>
      </c>
      <c r="J55" s="25" t="str">
        <f>E24</f>
        <v xml:space="preserve"> </v>
      </c>
      <c r="L55" s="27"/>
    </row>
    <row r="56" spans="2:47" s="1" customFormat="1" ht="10.35" customHeight="1">
      <c r="B56" s="27"/>
      <c r="L56" s="27"/>
    </row>
    <row r="57" spans="2:47" s="1" customFormat="1" ht="29.25" customHeight="1">
      <c r="B57" s="27"/>
      <c r="C57" s="91" t="s">
        <v>126</v>
      </c>
      <c r="D57" s="85"/>
      <c r="E57" s="85"/>
      <c r="F57" s="85"/>
      <c r="G57" s="85"/>
      <c r="H57" s="85"/>
      <c r="I57" s="85"/>
      <c r="J57" s="92" t="s">
        <v>127</v>
      </c>
      <c r="K57" s="85"/>
      <c r="L57" s="27"/>
    </row>
    <row r="58" spans="2:47" s="1" customFormat="1" ht="10.35" customHeight="1">
      <c r="B58" s="27"/>
      <c r="L58" s="27"/>
    </row>
    <row r="59" spans="2:47" s="1" customFormat="1" ht="22.9" customHeight="1">
      <c r="B59" s="27"/>
      <c r="C59" s="93" t="s">
        <v>66</v>
      </c>
      <c r="J59" s="58">
        <f>J80</f>
        <v>0</v>
      </c>
      <c r="L59" s="27"/>
      <c r="AU59" s="12" t="s">
        <v>128</v>
      </c>
    </row>
    <row r="60" spans="2:47" s="8" customFormat="1" ht="24.95" customHeight="1">
      <c r="B60" s="94"/>
      <c r="D60" s="138"/>
      <c r="E60" s="95"/>
      <c r="F60" s="95"/>
      <c r="G60" s="95"/>
      <c r="H60" s="95"/>
      <c r="I60" s="95"/>
      <c r="J60" s="96"/>
      <c r="L60" s="94"/>
    </row>
    <row r="61" spans="2:47" s="1" customFormat="1" ht="21.75" customHeight="1">
      <c r="B61" s="27"/>
      <c r="L61" s="27"/>
    </row>
    <row r="62" spans="2:47" s="1" customFormat="1" ht="6.95" customHeight="1"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27"/>
    </row>
    <row r="66" spans="2:63" s="1" customFormat="1" ht="6.95" customHeight="1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27"/>
    </row>
    <row r="67" spans="2:63" s="1" customFormat="1" ht="24.95" customHeight="1">
      <c r="B67" s="27"/>
      <c r="C67" s="16" t="s">
        <v>129</v>
      </c>
      <c r="L67" s="27"/>
    </row>
    <row r="68" spans="2:63" s="1" customFormat="1" ht="6.95" customHeight="1">
      <c r="B68" s="27"/>
      <c r="L68" s="27"/>
    </row>
    <row r="69" spans="2:63" s="1" customFormat="1" ht="12" customHeight="1">
      <c r="B69" s="27"/>
      <c r="C69" s="22" t="s">
        <v>16</v>
      </c>
      <c r="L69" s="27"/>
    </row>
    <row r="70" spans="2:63" s="1" customFormat="1" ht="16.5" customHeight="1">
      <c r="B70" s="27"/>
      <c r="E70" s="234" t="str">
        <f>E7</f>
        <v>INFRASTRUKTURA PRO ELEKTROMOBILITU - lokalita Mírová</v>
      </c>
      <c r="F70" s="235"/>
      <c r="G70" s="235"/>
      <c r="H70" s="235"/>
      <c r="L70" s="27"/>
    </row>
    <row r="71" spans="2:63" s="1" customFormat="1" ht="12" customHeight="1">
      <c r="B71" s="27"/>
      <c r="C71" s="22" t="s">
        <v>123</v>
      </c>
      <c r="L71" s="27"/>
    </row>
    <row r="72" spans="2:63" s="1" customFormat="1" ht="16.5" customHeight="1">
      <c r="B72" s="27"/>
      <c r="E72" s="232" t="str">
        <f>E9</f>
        <v>PS01.3 - Vlastní spotřeba</v>
      </c>
      <c r="F72" s="233"/>
      <c r="G72" s="233"/>
      <c r="H72" s="233"/>
      <c r="L72" s="27"/>
    </row>
    <row r="73" spans="2:63" s="1" customFormat="1" ht="6.95" customHeight="1">
      <c r="B73" s="27"/>
      <c r="L73" s="27"/>
    </row>
    <row r="74" spans="2:63" s="1" customFormat="1" ht="12" customHeight="1">
      <c r="B74" s="27"/>
      <c r="C74" s="22" t="s">
        <v>20</v>
      </c>
      <c r="F74" s="20" t="str">
        <f>F12</f>
        <v xml:space="preserve">k.ú. Vítkovice, p. č. 822 </v>
      </c>
      <c r="I74" s="22" t="s">
        <v>22</v>
      </c>
      <c r="J74" s="44">
        <f>IF(J12="","",J12)</f>
        <v>46097</v>
      </c>
      <c r="L74" s="27"/>
    </row>
    <row r="75" spans="2:63" s="1" customFormat="1" ht="6.95" customHeight="1">
      <c r="B75" s="27"/>
      <c r="L75" s="27"/>
    </row>
    <row r="76" spans="2:63" s="1" customFormat="1" ht="15.2" customHeight="1">
      <c r="B76" s="27"/>
      <c r="C76" s="22" t="s">
        <v>23</v>
      </c>
      <c r="F76" s="20" t="str">
        <f>E15</f>
        <v xml:space="preserve"> </v>
      </c>
      <c r="I76" s="22" t="s">
        <v>29</v>
      </c>
      <c r="J76" s="25" t="str">
        <f>E21</f>
        <v xml:space="preserve"> </v>
      </c>
      <c r="L76" s="27"/>
    </row>
    <row r="77" spans="2:63" s="1" customFormat="1" ht="15.2" customHeight="1">
      <c r="B77" s="27"/>
      <c r="C77" s="22" t="s">
        <v>27</v>
      </c>
      <c r="F77" s="20" t="str">
        <f>IF(E18="","",E18)</f>
        <v>Vyplň údaj</v>
      </c>
      <c r="I77" s="22" t="s">
        <v>31</v>
      </c>
      <c r="J77" s="25" t="str">
        <f>E24</f>
        <v xml:space="preserve"> </v>
      </c>
      <c r="L77" s="27"/>
    </row>
    <row r="78" spans="2:63" s="1" customFormat="1" ht="10.35" customHeight="1">
      <c r="B78" s="27"/>
      <c r="L78" s="27"/>
    </row>
    <row r="79" spans="2:63" s="9" customFormat="1" ht="29.25" customHeight="1">
      <c r="B79" s="97"/>
      <c r="C79" s="98" t="s">
        <v>130</v>
      </c>
      <c r="D79" s="99" t="s">
        <v>53</v>
      </c>
      <c r="E79" s="99" t="s">
        <v>49</v>
      </c>
      <c r="F79" s="99" t="s">
        <v>50</v>
      </c>
      <c r="G79" s="99" t="s">
        <v>131</v>
      </c>
      <c r="H79" s="99" t="s">
        <v>132</v>
      </c>
      <c r="I79" s="99" t="s">
        <v>133</v>
      </c>
      <c r="J79" s="99" t="s">
        <v>127</v>
      </c>
      <c r="K79" s="100" t="s">
        <v>134</v>
      </c>
      <c r="L79" s="97"/>
      <c r="M79" s="51" t="s">
        <v>3</v>
      </c>
      <c r="N79" s="52" t="s">
        <v>38</v>
      </c>
      <c r="O79" s="52" t="s">
        <v>135</v>
      </c>
      <c r="P79" s="52" t="s">
        <v>136</v>
      </c>
      <c r="Q79" s="52" t="s">
        <v>137</v>
      </c>
      <c r="R79" s="52" t="s">
        <v>138</v>
      </c>
      <c r="S79" s="52" t="s">
        <v>139</v>
      </c>
      <c r="T79" s="53" t="s">
        <v>140</v>
      </c>
    </row>
    <row r="80" spans="2:63" s="1" customFormat="1" ht="22.9" customHeight="1">
      <c r="B80" s="27"/>
      <c r="C80" s="56" t="s">
        <v>141</v>
      </c>
      <c r="J80" s="101">
        <f>SUM(J82:J114)</f>
        <v>0</v>
      </c>
      <c r="L80" s="27"/>
      <c r="M80" s="54"/>
      <c r="N80" s="45"/>
      <c r="O80" s="45"/>
      <c r="P80" s="102">
        <f>P81</f>
        <v>0</v>
      </c>
      <c r="Q80" s="45"/>
      <c r="R80" s="102">
        <f>R81</f>
        <v>0</v>
      </c>
      <c r="S80" s="45"/>
      <c r="T80" s="103">
        <f>T81</f>
        <v>0</v>
      </c>
      <c r="AT80" s="12" t="s">
        <v>67</v>
      </c>
      <c r="AU80" s="12" t="s">
        <v>128</v>
      </c>
      <c r="BK80" s="104">
        <f>BK81</f>
        <v>0</v>
      </c>
    </row>
    <row r="81" spans="2:65" s="10" customFormat="1" ht="25.9" customHeight="1">
      <c r="B81" s="105"/>
      <c r="D81" s="106" t="s">
        <v>67</v>
      </c>
      <c r="E81" s="139"/>
      <c r="F81" s="139"/>
      <c r="I81" s="107"/>
      <c r="J81" s="108"/>
      <c r="L81" s="105"/>
      <c r="M81" s="109"/>
      <c r="P81" s="110">
        <f>SUM(P82:P115)</f>
        <v>0</v>
      </c>
      <c r="R81" s="110">
        <f>SUM(R82:R115)</f>
        <v>0</v>
      </c>
      <c r="T81" s="111">
        <f>SUM(T82:T115)</f>
        <v>0</v>
      </c>
      <c r="AR81" s="106" t="s">
        <v>75</v>
      </c>
      <c r="AT81" s="112" t="s">
        <v>67</v>
      </c>
      <c r="AU81" s="112" t="s">
        <v>68</v>
      </c>
      <c r="AY81" s="106" t="s">
        <v>142</v>
      </c>
      <c r="BK81" s="113">
        <f>SUM(BK82:BK115)</f>
        <v>0</v>
      </c>
    </row>
    <row r="82" spans="2:65" s="1" customFormat="1" ht="36">
      <c r="B82" s="114"/>
      <c r="C82" s="115" t="s">
        <v>75</v>
      </c>
      <c r="D82" s="115" t="s">
        <v>145</v>
      </c>
      <c r="E82" s="116" t="s">
        <v>178</v>
      </c>
      <c r="F82" s="117" t="s">
        <v>227</v>
      </c>
      <c r="G82" s="118" t="s">
        <v>148</v>
      </c>
      <c r="H82" s="119">
        <v>1</v>
      </c>
      <c r="I82" s="120"/>
      <c r="J82" s="121">
        <f>ROUND(I82*H82,2)</f>
        <v>0</v>
      </c>
      <c r="K82" s="117" t="s">
        <v>3</v>
      </c>
      <c r="L82" s="27"/>
      <c r="M82" s="122" t="s">
        <v>3</v>
      </c>
      <c r="N82" s="123" t="s">
        <v>39</v>
      </c>
      <c r="P82" s="124">
        <f>O82*H82</f>
        <v>0</v>
      </c>
      <c r="Q82" s="124">
        <v>0</v>
      </c>
      <c r="R82" s="124">
        <f>Q82*H82</f>
        <v>0</v>
      </c>
      <c r="S82" s="124">
        <v>0</v>
      </c>
      <c r="T82" s="125">
        <f>S82*H82</f>
        <v>0</v>
      </c>
      <c r="AR82" s="126" t="s">
        <v>144</v>
      </c>
      <c r="AT82" s="126" t="s">
        <v>145</v>
      </c>
      <c r="AU82" s="126" t="s">
        <v>75</v>
      </c>
      <c r="AY82" s="12" t="s">
        <v>142</v>
      </c>
      <c r="BE82" s="127">
        <f>IF(N82="základní",J82,0)</f>
        <v>0</v>
      </c>
      <c r="BF82" s="127">
        <f>IF(N82="snížená",J82,0)</f>
        <v>0</v>
      </c>
      <c r="BG82" s="127">
        <f>IF(N82="zákl. přenesená",J82,0)</f>
        <v>0</v>
      </c>
      <c r="BH82" s="127">
        <f>IF(N82="sníž. přenesená",J82,0)</f>
        <v>0</v>
      </c>
      <c r="BI82" s="127">
        <f>IF(N82="nulová",J82,0)</f>
        <v>0</v>
      </c>
      <c r="BJ82" s="12" t="s">
        <v>75</v>
      </c>
      <c r="BK82" s="127">
        <f>ROUND(I82*H82,2)</f>
        <v>0</v>
      </c>
      <c r="BL82" s="12" t="s">
        <v>144</v>
      </c>
      <c r="BM82" s="126" t="s">
        <v>77</v>
      </c>
    </row>
    <row r="83" spans="2:65" s="1" customFormat="1" ht="29.25">
      <c r="B83" s="27"/>
      <c r="D83" s="128" t="s">
        <v>149</v>
      </c>
      <c r="F83" s="129" t="s">
        <v>227</v>
      </c>
      <c r="I83" s="130"/>
      <c r="L83" s="27"/>
      <c r="M83" s="131"/>
      <c r="T83" s="48"/>
      <c r="AT83" s="12" t="s">
        <v>149</v>
      </c>
      <c r="AU83" s="12" t="s">
        <v>75</v>
      </c>
    </row>
    <row r="84" spans="2:65" s="1" customFormat="1" ht="36">
      <c r="B84" s="27"/>
      <c r="C84" s="115">
        <v>2</v>
      </c>
      <c r="D84" s="115" t="s">
        <v>145</v>
      </c>
      <c r="E84" s="116" t="s">
        <v>162</v>
      </c>
      <c r="F84" s="117" t="s">
        <v>228</v>
      </c>
      <c r="G84" s="118" t="s">
        <v>148</v>
      </c>
      <c r="H84" s="119">
        <v>1</v>
      </c>
      <c r="I84" s="120"/>
      <c r="J84" s="121">
        <f>ROUND(I84*H84,2)</f>
        <v>0</v>
      </c>
      <c r="K84" s="117" t="s">
        <v>3</v>
      </c>
      <c r="L84" s="27"/>
      <c r="M84" s="131"/>
      <c r="T84" s="48"/>
      <c r="AT84" s="12"/>
      <c r="AU84" s="12"/>
    </row>
    <row r="85" spans="2:65" s="1" customFormat="1" ht="22.5" customHeight="1">
      <c r="B85" s="27"/>
      <c r="D85" s="128" t="s">
        <v>149</v>
      </c>
      <c r="F85" s="129" t="s">
        <v>228</v>
      </c>
      <c r="I85" s="130"/>
      <c r="L85" s="27"/>
      <c r="M85" s="131"/>
      <c r="T85" s="48"/>
      <c r="AT85" s="12"/>
      <c r="AU85" s="12"/>
    </row>
    <row r="86" spans="2:65" s="1" customFormat="1" ht="36">
      <c r="B86" s="27"/>
      <c r="C86" s="115">
        <v>3</v>
      </c>
      <c r="D86" s="115" t="s">
        <v>145</v>
      </c>
      <c r="E86" s="116" t="s">
        <v>164</v>
      </c>
      <c r="F86" s="117" t="s">
        <v>229</v>
      </c>
      <c r="G86" s="118" t="s">
        <v>148</v>
      </c>
      <c r="H86" s="119">
        <v>1</v>
      </c>
      <c r="I86" s="120"/>
      <c r="J86" s="121">
        <f>ROUND(I86*H86,2)</f>
        <v>0</v>
      </c>
      <c r="K86" s="117" t="s">
        <v>3</v>
      </c>
      <c r="L86" s="27"/>
      <c r="M86" s="131"/>
      <c r="T86" s="48"/>
      <c r="AT86" s="12"/>
      <c r="AU86" s="12"/>
    </row>
    <row r="87" spans="2:65" s="1" customFormat="1" ht="22.5" customHeight="1">
      <c r="B87" s="27"/>
      <c r="D87" s="128" t="s">
        <v>149</v>
      </c>
      <c r="F87" s="129" t="s">
        <v>229</v>
      </c>
      <c r="I87" s="130"/>
      <c r="L87" s="27"/>
      <c r="M87" s="131"/>
      <c r="T87" s="48"/>
      <c r="AT87" s="12"/>
      <c r="AU87" s="12"/>
    </row>
    <row r="88" spans="2:65" s="1" customFormat="1" ht="36">
      <c r="B88" s="27"/>
      <c r="C88" s="115">
        <v>4</v>
      </c>
      <c r="D88" s="115" t="s">
        <v>145</v>
      </c>
      <c r="E88" s="116" t="s">
        <v>167</v>
      </c>
      <c r="F88" s="117" t="s">
        <v>230</v>
      </c>
      <c r="G88" s="118" t="s">
        <v>148</v>
      </c>
      <c r="H88" s="119">
        <v>1</v>
      </c>
      <c r="I88" s="120"/>
      <c r="J88" s="121">
        <f>ROUND(I88*H88,2)</f>
        <v>0</v>
      </c>
      <c r="K88" s="117" t="s">
        <v>3</v>
      </c>
      <c r="L88" s="27"/>
      <c r="M88" s="131"/>
      <c r="T88" s="48"/>
      <c r="AT88" s="12"/>
      <c r="AU88" s="12"/>
    </row>
    <row r="89" spans="2:65" s="1" customFormat="1" ht="29.25">
      <c r="B89" s="27"/>
      <c r="D89" s="128" t="s">
        <v>149</v>
      </c>
      <c r="F89" s="129" t="s">
        <v>230</v>
      </c>
      <c r="I89" s="130"/>
      <c r="L89" s="27"/>
      <c r="M89" s="131"/>
      <c r="T89" s="48"/>
      <c r="AT89" s="12"/>
      <c r="AU89" s="12"/>
    </row>
    <row r="90" spans="2:65" s="1" customFormat="1" ht="36">
      <c r="B90" s="27"/>
      <c r="C90" s="115">
        <v>5</v>
      </c>
      <c r="D90" s="115" t="s">
        <v>145</v>
      </c>
      <c r="E90" s="116" t="s">
        <v>169</v>
      </c>
      <c r="F90" s="117" t="s">
        <v>231</v>
      </c>
      <c r="G90" s="118" t="s">
        <v>148</v>
      </c>
      <c r="H90" s="119">
        <v>1</v>
      </c>
      <c r="I90" s="120"/>
      <c r="J90" s="121">
        <f>ROUND(I90*H90,2)</f>
        <v>0</v>
      </c>
      <c r="K90" s="117" t="s">
        <v>3</v>
      </c>
      <c r="L90" s="27"/>
      <c r="M90" s="131"/>
      <c r="T90" s="48"/>
      <c r="AT90" s="12"/>
      <c r="AU90" s="12"/>
    </row>
    <row r="91" spans="2:65" s="1" customFormat="1" ht="22.5" customHeight="1">
      <c r="B91" s="27"/>
      <c r="D91" s="128" t="s">
        <v>149</v>
      </c>
      <c r="F91" s="129" t="s">
        <v>231</v>
      </c>
      <c r="I91" s="130"/>
      <c r="L91" s="27"/>
      <c r="M91" s="131"/>
      <c r="T91" s="48"/>
      <c r="AT91" s="12"/>
      <c r="AU91" s="12"/>
    </row>
    <row r="92" spans="2:65" s="1" customFormat="1" ht="12">
      <c r="B92" s="27"/>
      <c r="C92" s="115">
        <v>6</v>
      </c>
      <c r="D92" s="115" t="s">
        <v>145</v>
      </c>
      <c r="E92" s="116" t="s">
        <v>172</v>
      </c>
      <c r="F92" s="117" t="s">
        <v>232</v>
      </c>
      <c r="G92" s="118" t="s">
        <v>166</v>
      </c>
      <c r="H92" s="119">
        <v>35</v>
      </c>
      <c r="I92" s="120"/>
      <c r="J92" s="121">
        <f>ROUND(I92*H92,2)</f>
        <v>0</v>
      </c>
      <c r="K92" s="117" t="s">
        <v>3</v>
      </c>
      <c r="L92" s="27"/>
      <c r="M92" s="131"/>
      <c r="T92" s="48"/>
      <c r="AT92" s="12"/>
      <c r="AU92" s="12"/>
    </row>
    <row r="93" spans="2:65" s="1" customFormat="1">
      <c r="B93" s="27"/>
      <c r="D93" s="128" t="s">
        <v>149</v>
      </c>
      <c r="F93" s="129" t="s">
        <v>232</v>
      </c>
      <c r="I93" s="130"/>
      <c r="L93" s="27"/>
      <c r="M93" s="131"/>
      <c r="T93" s="48"/>
      <c r="AT93" s="12"/>
      <c r="AU93" s="12"/>
    </row>
    <row r="94" spans="2:65" s="1" customFormat="1" ht="12">
      <c r="B94" s="27"/>
      <c r="C94" s="115">
        <v>7</v>
      </c>
      <c r="D94" s="115" t="s">
        <v>145</v>
      </c>
      <c r="E94" s="116" t="s">
        <v>174</v>
      </c>
      <c r="F94" s="117" t="s">
        <v>233</v>
      </c>
      <c r="G94" s="118" t="s">
        <v>166</v>
      </c>
      <c r="H94" s="119">
        <v>25</v>
      </c>
      <c r="I94" s="120"/>
      <c r="J94" s="121">
        <f>ROUND(I94*H94,2)</f>
        <v>0</v>
      </c>
      <c r="K94" s="117" t="s">
        <v>3</v>
      </c>
      <c r="L94" s="27"/>
      <c r="M94" s="131"/>
      <c r="T94" s="48"/>
      <c r="AT94" s="12"/>
      <c r="AU94" s="12"/>
    </row>
    <row r="95" spans="2:65" s="1" customFormat="1">
      <c r="B95" s="27"/>
      <c r="D95" s="128" t="s">
        <v>149</v>
      </c>
      <c r="F95" s="129" t="s">
        <v>233</v>
      </c>
      <c r="I95" s="130"/>
      <c r="L95" s="27"/>
      <c r="M95" s="131"/>
      <c r="T95" s="48"/>
      <c r="AT95" s="12"/>
      <c r="AU95" s="12"/>
    </row>
    <row r="96" spans="2:65" s="1" customFormat="1" ht="12">
      <c r="B96" s="27"/>
      <c r="C96" s="115">
        <v>8</v>
      </c>
      <c r="D96" s="115" t="s">
        <v>145</v>
      </c>
      <c r="E96" s="116" t="s">
        <v>186</v>
      </c>
      <c r="F96" s="117" t="s">
        <v>234</v>
      </c>
      <c r="G96" s="118" t="s">
        <v>166</v>
      </c>
      <c r="H96" s="119">
        <v>90</v>
      </c>
      <c r="I96" s="120"/>
      <c r="J96" s="121">
        <f>ROUND(I96*H96,2)</f>
        <v>0</v>
      </c>
      <c r="K96" s="117" t="s">
        <v>3</v>
      </c>
      <c r="L96" s="27"/>
      <c r="M96" s="131"/>
      <c r="T96" s="48"/>
      <c r="AT96" s="12"/>
      <c r="AU96" s="12"/>
    </row>
    <row r="97" spans="2:47" s="1" customFormat="1">
      <c r="B97" s="27"/>
      <c r="D97" s="128" t="s">
        <v>149</v>
      </c>
      <c r="F97" s="129" t="s">
        <v>234</v>
      </c>
      <c r="I97" s="130"/>
      <c r="L97" s="27"/>
      <c r="M97" s="131"/>
      <c r="T97" s="48"/>
      <c r="AT97" s="12"/>
      <c r="AU97" s="12"/>
    </row>
    <row r="98" spans="2:47" s="1" customFormat="1" ht="12">
      <c r="B98" s="27"/>
      <c r="C98" s="115">
        <v>9</v>
      </c>
      <c r="D98" s="115" t="s">
        <v>145</v>
      </c>
      <c r="E98" s="116" t="s">
        <v>188</v>
      </c>
      <c r="F98" s="117" t="s">
        <v>235</v>
      </c>
      <c r="G98" s="118" t="s">
        <v>166</v>
      </c>
      <c r="H98" s="119">
        <v>90</v>
      </c>
      <c r="I98" s="120"/>
      <c r="J98" s="121">
        <f>ROUND(I98*H98,2)</f>
        <v>0</v>
      </c>
      <c r="K98" s="117" t="s">
        <v>3</v>
      </c>
      <c r="L98" s="27"/>
      <c r="M98" s="131"/>
      <c r="T98" s="48"/>
      <c r="AT98" s="12"/>
      <c r="AU98" s="12"/>
    </row>
    <row r="99" spans="2:47" s="1" customFormat="1">
      <c r="B99" s="27"/>
      <c r="D99" s="128" t="s">
        <v>149</v>
      </c>
      <c r="F99" s="129" t="s">
        <v>235</v>
      </c>
      <c r="I99" s="130"/>
      <c r="L99" s="27"/>
      <c r="M99" s="131"/>
      <c r="T99" s="48"/>
      <c r="AT99" s="12"/>
      <c r="AU99" s="12"/>
    </row>
    <row r="100" spans="2:47" s="1" customFormat="1" ht="12">
      <c r="B100" s="27"/>
      <c r="C100" s="115">
        <v>10</v>
      </c>
      <c r="D100" s="115" t="s">
        <v>145</v>
      </c>
      <c r="E100" s="116" t="s">
        <v>190</v>
      </c>
      <c r="F100" s="117" t="s">
        <v>236</v>
      </c>
      <c r="G100" s="118" t="s">
        <v>166</v>
      </c>
      <c r="H100" s="119">
        <v>50</v>
      </c>
      <c r="I100" s="120"/>
      <c r="J100" s="121">
        <f>ROUND(I100*H100,2)</f>
        <v>0</v>
      </c>
      <c r="K100" s="117" t="s">
        <v>3</v>
      </c>
      <c r="L100" s="27"/>
      <c r="M100" s="131"/>
      <c r="T100" s="48"/>
      <c r="AT100" s="12"/>
      <c r="AU100" s="12"/>
    </row>
    <row r="101" spans="2:47" s="1" customFormat="1">
      <c r="B101" s="27"/>
      <c r="D101" s="128" t="s">
        <v>149</v>
      </c>
      <c r="F101" s="129" t="s">
        <v>236</v>
      </c>
      <c r="I101" s="130"/>
      <c r="L101" s="27"/>
      <c r="M101" s="131"/>
      <c r="T101" s="48"/>
      <c r="AT101" s="12"/>
      <c r="AU101" s="12"/>
    </row>
    <row r="102" spans="2:47" s="1" customFormat="1" ht="12" customHeight="1">
      <c r="B102" s="27"/>
      <c r="C102" s="115">
        <v>11</v>
      </c>
      <c r="D102" s="115" t="s">
        <v>145</v>
      </c>
      <c r="E102" s="116" t="s">
        <v>192</v>
      </c>
      <c r="F102" s="117" t="s">
        <v>237</v>
      </c>
      <c r="G102" s="118" t="s">
        <v>166</v>
      </c>
      <c r="H102" s="119">
        <v>30</v>
      </c>
      <c r="I102" s="120"/>
      <c r="J102" s="121">
        <f>ROUND(I102*H102,2)</f>
        <v>0</v>
      </c>
      <c r="K102" s="117" t="s">
        <v>3</v>
      </c>
      <c r="L102" s="27"/>
      <c r="M102" s="131"/>
      <c r="T102" s="48"/>
      <c r="AT102" s="12"/>
      <c r="AU102" s="12"/>
    </row>
    <row r="103" spans="2:47" s="1" customFormat="1">
      <c r="B103" s="27"/>
      <c r="D103" s="128" t="s">
        <v>149</v>
      </c>
      <c r="F103" s="129" t="s">
        <v>237</v>
      </c>
      <c r="I103" s="130"/>
      <c r="L103" s="27"/>
      <c r="M103" s="131"/>
      <c r="T103" s="48"/>
      <c r="AT103" s="12"/>
      <c r="AU103" s="12"/>
    </row>
    <row r="104" spans="2:47" s="1" customFormat="1" ht="12">
      <c r="B104" s="27"/>
      <c r="C104" s="115">
        <v>12</v>
      </c>
      <c r="D104" s="115" t="s">
        <v>145</v>
      </c>
      <c r="E104" s="116" t="s">
        <v>194</v>
      </c>
      <c r="F104" s="117" t="s">
        <v>238</v>
      </c>
      <c r="G104" s="118" t="s">
        <v>166</v>
      </c>
      <c r="H104" s="119">
        <v>80</v>
      </c>
      <c r="I104" s="120"/>
      <c r="J104" s="121">
        <f>ROUND(I104*H104,2)</f>
        <v>0</v>
      </c>
      <c r="K104" s="117" t="s">
        <v>3</v>
      </c>
      <c r="L104" s="27"/>
      <c r="M104" s="131"/>
      <c r="T104" s="48"/>
      <c r="AT104" s="12"/>
      <c r="AU104" s="12"/>
    </row>
    <row r="105" spans="2:47" s="1" customFormat="1">
      <c r="B105" s="27"/>
      <c r="D105" s="128" t="s">
        <v>149</v>
      </c>
      <c r="F105" s="129" t="s">
        <v>238</v>
      </c>
      <c r="I105" s="130"/>
      <c r="L105" s="27"/>
      <c r="M105" s="131"/>
      <c r="T105" s="48"/>
      <c r="AT105" s="12"/>
      <c r="AU105" s="12"/>
    </row>
    <row r="106" spans="2:47" s="1" customFormat="1" ht="12">
      <c r="B106" s="27"/>
      <c r="C106" s="115">
        <v>13</v>
      </c>
      <c r="D106" s="115" t="s">
        <v>145</v>
      </c>
      <c r="E106" s="116" t="s">
        <v>196</v>
      </c>
      <c r="F106" s="117" t="s">
        <v>239</v>
      </c>
      <c r="G106" s="118" t="s">
        <v>148</v>
      </c>
      <c r="H106" s="119">
        <v>4</v>
      </c>
      <c r="I106" s="120"/>
      <c r="J106" s="121">
        <f>ROUND(I106*H106,2)</f>
        <v>0</v>
      </c>
      <c r="K106" s="117" t="s">
        <v>3</v>
      </c>
      <c r="L106" s="27"/>
      <c r="M106" s="131"/>
      <c r="T106" s="48"/>
      <c r="AT106" s="12"/>
      <c r="AU106" s="12"/>
    </row>
    <row r="107" spans="2:47" s="1" customFormat="1">
      <c r="B107" s="27"/>
      <c r="D107" s="128" t="s">
        <v>149</v>
      </c>
      <c r="F107" s="129" t="s">
        <v>239</v>
      </c>
      <c r="I107" s="130"/>
      <c r="L107" s="27"/>
      <c r="M107" s="131"/>
      <c r="T107" s="48"/>
      <c r="AT107" s="12"/>
      <c r="AU107" s="12"/>
    </row>
    <row r="108" spans="2:47" s="1" customFormat="1" ht="12">
      <c r="B108" s="27"/>
      <c r="C108" s="115">
        <v>14</v>
      </c>
      <c r="D108" s="115" t="s">
        <v>145</v>
      </c>
      <c r="E108" s="116" t="s">
        <v>198</v>
      </c>
      <c r="F108" s="117" t="s">
        <v>240</v>
      </c>
      <c r="G108" s="118" t="s">
        <v>148</v>
      </c>
      <c r="H108" s="119">
        <v>4</v>
      </c>
      <c r="I108" s="120"/>
      <c r="J108" s="121">
        <f>ROUND(I108*H108,2)</f>
        <v>0</v>
      </c>
      <c r="K108" s="117" t="s">
        <v>3</v>
      </c>
      <c r="L108" s="27"/>
      <c r="M108" s="131"/>
      <c r="T108" s="48"/>
      <c r="AT108" s="12"/>
      <c r="AU108" s="12"/>
    </row>
    <row r="109" spans="2:47" s="1" customFormat="1">
      <c r="B109" s="27"/>
      <c r="D109" s="128" t="s">
        <v>149</v>
      </c>
      <c r="F109" s="129" t="s">
        <v>240</v>
      </c>
      <c r="I109" s="130"/>
      <c r="L109" s="27"/>
      <c r="M109" s="131"/>
      <c r="T109" s="48"/>
      <c r="AT109" s="12"/>
      <c r="AU109" s="12"/>
    </row>
    <row r="110" spans="2:47" s="1" customFormat="1" ht="24">
      <c r="B110" s="27"/>
      <c r="C110" s="115">
        <v>15</v>
      </c>
      <c r="D110" s="115" t="s">
        <v>145</v>
      </c>
      <c r="E110" s="116" t="s">
        <v>200</v>
      </c>
      <c r="F110" s="117" t="s">
        <v>170</v>
      </c>
      <c r="G110" s="118" t="s">
        <v>171</v>
      </c>
      <c r="H110" s="119">
        <v>1</v>
      </c>
      <c r="I110" s="120"/>
      <c r="J110" s="121">
        <f>ROUND(I110*H110,2)</f>
        <v>0</v>
      </c>
      <c r="K110" s="117" t="s">
        <v>3</v>
      </c>
      <c r="L110" s="27"/>
      <c r="M110" s="131"/>
      <c r="T110" s="48"/>
      <c r="AT110" s="12"/>
      <c r="AU110" s="12"/>
    </row>
    <row r="111" spans="2:47" s="1" customFormat="1">
      <c r="B111" s="27"/>
      <c r="D111" s="128" t="s">
        <v>149</v>
      </c>
      <c r="F111" s="129" t="s">
        <v>170</v>
      </c>
      <c r="I111" s="130"/>
      <c r="L111" s="27"/>
      <c r="M111" s="131"/>
      <c r="T111" s="48"/>
      <c r="AT111" s="12"/>
      <c r="AU111" s="12"/>
    </row>
    <row r="112" spans="2:47" s="1" customFormat="1" ht="24">
      <c r="B112" s="27"/>
      <c r="C112" s="115">
        <v>16</v>
      </c>
      <c r="D112" s="115" t="s">
        <v>145</v>
      </c>
      <c r="E112" s="116" t="s">
        <v>202</v>
      </c>
      <c r="F112" s="117" t="s">
        <v>173</v>
      </c>
      <c r="G112" s="118" t="s">
        <v>148</v>
      </c>
      <c r="H112" s="119">
        <v>1</v>
      </c>
      <c r="I112" s="120"/>
      <c r="J112" s="121">
        <f>ROUND(I112*H112,2)</f>
        <v>0</v>
      </c>
      <c r="K112" s="117" t="s">
        <v>3</v>
      </c>
      <c r="L112" s="27"/>
      <c r="M112" s="131"/>
      <c r="T112" s="48"/>
      <c r="AT112" s="12"/>
      <c r="AU112" s="12"/>
    </row>
    <row r="113" spans="2:65" s="1" customFormat="1">
      <c r="B113" s="27"/>
      <c r="D113" s="128" t="s">
        <v>149</v>
      </c>
      <c r="F113" s="129" t="s">
        <v>173</v>
      </c>
      <c r="I113" s="130"/>
      <c r="L113" s="27"/>
      <c r="M113" s="131"/>
      <c r="T113" s="48"/>
      <c r="AT113" s="12"/>
      <c r="AU113" s="12"/>
    </row>
    <row r="114" spans="2:65" s="1" customFormat="1" ht="24">
      <c r="B114" s="114"/>
      <c r="C114" s="115">
        <v>17</v>
      </c>
      <c r="D114" s="115" t="s">
        <v>145</v>
      </c>
      <c r="E114" s="116" t="s">
        <v>204</v>
      </c>
      <c r="F114" s="117" t="s">
        <v>175</v>
      </c>
      <c r="G114" s="118" t="s">
        <v>148</v>
      </c>
      <c r="H114" s="119">
        <v>1</v>
      </c>
      <c r="I114" s="120"/>
      <c r="J114" s="121">
        <f>ROUND(I114*H114,2)</f>
        <v>0</v>
      </c>
      <c r="K114" s="117" t="s">
        <v>3</v>
      </c>
      <c r="L114" s="27"/>
      <c r="M114" s="122" t="s">
        <v>3</v>
      </c>
      <c r="N114" s="123" t="s">
        <v>39</v>
      </c>
      <c r="P114" s="124">
        <f>O114*H114</f>
        <v>0</v>
      </c>
      <c r="Q114" s="124">
        <v>0</v>
      </c>
      <c r="R114" s="124">
        <f>Q114*H114</f>
        <v>0</v>
      </c>
      <c r="S114" s="124">
        <v>0</v>
      </c>
      <c r="T114" s="125">
        <f>S114*H114</f>
        <v>0</v>
      </c>
      <c r="AR114" s="126" t="s">
        <v>144</v>
      </c>
      <c r="AT114" s="126" t="s">
        <v>145</v>
      </c>
      <c r="AU114" s="126" t="s">
        <v>75</v>
      </c>
      <c r="AY114" s="12" t="s">
        <v>142</v>
      </c>
      <c r="BE114" s="127">
        <f>IF(N114="základní",J114,0)</f>
        <v>0</v>
      </c>
      <c r="BF114" s="127">
        <f>IF(N114="snížená",J114,0)</f>
        <v>0</v>
      </c>
      <c r="BG114" s="127">
        <f>IF(N114="zákl. přenesená",J114,0)</f>
        <v>0</v>
      </c>
      <c r="BH114" s="127">
        <f>IF(N114="sníž. přenesená",J114,0)</f>
        <v>0</v>
      </c>
      <c r="BI114" s="127">
        <f>IF(N114="nulová",J114,0)</f>
        <v>0</v>
      </c>
      <c r="BJ114" s="12" t="s">
        <v>75</v>
      </c>
      <c r="BK114" s="127">
        <f>ROUND(I114*H114,2)</f>
        <v>0</v>
      </c>
      <c r="BL114" s="12" t="s">
        <v>144</v>
      </c>
      <c r="BM114" s="126" t="s">
        <v>241</v>
      </c>
    </row>
    <row r="115" spans="2:65" s="1" customFormat="1">
      <c r="B115" s="27"/>
      <c r="D115" s="128" t="s">
        <v>149</v>
      </c>
      <c r="F115" s="129" t="s">
        <v>175</v>
      </c>
      <c r="I115" s="130"/>
      <c r="L115" s="27"/>
      <c r="M115" s="132"/>
      <c r="N115" s="133"/>
      <c r="O115" s="133"/>
      <c r="P115" s="133"/>
      <c r="Q115" s="133"/>
      <c r="R115" s="133"/>
      <c r="S115" s="133"/>
      <c r="T115" s="134"/>
      <c r="AT115" s="12" t="s">
        <v>149</v>
      </c>
      <c r="AU115" s="12" t="s">
        <v>75</v>
      </c>
    </row>
    <row r="116" spans="2:65" s="1" customFormat="1" ht="6.95" customHeight="1"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27"/>
    </row>
    <row r="120" spans="2:65">
      <c r="J120" s="140"/>
    </row>
  </sheetData>
  <autoFilter ref="C79:K115" xr:uid="{00000000-0009-0000-0000-000006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03"/>
  <sheetViews>
    <sheetView showGridLines="0" topLeftCell="A71" workbookViewId="0">
      <selection activeCell="I82" sqref="I82:I9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6" t="s">
        <v>6</v>
      </c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2" t="s">
        <v>95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77</v>
      </c>
    </row>
    <row r="4" spans="2:46" ht="24.95" customHeight="1">
      <c r="B4" s="15"/>
      <c r="D4" s="16" t="s">
        <v>122</v>
      </c>
      <c r="L4" s="15"/>
      <c r="M4" s="81" t="s">
        <v>11</v>
      </c>
      <c r="AT4" s="12" t="s">
        <v>4</v>
      </c>
    </row>
    <row r="5" spans="2:46" ht="6.95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234" t="str">
        <f>'Rekapitulace stavby'!K6</f>
        <v>INFRASTRUKTURA PRO ELEKTROMOBILITU - lokalita Mírová</v>
      </c>
      <c r="F7" s="235"/>
      <c r="G7" s="235"/>
      <c r="H7" s="235"/>
      <c r="L7" s="15"/>
    </row>
    <row r="8" spans="2:46" s="1" customFormat="1" ht="12" customHeight="1">
      <c r="B8" s="27"/>
      <c r="D8" s="22" t="s">
        <v>123</v>
      </c>
      <c r="L8" s="27"/>
    </row>
    <row r="9" spans="2:46" s="1" customFormat="1" ht="16.5" customHeight="1">
      <c r="B9" s="27"/>
      <c r="E9" s="232" t="s">
        <v>242</v>
      </c>
      <c r="F9" s="233"/>
      <c r="G9" s="233"/>
      <c r="H9" s="233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2" t="s">
        <v>18</v>
      </c>
      <c r="F11" s="20" t="s">
        <v>3</v>
      </c>
      <c r="I11" s="22" t="s">
        <v>19</v>
      </c>
      <c r="J11" s="20" t="s">
        <v>3</v>
      </c>
      <c r="L11" s="27"/>
    </row>
    <row r="12" spans="2:46" s="1" customFormat="1" ht="12" customHeight="1">
      <c r="B12" s="27"/>
      <c r="D12" s="22" t="s">
        <v>20</v>
      </c>
      <c r="F12" s="20" t="s">
        <v>21</v>
      </c>
      <c r="I12" s="22" t="s">
        <v>22</v>
      </c>
      <c r="J12" s="44">
        <f>'Rekapitulace stavby'!AN8</f>
        <v>46097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2" t="s">
        <v>23</v>
      </c>
      <c r="I14" s="22" t="s">
        <v>24</v>
      </c>
      <c r="J14" s="20" t="str">
        <f>IF('Rekapitulace stavby'!AN10="","",'Rekapitulace stavby'!AN10)</f>
        <v/>
      </c>
      <c r="L14" s="27"/>
    </row>
    <row r="15" spans="2:46" s="1" customFormat="1" ht="18" customHeight="1">
      <c r="B15" s="27"/>
      <c r="E15" s="20" t="str">
        <f>IF('Rekapitulace stavby'!E11="","",'Rekapitulace stavby'!E11)</f>
        <v xml:space="preserve"> </v>
      </c>
      <c r="I15" s="22" t="s">
        <v>26</v>
      </c>
      <c r="J15" s="20" t="str">
        <f>IF('Rekapitulace stavby'!AN11="","",'Rekapitulace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2" t="s">
        <v>27</v>
      </c>
      <c r="I17" s="22" t="s">
        <v>24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237" t="str">
        <f>'Rekapitulace stavby'!E14</f>
        <v>Vyplň údaj</v>
      </c>
      <c r="F18" s="238"/>
      <c r="G18" s="238"/>
      <c r="H18" s="238"/>
      <c r="I18" s="22" t="s">
        <v>26</v>
      </c>
      <c r="J18" s="23" t="str">
        <f>'Rekapitulace stavby'!AN14</f>
        <v>Vyplň údaj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2" t="s">
        <v>29</v>
      </c>
      <c r="I20" s="22" t="s">
        <v>24</v>
      </c>
      <c r="J20" s="20" t="str">
        <f>IF('Rekapitulace stavby'!AN16="","",'Rekapitulace stavby'!AN16)</f>
        <v/>
      </c>
      <c r="L20" s="27"/>
    </row>
    <row r="21" spans="2:12" s="1" customFormat="1" ht="18" customHeight="1">
      <c r="B21" s="27"/>
      <c r="E21" s="20" t="str">
        <f>IF('Rekapitulace stavby'!E17="","",'Rekapitulace stavby'!E17)</f>
        <v xml:space="preserve"> </v>
      </c>
      <c r="I21" s="22" t="s">
        <v>26</v>
      </c>
      <c r="J21" s="20" t="str">
        <f>IF('Rekapitulace stavby'!AN17="","",'Rekapitulace stavby'!AN17)</f>
        <v/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2" t="s">
        <v>31</v>
      </c>
      <c r="I23" s="22" t="s">
        <v>24</v>
      </c>
      <c r="J23" s="20" t="str">
        <f>IF('Rekapitulace stavby'!AN19="","",'Rekapitulace stavby'!AN19)</f>
        <v/>
      </c>
      <c r="L23" s="27"/>
    </row>
    <row r="24" spans="2:12" s="1" customFormat="1" ht="18" customHeight="1">
      <c r="B24" s="27"/>
      <c r="E24" s="20" t="str">
        <f>IF('Rekapitulace stavby'!E20="","",'Rekapitulace stavby'!E20)</f>
        <v xml:space="preserve"> </v>
      </c>
      <c r="I24" s="22" t="s">
        <v>26</v>
      </c>
      <c r="J24" s="20" t="str">
        <f>IF('Rekapitulace stavby'!AN20="","",'Rekapitulace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2" t="s">
        <v>32</v>
      </c>
      <c r="L26" s="27"/>
    </row>
    <row r="27" spans="2:12" s="7" customFormat="1" ht="16.5" customHeight="1">
      <c r="B27" s="82"/>
      <c r="E27" s="239" t="s">
        <v>3</v>
      </c>
      <c r="F27" s="239"/>
      <c r="G27" s="239"/>
      <c r="H27" s="239"/>
      <c r="L27" s="82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5"/>
      <c r="E29" s="45"/>
      <c r="F29" s="45"/>
      <c r="G29" s="45"/>
      <c r="H29" s="45"/>
      <c r="I29" s="45"/>
      <c r="J29" s="45"/>
      <c r="K29" s="45"/>
      <c r="L29" s="27"/>
    </row>
    <row r="30" spans="2:12" s="1" customFormat="1" ht="25.35" customHeight="1">
      <c r="B30" s="27"/>
      <c r="D30" s="83" t="s">
        <v>34</v>
      </c>
      <c r="J30" s="58">
        <f>ROUND(J80, 2)</f>
        <v>0</v>
      </c>
      <c r="L30" s="27"/>
    </row>
    <row r="31" spans="2:12" s="1" customFormat="1" ht="6.95" customHeight="1">
      <c r="B31" s="27"/>
      <c r="D31" s="45"/>
      <c r="E31" s="45"/>
      <c r="F31" s="45"/>
      <c r="G31" s="45"/>
      <c r="H31" s="45"/>
      <c r="I31" s="45"/>
      <c r="J31" s="45"/>
      <c r="K31" s="45"/>
      <c r="L31" s="27"/>
    </row>
    <row r="32" spans="2:12" s="1" customFormat="1" ht="14.45" customHeight="1">
      <c r="B32" s="27"/>
      <c r="F32" s="30" t="s">
        <v>36</v>
      </c>
      <c r="I32" s="30" t="s">
        <v>35</v>
      </c>
      <c r="J32" s="30" t="s">
        <v>37</v>
      </c>
      <c r="L32" s="27"/>
    </row>
    <row r="33" spans="2:12" s="1" customFormat="1" ht="14.45" customHeight="1">
      <c r="B33" s="27"/>
      <c r="D33" s="47" t="s">
        <v>38</v>
      </c>
      <c r="E33" s="22" t="s">
        <v>39</v>
      </c>
      <c r="F33" s="76">
        <f>J30</f>
        <v>0</v>
      </c>
      <c r="I33" s="84">
        <v>0.21</v>
      </c>
      <c r="J33" s="76">
        <f>F33*I33</f>
        <v>0</v>
      </c>
      <c r="L33" s="27"/>
    </row>
    <row r="34" spans="2:12" s="1" customFormat="1" ht="14.45" customHeight="1">
      <c r="B34" s="27"/>
      <c r="E34" s="22" t="s">
        <v>40</v>
      </c>
      <c r="F34" s="76">
        <f>ROUND((SUM(BF80:BF99)),  2)</f>
        <v>0</v>
      </c>
      <c r="I34" s="84">
        <v>0.12</v>
      </c>
      <c r="J34" s="76">
        <f>ROUND(((SUM(BF80:BF99))*I34),  2)</f>
        <v>0</v>
      </c>
      <c r="L34" s="27"/>
    </row>
    <row r="35" spans="2:12" s="1" customFormat="1" ht="14.45" hidden="1" customHeight="1">
      <c r="B35" s="27"/>
      <c r="E35" s="22" t="s">
        <v>41</v>
      </c>
      <c r="F35" s="76">
        <f>ROUND((SUM(BG80:BG99)),  2)</f>
        <v>0</v>
      </c>
      <c r="I35" s="84">
        <v>0.21</v>
      </c>
      <c r="J35" s="76">
        <f>0</f>
        <v>0</v>
      </c>
      <c r="L35" s="27"/>
    </row>
    <row r="36" spans="2:12" s="1" customFormat="1" ht="14.45" hidden="1" customHeight="1">
      <c r="B36" s="27"/>
      <c r="E36" s="22" t="s">
        <v>42</v>
      </c>
      <c r="F36" s="76">
        <f>ROUND((SUM(BH80:BH99)),  2)</f>
        <v>0</v>
      </c>
      <c r="I36" s="84">
        <v>0.12</v>
      </c>
      <c r="J36" s="76">
        <f>0</f>
        <v>0</v>
      </c>
      <c r="L36" s="27"/>
    </row>
    <row r="37" spans="2:12" s="1" customFormat="1" ht="14.45" hidden="1" customHeight="1">
      <c r="B37" s="27"/>
      <c r="E37" s="22" t="s">
        <v>43</v>
      </c>
      <c r="F37" s="76">
        <f>ROUND((SUM(BI80:BI99)),  2)</f>
        <v>0</v>
      </c>
      <c r="I37" s="84">
        <v>0</v>
      </c>
      <c r="J37" s="76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5"/>
      <c r="D39" s="86" t="s">
        <v>44</v>
      </c>
      <c r="E39" s="49"/>
      <c r="F39" s="49"/>
      <c r="G39" s="87" t="s">
        <v>45</v>
      </c>
      <c r="H39" s="88" t="s">
        <v>46</v>
      </c>
      <c r="I39" s="49"/>
      <c r="J39" s="89">
        <f>SUM(J30:J37)</f>
        <v>0</v>
      </c>
      <c r="K39" s="90"/>
      <c r="L39" s="27"/>
    </row>
    <row r="40" spans="2:12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7"/>
    </row>
    <row r="44" spans="2:12" s="1" customFormat="1" ht="6.95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2:12" s="1" customFormat="1" ht="24.95" customHeight="1">
      <c r="B45" s="27"/>
      <c r="C45" s="16" t="s">
        <v>125</v>
      </c>
      <c r="L45" s="27"/>
    </row>
    <row r="46" spans="2:12" s="1" customFormat="1" ht="6.95" customHeight="1">
      <c r="B46" s="27"/>
      <c r="L46" s="27"/>
    </row>
    <row r="47" spans="2:12" s="1" customFormat="1" ht="12" customHeight="1">
      <c r="B47" s="27"/>
      <c r="C47" s="22" t="s">
        <v>16</v>
      </c>
      <c r="L47" s="27"/>
    </row>
    <row r="48" spans="2:12" s="1" customFormat="1" ht="16.5" customHeight="1">
      <c r="B48" s="27"/>
      <c r="E48" s="234" t="str">
        <f>E7</f>
        <v>INFRASTRUKTURA PRO ELEKTROMOBILITU - lokalita Mírová</v>
      </c>
      <c r="F48" s="235"/>
      <c r="G48" s="235"/>
      <c r="H48" s="235"/>
      <c r="L48" s="27"/>
    </row>
    <row r="49" spans="2:47" s="1" customFormat="1" ht="12" customHeight="1">
      <c r="B49" s="27"/>
      <c r="C49" s="22" t="s">
        <v>123</v>
      </c>
      <c r="L49" s="27"/>
    </row>
    <row r="50" spans="2:47" s="1" customFormat="1" ht="16.5" customHeight="1">
      <c r="B50" s="27"/>
      <c r="E50" s="232" t="str">
        <f>E9</f>
        <v>PS01.4 - Zařízení pro detekekci požáru</v>
      </c>
      <c r="F50" s="233"/>
      <c r="G50" s="233"/>
      <c r="H50" s="233"/>
      <c r="L50" s="27"/>
    </row>
    <row r="51" spans="2:47" s="1" customFormat="1" ht="6.95" customHeight="1">
      <c r="B51" s="27"/>
      <c r="L51" s="27"/>
    </row>
    <row r="52" spans="2:47" s="1" customFormat="1" ht="12" customHeight="1">
      <c r="B52" s="27"/>
      <c r="C52" s="22" t="s">
        <v>20</v>
      </c>
      <c r="F52" s="20" t="str">
        <f>F12</f>
        <v xml:space="preserve">k.ú. Vítkovice, p. č. 822 </v>
      </c>
      <c r="I52" s="22" t="s">
        <v>22</v>
      </c>
      <c r="J52" s="44">
        <f>IF(J12="","",J12)</f>
        <v>46097</v>
      </c>
      <c r="L52" s="27"/>
    </row>
    <row r="53" spans="2:47" s="1" customFormat="1" ht="6.95" customHeight="1">
      <c r="B53" s="27"/>
      <c r="L53" s="27"/>
    </row>
    <row r="54" spans="2:47" s="1" customFormat="1" ht="15.2" customHeight="1">
      <c r="B54" s="27"/>
      <c r="C54" s="22" t="s">
        <v>23</v>
      </c>
      <c r="F54" s="20" t="str">
        <f>E15</f>
        <v xml:space="preserve"> </v>
      </c>
      <c r="I54" s="22" t="s">
        <v>29</v>
      </c>
      <c r="J54" s="25" t="str">
        <f>E21</f>
        <v xml:space="preserve"> </v>
      </c>
      <c r="L54" s="27"/>
    </row>
    <row r="55" spans="2:47" s="1" customFormat="1" ht="15.2" customHeight="1">
      <c r="B55" s="27"/>
      <c r="C55" s="22" t="s">
        <v>27</v>
      </c>
      <c r="F55" s="20" t="str">
        <f>IF(E18="","",E18)</f>
        <v>Vyplň údaj</v>
      </c>
      <c r="I55" s="22" t="s">
        <v>31</v>
      </c>
      <c r="J55" s="25" t="str">
        <f>E24</f>
        <v xml:space="preserve"> </v>
      </c>
      <c r="L55" s="27"/>
    </row>
    <row r="56" spans="2:47" s="1" customFormat="1" ht="10.35" customHeight="1">
      <c r="B56" s="27"/>
      <c r="L56" s="27"/>
    </row>
    <row r="57" spans="2:47" s="1" customFormat="1" ht="29.25" customHeight="1">
      <c r="B57" s="27"/>
      <c r="C57" s="91" t="s">
        <v>126</v>
      </c>
      <c r="D57" s="85"/>
      <c r="E57" s="85"/>
      <c r="F57" s="85"/>
      <c r="G57" s="85"/>
      <c r="H57" s="85"/>
      <c r="I57" s="85"/>
      <c r="J57" s="92" t="s">
        <v>127</v>
      </c>
      <c r="K57" s="85"/>
      <c r="L57" s="27"/>
    </row>
    <row r="58" spans="2:47" s="1" customFormat="1" ht="10.35" customHeight="1">
      <c r="B58" s="27"/>
      <c r="L58" s="27"/>
    </row>
    <row r="59" spans="2:47" s="1" customFormat="1" ht="22.9" customHeight="1">
      <c r="B59" s="27"/>
      <c r="C59" s="93" t="s">
        <v>66</v>
      </c>
      <c r="J59" s="58">
        <f>J80</f>
        <v>0</v>
      </c>
      <c r="L59" s="27"/>
      <c r="AU59" s="12" t="s">
        <v>128</v>
      </c>
    </row>
    <row r="60" spans="2:47" s="8" customFormat="1" ht="24.95" customHeight="1">
      <c r="B60" s="94"/>
      <c r="D60" s="138"/>
      <c r="E60" s="95"/>
      <c r="F60" s="95"/>
      <c r="G60" s="95"/>
      <c r="H60" s="95"/>
      <c r="I60" s="95"/>
      <c r="J60" s="96"/>
      <c r="L60" s="94"/>
    </row>
    <row r="61" spans="2:47" s="1" customFormat="1" ht="21.75" customHeight="1">
      <c r="B61" s="27"/>
      <c r="L61" s="27"/>
    </row>
    <row r="62" spans="2:47" s="1" customFormat="1" ht="6.95" customHeight="1"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27"/>
    </row>
    <row r="66" spans="2:63" s="1" customFormat="1" ht="6.95" customHeight="1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27"/>
    </row>
    <row r="67" spans="2:63" s="1" customFormat="1" ht="24.95" customHeight="1">
      <c r="B67" s="27"/>
      <c r="C67" s="16" t="s">
        <v>129</v>
      </c>
      <c r="L67" s="27"/>
    </row>
    <row r="68" spans="2:63" s="1" customFormat="1" ht="6.95" customHeight="1">
      <c r="B68" s="27"/>
      <c r="L68" s="27"/>
    </row>
    <row r="69" spans="2:63" s="1" customFormat="1" ht="12" customHeight="1">
      <c r="B69" s="27"/>
      <c r="C69" s="22" t="s">
        <v>16</v>
      </c>
      <c r="L69" s="27"/>
    </row>
    <row r="70" spans="2:63" s="1" customFormat="1" ht="16.5" customHeight="1">
      <c r="B70" s="27"/>
      <c r="E70" s="234" t="str">
        <f>E7</f>
        <v>INFRASTRUKTURA PRO ELEKTROMOBILITU - lokalita Mírová</v>
      </c>
      <c r="F70" s="235"/>
      <c r="G70" s="235"/>
      <c r="H70" s="235"/>
      <c r="L70" s="27"/>
    </row>
    <row r="71" spans="2:63" s="1" customFormat="1" ht="12" customHeight="1">
      <c r="B71" s="27"/>
      <c r="C71" s="22" t="s">
        <v>123</v>
      </c>
      <c r="L71" s="27"/>
    </row>
    <row r="72" spans="2:63" s="1" customFormat="1" ht="16.5" customHeight="1">
      <c r="B72" s="27"/>
      <c r="E72" s="232" t="str">
        <f>E9</f>
        <v>PS01.4 - Zařízení pro detekekci požáru</v>
      </c>
      <c r="F72" s="233"/>
      <c r="G72" s="233"/>
      <c r="H72" s="233"/>
      <c r="L72" s="27"/>
    </row>
    <row r="73" spans="2:63" s="1" customFormat="1" ht="6.95" customHeight="1">
      <c r="B73" s="27"/>
      <c r="L73" s="27"/>
    </row>
    <row r="74" spans="2:63" s="1" customFormat="1" ht="12" customHeight="1">
      <c r="B74" s="27"/>
      <c r="C74" s="22" t="s">
        <v>20</v>
      </c>
      <c r="F74" s="20" t="str">
        <f>F12</f>
        <v xml:space="preserve">k.ú. Vítkovice, p. č. 822 </v>
      </c>
      <c r="I74" s="22" t="s">
        <v>22</v>
      </c>
      <c r="J74" s="44">
        <f>IF(J12="","",J12)</f>
        <v>46097</v>
      </c>
      <c r="L74" s="27"/>
    </row>
    <row r="75" spans="2:63" s="1" customFormat="1" ht="6.95" customHeight="1">
      <c r="B75" s="27"/>
      <c r="L75" s="27"/>
    </row>
    <row r="76" spans="2:63" s="1" customFormat="1" ht="15.2" customHeight="1">
      <c r="B76" s="27"/>
      <c r="C76" s="22" t="s">
        <v>23</v>
      </c>
      <c r="F76" s="20" t="str">
        <f>E15</f>
        <v xml:space="preserve"> </v>
      </c>
      <c r="I76" s="22" t="s">
        <v>29</v>
      </c>
      <c r="J76" s="25" t="str">
        <f>E21</f>
        <v xml:space="preserve"> </v>
      </c>
      <c r="L76" s="27"/>
    </row>
    <row r="77" spans="2:63" s="1" customFormat="1" ht="15.2" customHeight="1">
      <c r="B77" s="27"/>
      <c r="C77" s="22" t="s">
        <v>27</v>
      </c>
      <c r="F77" s="20" t="str">
        <f>IF(E18="","",E18)</f>
        <v>Vyplň údaj</v>
      </c>
      <c r="I77" s="22" t="s">
        <v>31</v>
      </c>
      <c r="J77" s="25" t="str">
        <f>E24</f>
        <v xml:space="preserve"> </v>
      </c>
      <c r="L77" s="27"/>
    </row>
    <row r="78" spans="2:63" s="1" customFormat="1" ht="10.35" customHeight="1">
      <c r="B78" s="27"/>
      <c r="L78" s="27"/>
    </row>
    <row r="79" spans="2:63" s="9" customFormat="1" ht="29.25" customHeight="1">
      <c r="B79" s="97"/>
      <c r="C79" s="98" t="s">
        <v>130</v>
      </c>
      <c r="D79" s="99" t="s">
        <v>53</v>
      </c>
      <c r="E79" s="99" t="s">
        <v>49</v>
      </c>
      <c r="F79" s="99" t="s">
        <v>50</v>
      </c>
      <c r="G79" s="99" t="s">
        <v>131</v>
      </c>
      <c r="H79" s="99" t="s">
        <v>132</v>
      </c>
      <c r="I79" s="99" t="s">
        <v>133</v>
      </c>
      <c r="J79" s="99" t="s">
        <v>127</v>
      </c>
      <c r="K79" s="100" t="s">
        <v>134</v>
      </c>
      <c r="L79" s="97"/>
      <c r="M79" s="51" t="s">
        <v>3</v>
      </c>
      <c r="N79" s="52" t="s">
        <v>38</v>
      </c>
      <c r="O79" s="52" t="s">
        <v>135</v>
      </c>
      <c r="P79" s="52" t="s">
        <v>136</v>
      </c>
      <c r="Q79" s="52" t="s">
        <v>137</v>
      </c>
      <c r="R79" s="52" t="s">
        <v>138</v>
      </c>
      <c r="S79" s="52" t="s">
        <v>139</v>
      </c>
      <c r="T79" s="53" t="s">
        <v>140</v>
      </c>
    </row>
    <row r="80" spans="2:63" s="1" customFormat="1" ht="22.9" customHeight="1">
      <c r="B80" s="27"/>
      <c r="C80" s="56" t="s">
        <v>141</v>
      </c>
      <c r="J80" s="101">
        <f>SUM(J82:J98)</f>
        <v>0</v>
      </c>
      <c r="L80" s="27"/>
      <c r="M80" s="54"/>
      <c r="N80" s="45"/>
      <c r="O80" s="45"/>
      <c r="P80" s="102">
        <f>P81</f>
        <v>0</v>
      </c>
      <c r="Q80" s="45"/>
      <c r="R80" s="102">
        <f>R81</f>
        <v>0</v>
      </c>
      <c r="S80" s="45"/>
      <c r="T80" s="103">
        <f>T81</f>
        <v>0</v>
      </c>
      <c r="AT80" s="12" t="s">
        <v>67</v>
      </c>
      <c r="AU80" s="12" t="s">
        <v>128</v>
      </c>
      <c r="BK80" s="104">
        <f>BK81</f>
        <v>0</v>
      </c>
    </row>
    <row r="81" spans="2:65" s="10" customFormat="1" ht="25.9" customHeight="1">
      <c r="B81" s="105"/>
      <c r="D81" s="106" t="s">
        <v>67</v>
      </c>
      <c r="E81" s="139"/>
      <c r="F81" s="139"/>
      <c r="I81" s="107"/>
      <c r="J81" s="108"/>
      <c r="L81" s="105"/>
      <c r="M81" s="109"/>
      <c r="P81" s="110">
        <f>SUM(P82:P99)</f>
        <v>0</v>
      </c>
      <c r="R81" s="110">
        <f>SUM(R82:R99)</f>
        <v>0</v>
      </c>
      <c r="T81" s="111">
        <f>SUM(T82:T99)</f>
        <v>0</v>
      </c>
      <c r="AR81" s="106" t="s">
        <v>75</v>
      </c>
      <c r="AT81" s="112" t="s">
        <v>67</v>
      </c>
      <c r="AU81" s="112" t="s">
        <v>68</v>
      </c>
      <c r="AY81" s="106" t="s">
        <v>142</v>
      </c>
      <c r="BK81" s="113">
        <f>SUM(BK82:BK99)</f>
        <v>0</v>
      </c>
    </row>
    <row r="82" spans="2:65" s="1" customFormat="1" ht="36">
      <c r="B82" s="114"/>
      <c r="C82" s="115" t="s">
        <v>75</v>
      </c>
      <c r="D82" s="115" t="s">
        <v>145</v>
      </c>
      <c r="E82" s="116" t="s">
        <v>178</v>
      </c>
      <c r="F82" s="117" t="s">
        <v>243</v>
      </c>
      <c r="G82" s="118" t="s">
        <v>148</v>
      </c>
      <c r="H82" s="119">
        <v>1</v>
      </c>
      <c r="I82" s="120"/>
      <c r="J82" s="121">
        <f>ROUND(I82*H82,2)</f>
        <v>0</v>
      </c>
      <c r="K82" s="117" t="s">
        <v>3</v>
      </c>
      <c r="L82" s="27"/>
      <c r="M82" s="136" t="s">
        <v>3</v>
      </c>
      <c r="N82" s="123" t="s">
        <v>39</v>
      </c>
      <c r="P82" s="124">
        <f>O82*H82</f>
        <v>0</v>
      </c>
      <c r="Q82" s="124">
        <v>0</v>
      </c>
      <c r="R82" s="124">
        <f>Q82*H82</f>
        <v>0</v>
      </c>
      <c r="S82" s="124">
        <v>0</v>
      </c>
      <c r="T82" s="125">
        <f>S82*H82</f>
        <v>0</v>
      </c>
      <c r="AR82" s="126" t="s">
        <v>144</v>
      </c>
      <c r="AT82" s="126" t="s">
        <v>145</v>
      </c>
      <c r="AU82" s="126" t="s">
        <v>75</v>
      </c>
      <c r="AY82" s="12" t="s">
        <v>142</v>
      </c>
      <c r="BE82" s="127">
        <f>IF(N82="základní",J82,0)</f>
        <v>0</v>
      </c>
      <c r="BF82" s="127">
        <f>IF(N82="snížená",J82,0)</f>
        <v>0</v>
      </c>
      <c r="BG82" s="127">
        <f>IF(N82="zákl. přenesená",J82,0)</f>
        <v>0</v>
      </c>
      <c r="BH82" s="127">
        <f>IF(N82="sníž. přenesená",J82,0)</f>
        <v>0</v>
      </c>
      <c r="BI82" s="127">
        <f>IF(N82="nulová",J82,0)</f>
        <v>0</v>
      </c>
      <c r="BJ82" s="12" t="s">
        <v>75</v>
      </c>
      <c r="BK82" s="127">
        <f>ROUND(I82*H82,2)</f>
        <v>0</v>
      </c>
      <c r="BL82" s="12" t="s">
        <v>144</v>
      </c>
      <c r="BM82" s="126" t="s">
        <v>77</v>
      </c>
    </row>
    <row r="83" spans="2:65" s="1" customFormat="1" ht="19.5">
      <c r="B83" s="27"/>
      <c r="D83" s="128" t="s">
        <v>149</v>
      </c>
      <c r="F83" s="129" t="s">
        <v>243</v>
      </c>
      <c r="I83" s="130"/>
      <c r="L83" s="27"/>
      <c r="M83" s="131"/>
      <c r="T83" s="48"/>
      <c r="AT83" s="12" t="s">
        <v>149</v>
      </c>
      <c r="AU83" s="12" t="s">
        <v>75</v>
      </c>
    </row>
    <row r="84" spans="2:65" s="1" customFormat="1" ht="24">
      <c r="B84" s="114"/>
      <c r="C84" s="115" t="s">
        <v>77</v>
      </c>
      <c r="D84" s="115" t="s">
        <v>145</v>
      </c>
      <c r="E84" s="116" t="s">
        <v>162</v>
      </c>
      <c r="F84" s="117" t="s">
        <v>244</v>
      </c>
      <c r="G84" s="118" t="s">
        <v>148</v>
      </c>
      <c r="H84" s="119">
        <v>7</v>
      </c>
      <c r="I84" s="120"/>
      <c r="J84" s="121">
        <f>ROUND(I84*H84,2)</f>
        <v>0</v>
      </c>
      <c r="K84" s="117" t="s">
        <v>3</v>
      </c>
      <c r="L84" s="27"/>
      <c r="M84" s="136" t="s">
        <v>3</v>
      </c>
      <c r="N84" s="123" t="s">
        <v>39</v>
      </c>
      <c r="P84" s="124">
        <f>O84*H84</f>
        <v>0</v>
      </c>
      <c r="Q84" s="124">
        <v>0</v>
      </c>
      <c r="R84" s="124">
        <f>Q84*H84</f>
        <v>0</v>
      </c>
      <c r="S84" s="124">
        <v>0</v>
      </c>
      <c r="T84" s="125">
        <f>S84*H84</f>
        <v>0</v>
      </c>
      <c r="AR84" s="126" t="s">
        <v>144</v>
      </c>
      <c r="AT84" s="126" t="s">
        <v>145</v>
      </c>
      <c r="AU84" s="126" t="s">
        <v>75</v>
      </c>
      <c r="AY84" s="12" t="s">
        <v>142</v>
      </c>
      <c r="BE84" s="127">
        <f>IF(N84="základní",J84,0)</f>
        <v>0</v>
      </c>
      <c r="BF84" s="127">
        <f>IF(N84="snížená",J84,0)</f>
        <v>0</v>
      </c>
      <c r="BG84" s="127">
        <f>IF(N84="zákl. přenesená",J84,0)</f>
        <v>0</v>
      </c>
      <c r="BH84" s="127">
        <f>IF(N84="sníž. přenesená",J84,0)</f>
        <v>0</v>
      </c>
      <c r="BI84" s="127">
        <f>IF(N84="nulová",J84,0)</f>
        <v>0</v>
      </c>
      <c r="BJ84" s="12" t="s">
        <v>75</v>
      </c>
      <c r="BK84" s="127">
        <f>ROUND(I84*H84,2)</f>
        <v>0</v>
      </c>
      <c r="BL84" s="12" t="s">
        <v>144</v>
      </c>
      <c r="BM84" s="126" t="s">
        <v>144</v>
      </c>
    </row>
    <row r="85" spans="2:65" s="1" customFormat="1" ht="19.5">
      <c r="B85" s="27"/>
      <c r="D85" s="128" t="s">
        <v>149</v>
      </c>
      <c r="F85" s="129" t="s">
        <v>244</v>
      </c>
      <c r="I85" s="130"/>
      <c r="L85" s="27"/>
      <c r="M85" s="131"/>
      <c r="T85" s="48"/>
      <c r="AT85" s="12" t="s">
        <v>149</v>
      </c>
      <c r="AU85" s="12" t="s">
        <v>75</v>
      </c>
    </row>
    <row r="86" spans="2:65" s="1" customFormat="1" ht="12">
      <c r="B86" s="114"/>
      <c r="C86" s="115">
        <v>3</v>
      </c>
      <c r="D86" s="115" t="s">
        <v>145</v>
      </c>
      <c r="E86" s="116" t="s">
        <v>164</v>
      </c>
      <c r="F86" s="117" t="s">
        <v>245</v>
      </c>
      <c r="G86" s="118" t="s">
        <v>166</v>
      </c>
      <c r="H86" s="119">
        <v>85</v>
      </c>
      <c r="I86" s="120"/>
      <c r="J86" s="121">
        <f>ROUND(I86*H86,2)</f>
        <v>0</v>
      </c>
      <c r="K86" s="117" t="s">
        <v>3</v>
      </c>
      <c r="L86" s="27"/>
      <c r="M86" s="122" t="s">
        <v>3</v>
      </c>
      <c r="N86" s="123" t="s">
        <v>39</v>
      </c>
      <c r="P86" s="124">
        <f>O86*H86</f>
        <v>0</v>
      </c>
      <c r="Q86" s="124">
        <v>0</v>
      </c>
      <c r="R86" s="124">
        <f>Q86*H86</f>
        <v>0</v>
      </c>
      <c r="S86" s="124">
        <v>0</v>
      </c>
      <c r="T86" s="125">
        <f>S86*H86</f>
        <v>0</v>
      </c>
      <c r="AR86" s="126" t="s">
        <v>144</v>
      </c>
      <c r="AT86" s="126" t="s">
        <v>145</v>
      </c>
      <c r="AU86" s="126" t="s">
        <v>75</v>
      </c>
      <c r="AY86" s="12" t="s">
        <v>142</v>
      </c>
      <c r="BE86" s="127">
        <f>IF(N86="základní",J86,0)</f>
        <v>0</v>
      </c>
      <c r="BF86" s="127">
        <f>IF(N86="snížená",J86,0)</f>
        <v>0</v>
      </c>
      <c r="BG86" s="127">
        <f>IF(N86="zákl. přenesená",J86,0)</f>
        <v>0</v>
      </c>
      <c r="BH86" s="127">
        <f>IF(N86="sníž. přenesená",J86,0)</f>
        <v>0</v>
      </c>
      <c r="BI86" s="127">
        <f>IF(N86="nulová",J86,0)</f>
        <v>0</v>
      </c>
      <c r="BJ86" s="12" t="s">
        <v>75</v>
      </c>
      <c r="BK86" s="127">
        <f>ROUND(I86*H86,2)</f>
        <v>0</v>
      </c>
      <c r="BL86" s="12" t="s">
        <v>144</v>
      </c>
      <c r="BM86" s="126" t="s">
        <v>246</v>
      </c>
    </row>
    <row r="87" spans="2:65" s="1" customFormat="1">
      <c r="B87" s="27"/>
      <c r="D87" s="128" t="s">
        <v>149</v>
      </c>
      <c r="F87" s="129" t="s">
        <v>245</v>
      </c>
      <c r="I87" s="130"/>
      <c r="L87" s="27"/>
      <c r="M87" s="131"/>
      <c r="T87" s="48"/>
      <c r="AT87" s="12" t="s">
        <v>149</v>
      </c>
      <c r="AU87" s="12" t="s">
        <v>75</v>
      </c>
    </row>
    <row r="88" spans="2:65" s="1" customFormat="1" ht="12">
      <c r="B88" s="27"/>
      <c r="C88" s="115">
        <v>4</v>
      </c>
      <c r="D88" s="115" t="s">
        <v>145</v>
      </c>
      <c r="E88" s="116" t="s">
        <v>167</v>
      </c>
      <c r="F88" s="117" t="s">
        <v>247</v>
      </c>
      <c r="G88" s="118" t="s">
        <v>166</v>
      </c>
      <c r="H88" s="119">
        <v>85</v>
      </c>
      <c r="I88" s="120"/>
      <c r="J88" s="121">
        <f>ROUND(I88*H88,2)</f>
        <v>0</v>
      </c>
      <c r="K88" s="117" t="s">
        <v>3</v>
      </c>
      <c r="L88" s="27"/>
      <c r="M88" s="131"/>
      <c r="T88" s="48"/>
      <c r="AT88" s="12"/>
      <c r="AU88" s="12"/>
    </row>
    <row r="89" spans="2:65" s="1" customFormat="1">
      <c r="B89" s="27"/>
      <c r="D89" s="128" t="s">
        <v>149</v>
      </c>
      <c r="F89" s="129" t="s">
        <v>247</v>
      </c>
      <c r="I89" s="130"/>
      <c r="L89" s="27"/>
      <c r="M89" s="131"/>
      <c r="T89" s="48"/>
      <c r="AT89" s="12"/>
      <c r="AU89" s="12"/>
    </row>
    <row r="90" spans="2:65" s="1" customFormat="1" ht="12">
      <c r="B90" s="27"/>
      <c r="C90" s="115">
        <v>5</v>
      </c>
      <c r="D90" s="115" t="s">
        <v>145</v>
      </c>
      <c r="E90" s="116" t="s">
        <v>169</v>
      </c>
      <c r="F90" s="117" t="s">
        <v>248</v>
      </c>
      <c r="G90" s="118" t="s">
        <v>249</v>
      </c>
      <c r="H90" s="119">
        <v>4</v>
      </c>
      <c r="I90" s="120"/>
      <c r="J90" s="121">
        <f>ROUND(I90*H90,2)</f>
        <v>0</v>
      </c>
      <c r="K90" s="117" t="s">
        <v>3</v>
      </c>
      <c r="L90" s="27"/>
      <c r="M90" s="131"/>
      <c r="T90" s="48"/>
      <c r="AT90" s="12"/>
      <c r="AU90" s="12"/>
    </row>
    <row r="91" spans="2:65" s="1" customFormat="1">
      <c r="B91" s="27"/>
      <c r="D91" s="128" t="s">
        <v>149</v>
      </c>
      <c r="F91" s="129" t="s">
        <v>248</v>
      </c>
      <c r="I91" s="130"/>
      <c r="L91" s="27"/>
      <c r="M91" s="131"/>
      <c r="T91" s="48"/>
      <c r="AT91" s="12"/>
      <c r="AU91" s="12"/>
    </row>
    <row r="92" spans="2:65" s="1" customFormat="1" ht="12">
      <c r="B92" s="27"/>
      <c r="C92" s="115">
        <v>6</v>
      </c>
      <c r="D92" s="115" t="s">
        <v>145</v>
      </c>
      <c r="E92" s="116" t="s">
        <v>172</v>
      </c>
      <c r="F92" s="117" t="s">
        <v>250</v>
      </c>
      <c r="G92" s="118" t="s">
        <v>249</v>
      </c>
      <c r="H92" s="119">
        <v>16</v>
      </c>
      <c r="I92" s="120"/>
      <c r="J92" s="121">
        <f>ROUND(I92*H92,2)</f>
        <v>0</v>
      </c>
      <c r="K92" s="117" t="s">
        <v>3</v>
      </c>
      <c r="L92" s="27"/>
      <c r="M92" s="131"/>
      <c r="T92" s="48"/>
      <c r="AT92" s="12"/>
      <c r="AU92" s="12"/>
    </row>
    <row r="93" spans="2:65" s="1" customFormat="1">
      <c r="B93" s="27"/>
      <c r="D93" s="128" t="s">
        <v>149</v>
      </c>
      <c r="F93" s="129" t="s">
        <v>250</v>
      </c>
      <c r="I93" s="130"/>
      <c r="L93" s="27"/>
      <c r="M93" s="131"/>
      <c r="T93" s="48"/>
      <c r="AT93" s="12"/>
      <c r="AU93" s="12"/>
    </row>
    <row r="94" spans="2:65" s="1" customFormat="1" ht="24">
      <c r="B94" s="27"/>
      <c r="C94" s="115">
        <v>7</v>
      </c>
      <c r="D94" s="115" t="s">
        <v>145</v>
      </c>
      <c r="E94" s="116" t="s">
        <v>174</v>
      </c>
      <c r="F94" s="117" t="s">
        <v>170</v>
      </c>
      <c r="G94" s="118" t="s">
        <v>171</v>
      </c>
      <c r="H94" s="119">
        <v>1</v>
      </c>
      <c r="I94" s="120"/>
      <c r="J94" s="121">
        <f>ROUND(I94*H94,2)</f>
        <v>0</v>
      </c>
      <c r="K94" s="117" t="s">
        <v>3</v>
      </c>
      <c r="L94" s="27"/>
      <c r="M94" s="131"/>
      <c r="T94" s="48"/>
      <c r="AT94" s="12"/>
      <c r="AU94" s="12"/>
    </row>
    <row r="95" spans="2:65" s="1" customFormat="1">
      <c r="B95" s="27"/>
      <c r="D95" s="128" t="s">
        <v>149</v>
      </c>
      <c r="F95" s="129" t="s">
        <v>170</v>
      </c>
      <c r="I95" s="130"/>
      <c r="L95" s="27"/>
      <c r="M95" s="131"/>
      <c r="T95" s="48"/>
      <c r="AT95" s="12"/>
      <c r="AU95" s="12"/>
    </row>
    <row r="96" spans="2:65" s="1" customFormat="1" ht="24">
      <c r="B96" s="114"/>
      <c r="C96" s="115">
        <v>8</v>
      </c>
      <c r="D96" s="115" t="s">
        <v>145</v>
      </c>
      <c r="E96" s="116" t="s">
        <v>186</v>
      </c>
      <c r="F96" s="117" t="s">
        <v>173</v>
      </c>
      <c r="G96" s="118" t="s">
        <v>148</v>
      </c>
      <c r="H96" s="119">
        <v>1</v>
      </c>
      <c r="I96" s="120"/>
      <c r="J96" s="121">
        <f>ROUND(I96*H96,2)</f>
        <v>0</v>
      </c>
      <c r="K96" s="117" t="s">
        <v>3</v>
      </c>
      <c r="L96" s="27"/>
      <c r="M96" s="122" t="s">
        <v>3</v>
      </c>
      <c r="N96" s="123" t="s">
        <v>39</v>
      </c>
      <c r="P96" s="124">
        <f>O96*H96</f>
        <v>0</v>
      </c>
      <c r="Q96" s="124">
        <v>0</v>
      </c>
      <c r="R96" s="124">
        <f>Q96*H96</f>
        <v>0</v>
      </c>
      <c r="S96" s="124">
        <v>0</v>
      </c>
      <c r="T96" s="125">
        <f>S96*H96</f>
        <v>0</v>
      </c>
      <c r="AR96" s="126" t="s">
        <v>144</v>
      </c>
      <c r="AT96" s="126" t="s">
        <v>145</v>
      </c>
      <c r="AU96" s="126" t="s">
        <v>75</v>
      </c>
      <c r="AY96" s="12" t="s">
        <v>142</v>
      </c>
      <c r="BE96" s="127">
        <f>IF(N96="základní",J96,0)</f>
        <v>0</v>
      </c>
      <c r="BF96" s="127">
        <f>IF(N96="snížená",J96,0)</f>
        <v>0</v>
      </c>
      <c r="BG96" s="127">
        <f>IF(N96="zákl. přenesená",J96,0)</f>
        <v>0</v>
      </c>
      <c r="BH96" s="127">
        <f>IF(N96="sníž. přenesená",J96,0)</f>
        <v>0</v>
      </c>
      <c r="BI96" s="127">
        <f>IF(N96="nulová",J96,0)</f>
        <v>0</v>
      </c>
      <c r="BJ96" s="12" t="s">
        <v>75</v>
      </c>
      <c r="BK96" s="127">
        <f>ROUND(I96*H96,2)</f>
        <v>0</v>
      </c>
      <c r="BL96" s="12" t="s">
        <v>144</v>
      </c>
      <c r="BM96" s="126" t="s">
        <v>251</v>
      </c>
    </row>
    <row r="97" spans="2:65" s="1" customFormat="1">
      <c r="B97" s="27"/>
      <c r="D97" s="128" t="s">
        <v>149</v>
      </c>
      <c r="F97" s="129" t="s">
        <v>173</v>
      </c>
      <c r="I97" s="130"/>
      <c r="L97" s="27"/>
      <c r="M97" s="131"/>
      <c r="T97" s="48"/>
      <c r="AT97" s="12" t="s">
        <v>149</v>
      </c>
      <c r="AU97" s="12" t="s">
        <v>75</v>
      </c>
    </row>
    <row r="98" spans="2:65" s="1" customFormat="1" ht="24">
      <c r="B98" s="114"/>
      <c r="C98" s="115">
        <v>9</v>
      </c>
      <c r="D98" s="115" t="s">
        <v>145</v>
      </c>
      <c r="E98" s="116" t="s">
        <v>188</v>
      </c>
      <c r="F98" s="117" t="s">
        <v>175</v>
      </c>
      <c r="G98" s="118" t="s">
        <v>148</v>
      </c>
      <c r="H98" s="119">
        <v>1</v>
      </c>
      <c r="I98" s="120"/>
      <c r="J98" s="121">
        <f>ROUND(I98*H98,2)</f>
        <v>0</v>
      </c>
      <c r="K98" s="117" t="s">
        <v>3</v>
      </c>
      <c r="L98" s="27"/>
      <c r="M98" s="122" t="s">
        <v>3</v>
      </c>
      <c r="N98" s="123" t="s">
        <v>39</v>
      </c>
      <c r="P98" s="124">
        <f>O98*H98</f>
        <v>0</v>
      </c>
      <c r="Q98" s="124">
        <v>0</v>
      </c>
      <c r="R98" s="124">
        <f>Q98*H98</f>
        <v>0</v>
      </c>
      <c r="S98" s="124">
        <v>0</v>
      </c>
      <c r="T98" s="125">
        <f>S98*H98</f>
        <v>0</v>
      </c>
      <c r="AR98" s="126" t="s">
        <v>144</v>
      </c>
      <c r="AT98" s="126" t="s">
        <v>145</v>
      </c>
      <c r="AU98" s="126" t="s">
        <v>75</v>
      </c>
      <c r="AY98" s="12" t="s">
        <v>142</v>
      </c>
      <c r="BE98" s="127">
        <f>IF(N98="základní",J98,0)</f>
        <v>0</v>
      </c>
      <c r="BF98" s="127">
        <f>IF(N98="snížená",J98,0)</f>
        <v>0</v>
      </c>
      <c r="BG98" s="127">
        <f>IF(N98="zákl. přenesená",J98,0)</f>
        <v>0</v>
      </c>
      <c r="BH98" s="127">
        <f>IF(N98="sníž. přenesená",J98,0)</f>
        <v>0</v>
      </c>
      <c r="BI98" s="127">
        <f>IF(N98="nulová",J98,0)</f>
        <v>0</v>
      </c>
      <c r="BJ98" s="12" t="s">
        <v>75</v>
      </c>
      <c r="BK98" s="127">
        <f>ROUND(I98*H98,2)</f>
        <v>0</v>
      </c>
      <c r="BL98" s="12" t="s">
        <v>144</v>
      </c>
      <c r="BM98" s="126" t="s">
        <v>9</v>
      </c>
    </row>
    <row r="99" spans="2:65" s="1" customFormat="1">
      <c r="B99" s="27"/>
      <c r="D99" s="128" t="s">
        <v>149</v>
      </c>
      <c r="F99" s="129" t="s">
        <v>175</v>
      </c>
      <c r="I99" s="130"/>
      <c r="L99" s="27"/>
      <c r="M99" s="132"/>
      <c r="N99" s="133"/>
      <c r="O99" s="133"/>
      <c r="P99" s="133"/>
      <c r="Q99" s="133"/>
      <c r="R99" s="133"/>
      <c r="S99" s="133"/>
      <c r="T99" s="134"/>
      <c r="AT99" s="12" t="s">
        <v>149</v>
      </c>
      <c r="AU99" s="12" t="s">
        <v>75</v>
      </c>
    </row>
    <row r="100" spans="2:65" s="1" customFormat="1"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27"/>
    </row>
    <row r="103" spans="2:65">
      <c r="J103" s="140"/>
    </row>
  </sheetData>
  <autoFilter ref="C79:K99" xr:uid="{00000000-0009-0000-0000-000007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70"/>
  <sheetViews>
    <sheetView showGridLines="0" topLeftCell="A64" workbookViewId="0">
      <selection activeCell="I82" sqref="I82:I16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6" t="s">
        <v>6</v>
      </c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2" t="s">
        <v>114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77</v>
      </c>
    </row>
    <row r="4" spans="2:46" ht="24.95" customHeight="1">
      <c r="B4" s="15"/>
      <c r="D4" s="16" t="s">
        <v>122</v>
      </c>
      <c r="L4" s="15"/>
      <c r="M4" s="81" t="s">
        <v>11</v>
      </c>
      <c r="AT4" s="12" t="s">
        <v>4</v>
      </c>
    </row>
    <row r="5" spans="2:46" ht="6.95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234" t="str">
        <f>'Rekapitulace stavby'!K6</f>
        <v>INFRASTRUKTURA PRO ELEKTROMOBILITU - lokalita Mírová</v>
      </c>
      <c r="F7" s="235"/>
      <c r="G7" s="235"/>
      <c r="H7" s="235"/>
      <c r="L7" s="15"/>
    </row>
    <row r="8" spans="2:46" s="1" customFormat="1" ht="12" customHeight="1">
      <c r="B8" s="27"/>
      <c r="D8" s="22" t="s">
        <v>123</v>
      </c>
      <c r="L8" s="27"/>
    </row>
    <row r="9" spans="2:46" s="1" customFormat="1" ht="16.5" customHeight="1">
      <c r="B9" s="27"/>
      <c r="E9" s="232" t="s">
        <v>252</v>
      </c>
      <c r="F9" s="233"/>
      <c r="G9" s="233"/>
      <c r="H9" s="233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2" t="s">
        <v>18</v>
      </c>
      <c r="F11" s="20" t="s">
        <v>3</v>
      </c>
      <c r="I11" s="22" t="s">
        <v>19</v>
      </c>
      <c r="J11" s="20" t="s">
        <v>3</v>
      </c>
      <c r="L11" s="27"/>
    </row>
    <row r="12" spans="2:46" s="1" customFormat="1" ht="12" customHeight="1">
      <c r="B12" s="27"/>
      <c r="D12" s="22" t="s">
        <v>20</v>
      </c>
      <c r="F12" s="20" t="s">
        <v>21</v>
      </c>
      <c r="I12" s="22" t="s">
        <v>22</v>
      </c>
      <c r="J12" s="44">
        <f>'Rekapitulace stavby'!AN8</f>
        <v>46097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2" t="s">
        <v>23</v>
      </c>
      <c r="I14" s="22" t="s">
        <v>24</v>
      </c>
      <c r="J14" s="20" t="str">
        <f>IF('Rekapitulace stavby'!AN10="","",'Rekapitulace stavby'!AN10)</f>
        <v/>
      </c>
      <c r="L14" s="27"/>
    </row>
    <row r="15" spans="2:46" s="1" customFormat="1" ht="18" customHeight="1">
      <c r="B15" s="27"/>
      <c r="E15" s="20" t="str">
        <f>IF('Rekapitulace stavby'!E11="","",'Rekapitulace stavby'!E11)</f>
        <v xml:space="preserve"> </v>
      </c>
      <c r="I15" s="22" t="s">
        <v>26</v>
      </c>
      <c r="J15" s="20" t="str">
        <f>IF('Rekapitulace stavby'!AN11="","",'Rekapitulace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2" t="s">
        <v>27</v>
      </c>
      <c r="I17" s="22" t="s">
        <v>24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237" t="str">
        <f>'Rekapitulace stavby'!E14</f>
        <v>Vyplň údaj</v>
      </c>
      <c r="F18" s="238"/>
      <c r="G18" s="238"/>
      <c r="H18" s="238"/>
      <c r="I18" s="22" t="s">
        <v>26</v>
      </c>
      <c r="J18" s="23" t="str">
        <f>'Rekapitulace stavby'!AN14</f>
        <v>Vyplň údaj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2" t="s">
        <v>29</v>
      </c>
      <c r="I20" s="22" t="s">
        <v>24</v>
      </c>
      <c r="J20" s="20" t="str">
        <f>IF('Rekapitulace stavby'!AN16="","",'Rekapitulace stavby'!AN16)</f>
        <v/>
      </c>
      <c r="L20" s="27"/>
    </row>
    <row r="21" spans="2:12" s="1" customFormat="1" ht="18" customHeight="1">
      <c r="B21" s="27"/>
      <c r="E21" s="20" t="str">
        <f>IF('Rekapitulace stavby'!E17="","",'Rekapitulace stavby'!E17)</f>
        <v xml:space="preserve"> </v>
      </c>
      <c r="I21" s="22" t="s">
        <v>26</v>
      </c>
      <c r="J21" s="20" t="str">
        <f>IF('Rekapitulace stavby'!AN17="","",'Rekapitulace stavby'!AN17)</f>
        <v/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2" t="s">
        <v>31</v>
      </c>
      <c r="I23" s="22" t="s">
        <v>24</v>
      </c>
      <c r="J23" s="20" t="str">
        <f>IF('Rekapitulace stavby'!AN19="","",'Rekapitulace stavby'!AN19)</f>
        <v/>
      </c>
      <c r="L23" s="27"/>
    </row>
    <row r="24" spans="2:12" s="1" customFormat="1" ht="18" customHeight="1">
      <c r="B24" s="27"/>
      <c r="E24" s="20" t="str">
        <f>IF('Rekapitulace stavby'!E20="","",'Rekapitulace stavby'!E20)</f>
        <v xml:space="preserve"> </v>
      </c>
      <c r="I24" s="22" t="s">
        <v>26</v>
      </c>
      <c r="J24" s="20" t="str">
        <f>IF('Rekapitulace stavby'!AN20="","",'Rekapitulace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2" t="s">
        <v>32</v>
      </c>
      <c r="L26" s="27"/>
    </row>
    <row r="27" spans="2:12" s="7" customFormat="1" ht="16.5" customHeight="1">
      <c r="B27" s="82"/>
      <c r="E27" s="239" t="s">
        <v>3</v>
      </c>
      <c r="F27" s="239"/>
      <c r="G27" s="239"/>
      <c r="H27" s="239"/>
      <c r="L27" s="82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5"/>
      <c r="E29" s="45"/>
      <c r="F29" s="45"/>
      <c r="G29" s="45"/>
      <c r="H29" s="45"/>
      <c r="I29" s="45"/>
      <c r="J29" s="45"/>
      <c r="K29" s="45"/>
      <c r="L29" s="27"/>
    </row>
    <row r="30" spans="2:12" s="1" customFormat="1" ht="25.35" customHeight="1">
      <c r="B30" s="27"/>
      <c r="D30" s="83" t="s">
        <v>34</v>
      </c>
      <c r="J30" s="58">
        <f>ROUND(J80, 2)</f>
        <v>0</v>
      </c>
      <c r="L30" s="27"/>
    </row>
    <row r="31" spans="2:12" s="1" customFormat="1" ht="6.95" customHeight="1">
      <c r="B31" s="27"/>
      <c r="D31" s="45"/>
      <c r="E31" s="45"/>
      <c r="F31" s="45"/>
      <c r="G31" s="45"/>
      <c r="H31" s="45"/>
      <c r="I31" s="45"/>
      <c r="J31" s="45"/>
      <c r="K31" s="45"/>
      <c r="L31" s="27"/>
    </row>
    <row r="32" spans="2:12" s="1" customFormat="1" ht="14.45" customHeight="1">
      <c r="B32" s="27"/>
      <c r="F32" s="30" t="s">
        <v>36</v>
      </c>
      <c r="I32" s="30" t="s">
        <v>35</v>
      </c>
      <c r="J32" s="30" t="s">
        <v>37</v>
      </c>
      <c r="L32" s="27"/>
    </row>
    <row r="33" spans="2:12" s="1" customFormat="1" ht="14.45" customHeight="1">
      <c r="B33" s="27"/>
      <c r="D33" s="47" t="s">
        <v>38</v>
      </c>
      <c r="E33" s="22" t="s">
        <v>39</v>
      </c>
      <c r="F33" s="76">
        <f>J30</f>
        <v>0</v>
      </c>
      <c r="I33" s="84">
        <v>0.21</v>
      </c>
      <c r="J33" s="76">
        <f>F33*I33</f>
        <v>0</v>
      </c>
      <c r="L33" s="27"/>
    </row>
    <row r="34" spans="2:12" s="1" customFormat="1" ht="14.45" customHeight="1">
      <c r="B34" s="27"/>
      <c r="E34" s="22" t="s">
        <v>40</v>
      </c>
      <c r="F34" s="76">
        <f>ROUND((SUM(BF80:BF165)),  2)</f>
        <v>0</v>
      </c>
      <c r="I34" s="84">
        <v>0.12</v>
      </c>
      <c r="J34" s="76">
        <f>ROUND(((SUM(BF80:BF165))*I34),  2)</f>
        <v>0</v>
      </c>
      <c r="L34" s="27"/>
    </row>
    <row r="35" spans="2:12" s="1" customFormat="1" ht="14.45" hidden="1" customHeight="1">
      <c r="B35" s="27"/>
      <c r="E35" s="22" t="s">
        <v>41</v>
      </c>
      <c r="F35" s="76">
        <f>ROUND((SUM(BG80:BG165)),  2)</f>
        <v>0</v>
      </c>
      <c r="I35" s="84">
        <v>0.21</v>
      </c>
      <c r="J35" s="76">
        <f>0</f>
        <v>0</v>
      </c>
      <c r="L35" s="27"/>
    </row>
    <row r="36" spans="2:12" s="1" customFormat="1" ht="14.45" hidden="1" customHeight="1">
      <c r="B36" s="27"/>
      <c r="E36" s="22" t="s">
        <v>42</v>
      </c>
      <c r="F36" s="76">
        <f>ROUND((SUM(BH80:BH165)),  2)</f>
        <v>0</v>
      </c>
      <c r="I36" s="84">
        <v>0.12</v>
      </c>
      <c r="J36" s="76">
        <f>0</f>
        <v>0</v>
      </c>
      <c r="L36" s="27"/>
    </row>
    <row r="37" spans="2:12" s="1" customFormat="1" ht="14.45" hidden="1" customHeight="1">
      <c r="B37" s="27"/>
      <c r="E37" s="22" t="s">
        <v>43</v>
      </c>
      <c r="F37" s="76">
        <f>ROUND((SUM(BI80:BI165)),  2)</f>
        <v>0</v>
      </c>
      <c r="I37" s="84">
        <v>0</v>
      </c>
      <c r="J37" s="76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5"/>
      <c r="D39" s="86" t="s">
        <v>44</v>
      </c>
      <c r="E39" s="49"/>
      <c r="F39" s="49"/>
      <c r="G39" s="87" t="s">
        <v>45</v>
      </c>
      <c r="H39" s="88" t="s">
        <v>46</v>
      </c>
      <c r="I39" s="49"/>
      <c r="J39" s="89">
        <f>SUM(J30:J37)</f>
        <v>0</v>
      </c>
      <c r="K39" s="90"/>
      <c r="L39" s="27"/>
    </row>
    <row r="40" spans="2:12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7"/>
    </row>
    <row r="44" spans="2:12" s="1" customFormat="1" ht="6.95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2:12" s="1" customFormat="1" ht="24.95" customHeight="1">
      <c r="B45" s="27"/>
      <c r="C45" s="16" t="s">
        <v>125</v>
      </c>
      <c r="L45" s="27"/>
    </row>
    <row r="46" spans="2:12" s="1" customFormat="1" ht="6.95" customHeight="1">
      <c r="B46" s="27"/>
      <c r="L46" s="27"/>
    </row>
    <row r="47" spans="2:12" s="1" customFormat="1" ht="12" customHeight="1">
      <c r="B47" s="27"/>
      <c r="C47" s="22" t="s">
        <v>16</v>
      </c>
      <c r="L47" s="27"/>
    </row>
    <row r="48" spans="2:12" s="1" customFormat="1" ht="16.5" customHeight="1">
      <c r="B48" s="27"/>
      <c r="E48" s="234" t="str">
        <f>E7</f>
        <v>INFRASTRUKTURA PRO ELEKTROMOBILITU - lokalita Mírová</v>
      </c>
      <c r="F48" s="235"/>
      <c r="G48" s="235"/>
      <c r="H48" s="235"/>
      <c r="L48" s="27"/>
    </row>
    <row r="49" spans="2:47" s="1" customFormat="1" ht="12" customHeight="1">
      <c r="B49" s="27"/>
      <c r="C49" s="22" t="s">
        <v>123</v>
      </c>
      <c r="L49" s="27"/>
    </row>
    <row r="50" spans="2:47" s="1" customFormat="1" ht="16.5" customHeight="1">
      <c r="B50" s="27"/>
      <c r="E50" s="232" t="str">
        <f>E9</f>
        <v>PS01.5 - Uzemnění a hromosvod</v>
      </c>
      <c r="F50" s="233"/>
      <c r="G50" s="233"/>
      <c r="H50" s="233"/>
      <c r="L50" s="27"/>
    </row>
    <row r="51" spans="2:47" s="1" customFormat="1" ht="6.95" customHeight="1">
      <c r="B51" s="27"/>
      <c r="L51" s="27"/>
    </row>
    <row r="52" spans="2:47" s="1" customFormat="1" ht="12" customHeight="1">
      <c r="B52" s="27"/>
      <c r="C52" s="22" t="s">
        <v>20</v>
      </c>
      <c r="F52" s="20" t="str">
        <f>F12</f>
        <v xml:space="preserve">k.ú. Vítkovice, p. č. 822 </v>
      </c>
      <c r="I52" s="22" t="s">
        <v>22</v>
      </c>
      <c r="J52" s="44">
        <f>IF(J12="","",J12)</f>
        <v>46097</v>
      </c>
      <c r="L52" s="27"/>
    </row>
    <row r="53" spans="2:47" s="1" customFormat="1" ht="6.95" customHeight="1">
      <c r="B53" s="27"/>
      <c r="L53" s="27"/>
    </row>
    <row r="54" spans="2:47" s="1" customFormat="1" ht="15.2" customHeight="1">
      <c r="B54" s="27"/>
      <c r="C54" s="22" t="s">
        <v>23</v>
      </c>
      <c r="F54" s="20" t="str">
        <f>E15</f>
        <v xml:space="preserve"> </v>
      </c>
      <c r="I54" s="22" t="s">
        <v>29</v>
      </c>
      <c r="J54" s="25" t="str">
        <f>E21</f>
        <v xml:space="preserve"> </v>
      </c>
      <c r="L54" s="27"/>
    </row>
    <row r="55" spans="2:47" s="1" customFormat="1" ht="15.2" customHeight="1">
      <c r="B55" s="27"/>
      <c r="C55" s="22" t="s">
        <v>27</v>
      </c>
      <c r="F55" s="20" t="str">
        <f>IF(E18="","",E18)</f>
        <v>Vyplň údaj</v>
      </c>
      <c r="I55" s="22" t="s">
        <v>31</v>
      </c>
      <c r="J55" s="25" t="str">
        <f>E24</f>
        <v xml:space="preserve"> </v>
      </c>
      <c r="L55" s="27"/>
    </row>
    <row r="56" spans="2:47" s="1" customFormat="1" ht="10.35" customHeight="1">
      <c r="B56" s="27"/>
      <c r="L56" s="27"/>
    </row>
    <row r="57" spans="2:47" s="1" customFormat="1" ht="29.25" customHeight="1">
      <c r="B57" s="27"/>
      <c r="C57" s="91" t="s">
        <v>126</v>
      </c>
      <c r="D57" s="85"/>
      <c r="E57" s="85"/>
      <c r="F57" s="85"/>
      <c r="G57" s="85"/>
      <c r="H57" s="85"/>
      <c r="I57" s="85"/>
      <c r="J57" s="92" t="s">
        <v>127</v>
      </c>
      <c r="K57" s="85"/>
      <c r="L57" s="27"/>
    </row>
    <row r="58" spans="2:47" s="1" customFormat="1" ht="10.35" customHeight="1">
      <c r="B58" s="27"/>
      <c r="L58" s="27"/>
    </row>
    <row r="59" spans="2:47" s="1" customFormat="1" ht="22.9" customHeight="1">
      <c r="B59" s="27"/>
      <c r="C59" s="93" t="s">
        <v>66</v>
      </c>
      <c r="J59" s="58">
        <f>J80</f>
        <v>0</v>
      </c>
      <c r="L59" s="27"/>
      <c r="AU59" s="12" t="s">
        <v>128</v>
      </c>
    </row>
    <row r="60" spans="2:47" s="8" customFormat="1" ht="24.95" customHeight="1">
      <c r="B60" s="94"/>
      <c r="D60" s="138"/>
      <c r="E60" s="95"/>
      <c r="F60" s="95"/>
      <c r="G60" s="95"/>
      <c r="H60" s="95"/>
      <c r="I60" s="95"/>
      <c r="J60" s="96"/>
      <c r="L60" s="94"/>
    </row>
    <row r="61" spans="2:47" s="1" customFormat="1" ht="21.75" customHeight="1">
      <c r="B61" s="27"/>
      <c r="L61" s="27"/>
    </row>
    <row r="62" spans="2:47" s="1" customFormat="1" ht="6.95" customHeight="1"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27"/>
    </row>
    <row r="66" spans="2:63" s="1" customFormat="1" ht="6.95" customHeight="1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27"/>
    </row>
    <row r="67" spans="2:63" s="1" customFormat="1" ht="24.95" customHeight="1">
      <c r="B67" s="27"/>
      <c r="C67" s="16" t="s">
        <v>129</v>
      </c>
      <c r="L67" s="27"/>
    </row>
    <row r="68" spans="2:63" s="1" customFormat="1" ht="6.95" customHeight="1">
      <c r="B68" s="27"/>
      <c r="L68" s="27"/>
    </row>
    <row r="69" spans="2:63" s="1" customFormat="1" ht="12" customHeight="1">
      <c r="B69" s="27"/>
      <c r="C69" s="22" t="s">
        <v>16</v>
      </c>
      <c r="L69" s="27"/>
    </row>
    <row r="70" spans="2:63" s="1" customFormat="1" ht="16.5" customHeight="1">
      <c r="B70" s="27"/>
      <c r="E70" s="234" t="str">
        <f>E7</f>
        <v>INFRASTRUKTURA PRO ELEKTROMOBILITU - lokalita Mírová</v>
      </c>
      <c r="F70" s="235"/>
      <c r="G70" s="235"/>
      <c r="H70" s="235"/>
      <c r="L70" s="27"/>
    </row>
    <row r="71" spans="2:63" s="1" customFormat="1" ht="12" customHeight="1">
      <c r="B71" s="27"/>
      <c r="C71" s="22" t="s">
        <v>123</v>
      </c>
      <c r="L71" s="27"/>
    </row>
    <row r="72" spans="2:63" s="1" customFormat="1" ht="16.5" customHeight="1">
      <c r="B72" s="27"/>
      <c r="E72" s="232" t="str">
        <f>E9</f>
        <v>PS01.5 - Uzemnění a hromosvod</v>
      </c>
      <c r="F72" s="233"/>
      <c r="G72" s="233"/>
      <c r="H72" s="233"/>
      <c r="L72" s="27"/>
    </row>
    <row r="73" spans="2:63" s="1" customFormat="1" ht="6.95" customHeight="1">
      <c r="B73" s="27"/>
      <c r="L73" s="27"/>
    </row>
    <row r="74" spans="2:63" s="1" customFormat="1" ht="12" customHeight="1">
      <c r="B74" s="27"/>
      <c r="C74" s="22" t="s">
        <v>20</v>
      </c>
      <c r="F74" s="20" t="str">
        <f>F12</f>
        <v xml:space="preserve">k.ú. Vítkovice, p. č. 822 </v>
      </c>
      <c r="I74" s="22" t="s">
        <v>22</v>
      </c>
      <c r="J74" s="44">
        <f>IF(J12="","",J12)</f>
        <v>46097</v>
      </c>
      <c r="L74" s="27"/>
    </row>
    <row r="75" spans="2:63" s="1" customFormat="1" ht="6.95" customHeight="1">
      <c r="B75" s="27"/>
      <c r="L75" s="27"/>
    </row>
    <row r="76" spans="2:63" s="1" customFormat="1" ht="15.2" customHeight="1">
      <c r="B76" s="27"/>
      <c r="C76" s="22" t="s">
        <v>23</v>
      </c>
      <c r="F76" s="20" t="str">
        <f>E15</f>
        <v xml:space="preserve"> </v>
      </c>
      <c r="I76" s="22" t="s">
        <v>29</v>
      </c>
      <c r="J76" s="25" t="str">
        <f>E21</f>
        <v xml:space="preserve"> </v>
      </c>
      <c r="L76" s="27"/>
    </row>
    <row r="77" spans="2:63" s="1" customFormat="1" ht="15.2" customHeight="1">
      <c r="B77" s="27"/>
      <c r="C77" s="22" t="s">
        <v>27</v>
      </c>
      <c r="F77" s="20" t="str">
        <f>IF(E18="","",E18)</f>
        <v>Vyplň údaj</v>
      </c>
      <c r="I77" s="22" t="s">
        <v>31</v>
      </c>
      <c r="J77" s="25" t="str">
        <f>E24</f>
        <v xml:space="preserve"> </v>
      </c>
      <c r="L77" s="27"/>
    </row>
    <row r="78" spans="2:63" s="1" customFormat="1" ht="10.35" customHeight="1">
      <c r="B78" s="27"/>
      <c r="L78" s="27"/>
    </row>
    <row r="79" spans="2:63" s="9" customFormat="1" ht="29.25" customHeight="1">
      <c r="B79" s="97"/>
      <c r="C79" s="98" t="s">
        <v>130</v>
      </c>
      <c r="D79" s="99" t="s">
        <v>53</v>
      </c>
      <c r="E79" s="99" t="s">
        <v>49</v>
      </c>
      <c r="F79" s="99" t="s">
        <v>50</v>
      </c>
      <c r="G79" s="99" t="s">
        <v>131</v>
      </c>
      <c r="H79" s="99" t="s">
        <v>132</v>
      </c>
      <c r="I79" s="99" t="s">
        <v>133</v>
      </c>
      <c r="J79" s="99" t="s">
        <v>127</v>
      </c>
      <c r="K79" s="100" t="s">
        <v>134</v>
      </c>
      <c r="L79" s="97"/>
      <c r="M79" s="51" t="s">
        <v>3</v>
      </c>
      <c r="N79" s="52" t="s">
        <v>38</v>
      </c>
      <c r="O79" s="52" t="s">
        <v>135</v>
      </c>
      <c r="P79" s="52" t="s">
        <v>136</v>
      </c>
      <c r="Q79" s="52" t="s">
        <v>137</v>
      </c>
      <c r="R79" s="52" t="s">
        <v>138</v>
      </c>
      <c r="S79" s="52" t="s">
        <v>139</v>
      </c>
      <c r="T79" s="53" t="s">
        <v>140</v>
      </c>
    </row>
    <row r="80" spans="2:63" s="1" customFormat="1" ht="22.9" customHeight="1">
      <c r="B80" s="27"/>
      <c r="C80" s="56" t="s">
        <v>141</v>
      </c>
      <c r="J80" s="101">
        <f>SUM(J82:J164)</f>
        <v>0</v>
      </c>
      <c r="L80" s="27"/>
      <c r="M80" s="54"/>
      <c r="N80" s="45"/>
      <c r="O80" s="45"/>
      <c r="P80" s="102">
        <f>P81</f>
        <v>0</v>
      </c>
      <c r="Q80" s="45"/>
      <c r="R80" s="102">
        <f>R81</f>
        <v>0</v>
      </c>
      <c r="S80" s="45"/>
      <c r="T80" s="103">
        <f>T81</f>
        <v>0</v>
      </c>
      <c r="AT80" s="12" t="s">
        <v>67</v>
      </c>
      <c r="AU80" s="12" t="s">
        <v>128</v>
      </c>
      <c r="BK80" s="104">
        <f>BK81</f>
        <v>0</v>
      </c>
    </row>
    <row r="81" spans="2:65" s="10" customFormat="1" ht="25.9" customHeight="1">
      <c r="B81" s="105"/>
      <c r="D81" s="106" t="s">
        <v>67</v>
      </c>
      <c r="E81" s="139"/>
      <c r="F81" s="139"/>
      <c r="I81" s="107"/>
      <c r="J81" s="108"/>
      <c r="L81" s="105"/>
      <c r="M81" s="109"/>
      <c r="P81" s="110">
        <f>SUM(P82:P165)</f>
        <v>0</v>
      </c>
      <c r="R81" s="110">
        <f>SUM(R82:R165)</f>
        <v>0</v>
      </c>
      <c r="T81" s="111">
        <f>SUM(T82:T165)</f>
        <v>0</v>
      </c>
      <c r="AR81" s="106" t="s">
        <v>75</v>
      </c>
      <c r="AT81" s="112" t="s">
        <v>67</v>
      </c>
      <c r="AU81" s="112" t="s">
        <v>68</v>
      </c>
      <c r="AY81" s="106" t="s">
        <v>142</v>
      </c>
      <c r="BK81" s="113">
        <f>SUM(BK82:BK165)</f>
        <v>0</v>
      </c>
    </row>
    <row r="82" spans="2:65" s="1" customFormat="1" ht="16.5" customHeight="1">
      <c r="B82" s="114"/>
      <c r="C82" s="115" t="s">
        <v>75</v>
      </c>
      <c r="D82" s="115" t="s">
        <v>145</v>
      </c>
      <c r="E82" s="116" t="s">
        <v>178</v>
      </c>
      <c r="F82" s="117" t="s">
        <v>253</v>
      </c>
      <c r="G82" s="118" t="s">
        <v>166</v>
      </c>
      <c r="H82" s="119">
        <v>100</v>
      </c>
      <c r="I82" s="120"/>
      <c r="J82" s="121">
        <f>ROUND(I82*H82,2)</f>
        <v>0</v>
      </c>
      <c r="K82" s="117" t="s">
        <v>3</v>
      </c>
      <c r="L82" s="27"/>
      <c r="M82" s="122" t="s">
        <v>3</v>
      </c>
      <c r="N82" s="123" t="s">
        <v>39</v>
      </c>
      <c r="P82" s="124">
        <f>O82*H82</f>
        <v>0</v>
      </c>
      <c r="Q82" s="124">
        <v>0</v>
      </c>
      <c r="R82" s="124">
        <f>Q82*H82</f>
        <v>0</v>
      </c>
      <c r="S82" s="124">
        <v>0</v>
      </c>
      <c r="T82" s="125">
        <f>S82*H82</f>
        <v>0</v>
      </c>
      <c r="AR82" s="126" t="s">
        <v>144</v>
      </c>
      <c r="AT82" s="126" t="s">
        <v>145</v>
      </c>
      <c r="AU82" s="126" t="s">
        <v>75</v>
      </c>
      <c r="AY82" s="12" t="s">
        <v>142</v>
      </c>
      <c r="BE82" s="127">
        <f>IF(N82="základní",J82,0)</f>
        <v>0</v>
      </c>
      <c r="BF82" s="127">
        <f>IF(N82="snížená",J82,0)</f>
        <v>0</v>
      </c>
      <c r="BG82" s="127">
        <f>IF(N82="zákl. přenesená",J82,0)</f>
        <v>0</v>
      </c>
      <c r="BH82" s="127">
        <f>IF(N82="sníž. přenesená",J82,0)</f>
        <v>0</v>
      </c>
      <c r="BI82" s="127">
        <f>IF(N82="nulová",J82,0)</f>
        <v>0</v>
      </c>
      <c r="BJ82" s="12" t="s">
        <v>75</v>
      </c>
      <c r="BK82" s="127">
        <f>ROUND(I82*H82,2)</f>
        <v>0</v>
      </c>
      <c r="BL82" s="12" t="s">
        <v>144</v>
      </c>
      <c r="BM82" s="126" t="s">
        <v>77</v>
      </c>
    </row>
    <row r="83" spans="2:65" s="1" customFormat="1">
      <c r="B83" s="27"/>
      <c r="D83" s="128" t="s">
        <v>149</v>
      </c>
      <c r="F83" s="129" t="s">
        <v>253</v>
      </c>
      <c r="I83" s="130"/>
      <c r="L83" s="27"/>
      <c r="M83" s="131"/>
      <c r="T83" s="48"/>
      <c r="AT83" s="12" t="s">
        <v>149</v>
      </c>
      <c r="AU83" s="12" t="s">
        <v>75</v>
      </c>
    </row>
    <row r="84" spans="2:65" s="1" customFormat="1" ht="12">
      <c r="B84" s="27"/>
      <c r="C84" s="115">
        <v>2</v>
      </c>
      <c r="D84" s="115" t="s">
        <v>145</v>
      </c>
      <c r="E84" s="116" t="s">
        <v>162</v>
      </c>
      <c r="F84" s="117" t="s">
        <v>254</v>
      </c>
      <c r="G84" s="118" t="s">
        <v>148</v>
      </c>
      <c r="H84" s="119">
        <v>6</v>
      </c>
      <c r="I84" s="120"/>
      <c r="J84" s="121">
        <f>ROUND(I84*H84,2)</f>
        <v>0</v>
      </c>
      <c r="K84" s="117" t="s">
        <v>3</v>
      </c>
      <c r="L84" s="27"/>
      <c r="M84" s="131"/>
      <c r="T84" s="48"/>
      <c r="AT84" s="12"/>
      <c r="AU84" s="12"/>
    </row>
    <row r="85" spans="2:65" s="1" customFormat="1">
      <c r="B85" s="27"/>
      <c r="D85" s="128" t="s">
        <v>149</v>
      </c>
      <c r="F85" s="129" t="s">
        <v>254</v>
      </c>
      <c r="I85" s="130"/>
      <c r="L85" s="27"/>
      <c r="M85" s="131"/>
      <c r="T85" s="48"/>
      <c r="AT85" s="12"/>
      <c r="AU85" s="12"/>
    </row>
    <row r="86" spans="2:65" s="1" customFormat="1" ht="12">
      <c r="B86" s="27"/>
      <c r="C86" s="115">
        <v>3</v>
      </c>
      <c r="D86" s="115" t="s">
        <v>145</v>
      </c>
      <c r="E86" s="116" t="s">
        <v>164</v>
      </c>
      <c r="F86" s="117" t="s">
        <v>255</v>
      </c>
      <c r="G86" s="118" t="s">
        <v>148</v>
      </c>
      <c r="H86" s="119">
        <v>2</v>
      </c>
      <c r="I86" s="120"/>
      <c r="J86" s="121">
        <f>ROUND(I86*H86,2)</f>
        <v>0</v>
      </c>
      <c r="K86" s="117" t="s">
        <v>3</v>
      </c>
      <c r="L86" s="27"/>
      <c r="M86" s="131"/>
      <c r="T86" s="48"/>
      <c r="AT86" s="12"/>
      <c r="AU86" s="12"/>
    </row>
    <row r="87" spans="2:65" s="1" customFormat="1">
      <c r="B87" s="27"/>
      <c r="D87" s="128" t="s">
        <v>149</v>
      </c>
      <c r="F87" s="129" t="s">
        <v>255</v>
      </c>
      <c r="I87" s="130"/>
      <c r="L87" s="27"/>
      <c r="M87" s="131"/>
      <c r="T87" s="48"/>
      <c r="AT87" s="12"/>
      <c r="AU87" s="12"/>
    </row>
    <row r="88" spans="2:65" s="1" customFormat="1" ht="12">
      <c r="B88" s="27"/>
      <c r="C88" s="115">
        <v>4</v>
      </c>
      <c r="D88" s="115" t="s">
        <v>145</v>
      </c>
      <c r="E88" s="116" t="s">
        <v>167</v>
      </c>
      <c r="F88" s="117" t="s">
        <v>256</v>
      </c>
      <c r="G88" s="118" t="s">
        <v>148</v>
      </c>
      <c r="H88" s="119">
        <v>6</v>
      </c>
      <c r="I88" s="120"/>
      <c r="J88" s="121">
        <f>ROUND(I88*H88,2)</f>
        <v>0</v>
      </c>
      <c r="K88" s="117" t="s">
        <v>3</v>
      </c>
      <c r="L88" s="27"/>
      <c r="M88" s="131"/>
      <c r="T88" s="48"/>
      <c r="AT88" s="12"/>
      <c r="AU88" s="12"/>
    </row>
    <row r="89" spans="2:65" s="1" customFormat="1">
      <c r="B89" s="27"/>
      <c r="D89" s="128" t="s">
        <v>149</v>
      </c>
      <c r="F89" s="129" t="s">
        <v>256</v>
      </c>
      <c r="I89" s="130"/>
      <c r="L89" s="27"/>
      <c r="M89" s="131"/>
      <c r="T89" s="48"/>
      <c r="AT89" s="12"/>
      <c r="AU89" s="12"/>
    </row>
    <row r="90" spans="2:65" s="1" customFormat="1" ht="12">
      <c r="B90" s="27"/>
      <c r="C90" s="115">
        <v>5</v>
      </c>
      <c r="D90" s="115" t="s">
        <v>145</v>
      </c>
      <c r="E90" s="116" t="s">
        <v>169</v>
      </c>
      <c r="F90" s="117" t="s">
        <v>257</v>
      </c>
      <c r="G90" s="118" t="s">
        <v>148</v>
      </c>
      <c r="H90" s="119">
        <v>30</v>
      </c>
      <c r="I90" s="120"/>
      <c r="J90" s="121">
        <f>ROUND(I90*H90,2)</f>
        <v>0</v>
      </c>
      <c r="K90" s="117" t="s">
        <v>3</v>
      </c>
      <c r="L90" s="27"/>
      <c r="M90" s="131"/>
      <c r="T90" s="48"/>
      <c r="AT90" s="12"/>
      <c r="AU90" s="12"/>
    </row>
    <row r="91" spans="2:65" s="1" customFormat="1">
      <c r="B91" s="27"/>
      <c r="D91" s="128" t="s">
        <v>149</v>
      </c>
      <c r="F91" s="129" t="s">
        <v>257</v>
      </c>
      <c r="I91" s="130"/>
      <c r="L91" s="27"/>
      <c r="M91" s="131"/>
      <c r="T91" s="48"/>
      <c r="AT91" s="12"/>
      <c r="AU91" s="12"/>
    </row>
    <row r="92" spans="2:65" s="1" customFormat="1" ht="12">
      <c r="B92" s="27"/>
      <c r="C92" s="115">
        <v>6</v>
      </c>
      <c r="D92" s="115" t="s">
        <v>145</v>
      </c>
      <c r="E92" s="116" t="s">
        <v>172</v>
      </c>
      <c r="F92" s="117" t="s">
        <v>258</v>
      </c>
      <c r="G92" s="118" t="s">
        <v>148</v>
      </c>
      <c r="H92" s="119">
        <v>7</v>
      </c>
      <c r="I92" s="120"/>
      <c r="J92" s="121">
        <f>ROUND(I92*H92,2)</f>
        <v>0</v>
      </c>
      <c r="K92" s="117" t="s">
        <v>3</v>
      </c>
      <c r="L92" s="27"/>
      <c r="M92" s="131"/>
      <c r="T92" s="48"/>
      <c r="AT92" s="12"/>
      <c r="AU92" s="12"/>
    </row>
    <row r="93" spans="2:65" s="1" customFormat="1">
      <c r="B93" s="27"/>
      <c r="D93" s="128" t="s">
        <v>149</v>
      </c>
      <c r="F93" s="129" t="s">
        <v>258</v>
      </c>
      <c r="I93" s="130"/>
      <c r="L93" s="27"/>
      <c r="M93" s="131"/>
      <c r="T93" s="48"/>
      <c r="AT93" s="12"/>
      <c r="AU93" s="12"/>
    </row>
    <row r="94" spans="2:65" s="1" customFormat="1" ht="12">
      <c r="B94" s="27"/>
      <c r="C94" s="115">
        <v>7</v>
      </c>
      <c r="D94" s="115" t="s">
        <v>145</v>
      </c>
      <c r="E94" s="116" t="s">
        <v>174</v>
      </c>
      <c r="F94" s="117" t="s">
        <v>259</v>
      </c>
      <c r="G94" s="118" t="s">
        <v>148</v>
      </c>
      <c r="H94" s="119">
        <v>1</v>
      </c>
      <c r="I94" s="120"/>
      <c r="J94" s="121">
        <f>ROUND(I94*H94,2)</f>
        <v>0</v>
      </c>
      <c r="K94" s="117" t="s">
        <v>3</v>
      </c>
      <c r="L94" s="27"/>
      <c r="M94" s="131"/>
      <c r="T94" s="48"/>
      <c r="AT94" s="12"/>
      <c r="AU94" s="12"/>
    </row>
    <row r="95" spans="2:65" s="1" customFormat="1">
      <c r="B95" s="27"/>
      <c r="D95" s="128" t="s">
        <v>149</v>
      </c>
      <c r="F95" s="129" t="s">
        <v>259</v>
      </c>
      <c r="I95" s="130"/>
      <c r="L95" s="27"/>
      <c r="M95" s="131"/>
      <c r="T95" s="48"/>
      <c r="AT95" s="12"/>
      <c r="AU95" s="12"/>
    </row>
    <row r="96" spans="2:65" s="1" customFormat="1" ht="12">
      <c r="B96" s="27"/>
      <c r="C96" s="115">
        <v>8</v>
      </c>
      <c r="D96" s="115" t="s">
        <v>145</v>
      </c>
      <c r="E96" s="116" t="s">
        <v>186</v>
      </c>
      <c r="F96" s="117" t="s">
        <v>260</v>
      </c>
      <c r="G96" s="118" t="s">
        <v>148</v>
      </c>
      <c r="H96" s="119">
        <v>1</v>
      </c>
      <c r="I96" s="120"/>
      <c r="J96" s="121">
        <f>ROUND(I96*H96,2)</f>
        <v>0</v>
      </c>
      <c r="K96" s="117" t="s">
        <v>3</v>
      </c>
      <c r="L96" s="27"/>
      <c r="M96" s="131"/>
      <c r="T96" s="48"/>
      <c r="AT96" s="12"/>
      <c r="AU96" s="12"/>
    </row>
    <row r="97" spans="2:47" s="1" customFormat="1">
      <c r="B97" s="27"/>
      <c r="D97" s="128" t="s">
        <v>149</v>
      </c>
      <c r="F97" s="129" t="s">
        <v>260</v>
      </c>
      <c r="I97" s="130"/>
      <c r="L97" s="27"/>
      <c r="M97" s="131"/>
      <c r="T97" s="48"/>
      <c r="AT97" s="12"/>
      <c r="AU97" s="12"/>
    </row>
    <row r="98" spans="2:47" s="1" customFormat="1" ht="12">
      <c r="B98" s="27"/>
      <c r="C98" s="115">
        <v>9</v>
      </c>
      <c r="D98" s="115" t="s">
        <v>145</v>
      </c>
      <c r="E98" s="116" t="s">
        <v>188</v>
      </c>
      <c r="F98" s="117" t="s">
        <v>261</v>
      </c>
      <c r="G98" s="118" t="s">
        <v>148</v>
      </c>
      <c r="H98" s="119">
        <v>2</v>
      </c>
      <c r="I98" s="120"/>
      <c r="J98" s="121">
        <f>ROUND(I98*H98,2)</f>
        <v>0</v>
      </c>
      <c r="K98" s="117" t="s">
        <v>3</v>
      </c>
      <c r="L98" s="27"/>
      <c r="M98" s="131"/>
      <c r="T98" s="48"/>
      <c r="AT98" s="12"/>
      <c r="AU98" s="12"/>
    </row>
    <row r="99" spans="2:47" s="1" customFormat="1">
      <c r="B99" s="27"/>
      <c r="D99" s="128" t="s">
        <v>149</v>
      </c>
      <c r="F99" s="129" t="s">
        <v>261</v>
      </c>
      <c r="I99" s="130"/>
      <c r="L99" s="27"/>
      <c r="M99" s="131"/>
      <c r="T99" s="48"/>
      <c r="AT99" s="12"/>
      <c r="AU99" s="12"/>
    </row>
    <row r="100" spans="2:47" s="1" customFormat="1" ht="12">
      <c r="B100" s="27"/>
      <c r="C100" s="115">
        <v>10</v>
      </c>
      <c r="D100" s="115" t="s">
        <v>145</v>
      </c>
      <c r="E100" s="116" t="s">
        <v>190</v>
      </c>
      <c r="F100" s="117" t="s">
        <v>262</v>
      </c>
      <c r="G100" s="118" t="s">
        <v>166</v>
      </c>
      <c r="H100" s="119">
        <v>15</v>
      </c>
      <c r="I100" s="120"/>
      <c r="J100" s="121">
        <f>ROUND(I100*H100,2)</f>
        <v>0</v>
      </c>
      <c r="K100" s="117" t="s">
        <v>3</v>
      </c>
      <c r="L100" s="27"/>
      <c r="M100" s="131"/>
      <c r="T100" s="48"/>
      <c r="AT100" s="12"/>
      <c r="AU100" s="12"/>
    </row>
    <row r="101" spans="2:47" s="1" customFormat="1">
      <c r="B101" s="27"/>
      <c r="D101" s="128" t="s">
        <v>149</v>
      </c>
      <c r="F101" s="129" t="s">
        <v>262</v>
      </c>
      <c r="I101" s="130"/>
      <c r="L101" s="27"/>
      <c r="M101" s="131"/>
      <c r="T101" s="48"/>
      <c r="AT101" s="12"/>
      <c r="AU101" s="12"/>
    </row>
    <row r="102" spans="2:47" s="1" customFormat="1" ht="12">
      <c r="B102" s="27"/>
      <c r="C102" s="115">
        <v>11</v>
      </c>
      <c r="D102" s="115" t="s">
        <v>145</v>
      </c>
      <c r="E102" s="116" t="s">
        <v>192</v>
      </c>
      <c r="F102" s="117" t="s">
        <v>263</v>
      </c>
      <c r="G102" s="118" t="s">
        <v>148</v>
      </c>
      <c r="H102" s="119">
        <v>3</v>
      </c>
      <c r="I102" s="120"/>
      <c r="J102" s="121">
        <f>ROUND(I102*H102,2)</f>
        <v>0</v>
      </c>
      <c r="K102" s="117" t="s">
        <v>3</v>
      </c>
      <c r="L102" s="27"/>
      <c r="M102" s="131"/>
      <c r="T102" s="48"/>
      <c r="AT102" s="12"/>
      <c r="AU102" s="12"/>
    </row>
    <row r="103" spans="2:47" s="1" customFormat="1">
      <c r="B103" s="27"/>
      <c r="D103" s="128" t="s">
        <v>149</v>
      </c>
      <c r="F103" s="129" t="s">
        <v>263</v>
      </c>
      <c r="I103" s="130"/>
      <c r="L103" s="27"/>
      <c r="M103" s="131"/>
      <c r="T103" s="48"/>
      <c r="AT103" s="12"/>
      <c r="AU103" s="12"/>
    </row>
    <row r="104" spans="2:47" s="1" customFormat="1" ht="12">
      <c r="B104" s="27"/>
      <c r="C104" s="115">
        <v>12</v>
      </c>
      <c r="D104" s="115" t="s">
        <v>145</v>
      </c>
      <c r="E104" s="116" t="s">
        <v>194</v>
      </c>
      <c r="F104" s="117" t="s">
        <v>264</v>
      </c>
      <c r="G104" s="118" t="s">
        <v>148</v>
      </c>
      <c r="H104" s="119">
        <v>3</v>
      </c>
      <c r="I104" s="120"/>
      <c r="J104" s="121">
        <f>ROUND(I104*H104,2)</f>
        <v>0</v>
      </c>
      <c r="K104" s="117" t="s">
        <v>3</v>
      </c>
      <c r="L104" s="27"/>
      <c r="M104" s="131"/>
      <c r="T104" s="48"/>
      <c r="AT104" s="12"/>
      <c r="AU104" s="12"/>
    </row>
    <row r="105" spans="2:47" s="1" customFormat="1">
      <c r="B105" s="27"/>
      <c r="D105" s="128" t="s">
        <v>149</v>
      </c>
      <c r="F105" s="129" t="s">
        <v>264</v>
      </c>
      <c r="I105" s="130"/>
      <c r="L105" s="27"/>
      <c r="M105" s="131"/>
      <c r="T105" s="48"/>
      <c r="AT105" s="12"/>
      <c r="AU105" s="12"/>
    </row>
    <row r="106" spans="2:47" s="1" customFormat="1" ht="48">
      <c r="B106" s="27"/>
      <c r="C106" s="115">
        <v>13</v>
      </c>
      <c r="D106" s="115" t="s">
        <v>145</v>
      </c>
      <c r="E106" s="116" t="s">
        <v>196</v>
      </c>
      <c r="F106" s="117" t="s">
        <v>265</v>
      </c>
      <c r="G106" s="118" t="s">
        <v>166</v>
      </c>
      <c r="H106" s="119">
        <v>70</v>
      </c>
      <c r="I106" s="120"/>
      <c r="J106" s="121">
        <f>ROUND(I106*H106,2)</f>
        <v>0</v>
      </c>
      <c r="K106" s="117" t="s">
        <v>3</v>
      </c>
      <c r="L106" s="27"/>
      <c r="M106" s="131"/>
      <c r="T106" s="48"/>
      <c r="AT106" s="12"/>
      <c r="AU106" s="12"/>
    </row>
    <row r="107" spans="2:47" s="1" customFormat="1" ht="29.25">
      <c r="B107" s="27"/>
      <c r="D107" s="128" t="s">
        <v>149</v>
      </c>
      <c r="F107" s="129" t="s">
        <v>265</v>
      </c>
      <c r="I107" s="130"/>
      <c r="L107" s="27"/>
      <c r="M107" s="131"/>
      <c r="T107" s="48"/>
      <c r="AT107" s="12"/>
      <c r="AU107" s="12"/>
    </row>
    <row r="108" spans="2:47" s="1" customFormat="1" ht="12">
      <c r="B108" s="27"/>
      <c r="C108" s="115">
        <v>14</v>
      </c>
      <c r="D108" s="115" t="s">
        <v>145</v>
      </c>
      <c r="E108" s="116" t="s">
        <v>198</v>
      </c>
      <c r="F108" s="117" t="s">
        <v>266</v>
      </c>
      <c r="G108" s="118" t="s">
        <v>148</v>
      </c>
      <c r="H108" s="119">
        <v>2</v>
      </c>
      <c r="I108" s="120"/>
      <c r="J108" s="121">
        <f>ROUND(I108*H108,2)</f>
        <v>0</v>
      </c>
      <c r="K108" s="117" t="s">
        <v>3</v>
      </c>
      <c r="L108" s="27"/>
      <c r="M108" s="131"/>
      <c r="T108" s="48"/>
      <c r="AT108" s="12"/>
      <c r="AU108" s="12"/>
    </row>
    <row r="109" spans="2:47" s="1" customFormat="1">
      <c r="B109" s="27"/>
      <c r="D109" s="128" t="s">
        <v>149</v>
      </c>
      <c r="F109" s="129" t="s">
        <v>266</v>
      </c>
      <c r="I109" s="130"/>
      <c r="L109" s="27"/>
      <c r="M109" s="131"/>
      <c r="T109" s="48"/>
      <c r="AT109" s="12"/>
      <c r="AU109" s="12"/>
    </row>
    <row r="110" spans="2:47" s="1" customFormat="1" ht="12">
      <c r="B110" s="27"/>
      <c r="C110" s="115">
        <v>15</v>
      </c>
      <c r="D110" s="115" t="s">
        <v>145</v>
      </c>
      <c r="E110" s="116" t="s">
        <v>200</v>
      </c>
      <c r="F110" s="117" t="s">
        <v>267</v>
      </c>
      <c r="G110" s="118" t="s">
        <v>148</v>
      </c>
      <c r="H110" s="119">
        <v>29</v>
      </c>
      <c r="I110" s="120"/>
      <c r="J110" s="121">
        <f>ROUND(I110*H110,2)</f>
        <v>0</v>
      </c>
      <c r="K110" s="117" t="s">
        <v>3</v>
      </c>
      <c r="L110" s="27"/>
      <c r="M110" s="131"/>
      <c r="T110" s="48"/>
      <c r="AT110" s="12"/>
      <c r="AU110" s="12"/>
    </row>
    <row r="111" spans="2:47" s="1" customFormat="1">
      <c r="B111" s="27"/>
      <c r="D111" s="128" t="s">
        <v>149</v>
      </c>
      <c r="F111" s="129" t="s">
        <v>267</v>
      </c>
      <c r="I111" s="130"/>
      <c r="L111" s="27"/>
      <c r="M111" s="131"/>
      <c r="T111" s="48"/>
      <c r="AT111" s="12"/>
      <c r="AU111" s="12"/>
    </row>
    <row r="112" spans="2:47" s="1" customFormat="1" ht="24">
      <c r="B112" s="27"/>
      <c r="C112" s="115">
        <v>16</v>
      </c>
      <c r="D112" s="115" t="s">
        <v>145</v>
      </c>
      <c r="E112" s="116" t="s">
        <v>202</v>
      </c>
      <c r="F112" s="117" t="s">
        <v>268</v>
      </c>
      <c r="G112" s="118" t="s">
        <v>148</v>
      </c>
      <c r="H112" s="119">
        <v>2</v>
      </c>
      <c r="I112" s="120"/>
      <c r="J112" s="121">
        <f>ROUND(I112*H112,2)</f>
        <v>0</v>
      </c>
      <c r="K112" s="117" t="s">
        <v>3</v>
      </c>
      <c r="L112" s="27"/>
      <c r="M112" s="131"/>
      <c r="T112" s="48"/>
      <c r="AT112" s="12"/>
      <c r="AU112" s="12"/>
    </row>
    <row r="113" spans="2:47" s="1" customFormat="1" ht="11.25" customHeight="1">
      <c r="B113" s="27"/>
      <c r="D113" s="128" t="s">
        <v>149</v>
      </c>
      <c r="F113" s="129" t="s">
        <v>268</v>
      </c>
      <c r="I113" s="130"/>
      <c r="L113" s="27"/>
      <c r="M113" s="131"/>
      <c r="T113" s="48"/>
      <c r="AT113" s="12"/>
      <c r="AU113" s="12"/>
    </row>
    <row r="114" spans="2:47" s="1" customFormat="1" ht="24">
      <c r="B114" s="27"/>
      <c r="C114" s="115">
        <v>17</v>
      </c>
      <c r="D114" s="115" t="s">
        <v>145</v>
      </c>
      <c r="E114" s="116" t="s">
        <v>204</v>
      </c>
      <c r="F114" s="117" t="s">
        <v>269</v>
      </c>
      <c r="G114" s="118" t="s">
        <v>148</v>
      </c>
      <c r="H114" s="119">
        <v>2</v>
      </c>
      <c r="I114" s="120"/>
      <c r="J114" s="121">
        <f>ROUND(I114*H114,2)</f>
        <v>0</v>
      </c>
      <c r="K114" s="117" t="s">
        <v>3</v>
      </c>
      <c r="L114" s="27"/>
      <c r="M114" s="131"/>
      <c r="T114" s="48"/>
      <c r="AT114" s="12"/>
      <c r="AU114" s="12"/>
    </row>
    <row r="115" spans="2:47" s="1" customFormat="1">
      <c r="B115" s="27"/>
      <c r="D115" s="128" t="s">
        <v>149</v>
      </c>
      <c r="F115" s="129" t="s">
        <v>269</v>
      </c>
      <c r="I115" s="130"/>
      <c r="L115" s="27"/>
      <c r="M115" s="131"/>
      <c r="T115" s="48"/>
      <c r="AT115" s="12"/>
      <c r="AU115" s="12"/>
    </row>
    <row r="116" spans="2:47" s="1" customFormat="1" ht="12">
      <c r="B116" s="27"/>
      <c r="C116" s="115">
        <v>18</v>
      </c>
      <c r="D116" s="115" t="s">
        <v>145</v>
      </c>
      <c r="E116" s="116" t="s">
        <v>206</v>
      </c>
      <c r="F116" s="117" t="s">
        <v>270</v>
      </c>
      <c r="G116" s="118" t="s">
        <v>148</v>
      </c>
      <c r="H116" s="119">
        <v>2</v>
      </c>
      <c r="I116" s="120"/>
      <c r="J116" s="121">
        <f>ROUND(I116*H116,2)</f>
        <v>0</v>
      </c>
      <c r="K116" s="117" t="s">
        <v>3</v>
      </c>
      <c r="L116" s="27"/>
      <c r="M116" s="131"/>
      <c r="T116" s="48"/>
      <c r="AT116" s="12"/>
      <c r="AU116" s="12"/>
    </row>
    <row r="117" spans="2:47" s="1" customFormat="1">
      <c r="B117" s="27"/>
      <c r="D117" s="128" t="s">
        <v>149</v>
      </c>
      <c r="F117" s="129" t="s">
        <v>270</v>
      </c>
      <c r="I117" s="130"/>
      <c r="L117" s="27"/>
      <c r="M117" s="131"/>
      <c r="T117" s="48"/>
      <c r="AT117" s="12"/>
      <c r="AU117" s="12"/>
    </row>
    <row r="118" spans="2:47" s="1" customFormat="1" ht="12">
      <c r="B118" s="27"/>
      <c r="C118" s="115">
        <v>19</v>
      </c>
      <c r="D118" s="115" t="s">
        <v>145</v>
      </c>
      <c r="E118" s="116" t="s">
        <v>208</v>
      </c>
      <c r="F118" s="117" t="s">
        <v>271</v>
      </c>
      <c r="G118" s="118" t="s">
        <v>148</v>
      </c>
      <c r="H118" s="119">
        <v>2</v>
      </c>
      <c r="I118" s="120"/>
      <c r="J118" s="121">
        <f>ROUND(I118*H118,2)</f>
        <v>0</v>
      </c>
      <c r="K118" s="117" t="s">
        <v>3</v>
      </c>
      <c r="L118" s="27"/>
      <c r="M118" s="131"/>
      <c r="T118" s="48"/>
      <c r="AT118" s="12"/>
      <c r="AU118" s="12"/>
    </row>
    <row r="119" spans="2:47" s="1" customFormat="1">
      <c r="B119" s="27"/>
      <c r="D119" s="128" t="s">
        <v>149</v>
      </c>
      <c r="F119" s="129" t="s">
        <v>271</v>
      </c>
      <c r="I119" s="130"/>
      <c r="L119" s="27"/>
      <c r="M119" s="131"/>
      <c r="T119" s="48"/>
      <c r="AT119" s="12"/>
      <c r="AU119" s="12"/>
    </row>
    <row r="120" spans="2:47" s="1" customFormat="1" ht="12">
      <c r="B120" s="27"/>
      <c r="C120" s="115">
        <v>20</v>
      </c>
      <c r="D120" s="115" t="s">
        <v>145</v>
      </c>
      <c r="E120" s="116" t="s">
        <v>210</v>
      </c>
      <c r="F120" s="117" t="s">
        <v>272</v>
      </c>
      <c r="G120" s="118" t="s">
        <v>148</v>
      </c>
      <c r="H120" s="119">
        <v>2</v>
      </c>
      <c r="I120" s="120"/>
      <c r="J120" s="121">
        <f>ROUND(I120*H120,2)</f>
        <v>0</v>
      </c>
      <c r="K120" s="117" t="s">
        <v>3</v>
      </c>
      <c r="L120" s="27"/>
      <c r="M120" s="131"/>
      <c r="T120" s="48"/>
      <c r="AT120" s="12"/>
      <c r="AU120" s="12"/>
    </row>
    <row r="121" spans="2:47" s="1" customFormat="1">
      <c r="B121" s="27"/>
      <c r="D121" s="128" t="s">
        <v>149</v>
      </c>
      <c r="F121" s="129" t="s">
        <v>272</v>
      </c>
      <c r="I121" s="130"/>
      <c r="L121" s="27"/>
      <c r="M121" s="131"/>
      <c r="T121" s="48"/>
      <c r="AT121" s="12"/>
      <c r="AU121" s="12"/>
    </row>
    <row r="122" spans="2:47" s="1" customFormat="1" ht="12">
      <c r="B122" s="27"/>
      <c r="C122" s="115">
        <v>21</v>
      </c>
      <c r="D122" s="115" t="s">
        <v>145</v>
      </c>
      <c r="E122" s="116" t="s">
        <v>212</v>
      </c>
      <c r="F122" s="117" t="s">
        <v>273</v>
      </c>
      <c r="G122" s="118" t="s">
        <v>166</v>
      </c>
      <c r="H122" s="119">
        <v>40</v>
      </c>
      <c r="I122" s="120"/>
      <c r="J122" s="121">
        <f>ROUND(I122*H122,2)</f>
        <v>0</v>
      </c>
      <c r="K122" s="117" t="s">
        <v>3</v>
      </c>
      <c r="L122" s="27"/>
      <c r="M122" s="131"/>
      <c r="T122" s="48"/>
      <c r="AT122" s="12"/>
      <c r="AU122" s="12"/>
    </row>
    <row r="123" spans="2:47" s="1" customFormat="1">
      <c r="B123" s="27"/>
      <c r="D123" s="128" t="s">
        <v>149</v>
      </c>
      <c r="F123" s="129" t="s">
        <v>273</v>
      </c>
      <c r="I123" s="130"/>
      <c r="L123" s="27"/>
      <c r="M123" s="131"/>
      <c r="T123" s="48"/>
      <c r="AT123" s="12"/>
      <c r="AU123" s="12"/>
    </row>
    <row r="124" spans="2:47" s="1" customFormat="1" ht="12">
      <c r="B124" s="27"/>
      <c r="C124" s="115">
        <v>22</v>
      </c>
      <c r="D124" s="115" t="s">
        <v>145</v>
      </c>
      <c r="E124" s="116" t="s">
        <v>214</v>
      </c>
      <c r="F124" s="117" t="s">
        <v>274</v>
      </c>
      <c r="G124" s="118" t="s">
        <v>166</v>
      </c>
      <c r="H124" s="119">
        <v>30</v>
      </c>
      <c r="I124" s="120"/>
      <c r="J124" s="121">
        <f>ROUND(I124*H124,2)</f>
        <v>0</v>
      </c>
      <c r="K124" s="117" t="s">
        <v>3</v>
      </c>
      <c r="L124" s="27"/>
      <c r="M124" s="131"/>
      <c r="T124" s="48"/>
      <c r="AT124" s="12"/>
      <c r="AU124" s="12"/>
    </row>
    <row r="125" spans="2:47" s="1" customFormat="1">
      <c r="B125" s="27"/>
      <c r="D125" s="128" t="s">
        <v>149</v>
      </c>
      <c r="F125" s="129" t="s">
        <v>274</v>
      </c>
      <c r="I125" s="130"/>
      <c r="L125" s="27"/>
      <c r="M125" s="131"/>
      <c r="T125" s="48"/>
      <c r="AT125" s="12"/>
      <c r="AU125" s="12"/>
    </row>
    <row r="126" spans="2:47" s="1" customFormat="1" ht="24">
      <c r="B126" s="27"/>
      <c r="C126" s="115">
        <v>23</v>
      </c>
      <c r="D126" s="115" t="s">
        <v>145</v>
      </c>
      <c r="E126" s="116" t="s">
        <v>216</v>
      </c>
      <c r="F126" s="117" t="s">
        <v>275</v>
      </c>
      <c r="G126" s="118" t="s">
        <v>148</v>
      </c>
      <c r="H126" s="119">
        <v>1</v>
      </c>
      <c r="I126" s="120"/>
      <c r="J126" s="121">
        <f>ROUND(I126*H126,2)</f>
        <v>0</v>
      </c>
      <c r="K126" s="117" t="s">
        <v>3</v>
      </c>
      <c r="L126" s="27"/>
      <c r="M126" s="131"/>
      <c r="T126" s="48"/>
      <c r="AT126" s="12"/>
      <c r="AU126" s="12"/>
    </row>
    <row r="127" spans="2:47" s="1" customFormat="1" ht="19.5">
      <c r="B127" s="27"/>
      <c r="D127" s="128" t="s">
        <v>149</v>
      </c>
      <c r="F127" s="129" t="s">
        <v>275</v>
      </c>
      <c r="I127" s="130"/>
      <c r="L127" s="27"/>
      <c r="M127" s="131"/>
      <c r="T127" s="48"/>
      <c r="AT127" s="12"/>
      <c r="AU127" s="12"/>
    </row>
    <row r="128" spans="2:47" s="1" customFormat="1" ht="12">
      <c r="B128" s="27"/>
      <c r="C128" s="115">
        <v>24</v>
      </c>
      <c r="D128" s="115" t="s">
        <v>145</v>
      </c>
      <c r="E128" s="116" t="s">
        <v>218</v>
      </c>
      <c r="F128" s="117" t="s">
        <v>276</v>
      </c>
      <c r="G128" s="118" t="s">
        <v>166</v>
      </c>
      <c r="H128" s="119">
        <v>30</v>
      </c>
      <c r="I128" s="120"/>
      <c r="J128" s="121">
        <f>ROUND(I128*H128,2)</f>
        <v>0</v>
      </c>
      <c r="K128" s="117" t="s">
        <v>3</v>
      </c>
      <c r="L128" s="27"/>
      <c r="M128" s="131"/>
      <c r="T128" s="48"/>
      <c r="AT128" s="12"/>
      <c r="AU128" s="12"/>
    </row>
    <row r="129" spans="2:47" s="1" customFormat="1">
      <c r="B129" s="27"/>
      <c r="D129" s="128" t="s">
        <v>149</v>
      </c>
      <c r="F129" s="129" t="s">
        <v>276</v>
      </c>
      <c r="I129" s="130"/>
      <c r="L129" s="27"/>
      <c r="M129" s="131"/>
      <c r="T129" s="48"/>
      <c r="AT129" s="12"/>
      <c r="AU129" s="12"/>
    </row>
    <row r="130" spans="2:47" s="1" customFormat="1" ht="24">
      <c r="B130" s="27"/>
      <c r="C130" s="115">
        <v>25</v>
      </c>
      <c r="D130" s="115" t="s">
        <v>145</v>
      </c>
      <c r="E130" s="116" t="s">
        <v>220</v>
      </c>
      <c r="F130" s="117" t="s">
        <v>277</v>
      </c>
      <c r="G130" s="118" t="s">
        <v>278</v>
      </c>
      <c r="H130" s="119">
        <v>6</v>
      </c>
      <c r="I130" s="120"/>
      <c r="J130" s="121">
        <f>ROUND(I130*H130,2)</f>
        <v>0</v>
      </c>
      <c r="K130" s="117" t="s">
        <v>3</v>
      </c>
      <c r="L130" s="27"/>
      <c r="M130" s="131"/>
      <c r="T130" s="48"/>
      <c r="AT130" s="12"/>
      <c r="AU130" s="12"/>
    </row>
    <row r="131" spans="2:47" s="1" customFormat="1">
      <c r="B131" s="27"/>
      <c r="D131" s="128" t="s">
        <v>149</v>
      </c>
      <c r="F131" s="129" t="s">
        <v>277</v>
      </c>
      <c r="I131" s="130"/>
      <c r="L131" s="27"/>
      <c r="M131" s="131"/>
      <c r="T131" s="48"/>
      <c r="AT131" s="12"/>
      <c r="AU131" s="12"/>
    </row>
    <row r="132" spans="2:47" s="1" customFormat="1" ht="12">
      <c r="B132" s="27"/>
      <c r="C132" s="115">
        <v>26</v>
      </c>
      <c r="D132" s="115" t="s">
        <v>145</v>
      </c>
      <c r="E132" s="116" t="s">
        <v>222</v>
      </c>
      <c r="F132" s="117" t="s">
        <v>279</v>
      </c>
      <c r="G132" s="118" t="s">
        <v>278</v>
      </c>
      <c r="H132" s="119">
        <v>1.1000000000000001</v>
      </c>
      <c r="I132" s="120"/>
      <c r="J132" s="121">
        <f>ROUND(I132*H132,2)</f>
        <v>0</v>
      </c>
      <c r="K132" s="117" t="s">
        <v>3</v>
      </c>
      <c r="L132" s="27"/>
      <c r="M132" s="131"/>
      <c r="T132" s="48"/>
      <c r="AT132" s="12"/>
      <c r="AU132" s="12"/>
    </row>
    <row r="133" spans="2:47" s="1" customFormat="1">
      <c r="B133" s="27"/>
      <c r="D133" s="128" t="s">
        <v>149</v>
      </c>
      <c r="F133" s="129" t="s">
        <v>279</v>
      </c>
      <c r="I133" s="130"/>
      <c r="L133" s="27"/>
      <c r="M133" s="131"/>
      <c r="T133" s="48"/>
      <c r="AT133" s="12"/>
      <c r="AU133" s="12"/>
    </row>
    <row r="134" spans="2:47" s="1" customFormat="1" ht="12">
      <c r="B134" s="27"/>
      <c r="C134" s="115">
        <v>27</v>
      </c>
      <c r="D134" s="115" t="s">
        <v>145</v>
      </c>
      <c r="E134" s="116" t="s">
        <v>223</v>
      </c>
      <c r="F134" s="117" t="s">
        <v>280</v>
      </c>
      <c r="G134" s="118" t="s">
        <v>166</v>
      </c>
      <c r="H134" s="119">
        <v>300</v>
      </c>
      <c r="I134" s="120"/>
      <c r="J134" s="121">
        <f>ROUND(I134*H134,2)</f>
        <v>0</v>
      </c>
      <c r="K134" s="117" t="s">
        <v>3</v>
      </c>
      <c r="L134" s="27"/>
      <c r="M134" s="131"/>
      <c r="T134" s="48"/>
      <c r="AT134" s="12"/>
      <c r="AU134" s="12"/>
    </row>
    <row r="135" spans="2:47" s="1" customFormat="1">
      <c r="B135" s="27"/>
      <c r="D135" s="128" t="s">
        <v>149</v>
      </c>
      <c r="F135" s="129" t="s">
        <v>280</v>
      </c>
      <c r="I135" s="130"/>
      <c r="L135" s="27"/>
      <c r="M135" s="131"/>
      <c r="T135" s="48"/>
      <c r="AT135" s="12"/>
      <c r="AU135" s="12"/>
    </row>
    <row r="136" spans="2:47" s="1" customFormat="1" ht="12">
      <c r="B136" s="27"/>
      <c r="C136" s="115">
        <v>28</v>
      </c>
      <c r="D136" s="115" t="s">
        <v>145</v>
      </c>
      <c r="E136" s="116" t="s">
        <v>224</v>
      </c>
      <c r="F136" s="117" t="s">
        <v>281</v>
      </c>
      <c r="G136" s="118" t="s">
        <v>148</v>
      </c>
      <c r="H136" s="119">
        <v>26</v>
      </c>
      <c r="I136" s="120"/>
      <c r="J136" s="121">
        <f>ROUND(I136*H136,2)</f>
        <v>0</v>
      </c>
      <c r="K136" s="117" t="s">
        <v>3</v>
      </c>
      <c r="L136" s="27"/>
      <c r="M136" s="131"/>
      <c r="T136" s="48"/>
      <c r="AT136" s="12"/>
      <c r="AU136" s="12"/>
    </row>
    <row r="137" spans="2:47" s="1" customFormat="1">
      <c r="B137" s="27"/>
      <c r="D137" s="128" t="s">
        <v>149</v>
      </c>
      <c r="F137" s="129" t="s">
        <v>281</v>
      </c>
      <c r="I137" s="130"/>
      <c r="L137" s="27"/>
      <c r="M137" s="131"/>
      <c r="T137" s="48"/>
      <c r="AT137" s="12"/>
      <c r="AU137" s="12"/>
    </row>
    <row r="138" spans="2:47" s="1" customFormat="1" ht="12">
      <c r="B138" s="27"/>
      <c r="C138" s="115">
        <v>29</v>
      </c>
      <c r="D138" s="115" t="s">
        <v>145</v>
      </c>
      <c r="E138" s="116" t="s">
        <v>282</v>
      </c>
      <c r="F138" s="117" t="s">
        <v>283</v>
      </c>
      <c r="G138" s="118" t="s">
        <v>148</v>
      </c>
      <c r="H138" s="119">
        <v>40</v>
      </c>
      <c r="I138" s="120"/>
      <c r="J138" s="121">
        <f>ROUND(I138*H138,2)</f>
        <v>0</v>
      </c>
      <c r="K138" s="117" t="s">
        <v>3</v>
      </c>
      <c r="L138" s="27"/>
      <c r="M138" s="131"/>
      <c r="T138" s="48"/>
      <c r="AT138" s="12"/>
      <c r="AU138" s="12"/>
    </row>
    <row r="139" spans="2:47" s="1" customFormat="1">
      <c r="B139" s="27"/>
      <c r="D139" s="128" t="s">
        <v>149</v>
      </c>
      <c r="F139" s="129" t="s">
        <v>283</v>
      </c>
      <c r="I139" s="130"/>
      <c r="L139" s="27"/>
      <c r="M139" s="131"/>
      <c r="T139" s="48"/>
      <c r="AT139" s="12"/>
      <c r="AU139" s="12"/>
    </row>
    <row r="140" spans="2:47" s="1" customFormat="1" ht="12">
      <c r="B140" s="27"/>
      <c r="C140" s="115">
        <v>30</v>
      </c>
      <c r="D140" s="115" t="s">
        <v>145</v>
      </c>
      <c r="E140" s="116" t="s">
        <v>284</v>
      </c>
      <c r="F140" s="117" t="s">
        <v>285</v>
      </c>
      <c r="G140" s="118" t="s">
        <v>148</v>
      </c>
      <c r="H140" s="119">
        <v>40</v>
      </c>
      <c r="I140" s="120"/>
      <c r="J140" s="121">
        <f>ROUND(I140*H140,2)</f>
        <v>0</v>
      </c>
      <c r="K140" s="117" t="s">
        <v>3</v>
      </c>
      <c r="L140" s="27"/>
      <c r="M140" s="131"/>
      <c r="T140" s="48"/>
      <c r="AT140" s="12"/>
      <c r="AU140" s="12"/>
    </row>
    <row r="141" spans="2:47" s="1" customFormat="1">
      <c r="B141" s="27"/>
      <c r="D141" s="128" t="s">
        <v>149</v>
      </c>
      <c r="F141" s="129" t="s">
        <v>285</v>
      </c>
      <c r="I141" s="130"/>
      <c r="L141" s="27"/>
      <c r="M141" s="131"/>
      <c r="T141" s="48"/>
      <c r="AT141" s="12"/>
      <c r="AU141" s="12"/>
    </row>
    <row r="142" spans="2:47" s="1" customFormat="1" ht="12">
      <c r="B142" s="27"/>
      <c r="C142" s="115">
        <v>31</v>
      </c>
      <c r="D142" s="115" t="s">
        <v>145</v>
      </c>
      <c r="E142" s="116" t="s">
        <v>286</v>
      </c>
      <c r="F142" s="117" t="s">
        <v>287</v>
      </c>
      <c r="G142" s="118" t="s">
        <v>288</v>
      </c>
      <c r="H142" s="119">
        <v>10</v>
      </c>
      <c r="I142" s="120"/>
      <c r="J142" s="121">
        <f>ROUND(I142*H142,2)</f>
        <v>0</v>
      </c>
      <c r="K142" s="117" t="s">
        <v>3</v>
      </c>
      <c r="L142" s="27"/>
      <c r="M142" s="131"/>
      <c r="T142" s="48"/>
      <c r="AT142" s="12"/>
      <c r="AU142" s="12"/>
    </row>
    <row r="143" spans="2:47" s="1" customFormat="1">
      <c r="B143" s="27"/>
      <c r="D143" s="128" t="s">
        <v>149</v>
      </c>
      <c r="F143" s="129" t="s">
        <v>287</v>
      </c>
      <c r="I143" s="130"/>
      <c r="L143" s="27"/>
      <c r="M143" s="131"/>
      <c r="T143" s="48"/>
      <c r="AT143" s="12"/>
      <c r="AU143" s="12"/>
    </row>
    <row r="144" spans="2:47" s="1" customFormat="1" ht="26.25" customHeight="1">
      <c r="B144" s="27"/>
      <c r="C144" s="115">
        <v>32</v>
      </c>
      <c r="D144" s="115" t="s">
        <v>145</v>
      </c>
      <c r="E144" s="116" t="s">
        <v>289</v>
      </c>
      <c r="F144" s="117" t="s">
        <v>290</v>
      </c>
      <c r="G144" s="118" t="s">
        <v>148</v>
      </c>
      <c r="H144" s="119">
        <v>2</v>
      </c>
      <c r="I144" s="120"/>
      <c r="J144" s="121">
        <f>ROUND(I144*H144,2)</f>
        <v>0</v>
      </c>
      <c r="K144" s="117" t="s">
        <v>3</v>
      </c>
      <c r="L144" s="27"/>
      <c r="M144" s="131"/>
      <c r="T144" s="48"/>
      <c r="AT144" s="12"/>
      <c r="AU144" s="12"/>
    </row>
    <row r="145" spans="2:47" s="1" customFormat="1" ht="21.75" customHeight="1">
      <c r="B145" s="27"/>
      <c r="D145" s="128" t="s">
        <v>149</v>
      </c>
      <c r="F145" s="129" t="s">
        <v>290</v>
      </c>
      <c r="I145" s="130"/>
      <c r="L145" s="27"/>
      <c r="M145" s="131"/>
      <c r="T145" s="48"/>
      <c r="AT145" s="12"/>
      <c r="AU145" s="12"/>
    </row>
    <row r="146" spans="2:47" s="1" customFormat="1" ht="12">
      <c r="B146" s="27"/>
      <c r="C146" s="115">
        <v>33</v>
      </c>
      <c r="D146" s="115" t="s">
        <v>145</v>
      </c>
      <c r="E146" s="116" t="s">
        <v>291</v>
      </c>
      <c r="F146" s="117" t="s">
        <v>292</v>
      </c>
      <c r="G146" s="118" t="s">
        <v>148</v>
      </c>
      <c r="H146" s="119">
        <v>2</v>
      </c>
      <c r="I146" s="120"/>
      <c r="J146" s="121">
        <f>ROUND(I146*H146,2)</f>
        <v>0</v>
      </c>
      <c r="K146" s="117" t="s">
        <v>3</v>
      </c>
      <c r="L146" s="27"/>
      <c r="M146" s="131"/>
      <c r="T146" s="48"/>
      <c r="AT146" s="12"/>
      <c r="AU146" s="12"/>
    </row>
    <row r="147" spans="2:47" s="1" customFormat="1">
      <c r="B147" s="27"/>
      <c r="D147" s="128" t="s">
        <v>149</v>
      </c>
      <c r="F147" s="129" t="s">
        <v>292</v>
      </c>
      <c r="I147" s="130"/>
      <c r="L147" s="27"/>
      <c r="M147" s="131"/>
      <c r="T147" s="48"/>
      <c r="AT147" s="12"/>
      <c r="AU147" s="12"/>
    </row>
    <row r="148" spans="2:47" s="1" customFormat="1" ht="12">
      <c r="B148" s="27"/>
      <c r="C148" s="115">
        <v>34</v>
      </c>
      <c r="D148" s="115" t="s">
        <v>145</v>
      </c>
      <c r="E148" s="116" t="s">
        <v>293</v>
      </c>
      <c r="F148" s="117" t="s">
        <v>294</v>
      </c>
      <c r="G148" s="118" t="s">
        <v>148</v>
      </c>
      <c r="H148" s="119">
        <v>3</v>
      </c>
      <c r="I148" s="120"/>
      <c r="J148" s="121">
        <f>ROUND(I148*H148,2)</f>
        <v>0</v>
      </c>
      <c r="K148" s="117" t="s">
        <v>3</v>
      </c>
      <c r="L148" s="27"/>
      <c r="M148" s="131"/>
      <c r="T148" s="48"/>
      <c r="AT148" s="12"/>
      <c r="AU148" s="12"/>
    </row>
    <row r="149" spans="2:47" s="1" customFormat="1">
      <c r="B149" s="27"/>
      <c r="D149" s="128" t="s">
        <v>149</v>
      </c>
      <c r="F149" s="129" t="s">
        <v>294</v>
      </c>
      <c r="I149" s="130"/>
      <c r="L149" s="27"/>
      <c r="M149" s="131"/>
      <c r="T149" s="48"/>
      <c r="AT149" s="12"/>
      <c r="AU149" s="12"/>
    </row>
    <row r="150" spans="2:47" s="1" customFormat="1" ht="12">
      <c r="B150" s="27"/>
      <c r="C150" s="115">
        <v>35</v>
      </c>
      <c r="D150" s="115" t="s">
        <v>145</v>
      </c>
      <c r="E150" s="116" t="s">
        <v>295</v>
      </c>
      <c r="F150" s="117" t="s">
        <v>296</v>
      </c>
      <c r="G150" s="118" t="s">
        <v>148</v>
      </c>
      <c r="H150" s="119">
        <v>60</v>
      </c>
      <c r="I150" s="120"/>
      <c r="J150" s="121">
        <f>ROUND(I150*H150,2)</f>
        <v>0</v>
      </c>
      <c r="K150" s="117" t="s">
        <v>3</v>
      </c>
      <c r="L150" s="27"/>
      <c r="M150" s="131"/>
      <c r="T150" s="48"/>
      <c r="AT150" s="12"/>
      <c r="AU150" s="12"/>
    </row>
    <row r="151" spans="2:47" s="1" customFormat="1">
      <c r="B151" s="27"/>
      <c r="D151" s="128" t="s">
        <v>149</v>
      </c>
      <c r="F151" s="129" t="s">
        <v>296</v>
      </c>
      <c r="I151" s="130"/>
      <c r="L151" s="27"/>
      <c r="M151" s="131"/>
      <c r="T151" s="48"/>
      <c r="AT151" s="12"/>
      <c r="AU151" s="12"/>
    </row>
    <row r="152" spans="2:47" s="1" customFormat="1" ht="12">
      <c r="B152" s="27"/>
      <c r="C152" s="115">
        <v>36</v>
      </c>
      <c r="D152" s="115" t="s">
        <v>145</v>
      </c>
      <c r="E152" s="116" t="s">
        <v>297</v>
      </c>
      <c r="F152" s="117" t="s">
        <v>298</v>
      </c>
      <c r="G152" s="118" t="s">
        <v>166</v>
      </c>
      <c r="H152" s="119">
        <v>100</v>
      </c>
      <c r="I152" s="120"/>
      <c r="J152" s="121">
        <f>ROUND(I152*H152,2)</f>
        <v>0</v>
      </c>
      <c r="K152" s="117" t="s">
        <v>3</v>
      </c>
      <c r="L152" s="27"/>
      <c r="M152" s="131"/>
      <c r="T152" s="48"/>
      <c r="AT152" s="12"/>
      <c r="AU152" s="12"/>
    </row>
    <row r="153" spans="2:47" s="1" customFormat="1">
      <c r="B153" s="27"/>
      <c r="D153" s="128" t="s">
        <v>149</v>
      </c>
      <c r="F153" s="129" t="s">
        <v>298</v>
      </c>
      <c r="I153" s="130"/>
      <c r="L153" s="27"/>
      <c r="M153" s="131"/>
      <c r="T153" s="48"/>
      <c r="AT153" s="12"/>
      <c r="AU153" s="12"/>
    </row>
    <row r="154" spans="2:47" s="1" customFormat="1" ht="12">
      <c r="B154" s="27"/>
      <c r="C154" s="115">
        <v>37</v>
      </c>
      <c r="D154" s="115" t="s">
        <v>145</v>
      </c>
      <c r="E154" s="116" t="s">
        <v>299</v>
      </c>
      <c r="F154" s="117" t="s">
        <v>300</v>
      </c>
      <c r="G154" s="118" t="s">
        <v>249</v>
      </c>
      <c r="H154" s="119">
        <v>74</v>
      </c>
      <c r="I154" s="120"/>
      <c r="J154" s="121">
        <f>ROUND(I154*H154,2)</f>
        <v>0</v>
      </c>
      <c r="K154" s="117" t="s">
        <v>3</v>
      </c>
      <c r="L154" s="27"/>
      <c r="M154" s="131"/>
      <c r="T154" s="48"/>
      <c r="AT154" s="12"/>
      <c r="AU154" s="12"/>
    </row>
    <row r="155" spans="2:47" s="1" customFormat="1">
      <c r="B155" s="27"/>
      <c r="D155" s="128" t="s">
        <v>149</v>
      </c>
      <c r="F155" s="129" t="s">
        <v>300</v>
      </c>
      <c r="I155" s="130"/>
      <c r="L155" s="27"/>
      <c r="M155" s="131"/>
      <c r="T155" s="48"/>
      <c r="AT155" s="12"/>
      <c r="AU155" s="12"/>
    </row>
    <row r="156" spans="2:47" s="1" customFormat="1" ht="12">
      <c r="B156" s="27"/>
      <c r="C156" s="115">
        <v>38</v>
      </c>
      <c r="D156" s="115" t="s">
        <v>145</v>
      </c>
      <c r="E156" s="116" t="s">
        <v>301</v>
      </c>
      <c r="F156" s="117" t="s">
        <v>302</v>
      </c>
      <c r="G156" s="118" t="s">
        <v>249</v>
      </c>
      <c r="H156" s="119">
        <v>74</v>
      </c>
      <c r="I156" s="120"/>
      <c r="J156" s="121">
        <f>ROUND(I156*H156,2)</f>
        <v>0</v>
      </c>
      <c r="K156" s="117" t="s">
        <v>3</v>
      </c>
      <c r="L156" s="27"/>
      <c r="M156" s="131"/>
      <c r="T156" s="48"/>
      <c r="AT156" s="12"/>
      <c r="AU156" s="12"/>
    </row>
    <row r="157" spans="2:47" s="1" customFormat="1">
      <c r="B157" s="27"/>
      <c r="D157" s="128" t="s">
        <v>149</v>
      </c>
      <c r="F157" s="129" t="s">
        <v>302</v>
      </c>
      <c r="I157" s="130"/>
      <c r="L157" s="27"/>
      <c r="M157" s="131"/>
      <c r="T157" s="48"/>
      <c r="AT157" s="12"/>
      <c r="AU157" s="12"/>
    </row>
    <row r="158" spans="2:47" s="1" customFormat="1" ht="12">
      <c r="B158" s="27"/>
      <c r="C158" s="115">
        <v>39</v>
      </c>
      <c r="D158" s="115" t="s">
        <v>145</v>
      </c>
      <c r="E158" s="116" t="s">
        <v>303</v>
      </c>
      <c r="F158" s="117" t="s">
        <v>304</v>
      </c>
      <c r="G158" s="118" t="s">
        <v>278</v>
      </c>
      <c r="H158" s="119">
        <v>20</v>
      </c>
      <c r="I158" s="120"/>
      <c r="J158" s="121">
        <f>ROUND(I158*H158,2)</f>
        <v>0</v>
      </c>
      <c r="K158" s="117" t="s">
        <v>3</v>
      </c>
      <c r="L158" s="27"/>
      <c r="M158" s="131"/>
      <c r="T158" s="48"/>
      <c r="AT158" s="12"/>
      <c r="AU158" s="12"/>
    </row>
    <row r="159" spans="2:47" s="1" customFormat="1">
      <c r="B159" s="27"/>
      <c r="D159" s="128" t="s">
        <v>149</v>
      </c>
      <c r="F159" s="129" t="s">
        <v>304</v>
      </c>
      <c r="I159" s="130"/>
      <c r="L159" s="27"/>
      <c r="M159" s="131"/>
      <c r="T159" s="48"/>
      <c r="AT159" s="12"/>
      <c r="AU159" s="12"/>
    </row>
    <row r="160" spans="2:47" s="1" customFormat="1" ht="24">
      <c r="B160" s="27"/>
      <c r="C160" s="115">
        <v>40</v>
      </c>
      <c r="D160" s="115" t="s">
        <v>145</v>
      </c>
      <c r="E160" s="116" t="s">
        <v>305</v>
      </c>
      <c r="F160" s="117" t="s">
        <v>170</v>
      </c>
      <c r="G160" s="118" t="s">
        <v>171</v>
      </c>
      <c r="H160" s="119">
        <v>1</v>
      </c>
      <c r="I160" s="120"/>
      <c r="J160" s="121">
        <f>ROUND(I160*H160,2)</f>
        <v>0</v>
      </c>
      <c r="K160" s="117" t="s">
        <v>3</v>
      </c>
      <c r="L160" s="27"/>
      <c r="M160" s="131"/>
      <c r="T160" s="48"/>
      <c r="AT160" s="12"/>
      <c r="AU160" s="12"/>
    </row>
    <row r="161" spans="2:65" s="1" customFormat="1">
      <c r="B161" s="27"/>
      <c r="D161" s="128" t="s">
        <v>149</v>
      </c>
      <c r="F161" s="129" t="s">
        <v>170</v>
      </c>
      <c r="I161" s="130"/>
      <c r="L161" s="27"/>
      <c r="M161" s="131"/>
      <c r="T161" s="48"/>
      <c r="AT161" s="12"/>
      <c r="AU161" s="12"/>
    </row>
    <row r="162" spans="2:65" s="1" customFormat="1" ht="24">
      <c r="B162" s="27"/>
      <c r="C162" s="115">
        <v>41</v>
      </c>
      <c r="D162" s="115" t="s">
        <v>145</v>
      </c>
      <c r="E162" s="116" t="s">
        <v>306</v>
      </c>
      <c r="F162" s="117" t="s">
        <v>173</v>
      </c>
      <c r="G162" s="118" t="s">
        <v>148</v>
      </c>
      <c r="H162" s="119">
        <v>1</v>
      </c>
      <c r="I162" s="120"/>
      <c r="J162" s="121">
        <f>ROUND(I162*H162,2)</f>
        <v>0</v>
      </c>
      <c r="K162" s="117" t="s">
        <v>3</v>
      </c>
      <c r="L162" s="27"/>
      <c r="M162" s="131"/>
      <c r="T162" s="48"/>
      <c r="AT162" s="12"/>
      <c r="AU162" s="12"/>
    </row>
    <row r="163" spans="2:65" s="1" customFormat="1">
      <c r="B163" s="27"/>
      <c r="D163" s="128" t="s">
        <v>149</v>
      </c>
      <c r="F163" s="129" t="s">
        <v>173</v>
      </c>
      <c r="I163" s="130"/>
      <c r="L163" s="27"/>
      <c r="M163" s="131"/>
      <c r="T163" s="48"/>
      <c r="AT163" s="12"/>
      <c r="AU163" s="12"/>
    </row>
    <row r="164" spans="2:65" s="1" customFormat="1" ht="24.2" customHeight="1">
      <c r="B164" s="114"/>
      <c r="C164" s="115">
        <v>42</v>
      </c>
      <c r="D164" s="115" t="s">
        <v>145</v>
      </c>
      <c r="E164" s="116" t="s">
        <v>307</v>
      </c>
      <c r="F164" s="117" t="s">
        <v>175</v>
      </c>
      <c r="G164" s="118" t="s">
        <v>148</v>
      </c>
      <c r="H164" s="119">
        <v>1</v>
      </c>
      <c r="I164" s="120"/>
      <c r="J164" s="121">
        <f>ROUND(I164*H164,2)</f>
        <v>0</v>
      </c>
      <c r="K164" s="117" t="s">
        <v>3</v>
      </c>
      <c r="L164" s="27"/>
      <c r="M164" s="122" t="s">
        <v>3</v>
      </c>
      <c r="N164" s="123" t="s">
        <v>39</v>
      </c>
      <c r="P164" s="124">
        <f>O164*H164</f>
        <v>0</v>
      </c>
      <c r="Q164" s="124">
        <v>0</v>
      </c>
      <c r="R164" s="124">
        <f>Q164*H164</f>
        <v>0</v>
      </c>
      <c r="S164" s="124">
        <v>0</v>
      </c>
      <c r="T164" s="125">
        <f>S164*H164</f>
        <v>0</v>
      </c>
      <c r="AR164" s="126" t="s">
        <v>144</v>
      </c>
      <c r="AT164" s="126" t="s">
        <v>145</v>
      </c>
      <c r="AU164" s="126" t="s">
        <v>75</v>
      </c>
      <c r="AY164" s="12" t="s">
        <v>142</v>
      </c>
      <c r="BE164" s="127">
        <f>IF(N164="základní",J164,0)</f>
        <v>0</v>
      </c>
      <c r="BF164" s="127">
        <f>IF(N164="snížená",J164,0)</f>
        <v>0</v>
      </c>
      <c r="BG164" s="127">
        <f>IF(N164="zákl. přenesená",J164,0)</f>
        <v>0</v>
      </c>
      <c r="BH164" s="127">
        <f>IF(N164="sníž. přenesená",J164,0)</f>
        <v>0</v>
      </c>
      <c r="BI164" s="127">
        <f>IF(N164="nulová",J164,0)</f>
        <v>0</v>
      </c>
      <c r="BJ164" s="12" t="s">
        <v>75</v>
      </c>
      <c r="BK164" s="127">
        <f>ROUND(I164*H164,2)</f>
        <v>0</v>
      </c>
      <c r="BL164" s="12" t="s">
        <v>144</v>
      </c>
      <c r="BM164" s="126" t="s">
        <v>308</v>
      </c>
    </row>
    <row r="165" spans="2:65" s="1" customFormat="1">
      <c r="B165" s="27"/>
      <c r="D165" s="128" t="s">
        <v>149</v>
      </c>
      <c r="F165" s="129" t="s">
        <v>175</v>
      </c>
      <c r="I165" s="130"/>
      <c r="L165" s="27"/>
      <c r="M165" s="132"/>
      <c r="N165" s="133"/>
      <c r="O165" s="133"/>
      <c r="P165" s="133"/>
      <c r="Q165" s="133"/>
      <c r="R165" s="133"/>
      <c r="S165" s="133"/>
      <c r="T165" s="134"/>
      <c r="AT165" s="12" t="s">
        <v>149</v>
      </c>
      <c r="AU165" s="12" t="s">
        <v>75</v>
      </c>
    </row>
    <row r="166" spans="2:65" s="1" customFormat="1" ht="6.95" customHeight="1">
      <c r="B166" s="36"/>
      <c r="C166" s="37"/>
      <c r="D166" s="37"/>
      <c r="E166" s="37"/>
      <c r="F166" s="37"/>
      <c r="G166" s="37"/>
      <c r="H166" s="37"/>
      <c r="I166" s="37"/>
      <c r="J166" s="37"/>
      <c r="K166" s="37"/>
      <c r="L166" s="27"/>
    </row>
    <row r="170" spans="2:65">
      <c r="J170" s="140"/>
    </row>
  </sheetData>
  <autoFilter ref="C79:K165" xr:uid="{00000000-0009-0000-0000-00000F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60"/>
  <sheetViews>
    <sheetView showGridLines="0" topLeftCell="A136" workbookViewId="0">
      <selection activeCell="I154" sqref="I82:I15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6" t="s">
        <v>6</v>
      </c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2" t="s">
        <v>107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77</v>
      </c>
    </row>
    <row r="4" spans="2:46" ht="24.95" customHeight="1">
      <c r="B4" s="15"/>
      <c r="D4" s="16" t="s">
        <v>122</v>
      </c>
      <c r="L4" s="15"/>
      <c r="M4" s="81" t="s">
        <v>11</v>
      </c>
      <c r="AT4" s="12" t="s">
        <v>4</v>
      </c>
    </row>
    <row r="5" spans="2:46" ht="6.95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234" t="str">
        <f>'Rekapitulace stavby'!K6</f>
        <v>INFRASTRUKTURA PRO ELEKTROMOBILITU - lokalita Mírová</v>
      </c>
      <c r="F7" s="235"/>
      <c r="G7" s="235"/>
      <c r="H7" s="235"/>
      <c r="L7" s="15"/>
    </row>
    <row r="8" spans="2:46" s="1" customFormat="1" ht="12" customHeight="1">
      <c r="B8" s="27"/>
      <c r="D8" s="22" t="s">
        <v>123</v>
      </c>
      <c r="L8" s="27"/>
    </row>
    <row r="9" spans="2:46" s="1" customFormat="1" ht="16.5" customHeight="1">
      <c r="B9" s="27"/>
      <c r="E9" s="232" t="s">
        <v>309</v>
      </c>
      <c r="F9" s="233"/>
      <c r="G9" s="233"/>
      <c r="H9" s="233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2" t="s">
        <v>18</v>
      </c>
      <c r="F11" s="20" t="s">
        <v>3</v>
      </c>
      <c r="I11" s="22" t="s">
        <v>19</v>
      </c>
      <c r="J11" s="20" t="s">
        <v>3</v>
      </c>
      <c r="L11" s="27"/>
    </row>
    <row r="12" spans="2:46" s="1" customFormat="1" ht="12" customHeight="1">
      <c r="B12" s="27"/>
      <c r="D12" s="22" t="s">
        <v>20</v>
      </c>
      <c r="F12" s="20" t="s">
        <v>21</v>
      </c>
      <c r="I12" s="22" t="s">
        <v>22</v>
      </c>
      <c r="J12" s="44">
        <f>'Rekapitulace stavby'!AN8</f>
        <v>46097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2" t="s">
        <v>23</v>
      </c>
      <c r="I14" s="22" t="s">
        <v>24</v>
      </c>
      <c r="J14" s="20" t="str">
        <f>IF('Rekapitulace stavby'!AN10="","",'Rekapitulace stavby'!AN10)</f>
        <v/>
      </c>
      <c r="L14" s="27"/>
    </row>
    <row r="15" spans="2:46" s="1" customFormat="1" ht="18" customHeight="1">
      <c r="B15" s="27"/>
      <c r="E15" s="20" t="str">
        <f>IF('Rekapitulace stavby'!E11="","",'Rekapitulace stavby'!E11)</f>
        <v xml:space="preserve"> </v>
      </c>
      <c r="I15" s="22" t="s">
        <v>26</v>
      </c>
      <c r="J15" s="20" t="str">
        <f>IF('Rekapitulace stavby'!AN11="","",'Rekapitulace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2" t="s">
        <v>27</v>
      </c>
      <c r="I17" s="22" t="s">
        <v>24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237" t="str">
        <f>'Rekapitulace stavby'!E14</f>
        <v>Vyplň údaj</v>
      </c>
      <c r="F18" s="238"/>
      <c r="G18" s="238"/>
      <c r="H18" s="238"/>
      <c r="I18" s="22" t="s">
        <v>26</v>
      </c>
      <c r="J18" s="23" t="str">
        <f>'Rekapitulace stavby'!AN14</f>
        <v>Vyplň údaj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2" t="s">
        <v>29</v>
      </c>
      <c r="I20" s="22" t="s">
        <v>24</v>
      </c>
      <c r="J20" s="20" t="str">
        <f>IF('Rekapitulace stavby'!AN16="","",'Rekapitulace stavby'!AN16)</f>
        <v/>
      </c>
      <c r="L20" s="27"/>
    </row>
    <row r="21" spans="2:12" s="1" customFormat="1" ht="18" customHeight="1">
      <c r="B21" s="27"/>
      <c r="E21" s="20" t="str">
        <f>IF('Rekapitulace stavby'!E17="","",'Rekapitulace stavby'!E17)</f>
        <v xml:space="preserve"> </v>
      </c>
      <c r="I21" s="22" t="s">
        <v>26</v>
      </c>
      <c r="J21" s="20" t="str">
        <f>IF('Rekapitulace stavby'!AN17="","",'Rekapitulace stavby'!AN17)</f>
        <v/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2" t="s">
        <v>31</v>
      </c>
      <c r="I23" s="22" t="s">
        <v>24</v>
      </c>
      <c r="J23" s="20" t="str">
        <f>IF('Rekapitulace stavby'!AN19="","",'Rekapitulace stavby'!AN19)</f>
        <v/>
      </c>
      <c r="L23" s="27"/>
    </row>
    <row r="24" spans="2:12" s="1" customFormat="1" ht="18" customHeight="1">
      <c r="B24" s="27"/>
      <c r="E24" s="20" t="str">
        <f>IF('Rekapitulace stavby'!E20="","",'Rekapitulace stavby'!E20)</f>
        <v xml:space="preserve"> </v>
      </c>
      <c r="I24" s="22" t="s">
        <v>26</v>
      </c>
      <c r="J24" s="20" t="str">
        <f>IF('Rekapitulace stavby'!AN20="","",'Rekapitulace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2" t="s">
        <v>32</v>
      </c>
      <c r="L26" s="27"/>
    </row>
    <row r="27" spans="2:12" s="7" customFormat="1" ht="16.5" customHeight="1">
      <c r="B27" s="82"/>
      <c r="E27" s="239" t="s">
        <v>3</v>
      </c>
      <c r="F27" s="239"/>
      <c r="G27" s="239"/>
      <c r="H27" s="239"/>
      <c r="L27" s="82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5"/>
      <c r="E29" s="45"/>
      <c r="F29" s="45"/>
      <c r="G29" s="45"/>
      <c r="H29" s="45"/>
      <c r="I29" s="45"/>
      <c r="J29" s="45"/>
      <c r="K29" s="45"/>
      <c r="L29" s="27"/>
    </row>
    <row r="30" spans="2:12" s="1" customFormat="1" ht="25.35" customHeight="1">
      <c r="B30" s="27"/>
      <c r="D30" s="83" t="s">
        <v>34</v>
      </c>
      <c r="J30" s="58">
        <f>ROUND(J80, 2)</f>
        <v>0</v>
      </c>
      <c r="L30" s="27"/>
    </row>
    <row r="31" spans="2:12" s="1" customFormat="1" ht="6.95" customHeight="1">
      <c r="B31" s="27"/>
      <c r="D31" s="45"/>
      <c r="E31" s="45"/>
      <c r="F31" s="45"/>
      <c r="G31" s="45"/>
      <c r="H31" s="45"/>
      <c r="I31" s="45"/>
      <c r="J31" s="45"/>
      <c r="K31" s="45"/>
      <c r="L31" s="27"/>
    </row>
    <row r="32" spans="2:12" s="1" customFormat="1" ht="14.45" customHeight="1">
      <c r="B32" s="27"/>
      <c r="F32" s="30" t="s">
        <v>36</v>
      </c>
      <c r="I32" s="30" t="s">
        <v>35</v>
      </c>
      <c r="J32" s="30" t="s">
        <v>37</v>
      </c>
      <c r="L32" s="27"/>
    </row>
    <row r="33" spans="2:12" s="1" customFormat="1" ht="14.45" customHeight="1">
      <c r="B33" s="27"/>
      <c r="D33" s="47" t="s">
        <v>38</v>
      </c>
      <c r="E33" s="22" t="s">
        <v>39</v>
      </c>
      <c r="F33" s="76">
        <f>J30</f>
        <v>0</v>
      </c>
      <c r="I33" s="84">
        <v>0.21</v>
      </c>
      <c r="J33" s="76">
        <f>F33*I33</f>
        <v>0</v>
      </c>
      <c r="L33" s="27"/>
    </row>
    <row r="34" spans="2:12" s="1" customFormat="1" ht="14.45" customHeight="1">
      <c r="B34" s="27"/>
      <c r="E34" s="22" t="s">
        <v>40</v>
      </c>
      <c r="F34" s="76">
        <f>ROUND((SUM(BF80:BF155)),  2)</f>
        <v>0</v>
      </c>
      <c r="I34" s="84">
        <v>0.12</v>
      </c>
      <c r="J34" s="76">
        <f>ROUND(((SUM(BF80:BF155))*I34),  2)</f>
        <v>0</v>
      </c>
      <c r="L34" s="27"/>
    </row>
    <row r="35" spans="2:12" s="1" customFormat="1" ht="14.45" hidden="1" customHeight="1">
      <c r="B35" s="27"/>
      <c r="E35" s="22" t="s">
        <v>41</v>
      </c>
      <c r="F35" s="76">
        <f>ROUND((SUM(BG80:BG155)),  2)</f>
        <v>0</v>
      </c>
      <c r="I35" s="84">
        <v>0.21</v>
      </c>
      <c r="J35" s="76">
        <f>0</f>
        <v>0</v>
      </c>
      <c r="L35" s="27"/>
    </row>
    <row r="36" spans="2:12" s="1" customFormat="1" ht="14.45" hidden="1" customHeight="1">
      <c r="B36" s="27"/>
      <c r="E36" s="22" t="s">
        <v>42</v>
      </c>
      <c r="F36" s="76">
        <f>ROUND((SUM(BH80:BH155)),  2)</f>
        <v>0</v>
      </c>
      <c r="I36" s="84">
        <v>0.12</v>
      </c>
      <c r="J36" s="76">
        <f>0</f>
        <v>0</v>
      </c>
      <c r="L36" s="27"/>
    </row>
    <row r="37" spans="2:12" s="1" customFormat="1" ht="14.45" hidden="1" customHeight="1">
      <c r="B37" s="27"/>
      <c r="E37" s="22" t="s">
        <v>43</v>
      </c>
      <c r="F37" s="76">
        <f>ROUND((SUM(BI80:BI155)),  2)</f>
        <v>0</v>
      </c>
      <c r="I37" s="84">
        <v>0</v>
      </c>
      <c r="J37" s="76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5"/>
      <c r="D39" s="86" t="s">
        <v>44</v>
      </c>
      <c r="E39" s="49"/>
      <c r="F39" s="49"/>
      <c r="G39" s="87" t="s">
        <v>45</v>
      </c>
      <c r="H39" s="88" t="s">
        <v>46</v>
      </c>
      <c r="I39" s="49"/>
      <c r="J39" s="89">
        <f>SUM(J30:J37)</f>
        <v>0</v>
      </c>
      <c r="K39" s="90"/>
      <c r="L39" s="27"/>
    </row>
    <row r="40" spans="2:12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7"/>
    </row>
    <row r="44" spans="2:12" s="1" customFormat="1" ht="6.95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2:12" s="1" customFormat="1" ht="24.95" customHeight="1">
      <c r="B45" s="27"/>
      <c r="C45" s="16" t="s">
        <v>125</v>
      </c>
      <c r="L45" s="27"/>
    </row>
    <row r="46" spans="2:12" s="1" customFormat="1" ht="6.95" customHeight="1">
      <c r="B46" s="27"/>
      <c r="L46" s="27"/>
    </row>
    <row r="47" spans="2:12" s="1" customFormat="1" ht="12" customHeight="1">
      <c r="B47" s="27"/>
      <c r="C47" s="22" t="s">
        <v>16</v>
      </c>
      <c r="L47" s="27"/>
    </row>
    <row r="48" spans="2:12" s="1" customFormat="1" ht="16.5" customHeight="1">
      <c r="B48" s="27"/>
      <c r="E48" s="234" t="str">
        <f>E7</f>
        <v>INFRASTRUKTURA PRO ELEKTROMOBILITU - lokalita Mírová</v>
      </c>
      <c r="F48" s="235"/>
      <c r="G48" s="235"/>
      <c r="H48" s="235"/>
      <c r="L48" s="27"/>
    </row>
    <row r="49" spans="2:47" s="1" customFormat="1" ht="12" customHeight="1">
      <c r="B49" s="27"/>
      <c r="C49" s="22" t="s">
        <v>123</v>
      </c>
      <c r="L49" s="27"/>
    </row>
    <row r="50" spans="2:47" s="1" customFormat="1" ht="16.5" customHeight="1">
      <c r="B50" s="27"/>
      <c r="E50" s="232" t="str">
        <f>E9</f>
        <v>PS01.6 - Stavební elektroinstalace</v>
      </c>
      <c r="F50" s="233"/>
      <c r="G50" s="233"/>
      <c r="H50" s="233"/>
      <c r="L50" s="27"/>
    </row>
    <row r="51" spans="2:47" s="1" customFormat="1" ht="6.95" customHeight="1">
      <c r="B51" s="27"/>
      <c r="L51" s="27"/>
    </row>
    <row r="52" spans="2:47" s="1" customFormat="1" ht="12" customHeight="1">
      <c r="B52" s="27"/>
      <c r="C52" s="22" t="s">
        <v>20</v>
      </c>
      <c r="F52" s="20" t="str">
        <f>F12</f>
        <v xml:space="preserve">k.ú. Vítkovice, p. č. 822 </v>
      </c>
      <c r="I52" s="22" t="s">
        <v>22</v>
      </c>
      <c r="J52" s="44">
        <f>IF(J12="","",J12)</f>
        <v>46097</v>
      </c>
      <c r="L52" s="27"/>
    </row>
    <row r="53" spans="2:47" s="1" customFormat="1" ht="6.95" customHeight="1">
      <c r="B53" s="27"/>
      <c r="L53" s="27"/>
    </row>
    <row r="54" spans="2:47" s="1" customFormat="1" ht="15.2" customHeight="1">
      <c r="B54" s="27"/>
      <c r="C54" s="22" t="s">
        <v>23</v>
      </c>
      <c r="F54" s="20" t="str">
        <f>E15</f>
        <v xml:space="preserve"> </v>
      </c>
      <c r="I54" s="22" t="s">
        <v>29</v>
      </c>
      <c r="J54" s="25" t="str">
        <f>E21</f>
        <v xml:space="preserve"> </v>
      </c>
      <c r="L54" s="27"/>
    </row>
    <row r="55" spans="2:47" s="1" customFormat="1" ht="15.2" customHeight="1">
      <c r="B55" s="27"/>
      <c r="C55" s="22" t="s">
        <v>27</v>
      </c>
      <c r="F55" s="20" t="str">
        <f>IF(E18="","",E18)</f>
        <v>Vyplň údaj</v>
      </c>
      <c r="I55" s="22" t="s">
        <v>31</v>
      </c>
      <c r="J55" s="25" t="str">
        <f>E24</f>
        <v xml:space="preserve"> </v>
      </c>
      <c r="L55" s="27"/>
    </row>
    <row r="56" spans="2:47" s="1" customFormat="1" ht="10.35" customHeight="1">
      <c r="B56" s="27"/>
      <c r="L56" s="27"/>
    </row>
    <row r="57" spans="2:47" s="1" customFormat="1" ht="29.25" customHeight="1">
      <c r="B57" s="27"/>
      <c r="C57" s="91" t="s">
        <v>126</v>
      </c>
      <c r="D57" s="85"/>
      <c r="E57" s="85"/>
      <c r="F57" s="85"/>
      <c r="G57" s="85"/>
      <c r="H57" s="85"/>
      <c r="I57" s="85"/>
      <c r="J57" s="92" t="s">
        <v>127</v>
      </c>
      <c r="K57" s="85"/>
      <c r="L57" s="27"/>
    </row>
    <row r="58" spans="2:47" s="1" customFormat="1" ht="10.35" customHeight="1">
      <c r="B58" s="27"/>
      <c r="L58" s="27"/>
    </row>
    <row r="59" spans="2:47" s="1" customFormat="1" ht="22.9" customHeight="1">
      <c r="B59" s="27"/>
      <c r="C59" s="93" t="s">
        <v>66</v>
      </c>
      <c r="J59" s="58">
        <f>J80</f>
        <v>0</v>
      </c>
      <c r="L59" s="27"/>
      <c r="AU59" s="12" t="s">
        <v>128</v>
      </c>
    </row>
    <row r="60" spans="2:47" s="8" customFormat="1" ht="24.95" customHeight="1">
      <c r="B60" s="94"/>
      <c r="D60" s="138"/>
      <c r="E60" s="95"/>
      <c r="F60" s="95"/>
      <c r="G60" s="95"/>
      <c r="H60" s="95"/>
      <c r="I60" s="95"/>
      <c r="J60" s="96"/>
      <c r="L60" s="94"/>
    </row>
    <row r="61" spans="2:47" s="1" customFormat="1" ht="21.75" customHeight="1">
      <c r="B61" s="27"/>
      <c r="L61" s="27"/>
    </row>
    <row r="62" spans="2:47" s="1" customFormat="1" ht="6.95" customHeight="1"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27"/>
    </row>
    <row r="66" spans="2:63" s="1" customFormat="1" ht="6.95" customHeight="1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27"/>
    </row>
    <row r="67" spans="2:63" s="1" customFormat="1" ht="24.95" customHeight="1">
      <c r="B67" s="27"/>
      <c r="C67" s="16" t="s">
        <v>129</v>
      </c>
      <c r="L67" s="27"/>
    </row>
    <row r="68" spans="2:63" s="1" customFormat="1" ht="6.95" customHeight="1">
      <c r="B68" s="27"/>
      <c r="L68" s="27"/>
    </row>
    <row r="69" spans="2:63" s="1" customFormat="1" ht="12" customHeight="1">
      <c r="B69" s="27"/>
      <c r="C69" s="22" t="s">
        <v>16</v>
      </c>
      <c r="L69" s="27"/>
    </row>
    <row r="70" spans="2:63" s="1" customFormat="1" ht="16.5" customHeight="1">
      <c r="B70" s="27"/>
      <c r="E70" s="234" t="str">
        <f>E7</f>
        <v>INFRASTRUKTURA PRO ELEKTROMOBILITU - lokalita Mírová</v>
      </c>
      <c r="F70" s="235"/>
      <c r="G70" s="235"/>
      <c r="H70" s="235"/>
      <c r="L70" s="27"/>
    </row>
    <row r="71" spans="2:63" s="1" customFormat="1" ht="12" customHeight="1">
      <c r="B71" s="27"/>
      <c r="C71" s="22" t="s">
        <v>123</v>
      </c>
      <c r="L71" s="27"/>
    </row>
    <row r="72" spans="2:63" s="1" customFormat="1" ht="16.5" customHeight="1">
      <c r="B72" s="27"/>
      <c r="E72" s="232" t="str">
        <f>E9</f>
        <v>PS01.6 - Stavební elektroinstalace</v>
      </c>
      <c r="F72" s="233"/>
      <c r="G72" s="233"/>
      <c r="H72" s="233"/>
      <c r="L72" s="27"/>
    </row>
    <row r="73" spans="2:63" s="1" customFormat="1" ht="6.95" customHeight="1">
      <c r="B73" s="27"/>
      <c r="L73" s="27"/>
    </row>
    <row r="74" spans="2:63" s="1" customFormat="1" ht="12" customHeight="1">
      <c r="B74" s="27"/>
      <c r="C74" s="22" t="s">
        <v>20</v>
      </c>
      <c r="F74" s="20" t="str">
        <f>F12</f>
        <v xml:space="preserve">k.ú. Vítkovice, p. č. 822 </v>
      </c>
      <c r="I74" s="22" t="s">
        <v>22</v>
      </c>
      <c r="J74" s="44">
        <f>IF(J12="","",J12)</f>
        <v>46097</v>
      </c>
      <c r="L74" s="27"/>
    </row>
    <row r="75" spans="2:63" s="1" customFormat="1" ht="6.95" customHeight="1">
      <c r="B75" s="27"/>
      <c r="L75" s="27"/>
    </row>
    <row r="76" spans="2:63" s="1" customFormat="1" ht="15.2" customHeight="1">
      <c r="B76" s="27"/>
      <c r="C76" s="22" t="s">
        <v>23</v>
      </c>
      <c r="F76" s="20" t="str">
        <f>E15</f>
        <v xml:space="preserve"> </v>
      </c>
      <c r="I76" s="22" t="s">
        <v>29</v>
      </c>
      <c r="J76" s="25" t="str">
        <f>E21</f>
        <v xml:space="preserve"> </v>
      </c>
      <c r="L76" s="27"/>
    </row>
    <row r="77" spans="2:63" s="1" customFormat="1" ht="15.2" customHeight="1">
      <c r="B77" s="27"/>
      <c r="C77" s="22" t="s">
        <v>27</v>
      </c>
      <c r="F77" s="20" t="str">
        <f>IF(E18="","",E18)</f>
        <v>Vyplň údaj</v>
      </c>
      <c r="I77" s="22" t="s">
        <v>31</v>
      </c>
      <c r="J77" s="25" t="str">
        <f>E24</f>
        <v xml:space="preserve"> </v>
      </c>
      <c r="L77" s="27"/>
    </row>
    <row r="78" spans="2:63" s="1" customFormat="1" ht="10.35" customHeight="1">
      <c r="B78" s="27"/>
      <c r="L78" s="27"/>
    </row>
    <row r="79" spans="2:63" s="9" customFormat="1" ht="29.25" customHeight="1">
      <c r="B79" s="97"/>
      <c r="C79" s="98" t="s">
        <v>130</v>
      </c>
      <c r="D79" s="99" t="s">
        <v>53</v>
      </c>
      <c r="E79" s="99" t="s">
        <v>49</v>
      </c>
      <c r="F79" s="99" t="s">
        <v>50</v>
      </c>
      <c r="G79" s="99" t="s">
        <v>131</v>
      </c>
      <c r="H79" s="99" t="s">
        <v>132</v>
      </c>
      <c r="I79" s="99" t="s">
        <v>133</v>
      </c>
      <c r="J79" s="99" t="s">
        <v>127</v>
      </c>
      <c r="K79" s="100" t="s">
        <v>134</v>
      </c>
      <c r="L79" s="97"/>
      <c r="M79" s="51" t="s">
        <v>3</v>
      </c>
      <c r="N79" s="52" t="s">
        <v>38</v>
      </c>
      <c r="O79" s="52" t="s">
        <v>135</v>
      </c>
      <c r="P79" s="52" t="s">
        <v>136</v>
      </c>
      <c r="Q79" s="52" t="s">
        <v>137</v>
      </c>
      <c r="R79" s="52" t="s">
        <v>138</v>
      </c>
      <c r="S79" s="52" t="s">
        <v>139</v>
      </c>
      <c r="T79" s="53" t="s">
        <v>140</v>
      </c>
    </row>
    <row r="80" spans="2:63" s="1" customFormat="1" ht="22.9" customHeight="1">
      <c r="B80" s="27"/>
      <c r="C80" s="56" t="s">
        <v>141</v>
      </c>
      <c r="J80" s="101">
        <f>SUM(J82:J154)</f>
        <v>0</v>
      </c>
      <c r="L80" s="27"/>
      <c r="M80" s="54"/>
      <c r="N80" s="45"/>
      <c r="O80" s="45"/>
      <c r="P80" s="102">
        <f>P81</f>
        <v>0</v>
      </c>
      <c r="Q80" s="45"/>
      <c r="R80" s="102">
        <f>R81</f>
        <v>0</v>
      </c>
      <c r="S80" s="45"/>
      <c r="T80" s="103">
        <f>T81</f>
        <v>0</v>
      </c>
      <c r="AT80" s="12" t="s">
        <v>67</v>
      </c>
      <c r="AU80" s="12" t="s">
        <v>128</v>
      </c>
      <c r="BK80" s="104">
        <f>BK81</f>
        <v>0</v>
      </c>
    </row>
    <row r="81" spans="2:65" s="10" customFormat="1" ht="25.9" customHeight="1">
      <c r="B81" s="105"/>
      <c r="D81" s="106" t="s">
        <v>67</v>
      </c>
      <c r="E81" s="139"/>
      <c r="F81" s="139"/>
      <c r="I81" s="107"/>
      <c r="J81" s="108"/>
      <c r="L81" s="105"/>
      <c r="M81" s="109"/>
      <c r="P81" s="110">
        <f>SUM(P82:P155)</f>
        <v>0</v>
      </c>
      <c r="R81" s="110">
        <f>SUM(R82:R155)</f>
        <v>0</v>
      </c>
      <c r="T81" s="111">
        <f>SUM(T82:T155)</f>
        <v>0</v>
      </c>
      <c r="AR81" s="106" t="s">
        <v>75</v>
      </c>
      <c r="AT81" s="112" t="s">
        <v>67</v>
      </c>
      <c r="AU81" s="112" t="s">
        <v>68</v>
      </c>
      <c r="AY81" s="106" t="s">
        <v>142</v>
      </c>
      <c r="BK81" s="113">
        <f>SUM(BK82:BK155)</f>
        <v>0</v>
      </c>
    </row>
    <row r="82" spans="2:65" s="1" customFormat="1" ht="36">
      <c r="B82" s="114"/>
      <c r="C82" s="115" t="s">
        <v>75</v>
      </c>
      <c r="D82" s="115" t="s">
        <v>145</v>
      </c>
      <c r="E82" s="116" t="s">
        <v>178</v>
      </c>
      <c r="F82" s="117" t="s">
        <v>310</v>
      </c>
      <c r="G82" s="118" t="s">
        <v>148</v>
      </c>
      <c r="H82" s="119">
        <v>1</v>
      </c>
      <c r="I82" s="120"/>
      <c r="J82" s="121">
        <f>ROUND(I82*H82,2)</f>
        <v>0</v>
      </c>
      <c r="K82" s="117" t="s">
        <v>3</v>
      </c>
      <c r="L82" s="27"/>
      <c r="M82" s="122" t="s">
        <v>3</v>
      </c>
      <c r="N82" s="123" t="s">
        <v>39</v>
      </c>
      <c r="P82" s="124">
        <f>O82*H82</f>
        <v>0</v>
      </c>
      <c r="Q82" s="124">
        <v>0</v>
      </c>
      <c r="R82" s="124">
        <f>Q82*H82</f>
        <v>0</v>
      </c>
      <c r="S82" s="124">
        <v>0</v>
      </c>
      <c r="T82" s="125">
        <f>S82*H82</f>
        <v>0</v>
      </c>
      <c r="AR82" s="126" t="s">
        <v>144</v>
      </c>
      <c r="AT82" s="126" t="s">
        <v>145</v>
      </c>
      <c r="AU82" s="126" t="s">
        <v>75</v>
      </c>
      <c r="AY82" s="12" t="s">
        <v>142</v>
      </c>
      <c r="BE82" s="127">
        <f>IF(N82="základní",J82,0)</f>
        <v>0</v>
      </c>
      <c r="BF82" s="127">
        <f>IF(N82="snížená",J82,0)</f>
        <v>0</v>
      </c>
      <c r="BG82" s="127">
        <f>IF(N82="zákl. přenesená",J82,0)</f>
        <v>0</v>
      </c>
      <c r="BH82" s="127">
        <f>IF(N82="sníž. přenesená",J82,0)</f>
        <v>0</v>
      </c>
      <c r="BI82" s="127">
        <f>IF(N82="nulová",J82,0)</f>
        <v>0</v>
      </c>
      <c r="BJ82" s="12" t="s">
        <v>75</v>
      </c>
      <c r="BK82" s="127">
        <f>ROUND(I82*H82,2)</f>
        <v>0</v>
      </c>
      <c r="BL82" s="12" t="s">
        <v>144</v>
      </c>
      <c r="BM82" s="126" t="s">
        <v>77</v>
      </c>
    </row>
    <row r="83" spans="2:65" s="1" customFormat="1" ht="29.25">
      <c r="B83" s="27"/>
      <c r="D83" s="128" t="s">
        <v>149</v>
      </c>
      <c r="F83" s="129" t="s">
        <v>310</v>
      </c>
      <c r="I83" s="130"/>
      <c r="L83" s="27"/>
      <c r="M83" s="131"/>
      <c r="T83" s="48"/>
      <c r="AT83" s="12" t="s">
        <v>149</v>
      </c>
      <c r="AU83" s="12" t="s">
        <v>75</v>
      </c>
    </row>
    <row r="84" spans="2:65" s="1" customFormat="1" ht="48">
      <c r="B84" s="27"/>
      <c r="C84" s="115">
        <v>2</v>
      </c>
      <c r="D84" s="115" t="s">
        <v>145</v>
      </c>
      <c r="E84" s="116" t="s">
        <v>162</v>
      </c>
      <c r="F84" s="117" t="s">
        <v>311</v>
      </c>
      <c r="G84" s="118" t="s">
        <v>148</v>
      </c>
      <c r="H84" s="119">
        <v>1</v>
      </c>
      <c r="I84" s="120"/>
      <c r="J84" s="121">
        <f>ROUND(I84*H84,2)</f>
        <v>0</v>
      </c>
      <c r="K84" s="117" t="s">
        <v>3</v>
      </c>
      <c r="L84" s="27"/>
      <c r="M84" s="131"/>
      <c r="T84" s="48"/>
      <c r="AT84" s="12"/>
      <c r="AU84" s="12"/>
    </row>
    <row r="85" spans="2:65" s="1" customFormat="1" ht="29.25">
      <c r="B85" s="27"/>
      <c r="D85" s="128" t="s">
        <v>149</v>
      </c>
      <c r="F85" s="129" t="s">
        <v>312</v>
      </c>
      <c r="I85" s="130"/>
      <c r="L85" s="27"/>
      <c r="M85" s="131"/>
      <c r="T85" s="48"/>
      <c r="AT85" s="12"/>
      <c r="AU85" s="12"/>
    </row>
    <row r="86" spans="2:65" s="1" customFormat="1" ht="24">
      <c r="B86" s="27"/>
      <c r="C86" s="115">
        <v>3</v>
      </c>
      <c r="D86" s="115" t="s">
        <v>145</v>
      </c>
      <c r="E86" s="116" t="s">
        <v>164</v>
      </c>
      <c r="F86" s="117" t="s">
        <v>313</v>
      </c>
      <c r="G86" s="118" t="s">
        <v>148</v>
      </c>
      <c r="H86" s="119">
        <v>3</v>
      </c>
      <c r="I86" s="120"/>
      <c r="J86" s="121">
        <f>ROUND(I86*H86,2)</f>
        <v>0</v>
      </c>
      <c r="K86" s="117" t="s">
        <v>3</v>
      </c>
      <c r="L86" s="27"/>
      <c r="M86" s="131"/>
      <c r="T86" s="48"/>
      <c r="AT86" s="12"/>
      <c r="AU86" s="12"/>
    </row>
    <row r="87" spans="2:65" s="1" customFormat="1">
      <c r="B87" s="27"/>
      <c r="D87" s="128" t="s">
        <v>149</v>
      </c>
      <c r="F87" s="129" t="s">
        <v>313</v>
      </c>
      <c r="I87" s="130"/>
      <c r="L87" s="27"/>
      <c r="M87" s="131"/>
      <c r="T87" s="48"/>
      <c r="AT87" s="12"/>
      <c r="AU87" s="12"/>
    </row>
    <row r="88" spans="2:65" s="1" customFormat="1" ht="24">
      <c r="B88" s="27"/>
      <c r="C88" s="115">
        <v>4</v>
      </c>
      <c r="D88" s="115" t="s">
        <v>145</v>
      </c>
      <c r="E88" s="116" t="s">
        <v>167</v>
      </c>
      <c r="F88" s="117" t="s">
        <v>314</v>
      </c>
      <c r="G88" s="118" t="s">
        <v>148</v>
      </c>
      <c r="H88" s="119">
        <v>19</v>
      </c>
      <c r="I88" s="120"/>
      <c r="J88" s="121">
        <f>ROUND(I88*H88,2)</f>
        <v>0</v>
      </c>
      <c r="K88" s="117" t="s">
        <v>3</v>
      </c>
      <c r="L88" s="27"/>
      <c r="M88" s="131"/>
      <c r="T88" s="48"/>
      <c r="AT88" s="12"/>
      <c r="AU88" s="12"/>
    </row>
    <row r="89" spans="2:65" s="1" customFormat="1">
      <c r="B89" s="27"/>
      <c r="D89" s="128" t="s">
        <v>149</v>
      </c>
      <c r="F89" s="129" t="s">
        <v>314</v>
      </c>
      <c r="I89" s="130"/>
      <c r="L89" s="27"/>
      <c r="M89" s="131"/>
      <c r="T89" s="48"/>
      <c r="AT89" s="12"/>
      <c r="AU89" s="12"/>
    </row>
    <row r="90" spans="2:65" s="1" customFormat="1" ht="24">
      <c r="B90" s="27"/>
      <c r="C90" s="115">
        <v>5</v>
      </c>
      <c r="D90" s="115" t="s">
        <v>145</v>
      </c>
      <c r="E90" s="116" t="s">
        <v>169</v>
      </c>
      <c r="F90" s="117" t="s">
        <v>315</v>
      </c>
      <c r="G90" s="118" t="s">
        <v>148</v>
      </c>
      <c r="H90" s="119">
        <v>2</v>
      </c>
      <c r="I90" s="120"/>
      <c r="J90" s="121">
        <f>ROUND(I90*H90,2)</f>
        <v>0</v>
      </c>
      <c r="K90" s="117" t="s">
        <v>3</v>
      </c>
      <c r="L90" s="27"/>
      <c r="M90" s="131"/>
      <c r="T90" s="48"/>
      <c r="AT90" s="12"/>
      <c r="AU90" s="12"/>
    </row>
    <row r="91" spans="2:65" s="1" customFormat="1" ht="19.5">
      <c r="B91" s="27"/>
      <c r="D91" s="128" t="s">
        <v>149</v>
      </c>
      <c r="F91" s="129" t="s">
        <v>315</v>
      </c>
      <c r="I91" s="130"/>
      <c r="L91" s="27"/>
      <c r="M91" s="131"/>
      <c r="T91" s="48"/>
      <c r="AT91" s="12"/>
      <c r="AU91" s="12"/>
    </row>
    <row r="92" spans="2:65" s="1" customFormat="1" ht="24">
      <c r="B92" s="27"/>
      <c r="C92" s="115">
        <v>6</v>
      </c>
      <c r="D92" s="115" t="s">
        <v>145</v>
      </c>
      <c r="E92" s="116" t="s">
        <v>172</v>
      </c>
      <c r="F92" s="117" t="s">
        <v>316</v>
      </c>
      <c r="G92" s="118" t="s">
        <v>148</v>
      </c>
      <c r="H92" s="119">
        <v>8</v>
      </c>
      <c r="I92" s="120"/>
      <c r="J92" s="121">
        <f>ROUND(I92*H92,2)</f>
        <v>0</v>
      </c>
      <c r="K92" s="117" t="s">
        <v>3</v>
      </c>
      <c r="L92" s="27"/>
      <c r="M92" s="131"/>
      <c r="T92" s="48"/>
      <c r="AT92" s="12"/>
      <c r="AU92" s="12"/>
    </row>
    <row r="93" spans="2:65" s="1" customFormat="1">
      <c r="B93" s="27"/>
      <c r="D93" s="128" t="s">
        <v>149</v>
      </c>
      <c r="F93" s="129" t="s">
        <v>316</v>
      </c>
      <c r="I93" s="130"/>
      <c r="L93" s="27"/>
      <c r="M93" s="131"/>
      <c r="T93" s="48"/>
      <c r="AT93" s="12"/>
      <c r="AU93" s="12"/>
    </row>
    <row r="94" spans="2:65" s="1" customFormat="1" ht="24">
      <c r="B94" s="27"/>
      <c r="C94" s="115">
        <v>7</v>
      </c>
      <c r="D94" s="115" t="s">
        <v>145</v>
      </c>
      <c r="E94" s="116" t="s">
        <v>174</v>
      </c>
      <c r="F94" s="117" t="s">
        <v>317</v>
      </c>
      <c r="G94" s="118" t="s">
        <v>148</v>
      </c>
      <c r="H94" s="119">
        <v>9</v>
      </c>
      <c r="I94" s="120"/>
      <c r="J94" s="121">
        <f>ROUND(I94*H94,2)</f>
        <v>0</v>
      </c>
      <c r="K94" s="117" t="s">
        <v>3</v>
      </c>
      <c r="L94" s="27"/>
      <c r="M94" s="131"/>
      <c r="T94" s="48"/>
      <c r="AT94" s="12"/>
      <c r="AU94" s="12"/>
    </row>
    <row r="95" spans="2:65" s="1" customFormat="1">
      <c r="B95" s="27"/>
      <c r="D95" s="128" t="s">
        <v>149</v>
      </c>
      <c r="F95" s="129" t="s">
        <v>317</v>
      </c>
      <c r="I95" s="130"/>
      <c r="L95" s="27"/>
      <c r="M95" s="131"/>
      <c r="T95" s="48"/>
      <c r="AT95" s="12"/>
      <c r="AU95" s="12"/>
    </row>
    <row r="96" spans="2:65" s="1" customFormat="1" ht="12">
      <c r="B96" s="27"/>
      <c r="C96" s="115">
        <v>8</v>
      </c>
      <c r="D96" s="115" t="s">
        <v>145</v>
      </c>
      <c r="E96" s="116" t="s">
        <v>186</v>
      </c>
      <c r="F96" s="117" t="s">
        <v>318</v>
      </c>
      <c r="G96" s="118" t="s">
        <v>148</v>
      </c>
      <c r="H96" s="119">
        <v>6</v>
      </c>
      <c r="I96" s="120"/>
      <c r="J96" s="121">
        <f>ROUND(I96*H96,2)</f>
        <v>0</v>
      </c>
      <c r="K96" s="117" t="s">
        <v>3</v>
      </c>
      <c r="L96" s="27"/>
      <c r="M96" s="131"/>
      <c r="T96" s="48"/>
      <c r="AT96" s="12"/>
      <c r="AU96" s="12"/>
    </row>
    <row r="97" spans="2:47" s="1" customFormat="1">
      <c r="B97" s="27"/>
      <c r="D97" s="128" t="s">
        <v>149</v>
      </c>
      <c r="F97" s="129" t="s">
        <v>318</v>
      </c>
      <c r="I97" s="130"/>
      <c r="L97" s="27"/>
      <c r="M97" s="131"/>
      <c r="T97" s="48"/>
      <c r="AT97" s="12"/>
      <c r="AU97" s="12"/>
    </row>
    <row r="98" spans="2:47" s="1" customFormat="1" ht="12">
      <c r="B98" s="27"/>
      <c r="C98" s="115">
        <v>9</v>
      </c>
      <c r="D98" s="115" t="s">
        <v>145</v>
      </c>
      <c r="E98" s="116" t="s">
        <v>188</v>
      </c>
      <c r="F98" s="117" t="s">
        <v>319</v>
      </c>
      <c r="G98" s="118" t="s">
        <v>148</v>
      </c>
      <c r="H98" s="119">
        <v>3</v>
      </c>
      <c r="I98" s="120"/>
      <c r="J98" s="121">
        <f>ROUND(I98*H98,2)</f>
        <v>0</v>
      </c>
      <c r="K98" s="117" t="s">
        <v>3</v>
      </c>
      <c r="L98" s="27"/>
      <c r="M98" s="131"/>
      <c r="T98" s="48"/>
      <c r="AT98" s="12"/>
      <c r="AU98" s="12"/>
    </row>
    <row r="99" spans="2:47" s="1" customFormat="1">
      <c r="B99" s="27"/>
      <c r="D99" s="128" t="s">
        <v>149</v>
      </c>
      <c r="F99" s="129" t="s">
        <v>319</v>
      </c>
      <c r="I99" s="130"/>
      <c r="L99" s="27"/>
      <c r="M99" s="131"/>
      <c r="T99" s="48"/>
      <c r="AT99" s="12"/>
      <c r="AU99" s="12"/>
    </row>
    <row r="100" spans="2:47" s="1" customFormat="1" ht="24">
      <c r="B100" s="27"/>
      <c r="C100" s="115">
        <v>10</v>
      </c>
      <c r="D100" s="115" t="s">
        <v>145</v>
      </c>
      <c r="E100" s="116" t="s">
        <v>190</v>
      </c>
      <c r="F100" s="117" t="s">
        <v>320</v>
      </c>
      <c r="G100" s="118" t="s">
        <v>148</v>
      </c>
      <c r="H100" s="119">
        <v>2</v>
      </c>
      <c r="I100" s="120"/>
      <c r="J100" s="121">
        <f>ROUND(I100*H100,2)</f>
        <v>0</v>
      </c>
      <c r="K100" s="117" t="s">
        <v>3</v>
      </c>
      <c r="L100" s="27"/>
      <c r="M100" s="131"/>
      <c r="T100" s="48"/>
      <c r="AT100" s="12"/>
      <c r="AU100" s="12"/>
    </row>
    <row r="101" spans="2:47" s="1" customFormat="1">
      <c r="B101" s="27"/>
      <c r="D101" s="128" t="s">
        <v>149</v>
      </c>
      <c r="F101" s="129" t="s">
        <v>320</v>
      </c>
      <c r="I101" s="130"/>
      <c r="L101" s="27"/>
      <c r="M101" s="131"/>
      <c r="T101" s="48"/>
      <c r="AT101" s="12"/>
      <c r="AU101" s="12"/>
    </row>
    <row r="102" spans="2:47" s="1" customFormat="1" ht="12">
      <c r="B102" s="27"/>
      <c r="C102" s="115">
        <v>11</v>
      </c>
      <c r="D102" s="115" t="s">
        <v>145</v>
      </c>
      <c r="E102" s="116" t="s">
        <v>192</v>
      </c>
      <c r="F102" s="117" t="s">
        <v>321</v>
      </c>
      <c r="G102" s="118" t="s">
        <v>148</v>
      </c>
      <c r="H102" s="119">
        <v>2</v>
      </c>
      <c r="I102" s="120"/>
      <c r="J102" s="121">
        <f>ROUND(I102*H102,2)</f>
        <v>0</v>
      </c>
      <c r="K102" s="117" t="s">
        <v>3</v>
      </c>
      <c r="L102" s="27"/>
      <c r="M102" s="131"/>
      <c r="T102" s="48"/>
      <c r="AT102" s="12"/>
      <c r="AU102" s="12"/>
    </row>
    <row r="103" spans="2:47" s="1" customFormat="1">
      <c r="B103" s="27"/>
      <c r="D103" s="128" t="s">
        <v>149</v>
      </c>
      <c r="F103" s="129" t="s">
        <v>321</v>
      </c>
      <c r="I103" s="130"/>
      <c r="L103" s="27"/>
      <c r="M103" s="131"/>
      <c r="T103" s="48"/>
      <c r="AT103" s="12"/>
      <c r="AU103" s="12"/>
    </row>
    <row r="104" spans="2:47" s="1" customFormat="1" ht="12">
      <c r="B104" s="27"/>
      <c r="C104" s="115">
        <v>12</v>
      </c>
      <c r="D104" s="115" t="s">
        <v>145</v>
      </c>
      <c r="E104" s="116" t="s">
        <v>194</v>
      </c>
      <c r="F104" s="117" t="s">
        <v>322</v>
      </c>
      <c r="G104" s="118" t="s">
        <v>148</v>
      </c>
      <c r="H104" s="119">
        <v>12</v>
      </c>
      <c r="I104" s="120"/>
      <c r="J104" s="121">
        <f>ROUND(I104*H104,2)</f>
        <v>0</v>
      </c>
      <c r="K104" s="117" t="s">
        <v>3</v>
      </c>
      <c r="L104" s="27"/>
      <c r="M104" s="131"/>
      <c r="T104" s="48"/>
      <c r="AT104" s="12"/>
      <c r="AU104" s="12"/>
    </row>
    <row r="105" spans="2:47" s="1" customFormat="1">
      <c r="B105" s="27"/>
      <c r="D105" s="128" t="s">
        <v>149</v>
      </c>
      <c r="F105" s="129" t="s">
        <v>322</v>
      </c>
      <c r="I105" s="130"/>
      <c r="L105" s="27"/>
      <c r="M105" s="131"/>
      <c r="T105" s="48"/>
      <c r="AT105" s="12"/>
      <c r="AU105" s="12"/>
    </row>
    <row r="106" spans="2:47" s="1" customFormat="1" ht="24">
      <c r="B106" s="27"/>
      <c r="C106" s="115">
        <v>13</v>
      </c>
      <c r="D106" s="115" t="s">
        <v>145</v>
      </c>
      <c r="E106" s="116" t="s">
        <v>196</v>
      </c>
      <c r="F106" s="117" t="s">
        <v>323</v>
      </c>
      <c r="G106" s="118" t="s">
        <v>148</v>
      </c>
      <c r="H106" s="119">
        <v>2</v>
      </c>
      <c r="I106" s="120"/>
      <c r="J106" s="121">
        <f>ROUND(I106*H106,2)</f>
        <v>0</v>
      </c>
      <c r="K106" s="117" t="s">
        <v>3</v>
      </c>
      <c r="L106" s="27"/>
      <c r="M106" s="131"/>
      <c r="T106" s="48"/>
      <c r="AT106" s="12"/>
      <c r="AU106" s="12"/>
    </row>
    <row r="107" spans="2:47" s="1" customFormat="1">
      <c r="B107" s="27"/>
      <c r="D107" s="128" t="s">
        <v>149</v>
      </c>
      <c r="F107" s="129" t="s">
        <v>323</v>
      </c>
      <c r="I107" s="130"/>
      <c r="L107" s="27"/>
      <c r="M107" s="131"/>
      <c r="T107" s="48"/>
      <c r="AT107" s="12"/>
      <c r="AU107" s="12"/>
    </row>
    <row r="108" spans="2:47" s="1" customFormat="1" ht="12">
      <c r="B108" s="27"/>
      <c r="C108" s="115">
        <v>14</v>
      </c>
      <c r="D108" s="115" t="s">
        <v>145</v>
      </c>
      <c r="E108" s="116" t="s">
        <v>198</v>
      </c>
      <c r="F108" s="117" t="s">
        <v>324</v>
      </c>
      <c r="G108" s="118" t="s">
        <v>148</v>
      </c>
      <c r="H108" s="119">
        <v>2</v>
      </c>
      <c r="I108" s="120"/>
      <c r="J108" s="121">
        <f>ROUND(I108*H108,2)</f>
        <v>0</v>
      </c>
      <c r="K108" s="117" t="s">
        <v>3</v>
      </c>
      <c r="L108" s="27"/>
      <c r="M108" s="131"/>
      <c r="T108" s="48"/>
      <c r="AT108" s="12"/>
      <c r="AU108" s="12"/>
    </row>
    <row r="109" spans="2:47" s="1" customFormat="1">
      <c r="B109" s="27"/>
      <c r="D109" s="128" t="s">
        <v>149</v>
      </c>
      <c r="F109" s="129" t="s">
        <v>324</v>
      </c>
      <c r="I109" s="130"/>
      <c r="L109" s="27"/>
      <c r="M109" s="131"/>
      <c r="T109" s="48"/>
      <c r="AT109" s="12"/>
      <c r="AU109" s="12"/>
    </row>
    <row r="110" spans="2:47" s="1" customFormat="1" ht="12">
      <c r="B110" s="27"/>
      <c r="C110" s="115">
        <v>15</v>
      </c>
      <c r="D110" s="115" t="s">
        <v>145</v>
      </c>
      <c r="E110" s="116" t="s">
        <v>200</v>
      </c>
      <c r="F110" s="117" t="s">
        <v>325</v>
      </c>
      <c r="G110" s="118" t="s">
        <v>148</v>
      </c>
      <c r="H110" s="119">
        <v>4</v>
      </c>
      <c r="I110" s="120"/>
      <c r="J110" s="121">
        <f>ROUND(I110*H110,2)</f>
        <v>0</v>
      </c>
      <c r="K110" s="117" t="s">
        <v>3</v>
      </c>
      <c r="L110" s="27"/>
      <c r="M110" s="131"/>
      <c r="T110" s="48"/>
      <c r="AT110" s="12"/>
      <c r="AU110" s="12"/>
    </row>
    <row r="111" spans="2:47" s="1" customFormat="1">
      <c r="B111" s="27"/>
      <c r="D111" s="128" t="s">
        <v>149</v>
      </c>
      <c r="F111" s="129" t="s">
        <v>325</v>
      </c>
      <c r="I111" s="130"/>
      <c r="L111" s="27"/>
      <c r="M111" s="131"/>
      <c r="T111" s="48"/>
      <c r="AT111" s="12"/>
      <c r="AU111" s="12"/>
    </row>
    <row r="112" spans="2:47" s="1" customFormat="1" ht="24">
      <c r="B112" s="27"/>
      <c r="C112" s="115">
        <v>16</v>
      </c>
      <c r="D112" s="115" t="s">
        <v>145</v>
      </c>
      <c r="E112" s="116" t="s">
        <v>202</v>
      </c>
      <c r="F112" s="117" t="s">
        <v>326</v>
      </c>
      <c r="G112" s="118" t="s">
        <v>148</v>
      </c>
      <c r="H112" s="119">
        <v>12</v>
      </c>
      <c r="I112" s="120"/>
      <c r="J112" s="121">
        <f>ROUND(I112*H112,2)</f>
        <v>0</v>
      </c>
      <c r="K112" s="117" t="s">
        <v>3</v>
      </c>
      <c r="L112" s="27"/>
      <c r="M112" s="131"/>
      <c r="T112" s="48"/>
      <c r="AT112" s="12"/>
      <c r="AU112" s="12"/>
    </row>
    <row r="113" spans="2:47" s="1" customFormat="1" ht="19.5">
      <c r="B113" s="27"/>
      <c r="D113" s="128" t="s">
        <v>149</v>
      </c>
      <c r="F113" s="129" t="s">
        <v>326</v>
      </c>
      <c r="I113" s="130"/>
      <c r="L113" s="27"/>
      <c r="M113" s="131"/>
      <c r="T113" s="48"/>
      <c r="AT113" s="12"/>
      <c r="AU113" s="12"/>
    </row>
    <row r="114" spans="2:47" s="1" customFormat="1" ht="12">
      <c r="B114" s="27"/>
      <c r="C114" s="115">
        <v>17</v>
      </c>
      <c r="D114" s="115" t="s">
        <v>145</v>
      </c>
      <c r="E114" s="116" t="s">
        <v>204</v>
      </c>
      <c r="F114" s="117" t="s">
        <v>327</v>
      </c>
      <c r="G114" s="118" t="s">
        <v>148</v>
      </c>
      <c r="H114" s="119">
        <v>9</v>
      </c>
      <c r="I114" s="120"/>
      <c r="J114" s="121">
        <f>ROUND(I114*H114,2)</f>
        <v>0</v>
      </c>
      <c r="K114" s="117" t="s">
        <v>3</v>
      </c>
      <c r="L114" s="27"/>
      <c r="M114" s="131"/>
      <c r="T114" s="48"/>
      <c r="AT114" s="12"/>
      <c r="AU114" s="12"/>
    </row>
    <row r="115" spans="2:47" s="1" customFormat="1">
      <c r="B115" s="27"/>
      <c r="D115" s="128" t="s">
        <v>149</v>
      </c>
      <c r="F115" s="129" t="s">
        <v>327</v>
      </c>
      <c r="I115" s="130"/>
      <c r="L115" s="27"/>
      <c r="M115" s="131"/>
      <c r="T115" s="48"/>
      <c r="AT115" s="12"/>
      <c r="AU115" s="12"/>
    </row>
    <row r="116" spans="2:47" s="1" customFormat="1" ht="12">
      <c r="B116" s="27"/>
      <c r="C116" s="115">
        <v>18</v>
      </c>
      <c r="D116" s="115" t="s">
        <v>145</v>
      </c>
      <c r="E116" s="116" t="s">
        <v>206</v>
      </c>
      <c r="F116" s="117" t="s">
        <v>328</v>
      </c>
      <c r="G116" s="118" t="s">
        <v>148</v>
      </c>
      <c r="H116" s="119">
        <v>15</v>
      </c>
      <c r="I116" s="120"/>
      <c r="J116" s="121">
        <f>ROUND(I116*H116,2)</f>
        <v>0</v>
      </c>
      <c r="K116" s="117" t="s">
        <v>3</v>
      </c>
      <c r="L116" s="27"/>
      <c r="M116" s="131"/>
      <c r="T116" s="48"/>
      <c r="AT116" s="12"/>
      <c r="AU116" s="12"/>
    </row>
    <row r="117" spans="2:47" s="1" customFormat="1">
      <c r="B117" s="27"/>
      <c r="D117" s="128" t="s">
        <v>149</v>
      </c>
      <c r="F117" s="129" t="s">
        <v>328</v>
      </c>
      <c r="I117" s="130"/>
      <c r="L117" s="27"/>
      <c r="M117" s="131"/>
      <c r="T117" s="48"/>
      <c r="AT117" s="12"/>
      <c r="AU117" s="12"/>
    </row>
    <row r="118" spans="2:47" s="1" customFormat="1" ht="24">
      <c r="B118" s="27"/>
      <c r="C118" s="115">
        <v>19</v>
      </c>
      <c r="D118" s="115" t="s">
        <v>145</v>
      </c>
      <c r="E118" s="116" t="s">
        <v>208</v>
      </c>
      <c r="F118" s="117" t="s">
        <v>329</v>
      </c>
      <c r="G118" s="118" t="s">
        <v>148</v>
      </c>
      <c r="H118" s="119">
        <v>4</v>
      </c>
      <c r="I118" s="120"/>
      <c r="J118" s="121">
        <f>ROUND(I118*H118,2)</f>
        <v>0</v>
      </c>
      <c r="K118" s="117" t="s">
        <v>3</v>
      </c>
      <c r="L118" s="27"/>
      <c r="M118" s="131"/>
      <c r="T118" s="48"/>
      <c r="AT118" s="12"/>
      <c r="AU118" s="12"/>
    </row>
    <row r="119" spans="2:47" s="1" customFormat="1" ht="19.5">
      <c r="B119" s="27"/>
      <c r="D119" s="128" t="s">
        <v>149</v>
      </c>
      <c r="F119" s="129" t="s">
        <v>329</v>
      </c>
      <c r="I119" s="130"/>
      <c r="L119" s="27"/>
      <c r="M119" s="131"/>
      <c r="T119" s="48"/>
      <c r="AT119" s="12"/>
      <c r="AU119" s="12"/>
    </row>
    <row r="120" spans="2:47" s="1" customFormat="1" ht="12">
      <c r="B120" s="27"/>
      <c r="C120" s="115">
        <v>20</v>
      </c>
      <c r="D120" s="115" t="s">
        <v>145</v>
      </c>
      <c r="E120" s="116" t="s">
        <v>210</v>
      </c>
      <c r="F120" s="117" t="s">
        <v>330</v>
      </c>
      <c r="G120" s="118" t="s">
        <v>148</v>
      </c>
      <c r="H120" s="119">
        <v>4</v>
      </c>
      <c r="I120" s="120"/>
      <c r="J120" s="121">
        <f>ROUND(I120*H120,2)</f>
        <v>0</v>
      </c>
      <c r="K120" s="117" t="s">
        <v>3</v>
      </c>
      <c r="L120" s="27"/>
      <c r="M120" s="131"/>
      <c r="T120" s="48"/>
      <c r="AT120" s="12"/>
      <c r="AU120" s="12"/>
    </row>
    <row r="121" spans="2:47" s="1" customFormat="1">
      <c r="B121" s="27"/>
      <c r="D121" s="128" t="s">
        <v>149</v>
      </c>
      <c r="F121" s="129" t="s">
        <v>330</v>
      </c>
      <c r="I121" s="130"/>
      <c r="L121" s="27"/>
      <c r="M121" s="131"/>
      <c r="T121" s="48"/>
      <c r="AT121" s="12"/>
      <c r="AU121" s="12"/>
    </row>
    <row r="122" spans="2:47" s="1" customFormat="1" ht="12">
      <c r="B122" s="27"/>
      <c r="C122" s="115">
        <v>21</v>
      </c>
      <c r="D122" s="115" t="s">
        <v>145</v>
      </c>
      <c r="E122" s="116" t="s">
        <v>212</v>
      </c>
      <c r="F122" s="117" t="s">
        <v>331</v>
      </c>
      <c r="G122" s="118" t="s">
        <v>148</v>
      </c>
      <c r="H122" s="119">
        <v>2</v>
      </c>
      <c r="I122" s="120"/>
      <c r="J122" s="121">
        <f>ROUND(I122*H122,2)</f>
        <v>0</v>
      </c>
      <c r="K122" s="117" t="s">
        <v>3</v>
      </c>
      <c r="L122" s="27"/>
      <c r="M122" s="131"/>
      <c r="T122" s="48"/>
      <c r="AT122" s="12"/>
      <c r="AU122" s="12"/>
    </row>
    <row r="123" spans="2:47" s="1" customFormat="1">
      <c r="B123" s="27"/>
      <c r="D123" s="128" t="s">
        <v>149</v>
      </c>
      <c r="F123" s="129" t="s">
        <v>331</v>
      </c>
      <c r="I123" s="130"/>
      <c r="L123" s="27"/>
      <c r="M123" s="131"/>
      <c r="T123" s="48"/>
      <c r="AT123" s="12"/>
      <c r="AU123" s="12"/>
    </row>
    <row r="124" spans="2:47" s="1" customFormat="1" ht="12">
      <c r="B124" s="27"/>
      <c r="C124" s="115">
        <v>22</v>
      </c>
      <c r="D124" s="115" t="s">
        <v>145</v>
      </c>
      <c r="E124" s="116" t="s">
        <v>214</v>
      </c>
      <c r="F124" s="117" t="s">
        <v>331</v>
      </c>
      <c r="G124" s="118" t="s">
        <v>148</v>
      </c>
      <c r="H124" s="119">
        <v>2</v>
      </c>
      <c r="I124" s="120"/>
      <c r="J124" s="121">
        <f>ROUND(I124*H124,2)</f>
        <v>0</v>
      </c>
      <c r="K124" s="117" t="s">
        <v>3</v>
      </c>
      <c r="L124" s="27"/>
      <c r="M124" s="131"/>
      <c r="T124" s="48"/>
      <c r="AT124" s="12"/>
      <c r="AU124" s="12"/>
    </row>
    <row r="125" spans="2:47" s="1" customFormat="1">
      <c r="B125" s="27"/>
      <c r="D125" s="128" t="s">
        <v>149</v>
      </c>
      <c r="F125" s="129" t="s">
        <v>331</v>
      </c>
      <c r="I125" s="130"/>
      <c r="L125" s="27"/>
      <c r="M125" s="131"/>
      <c r="T125" s="48"/>
      <c r="AT125" s="12"/>
      <c r="AU125" s="12"/>
    </row>
    <row r="126" spans="2:47" s="1" customFormat="1" ht="12">
      <c r="B126" s="27"/>
      <c r="C126" s="115">
        <v>23</v>
      </c>
      <c r="D126" s="115" t="s">
        <v>145</v>
      </c>
      <c r="E126" s="116" t="s">
        <v>216</v>
      </c>
      <c r="F126" s="117" t="s">
        <v>332</v>
      </c>
      <c r="G126" s="118" t="s">
        <v>148</v>
      </c>
      <c r="H126" s="119">
        <v>3</v>
      </c>
      <c r="I126" s="120"/>
      <c r="J126" s="121">
        <f>ROUND(I126*H126,2)</f>
        <v>0</v>
      </c>
      <c r="K126" s="117" t="s">
        <v>3</v>
      </c>
      <c r="L126" s="27"/>
      <c r="M126" s="131"/>
      <c r="T126" s="48"/>
      <c r="AT126" s="12"/>
      <c r="AU126" s="12"/>
    </row>
    <row r="127" spans="2:47" s="1" customFormat="1">
      <c r="B127" s="27"/>
      <c r="D127" s="128" t="s">
        <v>149</v>
      </c>
      <c r="F127" s="129" t="s">
        <v>332</v>
      </c>
      <c r="I127" s="130"/>
      <c r="L127" s="27"/>
      <c r="M127" s="131"/>
      <c r="T127" s="48"/>
      <c r="AT127" s="12"/>
      <c r="AU127" s="12"/>
    </row>
    <row r="128" spans="2:47" s="1" customFormat="1" ht="12">
      <c r="B128" s="27"/>
      <c r="C128" s="115">
        <v>24</v>
      </c>
      <c r="D128" s="115" t="s">
        <v>145</v>
      </c>
      <c r="E128" s="116" t="s">
        <v>218</v>
      </c>
      <c r="F128" s="117" t="s">
        <v>333</v>
      </c>
      <c r="G128" s="118" t="s">
        <v>148</v>
      </c>
      <c r="H128" s="119">
        <v>6</v>
      </c>
      <c r="I128" s="120"/>
      <c r="J128" s="121">
        <f>ROUND(I128*H128,2)</f>
        <v>0</v>
      </c>
      <c r="K128" s="117" t="s">
        <v>3</v>
      </c>
      <c r="L128" s="27"/>
      <c r="M128" s="131"/>
      <c r="T128" s="48"/>
      <c r="AT128" s="12"/>
      <c r="AU128" s="12"/>
    </row>
    <row r="129" spans="2:47" s="1" customFormat="1">
      <c r="B129" s="27"/>
      <c r="D129" s="128" t="s">
        <v>149</v>
      </c>
      <c r="F129" s="129" t="s">
        <v>333</v>
      </c>
      <c r="I129" s="130"/>
      <c r="L129" s="27"/>
      <c r="M129" s="131"/>
      <c r="T129" s="48"/>
      <c r="AT129" s="12"/>
      <c r="AU129" s="12"/>
    </row>
    <row r="130" spans="2:47" s="1" customFormat="1" ht="12">
      <c r="B130" s="27"/>
      <c r="C130" s="115">
        <v>25</v>
      </c>
      <c r="D130" s="115" t="s">
        <v>145</v>
      </c>
      <c r="E130" s="116" t="s">
        <v>220</v>
      </c>
      <c r="F130" s="117" t="s">
        <v>334</v>
      </c>
      <c r="G130" s="118" t="s">
        <v>166</v>
      </c>
      <c r="H130" s="119">
        <v>190</v>
      </c>
      <c r="I130" s="120"/>
      <c r="J130" s="121">
        <f>ROUND(I130*H130,2)</f>
        <v>0</v>
      </c>
      <c r="K130" s="117" t="s">
        <v>3</v>
      </c>
      <c r="L130" s="27"/>
      <c r="M130" s="131"/>
      <c r="T130" s="48"/>
      <c r="AT130" s="12"/>
      <c r="AU130" s="12"/>
    </row>
    <row r="131" spans="2:47" s="1" customFormat="1">
      <c r="B131" s="27"/>
      <c r="D131" s="128" t="s">
        <v>149</v>
      </c>
      <c r="F131" s="129" t="s">
        <v>334</v>
      </c>
      <c r="I131" s="130"/>
      <c r="L131" s="27"/>
      <c r="M131" s="131"/>
      <c r="T131" s="48"/>
      <c r="AT131" s="12"/>
      <c r="AU131" s="12"/>
    </row>
    <row r="132" spans="2:47" s="1" customFormat="1" ht="12">
      <c r="B132" s="27"/>
      <c r="C132" s="115">
        <v>26</v>
      </c>
      <c r="D132" s="115" t="s">
        <v>145</v>
      </c>
      <c r="E132" s="116" t="s">
        <v>222</v>
      </c>
      <c r="F132" s="117" t="s">
        <v>335</v>
      </c>
      <c r="G132" s="118" t="s">
        <v>166</v>
      </c>
      <c r="H132" s="119">
        <v>45</v>
      </c>
      <c r="I132" s="120"/>
      <c r="J132" s="121">
        <f>ROUND(I132*H132,2)</f>
        <v>0</v>
      </c>
      <c r="K132" s="117" t="s">
        <v>3</v>
      </c>
      <c r="L132" s="27"/>
      <c r="M132" s="131"/>
      <c r="T132" s="48"/>
      <c r="AT132" s="12"/>
      <c r="AU132" s="12"/>
    </row>
    <row r="133" spans="2:47" s="1" customFormat="1">
      <c r="B133" s="27"/>
      <c r="D133" s="128" t="s">
        <v>149</v>
      </c>
      <c r="F133" s="129" t="s">
        <v>335</v>
      </c>
      <c r="I133" s="130"/>
      <c r="L133" s="27"/>
      <c r="M133" s="131"/>
      <c r="T133" s="48"/>
      <c r="AT133" s="12"/>
      <c r="AU133" s="12"/>
    </row>
    <row r="134" spans="2:47" s="1" customFormat="1" ht="12">
      <c r="B134" s="27"/>
      <c r="C134" s="115">
        <v>27</v>
      </c>
      <c r="D134" s="115" t="s">
        <v>145</v>
      </c>
      <c r="E134" s="116" t="s">
        <v>223</v>
      </c>
      <c r="F134" s="117" t="s">
        <v>336</v>
      </c>
      <c r="G134" s="118" t="s">
        <v>166</v>
      </c>
      <c r="H134" s="119">
        <v>50</v>
      </c>
      <c r="I134" s="120"/>
      <c r="J134" s="121">
        <f>ROUND(I134*H134,2)</f>
        <v>0</v>
      </c>
      <c r="K134" s="117" t="s">
        <v>3</v>
      </c>
      <c r="L134" s="27"/>
      <c r="M134" s="131"/>
      <c r="T134" s="48"/>
      <c r="AT134" s="12"/>
      <c r="AU134" s="12"/>
    </row>
    <row r="135" spans="2:47" s="1" customFormat="1">
      <c r="B135" s="27"/>
      <c r="D135" s="128" t="s">
        <v>149</v>
      </c>
      <c r="F135" s="129" t="s">
        <v>336</v>
      </c>
      <c r="I135" s="130"/>
      <c r="L135" s="27"/>
      <c r="M135" s="131"/>
      <c r="T135" s="48"/>
      <c r="AT135" s="12"/>
      <c r="AU135" s="12"/>
    </row>
    <row r="136" spans="2:47" s="1" customFormat="1" ht="12">
      <c r="B136" s="27"/>
      <c r="C136" s="115">
        <v>28</v>
      </c>
      <c r="D136" s="115" t="s">
        <v>145</v>
      </c>
      <c r="E136" s="116" t="s">
        <v>224</v>
      </c>
      <c r="F136" s="117" t="s">
        <v>337</v>
      </c>
      <c r="G136" s="118" t="s">
        <v>166</v>
      </c>
      <c r="H136" s="119">
        <v>30</v>
      </c>
      <c r="I136" s="120"/>
      <c r="J136" s="121">
        <f>ROUND(I136*H136,2)</f>
        <v>0</v>
      </c>
      <c r="K136" s="117" t="s">
        <v>3</v>
      </c>
      <c r="L136" s="27"/>
      <c r="M136" s="131"/>
      <c r="T136" s="48"/>
      <c r="AT136" s="12"/>
      <c r="AU136" s="12"/>
    </row>
    <row r="137" spans="2:47" s="1" customFormat="1">
      <c r="B137" s="27"/>
      <c r="D137" s="128" t="s">
        <v>149</v>
      </c>
      <c r="F137" s="129" t="s">
        <v>337</v>
      </c>
      <c r="I137" s="130"/>
      <c r="L137" s="27"/>
      <c r="M137" s="131"/>
      <c r="T137" s="48"/>
      <c r="AT137" s="12"/>
      <c r="AU137" s="12"/>
    </row>
    <row r="138" spans="2:47" s="1" customFormat="1" ht="12">
      <c r="B138" s="27"/>
      <c r="C138" s="115">
        <v>29</v>
      </c>
      <c r="D138" s="115" t="s">
        <v>145</v>
      </c>
      <c r="E138" s="116" t="s">
        <v>282</v>
      </c>
      <c r="F138" s="117" t="s">
        <v>338</v>
      </c>
      <c r="G138" s="118" t="s">
        <v>166</v>
      </c>
      <c r="H138" s="119">
        <v>275</v>
      </c>
      <c r="I138" s="120"/>
      <c r="J138" s="121">
        <f>ROUND(I138*H138,2)</f>
        <v>0</v>
      </c>
      <c r="K138" s="117" t="s">
        <v>3</v>
      </c>
      <c r="L138" s="27"/>
      <c r="M138" s="131"/>
      <c r="T138" s="48"/>
      <c r="AT138" s="12"/>
      <c r="AU138" s="12"/>
    </row>
    <row r="139" spans="2:47" s="1" customFormat="1">
      <c r="B139" s="27"/>
      <c r="D139" s="128" t="s">
        <v>149</v>
      </c>
      <c r="F139" s="129" t="s">
        <v>338</v>
      </c>
      <c r="I139" s="130"/>
      <c r="L139" s="27"/>
      <c r="M139" s="131"/>
      <c r="T139" s="48"/>
      <c r="AT139" s="12"/>
      <c r="AU139" s="12"/>
    </row>
    <row r="140" spans="2:47" s="1" customFormat="1" ht="12">
      <c r="B140" s="27"/>
      <c r="C140" s="115">
        <v>30</v>
      </c>
      <c r="D140" s="115" t="s">
        <v>145</v>
      </c>
      <c r="E140" s="116" t="s">
        <v>284</v>
      </c>
      <c r="F140" s="117" t="s">
        <v>339</v>
      </c>
      <c r="G140" s="118" t="s">
        <v>166</v>
      </c>
      <c r="H140" s="119">
        <v>40</v>
      </c>
      <c r="I140" s="120"/>
      <c r="J140" s="121">
        <f>ROUND(I140*H140,2)</f>
        <v>0</v>
      </c>
      <c r="K140" s="117" t="s">
        <v>3</v>
      </c>
      <c r="L140" s="27"/>
      <c r="M140" s="131"/>
      <c r="T140" s="48"/>
      <c r="AT140" s="12"/>
      <c r="AU140" s="12"/>
    </row>
    <row r="141" spans="2:47" s="1" customFormat="1">
      <c r="B141" s="27"/>
      <c r="D141" s="128" t="s">
        <v>149</v>
      </c>
      <c r="F141" s="129" t="s">
        <v>339</v>
      </c>
      <c r="I141" s="130"/>
      <c r="L141" s="27"/>
      <c r="M141" s="131"/>
      <c r="T141" s="48"/>
      <c r="AT141" s="12"/>
      <c r="AU141" s="12"/>
    </row>
    <row r="142" spans="2:47" s="1" customFormat="1" ht="12">
      <c r="B142" s="27"/>
      <c r="C142" s="115">
        <v>31</v>
      </c>
      <c r="D142" s="115" t="s">
        <v>145</v>
      </c>
      <c r="E142" s="116" t="s">
        <v>286</v>
      </c>
      <c r="F142" s="117" t="s">
        <v>340</v>
      </c>
      <c r="G142" s="118" t="s">
        <v>166</v>
      </c>
      <c r="H142" s="119">
        <v>40</v>
      </c>
      <c r="I142" s="120"/>
      <c r="J142" s="121">
        <f>ROUND(I142*H142,2)</f>
        <v>0</v>
      </c>
      <c r="K142" s="117" t="s">
        <v>3</v>
      </c>
      <c r="L142" s="27"/>
      <c r="M142" s="131"/>
      <c r="T142" s="48"/>
      <c r="AT142" s="12"/>
      <c r="AU142" s="12"/>
    </row>
    <row r="143" spans="2:47" s="1" customFormat="1">
      <c r="B143" s="27"/>
      <c r="D143" s="128" t="s">
        <v>149</v>
      </c>
      <c r="F143" s="129" t="s">
        <v>340</v>
      </c>
      <c r="I143" s="130"/>
      <c r="L143" s="27"/>
      <c r="M143" s="131"/>
      <c r="T143" s="48"/>
      <c r="AT143" s="12"/>
      <c r="AU143" s="12"/>
    </row>
    <row r="144" spans="2:47" s="1" customFormat="1" ht="12">
      <c r="B144" s="27"/>
      <c r="C144" s="115">
        <v>32</v>
      </c>
      <c r="D144" s="115" t="s">
        <v>145</v>
      </c>
      <c r="E144" s="116" t="s">
        <v>289</v>
      </c>
      <c r="F144" s="117" t="s">
        <v>341</v>
      </c>
      <c r="G144" s="118" t="s">
        <v>166</v>
      </c>
      <c r="H144" s="119">
        <v>120</v>
      </c>
      <c r="I144" s="120"/>
      <c r="J144" s="121">
        <f>ROUND(I144*H144,2)</f>
        <v>0</v>
      </c>
      <c r="K144" s="117" t="s">
        <v>3</v>
      </c>
      <c r="L144" s="27"/>
      <c r="M144" s="131"/>
      <c r="T144" s="48"/>
      <c r="AT144" s="12"/>
      <c r="AU144" s="12"/>
    </row>
    <row r="145" spans="2:65" s="1" customFormat="1">
      <c r="B145" s="27"/>
      <c r="D145" s="128" t="s">
        <v>149</v>
      </c>
      <c r="F145" s="129" t="s">
        <v>341</v>
      </c>
      <c r="I145" s="130"/>
      <c r="L145" s="27"/>
      <c r="M145" s="131"/>
      <c r="T145" s="48"/>
      <c r="AT145" s="12"/>
      <c r="AU145" s="12"/>
    </row>
    <row r="146" spans="2:65" s="1" customFormat="1" ht="12">
      <c r="B146" s="27"/>
      <c r="C146" s="115">
        <v>33</v>
      </c>
      <c r="D146" s="115" t="s">
        <v>145</v>
      </c>
      <c r="E146" s="116" t="s">
        <v>291</v>
      </c>
      <c r="F146" s="117" t="s">
        <v>342</v>
      </c>
      <c r="G146" s="118" t="s">
        <v>148</v>
      </c>
      <c r="H146" s="119">
        <v>8</v>
      </c>
      <c r="I146" s="120"/>
      <c r="J146" s="121">
        <f>ROUND(I146*H146,2)</f>
        <v>0</v>
      </c>
      <c r="K146" s="117" t="s">
        <v>3</v>
      </c>
      <c r="L146" s="27"/>
      <c r="M146" s="131"/>
      <c r="T146" s="48"/>
      <c r="AT146" s="12"/>
      <c r="AU146" s="12"/>
    </row>
    <row r="147" spans="2:65" s="1" customFormat="1">
      <c r="B147" s="27"/>
      <c r="D147" s="128" t="s">
        <v>149</v>
      </c>
      <c r="F147" s="129" t="s">
        <v>342</v>
      </c>
      <c r="I147" s="130"/>
      <c r="L147" s="27"/>
      <c r="M147" s="131"/>
      <c r="T147" s="48"/>
      <c r="AT147" s="12"/>
      <c r="AU147" s="12"/>
    </row>
    <row r="148" spans="2:65" s="1" customFormat="1" ht="36">
      <c r="B148" s="27"/>
      <c r="C148" s="115">
        <v>34</v>
      </c>
      <c r="D148" s="115" t="s">
        <v>145</v>
      </c>
      <c r="E148" s="116" t="s">
        <v>293</v>
      </c>
      <c r="F148" s="117" t="s">
        <v>343</v>
      </c>
      <c r="G148" s="118" t="s">
        <v>171</v>
      </c>
      <c r="H148" s="119">
        <v>1</v>
      </c>
      <c r="I148" s="120"/>
      <c r="J148" s="121">
        <f>ROUND(I148*H148,2)</f>
        <v>0</v>
      </c>
      <c r="K148" s="117" t="s">
        <v>3</v>
      </c>
      <c r="L148" s="27"/>
      <c r="M148" s="131"/>
      <c r="T148" s="48"/>
      <c r="AT148" s="12"/>
      <c r="AU148" s="12"/>
    </row>
    <row r="149" spans="2:65" s="1" customFormat="1" ht="19.5">
      <c r="B149" s="27"/>
      <c r="D149" s="128" t="s">
        <v>149</v>
      </c>
      <c r="F149" s="129" t="s">
        <v>344</v>
      </c>
      <c r="I149" s="130"/>
      <c r="L149" s="27"/>
      <c r="M149" s="131"/>
      <c r="T149" s="48"/>
      <c r="AT149" s="12"/>
      <c r="AU149" s="12"/>
    </row>
    <row r="150" spans="2:65" s="1" customFormat="1" ht="24">
      <c r="B150" s="27"/>
      <c r="C150" s="115">
        <v>35</v>
      </c>
      <c r="D150" s="115" t="s">
        <v>145</v>
      </c>
      <c r="E150" s="116" t="s">
        <v>295</v>
      </c>
      <c r="F150" s="117" t="s">
        <v>170</v>
      </c>
      <c r="G150" s="118" t="s">
        <v>171</v>
      </c>
      <c r="H150" s="119">
        <v>1</v>
      </c>
      <c r="I150" s="120"/>
      <c r="J150" s="121">
        <f>ROUND(I150*H150,2)</f>
        <v>0</v>
      </c>
      <c r="K150" s="117" t="s">
        <v>3</v>
      </c>
      <c r="L150" s="27"/>
      <c r="M150" s="131"/>
      <c r="T150" s="48"/>
      <c r="AT150" s="12"/>
      <c r="AU150" s="12"/>
    </row>
    <row r="151" spans="2:65" s="1" customFormat="1">
      <c r="B151" s="27"/>
      <c r="D151" s="128" t="s">
        <v>149</v>
      </c>
      <c r="F151" s="129" t="s">
        <v>170</v>
      </c>
      <c r="I151" s="130"/>
      <c r="L151" s="27"/>
      <c r="M151" s="131"/>
      <c r="T151" s="48"/>
      <c r="AT151" s="12"/>
      <c r="AU151" s="12"/>
    </row>
    <row r="152" spans="2:65" s="1" customFormat="1" ht="24">
      <c r="B152" s="27"/>
      <c r="C152" s="115">
        <v>36</v>
      </c>
      <c r="D152" s="115" t="s">
        <v>145</v>
      </c>
      <c r="E152" s="116" t="s">
        <v>297</v>
      </c>
      <c r="F152" s="117" t="s">
        <v>173</v>
      </c>
      <c r="G152" s="118" t="s">
        <v>148</v>
      </c>
      <c r="H152" s="119">
        <v>1</v>
      </c>
      <c r="I152" s="120"/>
      <c r="J152" s="121">
        <f>ROUND(I152*H152,2)</f>
        <v>0</v>
      </c>
      <c r="K152" s="117" t="s">
        <v>3</v>
      </c>
      <c r="L152" s="27"/>
      <c r="M152" s="131"/>
      <c r="T152" s="48"/>
      <c r="AT152" s="12"/>
      <c r="AU152" s="12"/>
    </row>
    <row r="153" spans="2:65" s="1" customFormat="1">
      <c r="B153" s="27"/>
      <c r="D153" s="128" t="s">
        <v>149</v>
      </c>
      <c r="F153" s="129" t="s">
        <v>173</v>
      </c>
      <c r="I153" s="130"/>
      <c r="L153" s="27"/>
      <c r="M153" s="131"/>
      <c r="T153" s="48"/>
      <c r="AT153" s="12"/>
      <c r="AU153" s="12"/>
    </row>
    <row r="154" spans="2:65" s="1" customFormat="1" ht="24">
      <c r="B154" s="114"/>
      <c r="C154" s="115">
        <v>37</v>
      </c>
      <c r="D154" s="115" t="s">
        <v>145</v>
      </c>
      <c r="E154" s="116" t="s">
        <v>299</v>
      </c>
      <c r="F154" s="117" t="s">
        <v>175</v>
      </c>
      <c r="G154" s="118" t="s">
        <v>148</v>
      </c>
      <c r="H154" s="119">
        <v>1</v>
      </c>
      <c r="I154" s="120"/>
      <c r="J154" s="121">
        <f>ROUND(I154*H154,2)</f>
        <v>0</v>
      </c>
      <c r="K154" s="117" t="s">
        <v>3</v>
      </c>
      <c r="L154" s="27"/>
      <c r="M154" s="122" t="s">
        <v>3</v>
      </c>
      <c r="N154" s="123" t="s">
        <v>39</v>
      </c>
      <c r="P154" s="124">
        <f>O154*H154</f>
        <v>0</v>
      </c>
      <c r="Q154" s="124">
        <v>0</v>
      </c>
      <c r="R154" s="124">
        <f>Q154*H154</f>
        <v>0</v>
      </c>
      <c r="S154" s="124">
        <v>0</v>
      </c>
      <c r="T154" s="125">
        <f>S154*H154</f>
        <v>0</v>
      </c>
      <c r="AR154" s="126" t="s">
        <v>144</v>
      </c>
      <c r="AT154" s="126" t="s">
        <v>145</v>
      </c>
      <c r="AU154" s="126" t="s">
        <v>75</v>
      </c>
      <c r="AY154" s="12" t="s">
        <v>142</v>
      </c>
      <c r="BE154" s="127">
        <f>IF(N154="základní",J154,0)</f>
        <v>0</v>
      </c>
      <c r="BF154" s="127">
        <f>IF(N154="snížená",J154,0)</f>
        <v>0</v>
      </c>
      <c r="BG154" s="127">
        <f>IF(N154="zákl. přenesená",J154,0)</f>
        <v>0</v>
      </c>
      <c r="BH154" s="127">
        <f>IF(N154="sníž. přenesená",J154,0)</f>
        <v>0</v>
      </c>
      <c r="BI154" s="127">
        <f>IF(N154="nulová",J154,0)</f>
        <v>0</v>
      </c>
      <c r="BJ154" s="12" t="s">
        <v>75</v>
      </c>
      <c r="BK154" s="127">
        <f>ROUND(I154*H154,2)</f>
        <v>0</v>
      </c>
      <c r="BL154" s="12" t="s">
        <v>144</v>
      </c>
      <c r="BM154" s="126" t="s">
        <v>345</v>
      </c>
    </row>
    <row r="155" spans="2:65" s="1" customFormat="1">
      <c r="B155" s="27"/>
      <c r="D155" s="128" t="s">
        <v>149</v>
      </c>
      <c r="F155" s="129" t="s">
        <v>175</v>
      </c>
      <c r="I155" s="130"/>
      <c r="L155" s="27"/>
      <c r="M155" s="132"/>
      <c r="N155" s="133"/>
      <c r="O155" s="133"/>
      <c r="P155" s="133"/>
      <c r="Q155" s="133"/>
      <c r="R155" s="133"/>
      <c r="S155" s="133"/>
      <c r="T155" s="134"/>
      <c r="AT155" s="12" t="s">
        <v>149</v>
      </c>
      <c r="AU155" s="12" t="s">
        <v>75</v>
      </c>
    </row>
    <row r="156" spans="2:65" s="1" customFormat="1" ht="6.95" customHeight="1">
      <c r="B156" s="36"/>
      <c r="C156" s="37"/>
      <c r="D156" s="37"/>
      <c r="E156" s="37"/>
      <c r="F156" s="37"/>
      <c r="G156" s="37"/>
      <c r="H156" s="37"/>
      <c r="I156" s="37"/>
      <c r="J156" s="37"/>
      <c r="K156" s="37"/>
      <c r="L156" s="27"/>
    </row>
    <row r="160" spans="2:65">
      <c r="J160" s="140"/>
    </row>
  </sheetData>
  <autoFilter ref="C79:K155" xr:uid="{00000000-0009-0000-0000-00000E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45258-DB7D-4924-BE21-C65740C4791A}">
  <sheetPr>
    <pageSetUpPr fitToPage="1"/>
  </sheetPr>
  <dimension ref="B2:BM94"/>
  <sheetViews>
    <sheetView showGridLines="0" topLeftCell="A70" workbookViewId="0">
      <selection activeCell="I82" sqref="I82:I9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236" t="s">
        <v>6</v>
      </c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2" t="s">
        <v>107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77</v>
      </c>
    </row>
    <row r="4" spans="2:46" ht="24.95" customHeight="1">
      <c r="B4" s="15"/>
      <c r="D4" s="16" t="s">
        <v>122</v>
      </c>
      <c r="L4" s="15"/>
      <c r="M4" s="81" t="s">
        <v>11</v>
      </c>
      <c r="AT4" s="12" t="s">
        <v>4</v>
      </c>
    </row>
    <row r="5" spans="2:46" ht="6.95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234" t="str">
        <f>'Rekapitulace stavby'!K6</f>
        <v>INFRASTRUKTURA PRO ELEKTROMOBILITU - lokalita Mírová</v>
      </c>
      <c r="F7" s="235"/>
      <c r="G7" s="235"/>
      <c r="H7" s="235"/>
      <c r="L7" s="15"/>
    </row>
    <row r="8" spans="2:46" s="1" customFormat="1" ht="12" customHeight="1">
      <c r="B8" s="27"/>
      <c r="D8" s="22" t="s">
        <v>123</v>
      </c>
      <c r="L8" s="27"/>
    </row>
    <row r="9" spans="2:46" s="1" customFormat="1" ht="16.5" customHeight="1">
      <c r="B9" s="27"/>
      <c r="E9" s="232" t="s">
        <v>346</v>
      </c>
      <c r="F9" s="233"/>
      <c r="G9" s="233"/>
      <c r="H9" s="233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2" t="s">
        <v>18</v>
      </c>
      <c r="F11" s="20" t="s">
        <v>3</v>
      </c>
      <c r="I11" s="22" t="s">
        <v>19</v>
      </c>
      <c r="J11" s="20" t="s">
        <v>3</v>
      </c>
      <c r="L11" s="27"/>
    </row>
    <row r="12" spans="2:46" s="1" customFormat="1" ht="12" customHeight="1">
      <c r="B12" s="27"/>
      <c r="D12" s="22" t="s">
        <v>20</v>
      </c>
      <c r="F12" s="20" t="s">
        <v>21</v>
      </c>
      <c r="I12" s="22" t="s">
        <v>22</v>
      </c>
      <c r="J12" s="44">
        <f>'Rekapitulace stavby'!AN8</f>
        <v>46097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2" t="s">
        <v>23</v>
      </c>
      <c r="I14" s="22" t="s">
        <v>24</v>
      </c>
      <c r="J14" s="20" t="str">
        <f>IF('Rekapitulace stavby'!AN10="","",'Rekapitulace stavby'!AN10)</f>
        <v/>
      </c>
      <c r="L14" s="27"/>
    </row>
    <row r="15" spans="2:46" s="1" customFormat="1" ht="18" customHeight="1">
      <c r="B15" s="27"/>
      <c r="E15" s="20" t="str">
        <f>IF('Rekapitulace stavby'!E11="","",'Rekapitulace stavby'!E11)</f>
        <v xml:space="preserve"> </v>
      </c>
      <c r="I15" s="22" t="s">
        <v>26</v>
      </c>
      <c r="J15" s="20" t="str">
        <f>IF('Rekapitulace stavby'!AN11="","",'Rekapitulace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2" t="s">
        <v>27</v>
      </c>
      <c r="I17" s="22" t="s">
        <v>24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237" t="str">
        <f>'Rekapitulace stavby'!E14</f>
        <v>Vyplň údaj</v>
      </c>
      <c r="F18" s="238"/>
      <c r="G18" s="238"/>
      <c r="H18" s="238"/>
      <c r="I18" s="22" t="s">
        <v>26</v>
      </c>
      <c r="J18" s="23" t="str">
        <f>'Rekapitulace stavby'!AN14</f>
        <v>Vyplň údaj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2" t="s">
        <v>29</v>
      </c>
      <c r="I20" s="22" t="s">
        <v>24</v>
      </c>
      <c r="J20" s="20" t="str">
        <f>IF('Rekapitulace stavby'!AN16="","",'Rekapitulace stavby'!AN16)</f>
        <v/>
      </c>
      <c r="L20" s="27"/>
    </row>
    <row r="21" spans="2:12" s="1" customFormat="1" ht="18" customHeight="1">
      <c r="B21" s="27"/>
      <c r="E21" s="20" t="str">
        <f>IF('Rekapitulace stavby'!E17="","",'Rekapitulace stavby'!E17)</f>
        <v xml:space="preserve"> </v>
      </c>
      <c r="I21" s="22" t="s">
        <v>26</v>
      </c>
      <c r="J21" s="20" t="str">
        <f>IF('Rekapitulace stavby'!AN17="","",'Rekapitulace stavby'!AN17)</f>
        <v/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2" t="s">
        <v>31</v>
      </c>
      <c r="I23" s="22" t="s">
        <v>24</v>
      </c>
      <c r="J23" s="20" t="str">
        <f>IF('Rekapitulace stavby'!AN19="","",'Rekapitulace stavby'!AN19)</f>
        <v/>
      </c>
      <c r="L23" s="27"/>
    </row>
    <row r="24" spans="2:12" s="1" customFormat="1" ht="18" customHeight="1">
      <c r="B24" s="27"/>
      <c r="E24" s="20" t="str">
        <f>IF('Rekapitulace stavby'!E20="","",'Rekapitulace stavby'!E20)</f>
        <v xml:space="preserve"> </v>
      </c>
      <c r="I24" s="22" t="s">
        <v>26</v>
      </c>
      <c r="J24" s="20" t="str">
        <f>IF('Rekapitulace stavby'!AN20="","",'Rekapitulace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2" t="s">
        <v>32</v>
      </c>
      <c r="L26" s="27"/>
    </row>
    <row r="27" spans="2:12" s="7" customFormat="1" ht="16.5" customHeight="1">
      <c r="B27" s="82"/>
      <c r="E27" s="239" t="s">
        <v>3</v>
      </c>
      <c r="F27" s="239"/>
      <c r="G27" s="239"/>
      <c r="H27" s="239"/>
      <c r="L27" s="82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5"/>
      <c r="E29" s="45"/>
      <c r="F29" s="45"/>
      <c r="G29" s="45"/>
      <c r="H29" s="45"/>
      <c r="I29" s="45"/>
      <c r="J29" s="45"/>
      <c r="K29" s="45"/>
      <c r="L29" s="27"/>
    </row>
    <row r="30" spans="2:12" s="1" customFormat="1" ht="25.35" customHeight="1">
      <c r="B30" s="27"/>
      <c r="D30" s="83" t="s">
        <v>34</v>
      </c>
      <c r="J30" s="58">
        <f>ROUND(J80, 2)</f>
        <v>0</v>
      </c>
      <c r="L30" s="27"/>
    </row>
    <row r="31" spans="2:12" s="1" customFormat="1" ht="6.95" customHeight="1">
      <c r="B31" s="27"/>
      <c r="D31" s="45"/>
      <c r="E31" s="45"/>
      <c r="F31" s="45"/>
      <c r="G31" s="45"/>
      <c r="H31" s="45"/>
      <c r="I31" s="45"/>
      <c r="J31" s="45"/>
      <c r="K31" s="45"/>
      <c r="L31" s="27"/>
    </row>
    <row r="32" spans="2:12" s="1" customFormat="1" ht="14.45" customHeight="1">
      <c r="B32" s="27"/>
      <c r="F32" s="30" t="s">
        <v>36</v>
      </c>
      <c r="I32" s="30" t="s">
        <v>35</v>
      </c>
      <c r="J32" s="30" t="s">
        <v>37</v>
      </c>
      <c r="L32" s="27"/>
    </row>
    <row r="33" spans="2:12" s="1" customFormat="1" ht="14.45" customHeight="1">
      <c r="B33" s="27"/>
      <c r="D33" s="47" t="s">
        <v>38</v>
      </c>
      <c r="E33" s="22" t="s">
        <v>39</v>
      </c>
      <c r="F33" s="76">
        <f>J30</f>
        <v>0</v>
      </c>
      <c r="I33" s="84">
        <v>0.21</v>
      </c>
      <c r="J33" s="76">
        <f>F33*I33</f>
        <v>0</v>
      </c>
      <c r="L33" s="27"/>
    </row>
    <row r="34" spans="2:12" s="1" customFormat="1" ht="14.45" customHeight="1">
      <c r="B34" s="27"/>
      <c r="E34" s="22" t="s">
        <v>40</v>
      </c>
      <c r="F34" s="76">
        <f>ROUND((SUM(BF80:BF93)),  2)</f>
        <v>0</v>
      </c>
      <c r="I34" s="84">
        <v>0.12</v>
      </c>
      <c r="J34" s="76">
        <f>ROUND(((SUM(BF80:BF93))*I34),  2)</f>
        <v>0</v>
      </c>
      <c r="L34" s="27"/>
    </row>
    <row r="35" spans="2:12" s="1" customFormat="1" ht="14.45" hidden="1" customHeight="1">
      <c r="B35" s="27"/>
      <c r="E35" s="22" t="s">
        <v>41</v>
      </c>
      <c r="F35" s="76">
        <f>ROUND((SUM(BG80:BG93)),  2)</f>
        <v>0</v>
      </c>
      <c r="I35" s="84">
        <v>0.21</v>
      </c>
      <c r="J35" s="76">
        <f>0</f>
        <v>0</v>
      </c>
      <c r="L35" s="27"/>
    </row>
    <row r="36" spans="2:12" s="1" customFormat="1" ht="14.45" hidden="1" customHeight="1">
      <c r="B36" s="27"/>
      <c r="E36" s="22" t="s">
        <v>42</v>
      </c>
      <c r="F36" s="76">
        <f>ROUND((SUM(BH80:BH93)),  2)</f>
        <v>0</v>
      </c>
      <c r="I36" s="84">
        <v>0.12</v>
      </c>
      <c r="J36" s="76">
        <f>0</f>
        <v>0</v>
      </c>
      <c r="L36" s="27"/>
    </row>
    <row r="37" spans="2:12" s="1" customFormat="1" ht="14.45" hidden="1" customHeight="1">
      <c r="B37" s="27"/>
      <c r="E37" s="22" t="s">
        <v>43</v>
      </c>
      <c r="F37" s="76">
        <f>ROUND((SUM(BI80:BI93)),  2)</f>
        <v>0</v>
      </c>
      <c r="I37" s="84">
        <v>0</v>
      </c>
      <c r="J37" s="76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5"/>
      <c r="D39" s="86" t="s">
        <v>44</v>
      </c>
      <c r="E39" s="49"/>
      <c r="F39" s="49"/>
      <c r="G39" s="87" t="s">
        <v>45</v>
      </c>
      <c r="H39" s="88" t="s">
        <v>46</v>
      </c>
      <c r="I39" s="49"/>
      <c r="J39" s="89">
        <f>SUM(J30:J37)</f>
        <v>0</v>
      </c>
      <c r="K39" s="90"/>
      <c r="L39" s="27"/>
    </row>
    <row r="40" spans="2:12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7"/>
    </row>
    <row r="44" spans="2:12" s="1" customFormat="1" ht="6.95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2:12" s="1" customFormat="1" ht="24.95" customHeight="1">
      <c r="B45" s="27"/>
      <c r="C45" s="16" t="s">
        <v>125</v>
      </c>
      <c r="L45" s="27"/>
    </row>
    <row r="46" spans="2:12" s="1" customFormat="1" ht="6.95" customHeight="1">
      <c r="B46" s="27"/>
      <c r="L46" s="27"/>
    </row>
    <row r="47" spans="2:12" s="1" customFormat="1" ht="12" customHeight="1">
      <c r="B47" s="27"/>
      <c r="C47" s="22" t="s">
        <v>16</v>
      </c>
      <c r="L47" s="27"/>
    </row>
    <row r="48" spans="2:12" s="1" customFormat="1" ht="16.5" customHeight="1">
      <c r="B48" s="27"/>
      <c r="E48" s="234" t="str">
        <f>E7</f>
        <v>INFRASTRUKTURA PRO ELEKTROMOBILITU - lokalita Mírová</v>
      </c>
      <c r="F48" s="235"/>
      <c r="G48" s="235"/>
      <c r="H48" s="235"/>
      <c r="L48" s="27"/>
    </row>
    <row r="49" spans="2:47" s="1" customFormat="1" ht="12" customHeight="1">
      <c r="B49" s="27"/>
      <c r="C49" s="22" t="s">
        <v>123</v>
      </c>
      <c r="L49" s="27"/>
    </row>
    <row r="50" spans="2:47" s="1" customFormat="1" ht="16.5" customHeight="1">
      <c r="B50" s="27"/>
      <c r="E50" s="232" t="str">
        <f>E9</f>
        <v>PS01.7 - Dálkové ovládání, vizualizace</v>
      </c>
      <c r="F50" s="233"/>
      <c r="G50" s="233"/>
      <c r="H50" s="233"/>
      <c r="L50" s="27"/>
    </row>
    <row r="51" spans="2:47" s="1" customFormat="1" ht="6.95" customHeight="1">
      <c r="B51" s="27"/>
      <c r="L51" s="27"/>
    </row>
    <row r="52" spans="2:47" s="1" customFormat="1" ht="12" customHeight="1">
      <c r="B52" s="27"/>
      <c r="C52" s="22" t="s">
        <v>20</v>
      </c>
      <c r="F52" s="20" t="str">
        <f>F12</f>
        <v xml:space="preserve">k.ú. Vítkovice, p. č. 822 </v>
      </c>
      <c r="I52" s="22" t="s">
        <v>22</v>
      </c>
      <c r="J52" s="44">
        <f>IF(J12="","",J12)</f>
        <v>46097</v>
      </c>
      <c r="L52" s="27"/>
    </row>
    <row r="53" spans="2:47" s="1" customFormat="1" ht="6.95" customHeight="1">
      <c r="B53" s="27"/>
      <c r="L53" s="27"/>
    </row>
    <row r="54" spans="2:47" s="1" customFormat="1" ht="15.2" customHeight="1">
      <c r="B54" s="27"/>
      <c r="C54" s="22" t="s">
        <v>23</v>
      </c>
      <c r="F54" s="20" t="str">
        <f>E15</f>
        <v xml:space="preserve"> </v>
      </c>
      <c r="I54" s="22" t="s">
        <v>29</v>
      </c>
      <c r="J54" s="25" t="str">
        <f>E21</f>
        <v xml:space="preserve"> </v>
      </c>
      <c r="L54" s="27"/>
    </row>
    <row r="55" spans="2:47" s="1" customFormat="1" ht="15.2" customHeight="1">
      <c r="B55" s="27"/>
      <c r="C55" s="22" t="s">
        <v>27</v>
      </c>
      <c r="F55" s="20" t="str">
        <f>IF(E18="","",E18)</f>
        <v>Vyplň údaj</v>
      </c>
      <c r="I55" s="22" t="s">
        <v>31</v>
      </c>
      <c r="J55" s="25" t="str">
        <f>E24</f>
        <v xml:space="preserve"> </v>
      </c>
      <c r="L55" s="27"/>
    </row>
    <row r="56" spans="2:47" s="1" customFormat="1" ht="10.35" customHeight="1">
      <c r="B56" s="27"/>
      <c r="L56" s="27"/>
    </row>
    <row r="57" spans="2:47" s="1" customFormat="1" ht="29.25" customHeight="1">
      <c r="B57" s="27"/>
      <c r="C57" s="91" t="s">
        <v>126</v>
      </c>
      <c r="D57" s="85"/>
      <c r="E57" s="85"/>
      <c r="F57" s="85"/>
      <c r="G57" s="85"/>
      <c r="H57" s="85"/>
      <c r="I57" s="85"/>
      <c r="J57" s="92" t="s">
        <v>127</v>
      </c>
      <c r="K57" s="85"/>
      <c r="L57" s="27"/>
    </row>
    <row r="58" spans="2:47" s="1" customFormat="1" ht="10.35" customHeight="1">
      <c r="B58" s="27"/>
      <c r="L58" s="27"/>
    </row>
    <row r="59" spans="2:47" s="1" customFormat="1" ht="22.9" customHeight="1">
      <c r="B59" s="27"/>
      <c r="C59" s="93" t="s">
        <v>66</v>
      </c>
      <c r="J59" s="58">
        <f>J80</f>
        <v>0</v>
      </c>
      <c r="L59" s="27"/>
      <c r="AU59" s="12" t="s">
        <v>128</v>
      </c>
    </row>
    <row r="60" spans="2:47" s="8" customFormat="1" ht="24.95" customHeight="1">
      <c r="B60" s="94"/>
      <c r="D60" s="138"/>
      <c r="E60" s="95"/>
      <c r="F60" s="95"/>
      <c r="G60" s="95"/>
      <c r="H60" s="95"/>
      <c r="I60" s="95"/>
      <c r="J60" s="96"/>
      <c r="L60" s="94"/>
    </row>
    <row r="61" spans="2:47" s="1" customFormat="1" ht="21.75" customHeight="1">
      <c r="B61" s="27"/>
      <c r="L61" s="27"/>
    </row>
    <row r="62" spans="2:47" s="1" customFormat="1" ht="6.95" customHeight="1"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27"/>
    </row>
    <row r="66" spans="2:63" s="1" customFormat="1" ht="6.95" customHeight="1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27"/>
    </row>
    <row r="67" spans="2:63" s="1" customFormat="1" ht="24.95" customHeight="1">
      <c r="B67" s="27"/>
      <c r="C67" s="16" t="s">
        <v>129</v>
      </c>
      <c r="L67" s="27"/>
    </row>
    <row r="68" spans="2:63" s="1" customFormat="1" ht="6.95" customHeight="1">
      <c r="B68" s="27"/>
      <c r="L68" s="27"/>
    </row>
    <row r="69" spans="2:63" s="1" customFormat="1" ht="12" customHeight="1">
      <c r="B69" s="27"/>
      <c r="C69" s="22" t="s">
        <v>16</v>
      </c>
      <c r="L69" s="27"/>
    </row>
    <row r="70" spans="2:63" s="1" customFormat="1" ht="16.5" customHeight="1">
      <c r="B70" s="27"/>
      <c r="E70" s="234" t="str">
        <f>E7</f>
        <v>INFRASTRUKTURA PRO ELEKTROMOBILITU - lokalita Mírová</v>
      </c>
      <c r="F70" s="235"/>
      <c r="G70" s="235"/>
      <c r="H70" s="235"/>
      <c r="L70" s="27"/>
    </row>
    <row r="71" spans="2:63" s="1" customFormat="1" ht="12" customHeight="1">
      <c r="B71" s="27"/>
      <c r="C71" s="22" t="s">
        <v>123</v>
      </c>
      <c r="L71" s="27"/>
    </row>
    <row r="72" spans="2:63" s="1" customFormat="1" ht="16.5" customHeight="1">
      <c r="B72" s="27"/>
      <c r="E72" s="232" t="str">
        <f>E9</f>
        <v>PS01.7 - Dálkové ovládání, vizualizace</v>
      </c>
      <c r="F72" s="233"/>
      <c r="G72" s="233"/>
      <c r="H72" s="233"/>
      <c r="L72" s="27"/>
    </row>
    <row r="73" spans="2:63" s="1" customFormat="1" ht="6.95" customHeight="1">
      <c r="B73" s="27"/>
      <c r="L73" s="27"/>
    </row>
    <row r="74" spans="2:63" s="1" customFormat="1" ht="12" customHeight="1">
      <c r="B74" s="27"/>
      <c r="C74" s="22" t="s">
        <v>20</v>
      </c>
      <c r="F74" s="20" t="str">
        <f>F12</f>
        <v xml:space="preserve">k.ú. Vítkovice, p. č. 822 </v>
      </c>
      <c r="I74" s="22" t="s">
        <v>22</v>
      </c>
      <c r="J74" s="44">
        <f>IF(J12="","",J12)</f>
        <v>46097</v>
      </c>
      <c r="L74" s="27"/>
    </row>
    <row r="75" spans="2:63" s="1" customFormat="1" ht="6.95" customHeight="1">
      <c r="B75" s="27"/>
      <c r="L75" s="27"/>
    </row>
    <row r="76" spans="2:63" s="1" customFormat="1" ht="15.2" customHeight="1">
      <c r="B76" s="27"/>
      <c r="C76" s="22" t="s">
        <v>23</v>
      </c>
      <c r="F76" s="20" t="str">
        <f>E15</f>
        <v xml:space="preserve"> </v>
      </c>
      <c r="I76" s="22" t="s">
        <v>29</v>
      </c>
      <c r="J76" s="25" t="str">
        <f>E21</f>
        <v xml:space="preserve"> </v>
      </c>
      <c r="L76" s="27"/>
    </row>
    <row r="77" spans="2:63" s="1" customFormat="1" ht="15.2" customHeight="1">
      <c r="B77" s="27"/>
      <c r="C77" s="22" t="s">
        <v>27</v>
      </c>
      <c r="F77" s="20" t="str">
        <f>IF(E18="","",E18)</f>
        <v>Vyplň údaj</v>
      </c>
      <c r="I77" s="22" t="s">
        <v>31</v>
      </c>
      <c r="J77" s="25" t="str">
        <f>E24</f>
        <v xml:space="preserve"> </v>
      </c>
      <c r="L77" s="27"/>
    </row>
    <row r="78" spans="2:63" s="1" customFormat="1" ht="10.35" customHeight="1">
      <c r="B78" s="27"/>
      <c r="L78" s="27"/>
    </row>
    <row r="79" spans="2:63" s="9" customFormat="1" ht="29.25" customHeight="1">
      <c r="B79" s="97"/>
      <c r="C79" s="98" t="s">
        <v>130</v>
      </c>
      <c r="D79" s="99" t="s">
        <v>53</v>
      </c>
      <c r="E79" s="99" t="s">
        <v>49</v>
      </c>
      <c r="F79" s="99" t="s">
        <v>50</v>
      </c>
      <c r="G79" s="99" t="s">
        <v>131</v>
      </c>
      <c r="H79" s="99" t="s">
        <v>132</v>
      </c>
      <c r="I79" s="99" t="s">
        <v>133</v>
      </c>
      <c r="J79" s="99" t="s">
        <v>127</v>
      </c>
      <c r="K79" s="100" t="s">
        <v>134</v>
      </c>
      <c r="L79" s="97"/>
      <c r="M79" s="51" t="s">
        <v>3</v>
      </c>
      <c r="N79" s="52" t="s">
        <v>38</v>
      </c>
      <c r="O79" s="52" t="s">
        <v>135</v>
      </c>
      <c r="P79" s="52" t="s">
        <v>136</v>
      </c>
      <c r="Q79" s="52" t="s">
        <v>137</v>
      </c>
      <c r="R79" s="52" t="s">
        <v>138</v>
      </c>
      <c r="S79" s="52" t="s">
        <v>139</v>
      </c>
      <c r="T79" s="53" t="s">
        <v>140</v>
      </c>
    </row>
    <row r="80" spans="2:63" s="1" customFormat="1" ht="22.9" customHeight="1">
      <c r="B80" s="27"/>
      <c r="C80" s="56" t="s">
        <v>141</v>
      </c>
      <c r="J80" s="101">
        <f>SUM(J82:J92)</f>
        <v>0</v>
      </c>
      <c r="L80" s="27"/>
      <c r="M80" s="54"/>
      <c r="N80" s="45"/>
      <c r="O80" s="45"/>
      <c r="P80" s="102">
        <f>P81</f>
        <v>0</v>
      </c>
      <c r="Q80" s="45"/>
      <c r="R80" s="102">
        <f>R81</f>
        <v>0</v>
      </c>
      <c r="S80" s="45"/>
      <c r="T80" s="103">
        <f>T81</f>
        <v>0</v>
      </c>
      <c r="AT80" s="12" t="s">
        <v>67</v>
      </c>
      <c r="AU80" s="12" t="s">
        <v>128</v>
      </c>
      <c r="BK80" s="104">
        <f>BK81</f>
        <v>0</v>
      </c>
    </row>
    <row r="81" spans="2:65" s="10" customFormat="1" ht="25.9" customHeight="1">
      <c r="B81" s="105"/>
      <c r="D81" s="106" t="s">
        <v>67</v>
      </c>
      <c r="E81" s="150"/>
      <c r="F81" s="150"/>
      <c r="G81" s="147"/>
      <c r="H81" s="147"/>
      <c r="I81" s="148"/>
      <c r="J81" s="149"/>
      <c r="L81" s="105"/>
      <c r="M81" s="109"/>
      <c r="P81" s="110">
        <f>SUM(P82:P93)</f>
        <v>0</v>
      </c>
      <c r="R81" s="110">
        <f>SUM(R82:R93)</f>
        <v>0</v>
      </c>
      <c r="T81" s="111">
        <f>SUM(T82:T93)</f>
        <v>0</v>
      </c>
      <c r="AR81" s="106" t="s">
        <v>75</v>
      </c>
      <c r="AT81" s="112" t="s">
        <v>67</v>
      </c>
      <c r="AU81" s="112" t="s">
        <v>68</v>
      </c>
      <c r="AY81" s="106" t="s">
        <v>142</v>
      </c>
      <c r="BK81" s="113">
        <f>SUM(BK82:BK93)</f>
        <v>0</v>
      </c>
    </row>
    <row r="82" spans="2:65" s="1" customFormat="1" ht="48">
      <c r="B82" s="114"/>
      <c r="C82" s="115" t="s">
        <v>75</v>
      </c>
      <c r="D82" s="115" t="s">
        <v>145</v>
      </c>
      <c r="E82" s="141" t="s">
        <v>178</v>
      </c>
      <c r="F82" s="142" t="s">
        <v>347</v>
      </c>
      <c r="G82" s="143" t="s">
        <v>148</v>
      </c>
      <c r="H82" s="144">
        <v>1</v>
      </c>
      <c r="I82" s="145"/>
      <c r="J82" s="146">
        <f>ROUND(I82*H82,2)</f>
        <v>0</v>
      </c>
      <c r="K82" s="117" t="s">
        <v>3</v>
      </c>
      <c r="L82" s="27"/>
      <c r="M82" s="122" t="s">
        <v>3</v>
      </c>
      <c r="N82" s="123" t="s">
        <v>39</v>
      </c>
      <c r="P82" s="124">
        <f>O82*H82</f>
        <v>0</v>
      </c>
      <c r="Q82" s="124">
        <v>0</v>
      </c>
      <c r="R82" s="124">
        <f>Q82*H82</f>
        <v>0</v>
      </c>
      <c r="S82" s="124">
        <v>0</v>
      </c>
      <c r="T82" s="125">
        <f>S82*H82</f>
        <v>0</v>
      </c>
      <c r="AR82" s="126" t="s">
        <v>144</v>
      </c>
      <c r="AT82" s="126" t="s">
        <v>145</v>
      </c>
      <c r="AU82" s="126" t="s">
        <v>75</v>
      </c>
      <c r="AY82" s="12" t="s">
        <v>142</v>
      </c>
      <c r="BE82" s="127">
        <f>IF(N82="základní",J82,0)</f>
        <v>0</v>
      </c>
      <c r="BF82" s="127">
        <f>IF(N82="snížená",J82,0)</f>
        <v>0</v>
      </c>
      <c r="BG82" s="127">
        <f>IF(N82="zákl. přenesená",J82,0)</f>
        <v>0</v>
      </c>
      <c r="BH82" s="127">
        <f>IF(N82="sníž. přenesená",J82,0)</f>
        <v>0</v>
      </c>
      <c r="BI82" s="127">
        <f>IF(N82="nulová",J82,0)</f>
        <v>0</v>
      </c>
      <c r="BJ82" s="12" t="s">
        <v>75</v>
      </c>
      <c r="BK82" s="127">
        <f>ROUND(I82*H82,2)</f>
        <v>0</v>
      </c>
      <c r="BL82" s="12" t="s">
        <v>144</v>
      </c>
      <c r="BM82" s="126" t="s">
        <v>77</v>
      </c>
    </row>
    <row r="83" spans="2:65" s="1" customFormat="1" ht="29.25">
      <c r="B83" s="27"/>
      <c r="D83" s="128" t="s">
        <v>149</v>
      </c>
      <c r="F83" s="129" t="s">
        <v>347</v>
      </c>
      <c r="I83" s="130"/>
      <c r="L83" s="27"/>
      <c r="M83" s="131"/>
      <c r="T83" s="48"/>
      <c r="AT83" s="12" t="s">
        <v>149</v>
      </c>
      <c r="AU83" s="12" t="s">
        <v>75</v>
      </c>
    </row>
    <row r="84" spans="2:65" s="1" customFormat="1" ht="24">
      <c r="B84" s="27"/>
      <c r="C84" s="115">
        <v>2</v>
      </c>
      <c r="D84" s="115" t="s">
        <v>145</v>
      </c>
      <c r="E84" s="116" t="s">
        <v>162</v>
      </c>
      <c r="F84" s="117" t="s">
        <v>348</v>
      </c>
      <c r="G84" s="118" t="s">
        <v>148</v>
      </c>
      <c r="H84" s="119">
        <v>1</v>
      </c>
      <c r="I84" s="120"/>
      <c r="J84" s="121">
        <f>ROUND(I84*H84,2)</f>
        <v>0</v>
      </c>
      <c r="K84" s="117" t="s">
        <v>3</v>
      </c>
      <c r="L84" s="27"/>
      <c r="M84" s="131"/>
      <c r="N84" s="123" t="s">
        <v>39</v>
      </c>
      <c r="T84" s="48"/>
      <c r="AT84" s="12"/>
      <c r="AU84" s="12"/>
    </row>
    <row r="85" spans="2:65" s="1" customFormat="1" ht="19.5">
      <c r="B85" s="27"/>
      <c r="D85" s="128" t="s">
        <v>149</v>
      </c>
      <c r="F85" s="129" t="s">
        <v>349</v>
      </c>
      <c r="I85" s="130"/>
      <c r="L85" s="27"/>
      <c r="M85" s="131"/>
      <c r="T85" s="48"/>
      <c r="AT85" s="12"/>
      <c r="AU85" s="12"/>
    </row>
    <row r="86" spans="2:65" s="1" customFormat="1" ht="12">
      <c r="B86" s="27"/>
      <c r="C86" s="115">
        <v>3</v>
      </c>
      <c r="D86" s="115" t="s">
        <v>145</v>
      </c>
      <c r="E86" s="116" t="s">
        <v>164</v>
      </c>
      <c r="F86" s="117" t="s">
        <v>350</v>
      </c>
      <c r="G86" s="118" t="s">
        <v>249</v>
      </c>
      <c r="H86" s="119">
        <v>24</v>
      </c>
      <c r="I86" s="120"/>
      <c r="J86" s="121">
        <f>ROUND(I86*H86,2)</f>
        <v>0</v>
      </c>
      <c r="K86" s="117" t="s">
        <v>3</v>
      </c>
      <c r="L86" s="27"/>
      <c r="M86" s="131"/>
      <c r="N86" s="123" t="s">
        <v>39</v>
      </c>
      <c r="T86" s="48"/>
      <c r="AT86" s="12"/>
      <c r="AU86" s="12"/>
    </row>
    <row r="87" spans="2:65" s="1" customFormat="1">
      <c r="B87" s="27"/>
      <c r="D87" s="128" t="s">
        <v>149</v>
      </c>
      <c r="F87" s="129" t="s">
        <v>350</v>
      </c>
      <c r="I87" s="130"/>
      <c r="L87" s="27"/>
      <c r="M87" s="131"/>
      <c r="T87" s="48"/>
      <c r="AT87" s="12"/>
      <c r="AU87" s="12"/>
    </row>
    <row r="88" spans="2:65" s="1" customFormat="1" ht="24">
      <c r="B88" s="27"/>
      <c r="C88" s="115">
        <v>4</v>
      </c>
      <c r="D88" s="115" t="s">
        <v>145</v>
      </c>
      <c r="E88" s="116" t="s">
        <v>167</v>
      </c>
      <c r="F88" s="117" t="s">
        <v>170</v>
      </c>
      <c r="G88" s="118" t="s">
        <v>171</v>
      </c>
      <c r="H88" s="119">
        <v>1</v>
      </c>
      <c r="I88" s="120"/>
      <c r="J88" s="121">
        <f>ROUND(I88*H88,2)</f>
        <v>0</v>
      </c>
      <c r="K88" s="117" t="s">
        <v>3</v>
      </c>
      <c r="L88" s="27"/>
      <c r="M88" s="131"/>
      <c r="N88" s="123" t="s">
        <v>39</v>
      </c>
      <c r="T88" s="48"/>
      <c r="AT88" s="12"/>
      <c r="AU88" s="12"/>
    </row>
    <row r="89" spans="2:65" s="1" customFormat="1">
      <c r="B89" s="27"/>
      <c r="D89" s="128" t="s">
        <v>149</v>
      </c>
      <c r="F89" s="129" t="s">
        <v>170</v>
      </c>
      <c r="I89" s="130"/>
      <c r="L89" s="27"/>
      <c r="M89" s="131"/>
      <c r="T89" s="48"/>
      <c r="AT89" s="12"/>
      <c r="AU89" s="12"/>
    </row>
    <row r="90" spans="2:65" s="1" customFormat="1" ht="24">
      <c r="B90" s="27"/>
      <c r="C90" s="115">
        <v>5</v>
      </c>
      <c r="D90" s="115" t="s">
        <v>145</v>
      </c>
      <c r="E90" s="116" t="s">
        <v>169</v>
      </c>
      <c r="F90" s="117" t="s">
        <v>173</v>
      </c>
      <c r="G90" s="118" t="s">
        <v>148</v>
      </c>
      <c r="H90" s="119">
        <v>1</v>
      </c>
      <c r="I90" s="120"/>
      <c r="J90" s="121">
        <f>ROUND(I90*H90,2)</f>
        <v>0</v>
      </c>
      <c r="K90" s="117" t="s">
        <v>3</v>
      </c>
      <c r="L90" s="27"/>
      <c r="M90" s="131"/>
      <c r="N90" s="123" t="s">
        <v>39</v>
      </c>
      <c r="T90" s="48"/>
      <c r="AT90" s="12"/>
      <c r="AU90" s="12"/>
    </row>
    <row r="91" spans="2:65" s="1" customFormat="1">
      <c r="B91" s="27"/>
      <c r="D91" s="128" t="s">
        <v>149</v>
      </c>
      <c r="F91" s="129" t="s">
        <v>173</v>
      </c>
      <c r="I91" s="130"/>
      <c r="L91" s="27"/>
      <c r="M91" s="131"/>
      <c r="T91" s="48"/>
      <c r="AT91" s="12"/>
      <c r="AU91" s="12"/>
    </row>
    <row r="92" spans="2:65" s="1" customFormat="1" ht="24">
      <c r="B92" s="114"/>
      <c r="C92" s="115">
        <v>6</v>
      </c>
      <c r="D92" s="115" t="s">
        <v>145</v>
      </c>
      <c r="E92" s="116" t="s">
        <v>172</v>
      </c>
      <c r="F92" s="117" t="s">
        <v>175</v>
      </c>
      <c r="G92" s="118" t="s">
        <v>148</v>
      </c>
      <c r="H92" s="119">
        <v>1</v>
      </c>
      <c r="I92" s="120"/>
      <c r="J92" s="121">
        <f>ROUND(I92*H92,2)</f>
        <v>0</v>
      </c>
      <c r="K92" s="117" t="s">
        <v>3</v>
      </c>
      <c r="L92" s="27"/>
      <c r="M92" s="122" t="s">
        <v>3</v>
      </c>
      <c r="N92" s="123" t="s">
        <v>39</v>
      </c>
      <c r="P92" s="124">
        <f>O92*H92</f>
        <v>0</v>
      </c>
      <c r="Q92" s="124">
        <v>0</v>
      </c>
      <c r="R92" s="124">
        <f>Q92*H92</f>
        <v>0</v>
      </c>
      <c r="S92" s="124">
        <v>0</v>
      </c>
      <c r="T92" s="125">
        <f>S92*H92</f>
        <v>0</v>
      </c>
      <c r="AR92" s="126" t="s">
        <v>144</v>
      </c>
      <c r="AT92" s="126" t="s">
        <v>145</v>
      </c>
      <c r="AU92" s="126" t="s">
        <v>75</v>
      </c>
      <c r="AY92" s="12" t="s">
        <v>142</v>
      </c>
      <c r="BE92" s="127">
        <f>IF(N92="základní",J92,0)</f>
        <v>0</v>
      </c>
      <c r="BF92" s="127">
        <f>IF(N92="snížená",J92,0)</f>
        <v>0</v>
      </c>
      <c r="BG92" s="127">
        <f>IF(N92="zákl. přenesená",J92,0)</f>
        <v>0</v>
      </c>
      <c r="BH92" s="127">
        <f>IF(N92="sníž. přenesená",J92,0)</f>
        <v>0</v>
      </c>
      <c r="BI92" s="127">
        <f>IF(N92="nulová",J92,0)</f>
        <v>0</v>
      </c>
      <c r="BJ92" s="12" t="s">
        <v>75</v>
      </c>
      <c r="BK92" s="127">
        <f>ROUND(I92*H92,2)</f>
        <v>0</v>
      </c>
      <c r="BL92" s="12" t="s">
        <v>144</v>
      </c>
      <c r="BM92" s="126" t="s">
        <v>345</v>
      </c>
    </row>
    <row r="93" spans="2:65" s="1" customFormat="1">
      <c r="B93" s="27"/>
      <c r="D93" s="128" t="s">
        <v>149</v>
      </c>
      <c r="F93" s="129" t="s">
        <v>175</v>
      </c>
      <c r="I93" s="130"/>
      <c r="L93" s="27"/>
      <c r="M93" s="132"/>
      <c r="N93" s="133"/>
      <c r="O93" s="133"/>
      <c r="P93" s="133"/>
      <c r="Q93" s="133"/>
      <c r="R93" s="133"/>
      <c r="S93" s="133"/>
      <c r="T93" s="134"/>
      <c r="AT93" s="12" t="s">
        <v>149</v>
      </c>
      <c r="AU93" s="12" t="s">
        <v>75</v>
      </c>
    </row>
    <row r="94" spans="2:65" s="1" customFormat="1"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27"/>
    </row>
  </sheetData>
  <autoFilter ref="C79:K93" xr:uid="{00000000-0009-0000-0000-00000E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1CB96-B226-430A-8AC2-93C3E3BF521B}">
  <sheetPr>
    <pageSetUpPr fitToPage="1"/>
  </sheetPr>
  <dimension ref="B2:BM104"/>
  <sheetViews>
    <sheetView showGridLines="0" topLeftCell="A69" workbookViewId="0">
      <selection activeCell="I82" sqref="I82:I9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236" t="s">
        <v>6</v>
      </c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2" t="s">
        <v>107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77</v>
      </c>
    </row>
    <row r="4" spans="2:46" ht="24.95" customHeight="1">
      <c r="B4" s="15"/>
      <c r="D4" s="16" t="s">
        <v>122</v>
      </c>
      <c r="L4" s="15"/>
      <c r="M4" s="81" t="s">
        <v>11</v>
      </c>
      <c r="AT4" s="12" t="s">
        <v>4</v>
      </c>
    </row>
    <row r="5" spans="2:46" ht="6.95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234" t="str">
        <f>'Rekapitulace stavby'!K6</f>
        <v>INFRASTRUKTURA PRO ELEKTROMOBILITU - lokalita Mírová</v>
      </c>
      <c r="F7" s="235"/>
      <c r="G7" s="235"/>
      <c r="H7" s="235"/>
      <c r="L7" s="15"/>
    </row>
    <row r="8" spans="2:46" s="1" customFormat="1" ht="12" customHeight="1">
      <c r="B8" s="27"/>
      <c r="D8" s="22" t="s">
        <v>123</v>
      </c>
      <c r="L8" s="27"/>
    </row>
    <row r="9" spans="2:46" s="1" customFormat="1" ht="16.5" customHeight="1">
      <c r="B9" s="27"/>
      <c r="E9" s="232" t="s">
        <v>351</v>
      </c>
      <c r="F9" s="233"/>
      <c r="G9" s="233"/>
      <c r="H9" s="233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2" t="s">
        <v>18</v>
      </c>
      <c r="F11" s="20" t="s">
        <v>3</v>
      </c>
      <c r="I11" s="22" t="s">
        <v>19</v>
      </c>
      <c r="J11" s="20" t="s">
        <v>3</v>
      </c>
      <c r="L11" s="27"/>
    </row>
    <row r="12" spans="2:46" s="1" customFormat="1" ht="12" customHeight="1">
      <c r="B12" s="27"/>
      <c r="D12" s="22" t="s">
        <v>20</v>
      </c>
      <c r="F12" s="20" t="s">
        <v>21</v>
      </c>
      <c r="I12" s="22" t="s">
        <v>22</v>
      </c>
      <c r="J12" s="44">
        <f>'Rekapitulace stavby'!AN8</f>
        <v>46097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2" t="s">
        <v>23</v>
      </c>
      <c r="I14" s="22" t="s">
        <v>24</v>
      </c>
      <c r="J14" s="20" t="str">
        <f>IF('Rekapitulace stavby'!AN10="","",'Rekapitulace stavby'!AN10)</f>
        <v/>
      </c>
      <c r="L14" s="27"/>
    </row>
    <row r="15" spans="2:46" s="1" customFormat="1" ht="18" customHeight="1">
      <c r="B15" s="27"/>
      <c r="E15" s="20" t="str">
        <f>IF('Rekapitulace stavby'!E11="","",'Rekapitulace stavby'!E11)</f>
        <v xml:space="preserve"> </v>
      </c>
      <c r="I15" s="22" t="s">
        <v>26</v>
      </c>
      <c r="J15" s="20" t="str">
        <f>IF('Rekapitulace stavby'!AN11="","",'Rekapitulace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2" t="s">
        <v>27</v>
      </c>
      <c r="I17" s="22" t="s">
        <v>24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237" t="str">
        <f>'Rekapitulace stavby'!E14</f>
        <v>Vyplň údaj</v>
      </c>
      <c r="F18" s="238"/>
      <c r="G18" s="238"/>
      <c r="H18" s="238"/>
      <c r="I18" s="22" t="s">
        <v>26</v>
      </c>
      <c r="J18" s="23" t="str">
        <f>'Rekapitulace stavby'!AN14</f>
        <v>Vyplň údaj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2" t="s">
        <v>29</v>
      </c>
      <c r="I20" s="22" t="s">
        <v>24</v>
      </c>
      <c r="J20" s="20" t="str">
        <f>IF('Rekapitulace stavby'!AN16="","",'Rekapitulace stavby'!AN16)</f>
        <v/>
      </c>
      <c r="L20" s="27"/>
    </row>
    <row r="21" spans="2:12" s="1" customFormat="1" ht="18" customHeight="1">
      <c r="B21" s="27"/>
      <c r="E21" s="20" t="str">
        <f>IF('Rekapitulace stavby'!E17="","",'Rekapitulace stavby'!E17)</f>
        <v xml:space="preserve"> </v>
      </c>
      <c r="I21" s="22" t="s">
        <v>26</v>
      </c>
      <c r="J21" s="20" t="str">
        <f>IF('Rekapitulace stavby'!AN17="","",'Rekapitulace stavby'!AN17)</f>
        <v/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2" t="s">
        <v>31</v>
      </c>
      <c r="I23" s="22" t="s">
        <v>24</v>
      </c>
      <c r="J23" s="20" t="str">
        <f>IF('Rekapitulace stavby'!AN19="","",'Rekapitulace stavby'!AN19)</f>
        <v/>
      </c>
      <c r="L23" s="27"/>
    </row>
    <row r="24" spans="2:12" s="1" customFormat="1" ht="18" customHeight="1">
      <c r="B24" s="27"/>
      <c r="E24" s="20" t="str">
        <f>IF('Rekapitulace stavby'!E20="","",'Rekapitulace stavby'!E20)</f>
        <v xml:space="preserve"> </v>
      </c>
      <c r="I24" s="22" t="s">
        <v>26</v>
      </c>
      <c r="J24" s="20" t="str">
        <f>IF('Rekapitulace stavby'!AN20="","",'Rekapitulace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2" t="s">
        <v>32</v>
      </c>
      <c r="L26" s="27"/>
    </row>
    <row r="27" spans="2:12" s="7" customFormat="1" ht="16.5" customHeight="1">
      <c r="B27" s="82"/>
      <c r="E27" s="239" t="s">
        <v>3</v>
      </c>
      <c r="F27" s="239"/>
      <c r="G27" s="239"/>
      <c r="H27" s="239"/>
      <c r="L27" s="82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5"/>
      <c r="E29" s="45"/>
      <c r="F29" s="45"/>
      <c r="G29" s="45"/>
      <c r="H29" s="45"/>
      <c r="I29" s="45"/>
      <c r="J29" s="45"/>
      <c r="K29" s="45"/>
      <c r="L29" s="27"/>
    </row>
    <row r="30" spans="2:12" s="1" customFormat="1" ht="25.35" customHeight="1">
      <c r="B30" s="27"/>
      <c r="D30" s="83" t="s">
        <v>34</v>
      </c>
      <c r="J30" s="58">
        <f>ROUND(J80, 2)</f>
        <v>0</v>
      </c>
      <c r="L30" s="27"/>
    </row>
    <row r="31" spans="2:12" s="1" customFormat="1" ht="6.95" customHeight="1">
      <c r="B31" s="27"/>
      <c r="D31" s="45"/>
      <c r="E31" s="45"/>
      <c r="F31" s="45"/>
      <c r="G31" s="45"/>
      <c r="H31" s="45"/>
      <c r="I31" s="45"/>
      <c r="J31" s="45"/>
      <c r="K31" s="45"/>
      <c r="L31" s="27"/>
    </row>
    <row r="32" spans="2:12" s="1" customFormat="1" ht="14.45" customHeight="1">
      <c r="B32" s="27"/>
      <c r="F32" s="30" t="s">
        <v>36</v>
      </c>
      <c r="I32" s="30" t="s">
        <v>35</v>
      </c>
      <c r="J32" s="30" t="s">
        <v>37</v>
      </c>
      <c r="L32" s="27"/>
    </row>
    <row r="33" spans="2:12" s="1" customFormat="1" ht="14.45" customHeight="1">
      <c r="B33" s="27"/>
      <c r="D33" s="47" t="s">
        <v>38</v>
      </c>
      <c r="E33" s="22" t="s">
        <v>39</v>
      </c>
      <c r="F33" s="76">
        <f>J30</f>
        <v>0</v>
      </c>
      <c r="I33" s="84">
        <v>0.21</v>
      </c>
      <c r="J33" s="76">
        <f>F33*I33</f>
        <v>0</v>
      </c>
      <c r="L33" s="27"/>
    </row>
    <row r="34" spans="2:12" s="1" customFormat="1" ht="14.45" customHeight="1">
      <c r="B34" s="27"/>
      <c r="E34" s="22" t="s">
        <v>40</v>
      </c>
      <c r="F34" s="76">
        <f>ROUND((SUM(BF80:BF99)),  2)</f>
        <v>0</v>
      </c>
      <c r="I34" s="84">
        <v>0.12</v>
      </c>
      <c r="J34" s="76">
        <f>ROUND(((SUM(BF80:BF99))*I34),  2)</f>
        <v>0</v>
      </c>
      <c r="L34" s="27"/>
    </row>
    <row r="35" spans="2:12" s="1" customFormat="1" ht="14.45" hidden="1" customHeight="1">
      <c r="B35" s="27"/>
      <c r="E35" s="22" t="s">
        <v>41</v>
      </c>
      <c r="F35" s="76">
        <f>ROUND((SUM(BG80:BG99)),  2)</f>
        <v>0</v>
      </c>
      <c r="I35" s="84">
        <v>0.21</v>
      </c>
      <c r="J35" s="76">
        <f>0</f>
        <v>0</v>
      </c>
      <c r="L35" s="27"/>
    </row>
    <row r="36" spans="2:12" s="1" customFormat="1" ht="14.45" hidden="1" customHeight="1">
      <c r="B36" s="27"/>
      <c r="E36" s="22" t="s">
        <v>42</v>
      </c>
      <c r="F36" s="76">
        <f>ROUND((SUM(BH80:BH99)),  2)</f>
        <v>0</v>
      </c>
      <c r="I36" s="84">
        <v>0.12</v>
      </c>
      <c r="J36" s="76">
        <f>0</f>
        <v>0</v>
      </c>
      <c r="L36" s="27"/>
    </row>
    <row r="37" spans="2:12" s="1" customFormat="1" ht="14.45" hidden="1" customHeight="1">
      <c r="B37" s="27"/>
      <c r="E37" s="22" t="s">
        <v>43</v>
      </c>
      <c r="F37" s="76">
        <f>ROUND((SUM(BI80:BI99)),  2)</f>
        <v>0</v>
      </c>
      <c r="I37" s="84">
        <v>0</v>
      </c>
      <c r="J37" s="76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5"/>
      <c r="D39" s="86" t="s">
        <v>44</v>
      </c>
      <c r="E39" s="49"/>
      <c r="F39" s="49"/>
      <c r="G39" s="87" t="s">
        <v>45</v>
      </c>
      <c r="H39" s="88" t="s">
        <v>46</v>
      </c>
      <c r="I39" s="49"/>
      <c r="J39" s="89">
        <f>SUM(J30:J37)</f>
        <v>0</v>
      </c>
      <c r="K39" s="90"/>
      <c r="L39" s="27"/>
    </row>
    <row r="40" spans="2:12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7"/>
    </row>
    <row r="44" spans="2:12" s="1" customFormat="1" ht="6.95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2:12" s="1" customFormat="1" ht="24.95" customHeight="1">
      <c r="B45" s="27"/>
      <c r="C45" s="16" t="s">
        <v>125</v>
      </c>
      <c r="L45" s="27"/>
    </row>
    <row r="46" spans="2:12" s="1" customFormat="1" ht="6.95" customHeight="1">
      <c r="B46" s="27"/>
      <c r="L46" s="27"/>
    </row>
    <row r="47" spans="2:12" s="1" customFormat="1" ht="12" customHeight="1">
      <c r="B47" s="27"/>
      <c r="C47" s="22" t="s">
        <v>16</v>
      </c>
      <c r="L47" s="27"/>
    </row>
    <row r="48" spans="2:12" s="1" customFormat="1" ht="16.5" customHeight="1">
      <c r="B48" s="27"/>
      <c r="E48" s="234" t="str">
        <f>E7</f>
        <v>INFRASTRUKTURA PRO ELEKTROMOBILITU - lokalita Mírová</v>
      </c>
      <c r="F48" s="235"/>
      <c r="G48" s="235"/>
      <c r="H48" s="235"/>
      <c r="L48" s="27"/>
    </row>
    <row r="49" spans="2:47" s="1" customFormat="1" ht="12" customHeight="1">
      <c r="B49" s="27"/>
      <c r="C49" s="22" t="s">
        <v>123</v>
      </c>
      <c r="L49" s="27"/>
    </row>
    <row r="50" spans="2:47" s="1" customFormat="1" ht="16.5" customHeight="1">
      <c r="B50" s="27"/>
      <c r="E50" s="232" t="str">
        <f>E9</f>
        <v>PS01.8 - Datové okruhy a rozvody</v>
      </c>
      <c r="F50" s="233"/>
      <c r="G50" s="233"/>
      <c r="H50" s="233"/>
      <c r="L50" s="27"/>
    </row>
    <row r="51" spans="2:47" s="1" customFormat="1" ht="6.95" customHeight="1">
      <c r="B51" s="27"/>
      <c r="L51" s="27"/>
    </row>
    <row r="52" spans="2:47" s="1" customFormat="1" ht="12" customHeight="1">
      <c r="B52" s="27"/>
      <c r="C52" s="22" t="s">
        <v>20</v>
      </c>
      <c r="F52" s="20" t="str">
        <f>F12</f>
        <v xml:space="preserve">k.ú. Vítkovice, p. č. 822 </v>
      </c>
      <c r="I52" s="22" t="s">
        <v>22</v>
      </c>
      <c r="J52" s="44">
        <f>IF(J12="","",J12)</f>
        <v>46097</v>
      </c>
      <c r="L52" s="27"/>
    </row>
    <row r="53" spans="2:47" s="1" customFormat="1" ht="6.95" customHeight="1">
      <c r="B53" s="27"/>
      <c r="L53" s="27"/>
    </row>
    <row r="54" spans="2:47" s="1" customFormat="1" ht="15.2" customHeight="1">
      <c r="B54" s="27"/>
      <c r="C54" s="22" t="s">
        <v>23</v>
      </c>
      <c r="F54" s="20" t="str">
        <f>E15</f>
        <v xml:space="preserve"> </v>
      </c>
      <c r="I54" s="22" t="s">
        <v>29</v>
      </c>
      <c r="J54" s="25" t="str">
        <f>E21</f>
        <v xml:space="preserve"> </v>
      </c>
      <c r="L54" s="27"/>
    </row>
    <row r="55" spans="2:47" s="1" customFormat="1" ht="15.2" customHeight="1">
      <c r="B55" s="27"/>
      <c r="C55" s="22" t="s">
        <v>27</v>
      </c>
      <c r="F55" s="20" t="str">
        <f>IF(E18="","",E18)</f>
        <v>Vyplň údaj</v>
      </c>
      <c r="I55" s="22" t="s">
        <v>31</v>
      </c>
      <c r="J55" s="25" t="str">
        <f>E24</f>
        <v xml:space="preserve"> </v>
      </c>
      <c r="L55" s="27"/>
    </row>
    <row r="56" spans="2:47" s="1" customFormat="1" ht="10.35" customHeight="1">
      <c r="B56" s="27"/>
      <c r="L56" s="27"/>
    </row>
    <row r="57" spans="2:47" s="1" customFormat="1" ht="29.25" customHeight="1">
      <c r="B57" s="27"/>
      <c r="C57" s="91" t="s">
        <v>126</v>
      </c>
      <c r="D57" s="85"/>
      <c r="E57" s="85"/>
      <c r="F57" s="85"/>
      <c r="G57" s="85"/>
      <c r="H57" s="85"/>
      <c r="I57" s="85"/>
      <c r="J57" s="92" t="s">
        <v>127</v>
      </c>
      <c r="K57" s="85"/>
      <c r="L57" s="27"/>
    </row>
    <row r="58" spans="2:47" s="1" customFormat="1" ht="10.35" customHeight="1">
      <c r="B58" s="27"/>
      <c r="L58" s="27"/>
    </row>
    <row r="59" spans="2:47" s="1" customFormat="1" ht="22.9" customHeight="1">
      <c r="B59" s="27"/>
      <c r="C59" s="93" t="s">
        <v>66</v>
      </c>
      <c r="J59" s="58">
        <f>J80</f>
        <v>0</v>
      </c>
      <c r="L59" s="27"/>
      <c r="AU59" s="12" t="s">
        <v>128</v>
      </c>
    </row>
    <row r="60" spans="2:47" s="8" customFormat="1" ht="24.95" customHeight="1">
      <c r="B60" s="94"/>
      <c r="D60" s="138"/>
      <c r="E60" s="95"/>
      <c r="F60" s="95"/>
      <c r="G60" s="95"/>
      <c r="H60" s="95"/>
      <c r="I60" s="95"/>
      <c r="J60" s="96"/>
      <c r="L60" s="94"/>
    </row>
    <row r="61" spans="2:47" s="1" customFormat="1" ht="21.75" customHeight="1">
      <c r="B61" s="27"/>
      <c r="L61" s="27"/>
    </row>
    <row r="62" spans="2:47" s="1" customFormat="1" ht="6.95" customHeight="1"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27"/>
    </row>
    <row r="66" spans="2:63" s="1" customFormat="1" ht="6.95" customHeight="1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27"/>
    </row>
    <row r="67" spans="2:63" s="1" customFormat="1" ht="24.95" customHeight="1">
      <c r="B67" s="27"/>
      <c r="C67" s="16" t="s">
        <v>129</v>
      </c>
      <c r="L67" s="27"/>
    </row>
    <row r="68" spans="2:63" s="1" customFormat="1" ht="6.95" customHeight="1">
      <c r="B68" s="27"/>
      <c r="L68" s="27"/>
    </row>
    <row r="69" spans="2:63" s="1" customFormat="1" ht="12" customHeight="1">
      <c r="B69" s="27"/>
      <c r="C69" s="22" t="s">
        <v>16</v>
      </c>
      <c r="L69" s="27"/>
    </row>
    <row r="70" spans="2:63" s="1" customFormat="1" ht="16.5" customHeight="1">
      <c r="B70" s="27"/>
      <c r="E70" s="234" t="str">
        <f>E7</f>
        <v>INFRASTRUKTURA PRO ELEKTROMOBILITU - lokalita Mírová</v>
      </c>
      <c r="F70" s="235"/>
      <c r="G70" s="235"/>
      <c r="H70" s="235"/>
      <c r="L70" s="27"/>
    </row>
    <row r="71" spans="2:63" s="1" customFormat="1" ht="12" customHeight="1">
      <c r="B71" s="27"/>
      <c r="C71" s="22" t="s">
        <v>123</v>
      </c>
      <c r="L71" s="27"/>
    </row>
    <row r="72" spans="2:63" s="1" customFormat="1" ht="16.5" customHeight="1">
      <c r="B72" s="27"/>
      <c r="E72" s="232" t="str">
        <f>E9</f>
        <v>PS01.8 - Datové okruhy a rozvody</v>
      </c>
      <c r="F72" s="233"/>
      <c r="G72" s="233"/>
      <c r="H72" s="233"/>
      <c r="L72" s="27"/>
    </row>
    <row r="73" spans="2:63" s="1" customFormat="1" ht="6.95" customHeight="1">
      <c r="B73" s="27"/>
      <c r="L73" s="27"/>
    </row>
    <row r="74" spans="2:63" s="1" customFormat="1" ht="12" customHeight="1">
      <c r="B74" s="27"/>
      <c r="C74" s="22" t="s">
        <v>20</v>
      </c>
      <c r="F74" s="20" t="str">
        <f>F12</f>
        <v xml:space="preserve">k.ú. Vítkovice, p. č. 822 </v>
      </c>
      <c r="I74" s="22" t="s">
        <v>22</v>
      </c>
      <c r="J74" s="44">
        <f>IF(J12="","",J12)</f>
        <v>46097</v>
      </c>
      <c r="L74" s="27"/>
    </row>
    <row r="75" spans="2:63" s="1" customFormat="1" ht="6.95" customHeight="1">
      <c r="B75" s="27"/>
      <c r="L75" s="27"/>
    </row>
    <row r="76" spans="2:63" s="1" customFormat="1" ht="15.2" customHeight="1">
      <c r="B76" s="27"/>
      <c r="C76" s="22" t="s">
        <v>23</v>
      </c>
      <c r="F76" s="20" t="str">
        <f>E15</f>
        <v xml:space="preserve"> </v>
      </c>
      <c r="I76" s="22" t="s">
        <v>29</v>
      </c>
      <c r="J76" s="25" t="str">
        <f>E21</f>
        <v xml:space="preserve"> </v>
      </c>
      <c r="L76" s="27"/>
    </row>
    <row r="77" spans="2:63" s="1" customFormat="1" ht="15.2" customHeight="1">
      <c r="B77" s="27"/>
      <c r="C77" s="22" t="s">
        <v>27</v>
      </c>
      <c r="F77" s="20" t="str">
        <f>IF(E18="","",E18)</f>
        <v>Vyplň údaj</v>
      </c>
      <c r="I77" s="22" t="s">
        <v>31</v>
      </c>
      <c r="J77" s="25" t="str">
        <f>E24</f>
        <v xml:space="preserve"> </v>
      </c>
      <c r="L77" s="27"/>
    </row>
    <row r="78" spans="2:63" s="1" customFormat="1" ht="10.35" customHeight="1">
      <c r="B78" s="27"/>
      <c r="L78" s="27"/>
    </row>
    <row r="79" spans="2:63" s="9" customFormat="1" ht="29.25" customHeight="1">
      <c r="B79" s="97"/>
      <c r="C79" s="98" t="s">
        <v>130</v>
      </c>
      <c r="D79" s="99" t="s">
        <v>53</v>
      </c>
      <c r="E79" s="99" t="s">
        <v>49</v>
      </c>
      <c r="F79" s="99" t="s">
        <v>50</v>
      </c>
      <c r="G79" s="99" t="s">
        <v>131</v>
      </c>
      <c r="H79" s="99" t="s">
        <v>132</v>
      </c>
      <c r="I79" s="99" t="s">
        <v>133</v>
      </c>
      <c r="J79" s="99" t="s">
        <v>127</v>
      </c>
      <c r="K79" s="100" t="s">
        <v>134</v>
      </c>
      <c r="L79" s="97"/>
      <c r="M79" s="51" t="s">
        <v>3</v>
      </c>
      <c r="N79" s="52" t="s">
        <v>38</v>
      </c>
      <c r="O79" s="52" t="s">
        <v>135</v>
      </c>
      <c r="P79" s="52" t="s">
        <v>136</v>
      </c>
      <c r="Q79" s="52" t="s">
        <v>137</v>
      </c>
      <c r="R79" s="52" t="s">
        <v>138</v>
      </c>
      <c r="S79" s="52" t="s">
        <v>139</v>
      </c>
      <c r="T79" s="53" t="s">
        <v>140</v>
      </c>
    </row>
    <row r="80" spans="2:63" s="1" customFormat="1" ht="22.9" customHeight="1">
      <c r="B80" s="27"/>
      <c r="C80" s="56" t="s">
        <v>141</v>
      </c>
      <c r="J80" s="101">
        <f>SUM(J82:J98)</f>
        <v>0</v>
      </c>
      <c r="L80" s="27"/>
      <c r="M80" s="54"/>
      <c r="N80" s="45"/>
      <c r="O80" s="45"/>
      <c r="P80" s="102">
        <f>P81</f>
        <v>0</v>
      </c>
      <c r="Q80" s="45"/>
      <c r="R80" s="102">
        <f>R81</f>
        <v>0</v>
      </c>
      <c r="S80" s="45"/>
      <c r="T80" s="103">
        <f>T81</f>
        <v>0</v>
      </c>
      <c r="AT80" s="12" t="s">
        <v>67</v>
      </c>
      <c r="AU80" s="12" t="s">
        <v>128</v>
      </c>
      <c r="BK80" s="104">
        <f>BK81</f>
        <v>0</v>
      </c>
    </row>
    <row r="81" spans="2:65" s="10" customFormat="1" ht="24.75" customHeight="1">
      <c r="B81" s="105"/>
      <c r="D81" s="106" t="s">
        <v>67</v>
      </c>
      <c r="E81" s="139"/>
      <c r="F81" s="139"/>
      <c r="I81" s="107"/>
      <c r="J81" s="108"/>
      <c r="L81" s="105"/>
      <c r="M81" s="109"/>
      <c r="P81" s="110">
        <f>SUM(P82:P99)</f>
        <v>0</v>
      </c>
      <c r="R81" s="110">
        <f>SUM(R82:R99)</f>
        <v>0</v>
      </c>
      <c r="T81" s="111">
        <f>SUM(T82:T99)</f>
        <v>0</v>
      </c>
      <c r="AR81" s="106" t="s">
        <v>75</v>
      </c>
      <c r="AT81" s="112" t="s">
        <v>67</v>
      </c>
      <c r="AU81" s="112" t="s">
        <v>68</v>
      </c>
      <c r="AY81" s="106" t="s">
        <v>142</v>
      </c>
      <c r="BK81" s="113">
        <f>SUM(BK82:BK99)</f>
        <v>0</v>
      </c>
    </row>
    <row r="82" spans="2:65" s="1" customFormat="1" ht="36">
      <c r="B82" s="114"/>
      <c r="C82" s="115" t="s">
        <v>75</v>
      </c>
      <c r="D82" s="115" t="s">
        <v>145</v>
      </c>
      <c r="E82" s="116" t="s">
        <v>178</v>
      </c>
      <c r="F82" s="117" t="s">
        <v>352</v>
      </c>
      <c r="G82" s="118" t="s">
        <v>148</v>
      </c>
      <c r="H82" s="119">
        <v>1</v>
      </c>
      <c r="I82" s="120"/>
      <c r="J82" s="121">
        <f>ROUND(I82*H82,2)</f>
        <v>0</v>
      </c>
      <c r="K82" s="117" t="s">
        <v>3</v>
      </c>
      <c r="L82" s="27"/>
      <c r="M82" s="122" t="s">
        <v>3</v>
      </c>
      <c r="N82" s="123" t="s">
        <v>39</v>
      </c>
      <c r="P82" s="124">
        <f>O82*H82</f>
        <v>0</v>
      </c>
      <c r="Q82" s="124">
        <v>0</v>
      </c>
      <c r="R82" s="124">
        <f>Q82*H82</f>
        <v>0</v>
      </c>
      <c r="S82" s="124">
        <v>0</v>
      </c>
      <c r="T82" s="125">
        <f>S82*H82</f>
        <v>0</v>
      </c>
      <c r="AR82" s="126" t="s">
        <v>144</v>
      </c>
      <c r="AT82" s="126" t="s">
        <v>145</v>
      </c>
      <c r="AU82" s="126" t="s">
        <v>75</v>
      </c>
      <c r="AY82" s="12" t="s">
        <v>142</v>
      </c>
      <c r="BE82" s="127">
        <f>IF(N82="základní",J82,0)</f>
        <v>0</v>
      </c>
      <c r="BF82" s="127">
        <f>IF(N82="snížená",J82,0)</f>
        <v>0</v>
      </c>
      <c r="BG82" s="127">
        <f>IF(N82="zákl. přenesená",J82,0)</f>
        <v>0</v>
      </c>
      <c r="BH82" s="127">
        <f>IF(N82="sníž. přenesená",J82,0)</f>
        <v>0</v>
      </c>
      <c r="BI82" s="127">
        <f>IF(N82="nulová",J82,0)</f>
        <v>0</v>
      </c>
      <c r="BJ82" s="12" t="s">
        <v>75</v>
      </c>
      <c r="BK82" s="127">
        <f>ROUND(I82*H82,2)</f>
        <v>0</v>
      </c>
      <c r="BL82" s="12" t="s">
        <v>144</v>
      </c>
      <c r="BM82" s="126" t="s">
        <v>77</v>
      </c>
    </row>
    <row r="83" spans="2:65" s="1" customFormat="1" ht="19.5">
      <c r="B83" s="27"/>
      <c r="D83" s="128" t="s">
        <v>149</v>
      </c>
      <c r="F83" s="129" t="s">
        <v>352</v>
      </c>
      <c r="I83" s="130"/>
      <c r="L83" s="27"/>
      <c r="M83" s="131"/>
      <c r="T83" s="48"/>
      <c r="AT83" s="12" t="s">
        <v>149</v>
      </c>
      <c r="AU83" s="12" t="s">
        <v>75</v>
      </c>
    </row>
    <row r="84" spans="2:65" s="1" customFormat="1" ht="12">
      <c r="B84" s="27"/>
      <c r="C84" s="115">
        <v>2</v>
      </c>
      <c r="D84" s="115" t="s">
        <v>145</v>
      </c>
      <c r="E84" s="116" t="s">
        <v>162</v>
      </c>
      <c r="F84" s="117" t="s">
        <v>353</v>
      </c>
      <c r="G84" s="118" t="s">
        <v>148</v>
      </c>
      <c r="H84" s="119">
        <v>2</v>
      </c>
      <c r="I84" s="120"/>
      <c r="J84" s="121">
        <f>ROUND(I84*H84,2)</f>
        <v>0</v>
      </c>
      <c r="K84" s="117" t="s">
        <v>3</v>
      </c>
      <c r="L84" s="27"/>
      <c r="M84" s="131"/>
      <c r="N84" s="123" t="s">
        <v>39</v>
      </c>
      <c r="T84" s="48"/>
      <c r="AT84" s="12"/>
      <c r="AU84" s="12"/>
    </row>
    <row r="85" spans="2:65" s="1" customFormat="1">
      <c r="B85" s="27"/>
      <c r="D85" s="128" t="s">
        <v>149</v>
      </c>
      <c r="F85" s="129" t="s">
        <v>354</v>
      </c>
      <c r="I85" s="130"/>
      <c r="L85" s="27"/>
      <c r="M85" s="131"/>
      <c r="T85" s="48"/>
      <c r="AT85" s="12"/>
      <c r="AU85" s="12"/>
    </row>
    <row r="86" spans="2:65" s="1" customFormat="1" ht="12">
      <c r="B86" s="27"/>
      <c r="C86" s="115">
        <v>3</v>
      </c>
      <c r="D86" s="115" t="s">
        <v>145</v>
      </c>
      <c r="E86" s="116" t="s">
        <v>164</v>
      </c>
      <c r="F86" s="117" t="s">
        <v>355</v>
      </c>
      <c r="G86" s="118" t="s">
        <v>166</v>
      </c>
      <c r="H86" s="119">
        <v>665</v>
      </c>
      <c r="I86" s="120"/>
      <c r="J86" s="121">
        <f>ROUND(I86*H86,2)</f>
        <v>0</v>
      </c>
      <c r="K86" s="117" t="s">
        <v>3</v>
      </c>
      <c r="L86" s="27"/>
      <c r="M86" s="131"/>
      <c r="N86" s="123" t="s">
        <v>39</v>
      </c>
      <c r="T86" s="48"/>
      <c r="AT86" s="12"/>
      <c r="AU86" s="12"/>
    </row>
    <row r="87" spans="2:65" s="1" customFormat="1">
      <c r="B87" s="27"/>
      <c r="D87" s="128" t="s">
        <v>149</v>
      </c>
      <c r="F87" s="129" t="s">
        <v>355</v>
      </c>
      <c r="I87" s="130"/>
      <c r="L87" s="27"/>
      <c r="M87" s="131"/>
      <c r="T87" s="48"/>
      <c r="AT87" s="12"/>
      <c r="AU87" s="12"/>
    </row>
    <row r="88" spans="2:65" s="1" customFormat="1" ht="12">
      <c r="B88" s="27"/>
      <c r="C88" s="115">
        <v>4</v>
      </c>
      <c r="D88" s="115" t="s">
        <v>145</v>
      </c>
      <c r="E88" s="116" t="s">
        <v>167</v>
      </c>
      <c r="F88" s="117" t="s">
        <v>356</v>
      </c>
      <c r="G88" s="118" t="s">
        <v>166</v>
      </c>
      <c r="H88" s="119">
        <v>50</v>
      </c>
      <c r="I88" s="120"/>
      <c r="J88" s="121">
        <f>ROUND(I88*H88,2)</f>
        <v>0</v>
      </c>
      <c r="K88" s="117" t="s">
        <v>3</v>
      </c>
      <c r="L88" s="27"/>
      <c r="M88" s="131"/>
      <c r="N88" s="123" t="s">
        <v>39</v>
      </c>
      <c r="T88" s="48"/>
      <c r="AT88" s="12"/>
      <c r="AU88" s="12"/>
    </row>
    <row r="89" spans="2:65" s="1" customFormat="1">
      <c r="B89" s="27"/>
      <c r="D89" s="128" t="s">
        <v>149</v>
      </c>
      <c r="F89" s="129" t="s">
        <v>356</v>
      </c>
      <c r="I89" s="130"/>
      <c r="L89" s="27"/>
      <c r="M89" s="131"/>
      <c r="T89" s="48"/>
      <c r="AT89" s="12"/>
      <c r="AU89" s="12"/>
    </row>
    <row r="90" spans="2:65" s="1" customFormat="1" ht="12">
      <c r="B90" s="27"/>
      <c r="C90" s="115">
        <v>5</v>
      </c>
      <c r="D90" s="115" t="s">
        <v>145</v>
      </c>
      <c r="E90" s="116" t="s">
        <v>169</v>
      </c>
      <c r="F90" s="117" t="s">
        <v>248</v>
      </c>
      <c r="G90" s="118" t="s">
        <v>249</v>
      </c>
      <c r="H90" s="119">
        <v>16</v>
      </c>
      <c r="I90" s="120"/>
      <c r="J90" s="121">
        <f>ROUND(I90*H90,2)</f>
        <v>0</v>
      </c>
      <c r="K90" s="117" t="s">
        <v>3</v>
      </c>
      <c r="L90" s="27"/>
      <c r="M90" s="131"/>
      <c r="N90" s="123" t="s">
        <v>39</v>
      </c>
      <c r="T90" s="48"/>
      <c r="AT90" s="12"/>
      <c r="AU90" s="12"/>
    </row>
    <row r="91" spans="2:65" s="1" customFormat="1">
      <c r="B91" s="27"/>
      <c r="D91" s="128" t="s">
        <v>149</v>
      </c>
      <c r="F91" s="129" t="s">
        <v>248</v>
      </c>
      <c r="I91" s="130"/>
      <c r="L91" s="27"/>
      <c r="M91" s="131"/>
      <c r="T91" s="48"/>
      <c r="AT91" s="12"/>
      <c r="AU91" s="12"/>
    </row>
    <row r="92" spans="2:65" s="1" customFormat="1" ht="12">
      <c r="B92" s="27"/>
      <c r="C92" s="115">
        <v>6</v>
      </c>
      <c r="D92" s="115" t="s">
        <v>145</v>
      </c>
      <c r="E92" s="116" t="s">
        <v>172</v>
      </c>
      <c r="F92" s="117" t="s">
        <v>250</v>
      </c>
      <c r="G92" s="118" t="s">
        <v>249</v>
      </c>
      <c r="H92" s="119">
        <v>8</v>
      </c>
      <c r="I92" s="120"/>
      <c r="J92" s="121">
        <f>ROUND(I92*H92,2)</f>
        <v>0</v>
      </c>
      <c r="K92" s="117" t="s">
        <v>3</v>
      </c>
      <c r="L92" s="27"/>
      <c r="M92" s="131"/>
      <c r="N92" s="123" t="s">
        <v>39</v>
      </c>
      <c r="T92" s="48"/>
      <c r="AT92" s="12"/>
      <c r="AU92" s="12"/>
    </row>
    <row r="93" spans="2:65" s="1" customFormat="1">
      <c r="B93" s="27"/>
      <c r="D93" s="128" t="s">
        <v>149</v>
      </c>
      <c r="F93" s="129" t="s">
        <v>250</v>
      </c>
      <c r="I93" s="130"/>
      <c r="L93" s="27"/>
      <c r="M93" s="131"/>
      <c r="T93" s="48"/>
      <c r="AT93" s="12"/>
      <c r="AU93" s="12"/>
    </row>
    <row r="94" spans="2:65" s="1" customFormat="1" ht="24">
      <c r="B94" s="27"/>
      <c r="C94" s="115">
        <v>7</v>
      </c>
      <c r="D94" s="115" t="s">
        <v>145</v>
      </c>
      <c r="E94" s="116" t="s">
        <v>174</v>
      </c>
      <c r="F94" s="117" t="s">
        <v>170</v>
      </c>
      <c r="G94" s="118" t="s">
        <v>171</v>
      </c>
      <c r="H94" s="119">
        <v>1</v>
      </c>
      <c r="I94" s="120"/>
      <c r="J94" s="121">
        <f>ROUND(I94*H94,2)</f>
        <v>0</v>
      </c>
      <c r="K94" s="117" t="s">
        <v>3</v>
      </c>
      <c r="L94" s="27"/>
      <c r="M94" s="131"/>
      <c r="N94" s="123" t="s">
        <v>39</v>
      </c>
      <c r="T94" s="48"/>
      <c r="AT94" s="12"/>
      <c r="AU94" s="12"/>
    </row>
    <row r="95" spans="2:65" s="1" customFormat="1">
      <c r="B95" s="27"/>
      <c r="D95" s="128" t="s">
        <v>149</v>
      </c>
      <c r="F95" s="129" t="s">
        <v>170</v>
      </c>
      <c r="I95" s="130"/>
      <c r="L95" s="27"/>
      <c r="M95" s="131"/>
      <c r="T95" s="48"/>
      <c r="AT95" s="12"/>
      <c r="AU95" s="12"/>
    </row>
    <row r="96" spans="2:65" s="1" customFormat="1" ht="24">
      <c r="B96" s="27"/>
      <c r="C96" s="115">
        <v>8</v>
      </c>
      <c r="D96" s="115" t="s">
        <v>145</v>
      </c>
      <c r="E96" s="116" t="s">
        <v>186</v>
      </c>
      <c r="F96" s="117" t="s">
        <v>173</v>
      </c>
      <c r="G96" s="118" t="s">
        <v>148</v>
      </c>
      <c r="H96" s="119">
        <v>1</v>
      </c>
      <c r="I96" s="120"/>
      <c r="J96" s="121">
        <f>ROUND(I96*H96,2)</f>
        <v>0</v>
      </c>
      <c r="K96" s="117" t="s">
        <v>3</v>
      </c>
      <c r="L96" s="27"/>
      <c r="M96" s="131"/>
      <c r="N96" s="123" t="s">
        <v>39</v>
      </c>
      <c r="T96" s="48"/>
      <c r="AT96" s="12"/>
      <c r="AU96" s="12"/>
    </row>
    <row r="97" spans="2:65" s="1" customFormat="1">
      <c r="B97" s="27"/>
      <c r="D97" s="128" t="s">
        <v>149</v>
      </c>
      <c r="F97" s="129" t="s">
        <v>173</v>
      </c>
      <c r="I97" s="130"/>
      <c r="L97" s="27"/>
      <c r="M97" s="131"/>
      <c r="T97" s="48"/>
      <c r="AT97" s="12"/>
      <c r="AU97" s="12"/>
    </row>
    <row r="98" spans="2:65" s="1" customFormat="1" ht="24">
      <c r="B98" s="114"/>
      <c r="C98" s="115">
        <v>9</v>
      </c>
      <c r="D98" s="115" t="s">
        <v>145</v>
      </c>
      <c r="E98" s="116" t="s">
        <v>188</v>
      </c>
      <c r="F98" s="117" t="s">
        <v>175</v>
      </c>
      <c r="G98" s="118" t="s">
        <v>148</v>
      </c>
      <c r="H98" s="119">
        <v>1</v>
      </c>
      <c r="I98" s="120"/>
      <c r="J98" s="121">
        <f>ROUND(I98*H98,2)</f>
        <v>0</v>
      </c>
      <c r="K98" s="117" t="s">
        <v>3</v>
      </c>
      <c r="L98" s="27"/>
      <c r="M98" s="122" t="s">
        <v>3</v>
      </c>
      <c r="N98" s="123" t="s">
        <v>39</v>
      </c>
      <c r="P98" s="124">
        <f>O98*H98</f>
        <v>0</v>
      </c>
      <c r="Q98" s="124">
        <v>0</v>
      </c>
      <c r="R98" s="124">
        <f>Q98*H98</f>
        <v>0</v>
      </c>
      <c r="S98" s="124">
        <v>0</v>
      </c>
      <c r="T98" s="125">
        <f>S98*H98</f>
        <v>0</v>
      </c>
      <c r="AR98" s="126" t="s">
        <v>144</v>
      </c>
      <c r="AT98" s="126" t="s">
        <v>145</v>
      </c>
      <c r="AU98" s="126" t="s">
        <v>75</v>
      </c>
      <c r="AY98" s="12" t="s">
        <v>142</v>
      </c>
      <c r="BE98" s="127">
        <f>IF(N98="základní",J98,0)</f>
        <v>0</v>
      </c>
      <c r="BF98" s="127">
        <f>IF(N98="snížená",J98,0)</f>
        <v>0</v>
      </c>
      <c r="BG98" s="127">
        <f>IF(N98="zákl. přenesená",J98,0)</f>
        <v>0</v>
      </c>
      <c r="BH98" s="127">
        <f>IF(N98="sníž. přenesená",J98,0)</f>
        <v>0</v>
      </c>
      <c r="BI98" s="127">
        <f>IF(N98="nulová",J98,0)</f>
        <v>0</v>
      </c>
      <c r="BJ98" s="12" t="s">
        <v>75</v>
      </c>
      <c r="BK98" s="127">
        <f>ROUND(I98*H98,2)</f>
        <v>0</v>
      </c>
      <c r="BL98" s="12" t="s">
        <v>144</v>
      </c>
      <c r="BM98" s="126" t="s">
        <v>345</v>
      </c>
    </row>
    <row r="99" spans="2:65" s="1" customFormat="1">
      <c r="B99" s="27"/>
      <c r="D99" s="128" t="s">
        <v>149</v>
      </c>
      <c r="F99" s="129" t="s">
        <v>175</v>
      </c>
      <c r="I99" s="130"/>
      <c r="L99" s="27"/>
      <c r="M99" s="132"/>
      <c r="N99" s="133"/>
      <c r="O99" s="133"/>
      <c r="P99" s="133"/>
      <c r="Q99" s="133"/>
      <c r="R99" s="133"/>
      <c r="S99" s="133"/>
      <c r="T99" s="134"/>
      <c r="AT99" s="12" t="s">
        <v>149</v>
      </c>
      <c r="AU99" s="12" t="s">
        <v>75</v>
      </c>
    </row>
    <row r="100" spans="2:65" s="1" customFormat="1" ht="6.95" customHeight="1">
      <c r="B100" s="36"/>
      <c r="C100" s="37"/>
      <c r="D100" s="37"/>
      <c r="E100" s="37"/>
      <c r="F100" s="137"/>
      <c r="G100" s="37"/>
      <c r="H100" s="37"/>
      <c r="I100" s="37"/>
      <c r="J100" s="37"/>
      <c r="K100" s="37"/>
      <c r="L100" s="27"/>
    </row>
    <row r="104" spans="2:65">
      <c r="J104" s="140"/>
    </row>
  </sheetData>
  <autoFilter ref="C79:K99" xr:uid="{00000000-0009-0000-0000-00000E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c19e6d-106c-4d90-aa7a-8610c939c6af" xsi:nil="true"/>
    <lcf76f155ced4ddcb4097134ff3c332f xmlns="cb3b58e9-9887-4727-b0ac-ffa83cda4e5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8A6B25407EF947A16D2EA369A26834" ma:contentTypeVersion="11" ma:contentTypeDescription="Vytvoří nový dokument" ma:contentTypeScope="" ma:versionID="0546d45b995706ecd4ef8ddfe84997ba">
  <xsd:schema xmlns:xsd="http://www.w3.org/2001/XMLSchema" xmlns:xs="http://www.w3.org/2001/XMLSchema" xmlns:p="http://schemas.microsoft.com/office/2006/metadata/properties" xmlns:ns2="cb3b58e9-9887-4727-b0ac-ffa83cda4e52" xmlns:ns3="9dc19e6d-106c-4d90-aa7a-8610c939c6af" targetNamespace="http://schemas.microsoft.com/office/2006/metadata/properties" ma:root="true" ma:fieldsID="538d928b09e8ff64537a81916c9a4700" ns2:_="" ns3:_="">
    <xsd:import namespace="cb3b58e9-9887-4727-b0ac-ffa83cda4e52"/>
    <xsd:import namespace="9dc19e6d-106c-4d90-aa7a-8610c939c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b58e9-9887-4727-b0ac-ffa83cda4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a48900b-b177-415a-9b1c-9079cb0675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19e6d-106c-4d90-aa7a-8610c939c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c42e6a-3eae-4005-8960-a661c69f0c1f}" ma:internalName="TaxCatchAll" ma:showField="CatchAllData" ma:web="9dc19e6d-106c-4d90-aa7a-8610c939c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64847B-0DA8-43C5-BAA8-4533D310EA31}"/>
</file>

<file path=customXml/itemProps2.xml><?xml version="1.0" encoding="utf-8"?>
<ds:datastoreItem xmlns:ds="http://schemas.openxmlformats.org/officeDocument/2006/customXml" ds:itemID="{886354DC-DB24-4263-A1D1-76EEB1B427D1}"/>
</file>

<file path=customXml/itemProps3.xml><?xml version="1.0" encoding="utf-8"?>
<ds:datastoreItem xmlns:ds="http://schemas.openxmlformats.org/officeDocument/2006/customXml" ds:itemID="{A0480B01-4621-458E-A70F-CAC9D6C480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Krhutek Tomáš</dc:creator>
  <cp:keywords/>
  <dc:description/>
  <cp:lastModifiedBy>Kubisa Lukáš</cp:lastModifiedBy>
  <cp:revision/>
  <dcterms:created xsi:type="dcterms:W3CDTF">2024-08-19T10:43:38Z</dcterms:created>
  <dcterms:modified xsi:type="dcterms:W3CDTF">2026-05-04T09:53:34Z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0x010100C88A6B25407EF947A16D2EA369A26834</vt:lpwstr>
  </property>
  <property fmtid="{D5CDD505-2E9C-101B-9397-08002B2CF9AE}" pid="3" name="MediaServiceImageTags">
    <vt:lpwstr/>
  </property>
</Properties>
</file>