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D:\Dokumenty\Práce 2026\Juránková - Ficek - SEVERÁČEK KOTELNA\"/>
    </mc:Choice>
  </mc:AlternateContent>
  <xr:revisionPtr revIDLastSave="0" documentId="13_ncr:1_{1B3C1EB4-0090-4BF5-912E-1C8BDB984AC8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Krycí List" sheetId="1" r:id="rId1"/>
    <sheet name="Rekapitulace" sheetId="3" r:id="rId2"/>
    <sheet name="Položkový rozpočet" sheetId="4" r:id="rId3"/>
  </sheets>
  <definedNames>
    <definedName name="__290850C4_052B_4FF6_A0B3_6D189B03D21D_FIGURE__">#REF!</definedName>
    <definedName name="__290850C4_052B_4FF6_A0B3_6D189B03D21D_ITEM__">'Položkový rozpočet'!$A$11:$T$17</definedName>
    <definedName name="__290850C4_052B_4FF6_A0B3_6D189B03D21D_ITEM_GROUP1__">'Položkový rozpočet'!$A$7:$T$1386</definedName>
    <definedName name="__290850C4_052B_4FF6_A0B3_6D189B03D21D_ITEM_GROUP1_RECAP__">Rekapitulace!$A$6:$G$9</definedName>
    <definedName name="__290850C4_052B_4FF6_A0B3_6D189B03D21D_ITEM_GROUP2__">'Položkový rozpočet'!$A$8:$T$497</definedName>
    <definedName name="__290850C4_052B_4FF6_A0B3_6D189B03D21D_ITEM_GROUP2_RECAP__">Rekapitulace!$A$7:$G$9</definedName>
    <definedName name="__290850C4_052B_4FF6_A0B3_6D189B03D21D_ITEM_GROUP3__X">'Položkový rozpočet'!$A$9:$T$497</definedName>
    <definedName name="__290850C4_052B_4FF6_A0B3_6D189B03D21D_ITEM_GROUP3_RECAP__">Rekapitulace!$A$8:$G$9</definedName>
    <definedName name="__290850C4_052B_4FF6_A0B3_6D189B03D21D_ITEM_GROUP4__X">'Položkový rozpočet'!$A$10:$T$59</definedName>
    <definedName name="__290850C4_052B_4FF6_A0B3_6D189B03D21D_ITEM_GROUP4_RECAP__">Rekapitulace!$A$9:$G$9</definedName>
    <definedName name="__290850C4_052B_4FF6_A0B3_6D189B03D21D_QBILL__">'Položkový rozpočet'!$F$14:$H$14</definedName>
    <definedName name="__290850C4_052B_4FF6_A0B3_6D189B03D21D_QBILLFIG__">#REF!</definedName>
    <definedName name="__290850C4_052B_4FF6_A0B3_6D189B03D21D_QINDEX__">'Položkový rozpočet'!#REF!</definedName>
    <definedName name="GROUP_ID">'Položkový rozpočet'!$B$7:$B$1387</definedName>
    <definedName name="ITEM_COUNTS">'Položkový rozpočet'!$T$7:$T$1387</definedName>
    <definedName name="ITEM_FULLDESCR2">'Položkový rozpočet'!$X$12</definedName>
    <definedName name="ITEM_PRICES">'Položkový rozpočet'!$J$7:$J$1387</definedName>
    <definedName name="_xlnm.Print_Titles" localSheetId="2">'Položkový rozpočet'!$4:$6</definedName>
    <definedName name="_xlnm.Print_Titles" localSheetId="1">Rekapitulace!$4:$5</definedName>
    <definedName name="_xlnm.Print_Area" localSheetId="0">'Krycí List'!$C$1:$H$73</definedName>
    <definedName name="_xlnm.Print_Area" localSheetId="2">'Položkový rozpočet'!$C$1:$T$1387</definedName>
    <definedName name="_xlnm.Print_Area" localSheetId="1">Rekapitulace!$B$1:$G$82</definedName>
    <definedName name="VAT_RATES">'Položkový rozpočet'!$O$7:$O$1387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383" i="4" l="1"/>
  <c r="N1382" i="4"/>
  <c r="L1382" i="4"/>
  <c r="J1382" i="4"/>
  <c r="X1380" i="4"/>
  <c r="N1379" i="4"/>
  <c r="L1379" i="4"/>
  <c r="J1379" i="4"/>
  <c r="P1379" i="4" s="1"/>
  <c r="X1377" i="4"/>
  <c r="N1376" i="4"/>
  <c r="L1376" i="4"/>
  <c r="J1376" i="4"/>
  <c r="X1374" i="4"/>
  <c r="P1373" i="4"/>
  <c r="Q1373" i="4" s="1"/>
  <c r="N1373" i="4"/>
  <c r="L1373" i="4"/>
  <c r="J1373" i="4"/>
  <c r="X1371" i="4"/>
  <c r="P1370" i="4"/>
  <c r="Q1370" i="4" s="1"/>
  <c r="N1370" i="4"/>
  <c r="N1366" i="4" s="1"/>
  <c r="L1370" i="4"/>
  <c r="L1366" i="4" s="1"/>
  <c r="J1370" i="4"/>
  <c r="X1368" i="4"/>
  <c r="N1367" i="4"/>
  <c r="L1367" i="4"/>
  <c r="J1367" i="4"/>
  <c r="P1367" i="4" s="1"/>
  <c r="T1366" i="4"/>
  <c r="J1366" i="4"/>
  <c r="X1363" i="4"/>
  <c r="P1362" i="4"/>
  <c r="Q1362" i="4" s="1"/>
  <c r="N1362" i="4"/>
  <c r="L1362" i="4"/>
  <c r="J1362" i="4"/>
  <c r="X1360" i="4"/>
  <c r="N1359" i="4"/>
  <c r="L1359" i="4"/>
  <c r="J1359" i="4"/>
  <c r="P1359" i="4" s="1"/>
  <c r="Q1359" i="4" s="1"/>
  <c r="X1357" i="4"/>
  <c r="N1356" i="4"/>
  <c r="L1356" i="4"/>
  <c r="J1356" i="4"/>
  <c r="P1356" i="4" s="1"/>
  <c r="X1354" i="4"/>
  <c r="N1353" i="4"/>
  <c r="L1353" i="4"/>
  <c r="J1353" i="4"/>
  <c r="X1351" i="4"/>
  <c r="P1350" i="4"/>
  <c r="Q1350" i="4" s="1"/>
  <c r="N1350" i="4"/>
  <c r="L1350" i="4"/>
  <c r="J1350" i="4"/>
  <c r="X1348" i="4"/>
  <c r="N1347" i="4"/>
  <c r="L1347" i="4"/>
  <c r="J1347" i="4"/>
  <c r="P1347" i="4" s="1"/>
  <c r="Q1347" i="4" s="1"/>
  <c r="X1345" i="4"/>
  <c r="N1344" i="4"/>
  <c r="L1344" i="4"/>
  <c r="J1344" i="4"/>
  <c r="P1344" i="4" s="1"/>
  <c r="X1342" i="4"/>
  <c r="N1341" i="4"/>
  <c r="L1341" i="4"/>
  <c r="J1341" i="4"/>
  <c r="X1339" i="4"/>
  <c r="P1338" i="4"/>
  <c r="Q1338" i="4" s="1"/>
  <c r="N1338" i="4"/>
  <c r="L1338" i="4"/>
  <c r="J1338" i="4"/>
  <c r="X1336" i="4"/>
  <c r="N1335" i="4"/>
  <c r="L1335" i="4"/>
  <c r="J1335" i="4"/>
  <c r="P1335" i="4" s="1"/>
  <c r="Q1335" i="4" s="1"/>
  <c r="X1333" i="4"/>
  <c r="N1332" i="4"/>
  <c r="L1332" i="4"/>
  <c r="J1332" i="4"/>
  <c r="P1332" i="4" s="1"/>
  <c r="X1330" i="4"/>
  <c r="N1329" i="4"/>
  <c r="L1329" i="4"/>
  <c r="J1329" i="4"/>
  <c r="X1327" i="4"/>
  <c r="P1326" i="4"/>
  <c r="Q1326" i="4" s="1"/>
  <c r="N1326" i="4"/>
  <c r="L1326" i="4"/>
  <c r="J1326" i="4"/>
  <c r="X1324" i="4"/>
  <c r="N1323" i="4"/>
  <c r="L1323" i="4"/>
  <c r="J1323" i="4"/>
  <c r="P1323" i="4" s="1"/>
  <c r="Q1323" i="4" s="1"/>
  <c r="X1321" i="4"/>
  <c r="N1320" i="4"/>
  <c r="L1320" i="4"/>
  <c r="J1320" i="4"/>
  <c r="P1320" i="4" s="1"/>
  <c r="X1318" i="4"/>
  <c r="N1317" i="4"/>
  <c r="L1317" i="4"/>
  <c r="J1317" i="4"/>
  <c r="X1315" i="4"/>
  <c r="P1314" i="4"/>
  <c r="Q1314" i="4" s="1"/>
  <c r="N1314" i="4"/>
  <c r="L1314" i="4"/>
  <c r="J1314" i="4"/>
  <c r="X1312" i="4"/>
  <c r="N1311" i="4"/>
  <c r="L1311" i="4"/>
  <c r="J1311" i="4"/>
  <c r="P1311" i="4" s="1"/>
  <c r="Q1311" i="4" s="1"/>
  <c r="X1309" i="4"/>
  <c r="N1308" i="4"/>
  <c r="L1308" i="4"/>
  <c r="J1308" i="4"/>
  <c r="P1308" i="4" s="1"/>
  <c r="X1306" i="4"/>
  <c r="N1305" i="4"/>
  <c r="L1305" i="4"/>
  <c r="J1305" i="4"/>
  <c r="X1303" i="4"/>
  <c r="P1302" i="4"/>
  <c r="N1302" i="4"/>
  <c r="N1301" i="4" s="1"/>
  <c r="L1302" i="4"/>
  <c r="J1302" i="4"/>
  <c r="T1301" i="4"/>
  <c r="L1301" i="4"/>
  <c r="D74" i="3" s="1"/>
  <c r="X1298" i="4"/>
  <c r="N1297" i="4"/>
  <c r="L1297" i="4"/>
  <c r="J1297" i="4"/>
  <c r="P1297" i="4" s="1"/>
  <c r="X1295" i="4"/>
  <c r="N1294" i="4"/>
  <c r="L1294" i="4"/>
  <c r="J1294" i="4"/>
  <c r="X1292" i="4"/>
  <c r="P1291" i="4"/>
  <c r="Q1291" i="4" s="1"/>
  <c r="N1291" i="4"/>
  <c r="L1291" i="4"/>
  <c r="J1291" i="4"/>
  <c r="X1289" i="4"/>
  <c r="P1288" i="4"/>
  <c r="Q1288" i="4" s="1"/>
  <c r="N1288" i="4"/>
  <c r="L1288" i="4"/>
  <c r="J1288" i="4"/>
  <c r="X1286" i="4"/>
  <c r="N1285" i="4"/>
  <c r="L1285" i="4"/>
  <c r="J1285" i="4"/>
  <c r="P1285" i="4" s="1"/>
  <c r="X1283" i="4"/>
  <c r="N1282" i="4"/>
  <c r="L1282" i="4"/>
  <c r="J1282" i="4"/>
  <c r="X1280" i="4"/>
  <c r="P1279" i="4"/>
  <c r="Q1279" i="4" s="1"/>
  <c r="N1279" i="4"/>
  <c r="L1279" i="4"/>
  <c r="J1279" i="4"/>
  <c r="X1277" i="4"/>
  <c r="P1276" i="4"/>
  <c r="Q1276" i="4" s="1"/>
  <c r="N1276" i="4"/>
  <c r="L1276" i="4"/>
  <c r="J1276" i="4"/>
  <c r="X1274" i="4"/>
  <c r="N1273" i="4"/>
  <c r="L1273" i="4"/>
  <c r="L1266" i="4" s="1"/>
  <c r="D73" i="3" s="1"/>
  <c r="J1273" i="4"/>
  <c r="P1273" i="4" s="1"/>
  <c r="X1271" i="4"/>
  <c r="N1270" i="4"/>
  <c r="L1270" i="4"/>
  <c r="J1270" i="4"/>
  <c r="X1268" i="4"/>
  <c r="P1267" i="4"/>
  <c r="Q1267" i="4" s="1"/>
  <c r="N1267" i="4"/>
  <c r="N1266" i="4" s="1"/>
  <c r="L1267" i="4"/>
  <c r="J1267" i="4"/>
  <c r="T1266" i="4"/>
  <c r="X1263" i="4"/>
  <c r="N1262" i="4"/>
  <c r="L1262" i="4"/>
  <c r="J1262" i="4"/>
  <c r="P1262" i="4" s="1"/>
  <c r="X1260" i="4"/>
  <c r="N1259" i="4"/>
  <c r="L1259" i="4"/>
  <c r="J1259" i="4"/>
  <c r="X1257" i="4"/>
  <c r="P1256" i="4"/>
  <c r="Q1256" i="4" s="1"/>
  <c r="N1256" i="4"/>
  <c r="L1256" i="4"/>
  <c r="J1256" i="4"/>
  <c r="X1254" i="4"/>
  <c r="P1253" i="4"/>
  <c r="Q1253" i="4" s="1"/>
  <c r="N1253" i="4"/>
  <c r="L1253" i="4"/>
  <c r="J1253" i="4"/>
  <c r="X1251" i="4"/>
  <c r="N1250" i="4"/>
  <c r="L1250" i="4"/>
  <c r="J1250" i="4"/>
  <c r="P1250" i="4" s="1"/>
  <c r="X1248" i="4"/>
  <c r="N1247" i="4"/>
  <c r="L1247" i="4"/>
  <c r="J1247" i="4"/>
  <c r="X1245" i="4"/>
  <c r="P1244" i="4"/>
  <c r="Q1244" i="4" s="1"/>
  <c r="N1244" i="4"/>
  <c r="L1244" i="4"/>
  <c r="J1244" i="4"/>
  <c r="X1242" i="4"/>
  <c r="P1241" i="4"/>
  <c r="Q1241" i="4" s="1"/>
  <c r="N1241" i="4"/>
  <c r="L1241" i="4"/>
  <c r="J1241" i="4"/>
  <c r="X1239" i="4"/>
  <c r="N1238" i="4"/>
  <c r="L1238" i="4"/>
  <c r="J1238" i="4"/>
  <c r="P1238" i="4" s="1"/>
  <c r="X1236" i="4"/>
  <c r="N1235" i="4"/>
  <c r="L1235" i="4"/>
  <c r="J1235" i="4"/>
  <c r="X1233" i="4"/>
  <c r="P1232" i="4"/>
  <c r="Q1232" i="4" s="1"/>
  <c r="N1232" i="4"/>
  <c r="L1232" i="4"/>
  <c r="J1232" i="4"/>
  <c r="X1230" i="4"/>
  <c r="P1229" i="4"/>
  <c r="Q1229" i="4" s="1"/>
  <c r="N1229" i="4"/>
  <c r="L1229" i="4"/>
  <c r="J1229" i="4"/>
  <c r="X1227" i="4"/>
  <c r="N1226" i="4"/>
  <c r="N1222" i="4" s="1"/>
  <c r="L1226" i="4"/>
  <c r="J1226" i="4"/>
  <c r="P1226" i="4" s="1"/>
  <c r="X1224" i="4"/>
  <c r="N1223" i="4"/>
  <c r="L1223" i="4"/>
  <c r="J1223" i="4"/>
  <c r="T1222" i="4"/>
  <c r="X1219" i="4"/>
  <c r="P1218" i="4"/>
  <c r="Q1218" i="4" s="1"/>
  <c r="N1218" i="4"/>
  <c r="L1218" i="4"/>
  <c r="J1218" i="4"/>
  <c r="X1216" i="4"/>
  <c r="N1215" i="4"/>
  <c r="L1215" i="4"/>
  <c r="J1215" i="4"/>
  <c r="P1215" i="4" s="1"/>
  <c r="X1213" i="4"/>
  <c r="N1212" i="4"/>
  <c r="L1212" i="4"/>
  <c r="J1212" i="4"/>
  <c r="X1210" i="4"/>
  <c r="P1209" i="4"/>
  <c r="Q1209" i="4" s="1"/>
  <c r="N1209" i="4"/>
  <c r="L1209" i="4"/>
  <c r="J1209" i="4"/>
  <c r="X1207" i="4"/>
  <c r="P1206" i="4"/>
  <c r="Q1206" i="4" s="1"/>
  <c r="N1206" i="4"/>
  <c r="L1206" i="4"/>
  <c r="J1206" i="4"/>
  <c r="X1204" i="4"/>
  <c r="N1203" i="4"/>
  <c r="L1203" i="4"/>
  <c r="J1203" i="4"/>
  <c r="P1203" i="4" s="1"/>
  <c r="X1201" i="4"/>
  <c r="N1200" i="4"/>
  <c r="L1200" i="4"/>
  <c r="J1200" i="4"/>
  <c r="X1198" i="4"/>
  <c r="P1197" i="4"/>
  <c r="Q1197" i="4" s="1"/>
  <c r="N1197" i="4"/>
  <c r="L1197" i="4"/>
  <c r="J1197" i="4"/>
  <c r="X1195" i="4"/>
  <c r="P1194" i="4"/>
  <c r="Q1194" i="4" s="1"/>
  <c r="N1194" i="4"/>
  <c r="L1194" i="4"/>
  <c r="J1194" i="4"/>
  <c r="X1192" i="4"/>
  <c r="N1191" i="4"/>
  <c r="L1191" i="4"/>
  <c r="J1191" i="4"/>
  <c r="P1191" i="4" s="1"/>
  <c r="X1189" i="4"/>
  <c r="N1188" i="4"/>
  <c r="L1188" i="4"/>
  <c r="J1188" i="4"/>
  <c r="X1186" i="4"/>
  <c r="P1185" i="4"/>
  <c r="Q1185" i="4" s="1"/>
  <c r="N1185" i="4"/>
  <c r="L1185" i="4"/>
  <c r="J1185" i="4"/>
  <c r="X1183" i="4"/>
  <c r="P1182" i="4"/>
  <c r="Q1182" i="4" s="1"/>
  <c r="N1182" i="4"/>
  <c r="L1182" i="4"/>
  <c r="J1182" i="4"/>
  <c r="X1180" i="4"/>
  <c r="N1179" i="4"/>
  <c r="L1179" i="4"/>
  <c r="J1179" i="4"/>
  <c r="P1179" i="4" s="1"/>
  <c r="X1177" i="4"/>
  <c r="N1176" i="4"/>
  <c r="L1176" i="4"/>
  <c r="J1176" i="4"/>
  <c r="X1174" i="4"/>
  <c r="P1173" i="4"/>
  <c r="Q1173" i="4" s="1"/>
  <c r="N1173" i="4"/>
  <c r="L1173" i="4"/>
  <c r="J1173" i="4"/>
  <c r="X1171" i="4"/>
  <c r="P1170" i="4"/>
  <c r="Q1170" i="4" s="1"/>
  <c r="N1170" i="4"/>
  <c r="L1170" i="4"/>
  <c r="J1170" i="4"/>
  <c r="X1168" i="4"/>
  <c r="N1167" i="4"/>
  <c r="L1167" i="4"/>
  <c r="J1167" i="4"/>
  <c r="P1167" i="4" s="1"/>
  <c r="X1165" i="4"/>
  <c r="N1164" i="4"/>
  <c r="L1164" i="4"/>
  <c r="J1164" i="4"/>
  <c r="X1162" i="4"/>
  <c r="P1161" i="4"/>
  <c r="Q1161" i="4" s="1"/>
  <c r="N1161" i="4"/>
  <c r="L1161" i="4"/>
  <c r="J1161" i="4"/>
  <c r="X1159" i="4"/>
  <c r="P1158" i="4"/>
  <c r="Q1158" i="4" s="1"/>
  <c r="N1158" i="4"/>
  <c r="L1158" i="4"/>
  <c r="J1158" i="4"/>
  <c r="X1156" i="4"/>
  <c r="N1155" i="4"/>
  <c r="L1155" i="4"/>
  <c r="J1155" i="4"/>
  <c r="P1155" i="4" s="1"/>
  <c r="X1153" i="4"/>
  <c r="N1152" i="4"/>
  <c r="L1152" i="4"/>
  <c r="J1152" i="4"/>
  <c r="X1150" i="4"/>
  <c r="P1149" i="4"/>
  <c r="Q1149" i="4" s="1"/>
  <c r="N1149" i="4"/>
  <c r="L1149" i="4"/>
  <c r="J1149" i="4"/>
  <c r="X1147" i="4"/>
  <c r="P1146" i="4"/>
  <c r="Q1146" i="4" s="1"/>
  <c r="N1146" i="4"/>
  <c r="L1146" i="4"/>
  <c r="J1146" i="4"/>
  <c r="X1144" i="4"/>
  <c r="N1143" i="4"/>
  <c r="L1143" i="4"/>
  <c r="J1143" i="4"/>
  <c r="P1143" i="4" s="1"/>
  <c r="X1141" i="4"/>
  <c r="N1140" i="4"/>
  <c r="L1140" i="4"/>
  <c r="J1140" i="4"/>
  <c r="X1138" i="4"/>
  <c r="P1137" i="4"/>
  <c r="Q1137" i="4" s="1"/>
  <c r="N1137" i="4"/>
  <c r="L1137" i="4"/>
  <c r="J1137" i="4"/>
  <c r="X1135" i="4"/>
  <c r="P1134" i="4"/>
  <c r="Q1134" i="4" s="1"/>
  <c r="N1134" i="4"/>
  <c r="L1134" i="4"/>
  <c r="J1134" i="4"/>
  <c r="X1132" i="4"/>
  <c r="N1131" i="4"/>
  <c r="L1131" i="4"/>
  <c r="J1131" i="4"/>
  <c r="P1131" i="4" s="1"/>
  <c r="X1129" i="4"/>
  <c r="N1128" i="4"/>
  <c r="L1128" i="4"/>
  <c r="J1128" i="4"/>
  <c r="X1126" i="4"/>
  <c r="P1125" i="4"/>
  <c r="Q1125" i="4" s="1"/>
  <c r="N1125" i="4"/>
  <c r="L1125" i="4"/>
  <c r="J1125" i="4"/>
  <c r="X1123" i="4"/>
  <c r="P1122" i="4"/>
  <c r="Q1122" i="4" s="1"/>
  <c r="N1122" i="4"/>
  <c r="L1122" i="4"/>
  <c r="J1122" i="4"/>
  <c r="X1120" i="4"/>
  <c r="N1119" i="4"/>
  <c r="L1119" i="4"/>
  <c r="J1119" i="4"/>
  <c r="P1119" i="4" s="1"/>
  <c r="X1117" i="4"/>
  <c r="N1116" i="4"/>
  <c r="L1116" i="4"/>
  <c r="J1116" i="4"/>
  <c r="X1114" i="4"/>
  <c r="P1113" i="4"/>
  <c r="Q1113" i="4" s="1"/>
  <c r="N1113" i="4"/>
  <c r="N1112" i="4" s="1"/>
  <c r="L1113" i="4"/>
  <c r="J1113" i="4"/>
  <c r="T1112" i="4"/>
  <c r="X1109" i="4"/>
  <c r="N1108" i="4"/>
  <c r="L1108" i="4"/>
  <c r="J1108" i="4"/>
  <c r="P1108" i="4" s="1"/>
  <c r="X1106" i="4"/>
  <c r="N1105" i="4"/>
  <c r="L1105" i="4"/>
  <c r="J1105" i="4"/>
  <c r="X1103" i="4"/>
  <c r="P1102" i="4"/>
  <c r="Q1102" i="4" s="1"/>
  <c r="N1102" i="4"/>
  <c r="L1102" i="4"/>
  <c r="J1102" i="4"/>
  <c r="X1100" i="4"/>
  <c r="P1099" i="4"/>
  <c r="Q1099" i="4" s="1"/>
  <c r="N1099" i="4"/>
  <c r="L1099" i="4"/>
  <c r="J1099" i="4"/>
  <c r="X1097" i="4"/>
  <c r="N1096" i="4"/>
  <c r="N1095" i="4" s="1"/>
  <c r="L1096" i="4"/>
  <c r="L1095" i="4" s="1"/>
  <c r="J1096" i="4"/>
  <c r="P1096" i="4" s="1"/>
  <c r="T1095" i="4"/>
  <c r="T1094" i="4" s="1"/>
  <c r="G69" i="3" s="1"/>
  <c r="J1095" i="4"/>
  <c r="X1091" i="4"/>
  <c r="P1090" i="4"/>
  <c r="N1090" i="4"/>
  <c r="L1090" i="4"/>
  <c r="J1090" i="4"/>
  <c r="J1089" i="4" s="1"/>
  <c r="T1089" i="4"/>
  <c r="N1089" i="4"/>
  <c r="L1089" i="4"/>
  <c r="X1086" i="4"/>
  <c r="N1085" i="4"/>
  <c r="L1085" i="4"/>
  <c r="J1085" i="4"/>
  <c r="X1083" i="4"/>
  <c r="P1082" i="4"/>
  <c r="Q1082" i="4" s="1"/>
  <c r="N1082" i="4"/>
  <c r="L1082" i="4"/>
  <c r="J1082" i="4"/>
  <c r="X1080" i="4"/>
  <c r="P1079" i="4"/>
  <c r="Q1079" i="4" s="1"/>
  <c r="N1079" i="4"/>
  <c r="L1079" i="4"/>
  <c r="J1079" i="4"/>
  <c r="X1077" i="4"/>
  <c r="N1076" i="4"/>
  <c r="L1076" i="4"/>
  <c r="L1069" i="4" s="1"/>
  <c r="J1076" i="4"/>
  <c r="P1076" i="4" s="1"/>
  <c r="X1074" i="4"/>
  <c r="N1073" i="4"/>
  <c r="L1073" i="4"/>
  <c r="J1073" i="4"/>
  <c r="X1071" i="4"/>
  <c r="P1070" i="4"/>
  <c r="Q1070" i="4" s="1"/>
  <c r="N1070" i="4"/>
  <c r="N1069" i="4" s="1"/>
  <c r="L1070" i="4"/>
  <c r="J1070" i="4"/>
  <c r="T1069" i="4"/>
  <c r="X1066" i="4"/>
  <c r="N1065" i="4"/>
  <c r="L1065" i="4"/>
  <c r="J1065" i="4"/>
  <c r="P1065" i="4" s="1"/>
  <c r="X1063" i="4"/>
  <c r="N1062" i="4"/>
  <c r="L1062" i="4"/>
  <c r="J1062" i="4"/>
  <c r="X1060" i="4"/>
  <c r="P1059" i="4"/>
  <c r="Q1059" i="4" s="1"/>
  <c r="N1059" i="4"/>
  <c r="L1059" i="4"/>
  <c r="J1059" i="4"/>
  <c r="X1057" i="4"/>
  <c r="P1056" i="4"/>
  <c r="Q1056" i="4" s="1"/>
  <c r="N1056" i="4"/>
  <c r="L1056" i="4"/>
  <c r="J1056" i="4"/>
  <c r="X1054" i="4"/>
  <c r="N1053" i="4"/>
  <c r="L1053" i="4"/>
  <c r="J1053" i="4"/>
  <c r="P1053" i="4" s="1"/>
  <c r="X1051" i="4"/>
  <c r="N1050" i="4"/>
  <c r="L1050" i="4"/>
  <c r="J1050" i="4"/>
  <c r="X1048" i="4"/>
  <c r="P1047" i="4"/>
  <c r="Q1047" i="4" s="1"/>
  <c r="N1047" i="4"/>
  <c r="L1047" i="4"/>
  <c r="J1047" i="4"/>
  <c r="X1045" i="4"/>
  <c r="P1044" i="4"/>
  <c r="Q1044" i="4" s="1"/>
  <c r="N1044" i="4"/>
  <c r="L1044" i="4"/>
  <c r="J1044" i="4"/>
  <c r="X1042" i="4"/>
  <c r="P1041" i="4"/>
  <c r="N1041" i="4"/>
  <c r="N1037" i="4" s="1"/>
  <c r="N1036" i="4" s="1"/>
  <c r="L1041" i="4"/>
  <c r="J1041" i="4"/>
  <c r="Q1041" i="4" s="1"/>
  <c r="X1039" i="4"/>
  <c r="N1038" i="4"/>
  <c r="L1038" i="4"/>
  <c r="J1038" i="4"/>
  <c r="T1037" i="4"/>
  <c r="T1036" i="4" s="1"/>
  <c r="X1033" i="4"/>
  <c r="P1032" i="4"/>
  <c r="P1031" i="4" s="1"/>
  <c r="N1032" i="4"/>
  <c r="N1031" i="4" s="1"/>
  <c r="L1032" i="4"/>
  <c r="L1031" i="4" s="1"/>
  <c r="J1032" i="4"/>
  <c r="Q1032" i="4" s="1"/>
  <c r="Q1031" i="4" s="1"/>
  <c r="T1031" i="4"/>
  <c r="G64" i="3" s="1"/>
  <c r="J1031" i="4"/>
  <c r="X1028" i="4"/>
  <c r="P1027" i="4"/>
  <c r="Q1027" i="4" s="1"/>
  <c r="N1027" i="4"/>
  <c r="L1027" i="4"/>
  <c r="J1027" i="4"/>
  <c r="X1025" i="4"/>
  <c r="P1024" i="4"/>
  <c r="Q1024" i="4" s="1"/>
  <c r="N1024" i="4"/>
  <c r="L1024" i="4"/>
  <c r="J1024" i="4"/>
  <c r="X1022" i="4"/>
  <c r="P1021" i="4"/>
  <c r="N1021" i="4"/>
  <c r="N1020" i="4" s="1"/>
  <c r="L1021" i="4"/>
  <c r="L1020" i="4" s="1"/>
  <c r="D63" i="3" s="1"/>
  <c r="J1021" i="4"/>
  <c r="Q1021" i="4" s="1"/>
  <c r="Q1020" i="4" s="1"/>
  <c r="F63" i="3" s="1"/>
  <c r="T1020" i="4"/>
  <c r="J1020" i="4"/>
  <c r="X1017" i="4"/>
  <c r="P1016" i="4"/>
  <c r="Q1016" i="4" s="1"/>
  <c r="N1016" i="4"/>
  <c r="L1016" i="4"/>
  <c r="J1016" i="4"/>
  <c r="X1014" i="4"/>
  <c r="P1013" i="4"/>
  <c r="Q1013" i="4" s="1"/>
  <c r="N1013" i="4"/>
  <c r="L1013" i="4"/>
  <c r="J1013" i="4"/>
  <c r="X1011" i="4"/>
  <c r="P1010" i="4"/>
  <c r="P1009" i="4" s="1"/>
  <c r="N1010" i="4"/>
  <c r="N1009" i="4" s="1"/>
  <c r="L1010" i="4"/>
  <c r="L1009" i="4" s="1"/>
  <c r="J1010" i="4"/>
  <c r="Q1010" i="4" s="1"/>
  <c r="T1009" i="4"/>
  <c r="J1009" i="4"/>
  <c r="X1006" i="4"/>
  <c r="P1005" i="4"/>
  <c r="Q1005" i="4" s="1"/>
  <c r="N1005" i="4"/>
  <c r="L1005" i="4"/>
  <c r="J1005" i="4"/>
  <c r="X1003" i="4"/>
  <c r="P1002" i="4"/>
  <c r="Q1002" i="4" s="1"/>
  <c r="N1002" i="4"/>
  <c r="L1002" i="4"/>
  <c r="J1002" i="4"/>
  <c r="X1000" i="4"/>
  <c r="P999" i="4"/>
  <c r="N999" i="4"/>
  <c r="L999" i="4"/>
  <c r="J999" i="4"/>
  <c r="Q999" i="4" s="1"/>
  <c r="X997" i="4"/>
  <c r="N996" i="4"/>
  <c r="L996" i="4"/>
  <c r="J996" i="4"/>
  <c r="X994" i="4"/>
  <c r="P993" i="4"/>
  <c r="Q993" i="4" s="1"/>
  <c r="N993" i="4"/>
  <c r="L993" i="4"/>
  <c r="J993" i="4"/>
  <c r="X991" i="4"/>
  <c r="P990" i="4"/>
  <c r="Q990" i="4" s="1"/>
  <c r="N990" i="4"/>
  <c r="L990" i="4"/>
  <c r="J990" i="4"/>
  <c r="X988" i="4"/>
  <c r="P987" i="4"/>
  <c r="N987" i="4"/>
  <c r="L987" i="4"/>
  <c r="J987" i="4"/>
  <c r="Q987" i="4" s="1"/>
  <c r="X985" i="4"/>
  <c r="N984" i="4"/>
  <c r="L984" i="4"/>
  <c r="J984" i="4"/>
  <c r="X982" i="4"/>
  <c r="P981" i="4"/>
  <c r="Q981" i="4" s="1"/>
  <c r="N981" i="4"/>
  <c r="L981" i="4"/>
  <c r="J981" i="4"/>
  <c r="X979" i="4"/>
  <c r="P978" i="4"/>
  <c r="Q978" i="4" s="1"/>
  <c r="N978" i="4"/>
  <c r="L978" i="4"/>
  <c r="J978" i="4"/>
  <c r="X976" i="4"/>
  <c r="P975" i="4"/>
  <c r="N975" i="4"/>
  <c r="L975" i="4"/>
  <c r="J975" i="4"/>
  <c r="Q975" i="4" s="1"/>
  <c r="X973" i="4"/>
  <c r="N972" i="4"/>
  <c r="L972" i="4"/>
  <c r="J972" i="4"/>
  <c r="X970" i="4"/>
  <c r="P969" i="4"/>
  <c r="Q969" i="4" s="1"/>
  <c r="N969" i="4"/>
  <c r="L969" i="4"/>
  <c r="J969" i="4"/>
  <c r="X967" i="4"/>
  <c r="P966" i="4"/>
  <c r="Q966" i="4" s="1"/>
  <c r="N966" i="4"/>
  <c r="L966" i="4"/>
  <c r="J966" i="4"/>
  <c r="X964" i="4"/>
  <c r="P963" i="4"/>
  <c r="N963" i="4"/>
  <c r="L963" i="4"/>
  <c r="J963" i="4"/>
  <c r="Q963" i="4" s="1"/>
  <c r="X961" i="4"/>
  <c r="N960" i="4"/>
  <c r="L960" i="4"/>
  <c r="J960" i="4"/>
  <c r="X958" i="4"/>
  <c r="P957" i="4"/>
  <c r="Q957" i="4" s="1"/>
  <c r="N957" i="4"/>
  <c r="L957" i="4"/>
  <c r="J957" i="4"/>
  <c r="X955" i="4"/>
  <c r="P954" i="4"/>
  <c r="N954" i="4"/>
  <c r="L954" i="4"/>
  <c r="L953" i="4" s="1"/>
  <c r="D61" i="3" s="1"/>
  <c r="J954" i="4"/>
  <c r="J953" i="4" s="1"/>
  <c r="T953" i="4"/>
  <c r="N953" i="4"/>
  <c r="X950" i="4"/>
  <c r="N949" i="4"/>
  <c r="L949" i="4"/>
  <c r="L948" i="4" s="1"/>
  <c r="J949" i="4"/>
  <c r="T948" i="4"/>
  <c r="N948" i="4"/>
  <c r="X945" i="4"/>
  <c r="P944" i="4"/>
  <c r="Q944" i="4" s="1"/>
  <c r="N944" i="4"/>
  <c r="L944" i="4"/>
  <c r="J944" i="4"/>
  <c r="X942" i="4"/>
  <c r="P941" i="4"/>
  <c r="N941" i="4"/>
  <c r="N937" i="4" s="1"/>
  <c r="L941" i="4"/>
  <c r="J941" i="4"/>
  <c r="Q941" i="4" s="1"/>
  <c r="X939" i="4"/>
  <c r="N938" i="4"/>
  <c r="L938" i="4"/>
  <c r="L937" i="4" s="1"/>
  <c r="J938" i="4"/>
  <c r="T937" i="4"/>
  <c r="X934" i="4"/>
  <c r="P933" i="4"/>
  <c r="Q933" i="4" s="1"/>
  <c r="N933" i="4"/>
  <c r="L933" i="4"/>
  <c r="J933" i="4"/>
  <c r="X931" i="4"/>
  <c r="P930" i="4"/>
  <c r="N930" i="4"/>
  <c r="N929" i="4" s="1"/>
  <c r="L930" i="4"/>
  <c r="J930" i="4"/>
  <c r="Q930" i="4" s="1"/>
  <c r="Q929" i="4" s="1"/>
  <c r="T929" i="4"/>
  <c r="J929" i="4"/>
  <c r="X926" i="4"/>
  <c r="P925" i="4"/>
  <c r="Q925" i="4" s="1"/>
  <c r="N925" i="4"/>
  <c r="L925" i="4"/>
  <c r="J925" i="4"/>
  <c r="X923" i="4"/>
  <c r="P922" i="4"/>
  <c r="N922" i="4"/>
  <c r="L922" i="4"/>
  <c r="J922" i="4"/>
  <c r="X920" i="4"/>
  <c r="P919" i="4"/>
  <c r="N919" i="4"/>
  <c r="L919" i="4"/>
  <c r="J919" i="4"/>
  <c r="Q919" i="4" s="1"/>
  <c r="X917" i="4"/>
  <c r="N916" i="4"/>
  <c r="L916" i="4"/>
  <c r="J916" i="4"/>
  <c r="X914" i="4"/>
  <c r="P913" i="4"/>
  <c r="Q913" i="4" s="1"/>
  <c r="N913" i="4"/>
  <c r="L913" i="4"/>
  <c r="J913" i="4"/>
  <c r="X911" i="4"/>
  <c r="P910" i="4"/>
  <c r="N910" i="4"/>
  <c r="L910" i="4"/>
  <c r="J910" i="4"/>
  <c r="Q910" i="4" s="1"/>
  <c r="X908" i="4"/>
  <c r="P907" i="4"/>
  <c r="N907" i="4"/>
  <c r="N903" i="4" s="1"/>
  <c r="L907" i="4"/>
  <c r="J907" i="4"/>
  <c r="Q907" i="4" s="1"/>
  <c r="X905" i="4"/>
  <c r="N904" i="4"/>
  <c r="L904" i="4"/>
  <c r="J904" i="4"/>
  <c r="T903" i="4"/>
  <c r="X899" i="4"/>
  <c r="P898" i="4"/>
  <c r="N898" i="4"/>
  <c r="N894" i="4" s="1"/>
  <c r="L898" i="4"/>
  <c r="J898" i="4"/>
  <c r="Q898" i="4" s="1"/>
  <c r="X896" i="4"/>
  <c r="N895" i="4"/>
  <c r="L895" i="4"/>
  <c r="L894" i="4" s="1"/>
  <c r="J895" i="4"/>
  <c r="T894" i="4"/>
  <c r="X891" i="4"/>
  <c r="N890" i="4"/>
  <c r="L890" i="4"/>
  <c r="J890" i="4"/>
  <c r="X888" i="4"/>
  <c r="P887" i="4"/>
  <c r="N887" i="4"/>
  <c r="N883" i="4" s="1"/>
  <c r="L887" i="4"/>
  <c r="J887" i="4"/>
  <c r="Q887" i="4" s="1"/>
  <c r="X885" i="4"/>
  <c r="N884" i="4"/>
  <c r="L884" i="4"/>
  <c r="J884" i="4"/>
  <c r="T883" i="4"/>
  <c r="G54" i="3" s="1"/>
  <c r="X880" i="4"/>
  <c r="N879" i="4"/>
  <c r="L879" i="4"/>
  <c r="J879" i="4"/>
  <c r="J878" i="4" s="1"/>
  <c r="T878" i="4"/>
  <c r="N878" i="4"/>
  <c r="L878" i="4"/>
  <c r="X875" i="4"/>
  <c r="N874" i="4"/>
  <c r="L874" i="4"/>
  <c r="J874" i="4"/>
  <c r="X872" i="4"/>
  <c r="P871" i="4"/>
  <c r="Q871" i="4" s="1"/>
  <c r="N871" i="4"/>
  <c r="N870" i="4" s="1"/>
  <c r="L871" i="4"/>
  <c r="J871" i="4"/>
  <c r="T870" i="4"/>
  <c r="L870" i="4"/>
  <c r="X867" i="4"/>
  <c r="P866" i="4"/>
  <c r="N866" i="4"/>
  <c r="L866" i="4"/>
  <c r="J866" i="4"/>
  <c r="Q866" i="4" s="1"/>
  <c r="X864" i="4"/>
  <c r="N863" i="4"/>
  <c r="L863" i="4"/>
  <c r="J863" i="4"/>
  <c r="X861" i="4"/>
  <c r="P860" i="4"/>
  <c r="Q860" i="4" s="1"/>
  <c r="N860" i="4"/>
  <c r="L860" i="4"/>
  <c r="J860" i="4"/>
  <c r="X858" i="4"/>
  <c r="P857" i="4"/>
  <c r="Q857" i="4" s="1"/>
  <c r="N857" i="4"/>
  <c r="L857" i="4"/>
  <c r="J857" i="4"/>
  <c r="X855" i="4"/>
  <c r="P854" i="4"/>
  <c r="N854" i="4"/>
  <c r="L854" i="4"/>
  <c r="J854" i="4"/>
  <c r="Q854" i="4" s="1"/>
  <c r="X852" i="4"/>
  <c r="N851" i="4"/>
  <c r="L851" i="4"/>
  <c r="J851" i="4"/>
  <c r="P851" i="4" s="1"/>
  <c r="X849" i="4"/>
  <c r="P848" i="4"/>
  <c r="Q848" i="4" s="1"/>
  <c r="N848" i="4"/>
  <c r="L848" i="4"/>
  <c r="J848" i="4"/>
  <c r="X846" i="4"/>
  <c r="N845" i="4"/>
  <c r="L845" i="4"/>
  <c r="J845" i="4"/>
  <c r="P845" i="4" s="1"/>
  <c r="X843" i="4"/>
  <c r="P842" i="4"/>
  <c r="N842" i="4"/>
  <c r="L842" i="4"/>
  <c r="J842" i="4"/>
  <c r="Q842" i="4" s="1"/>
  <c r="X840" i="4"/>
  <c r="Q839" i="4"/>
  <c r="N839" i="4"/>
  <c r="L839" i="4"/>
  <c r="J839" i="4"/>
  <c r="P839" i="4" s="1"/>
  <c r="X837" i="4"/>
  <c r="P836" i="4"/>
  <c r="Q836" i="4" s="1"/>
  <c r="N836" i="4"/>
  <c r="L836" i="4"/>
  <c r="J836" i="4"/>
  <c r="X834" i="4"/>
  <c r="N833" i="4"/>
  <c r="L833" i="4"/>
  <c r="J833" i="4"/>
  <c r="P833" i="4" s="1"/>
  <c r="Q833" i="4" s="1"/>
  <c r="X831" i="4"/>
  <c r="P830" i="4"/>
  <c r="N830" i="4"/>
  <c r="L830" i="4"/>
  <c r="J830" i="4"/>
  <c r="Q830" i="4" s="1"/>
  <c r="X828" i="4"/>
  <c r="N827" i="4"/>
  <c r="L827" i="4"/>
  <c r="J827" i="4"/>
  <c r="T826" i="4"/>
  <c r="X823" i="4"/>
  <c r="Q822" i="4"/>
  <c r="N822" i="4"/>
  <c r="L822" i="4"/>
  <c r="J822" i="4"/>
  <c r="P822" i="4" s="1"/>
  <c r="X820" i="4"/>
  <c r="P819" i="4"/>
  <c r="N819" i="4"/>
  <c r="L819" i="4"/>
  <c r="J819" i="4"/>
  <c r="Q819" i="4" s="1"/>
  <c r="X817" i="4"/>
  <c r="Q816" i="4"/>
  <c r="N816" i="4"/>
  <c r="L816" i="4"/>
  <c r="J816" i="4"/>
  <c r="P816" i="4" s="1"/>
  <c r="X814" i="4"/>
  <c r="P813" i="4"/>
  <c r="Q813" i="4" s="1"/>
  <c r="N813" i="4"/>
  <c r="L813" i="4"/>
  <c r="J813" i="4"/>
  <c r="X811" i="4"/>
  <c r="N810" i="4"/>
  <c r="L810" i="4"/>
  <c r="J810" i="4"/>
  <c r="P810" i="4" s="1"/>
  <c r="Q810" i="4" s="1"/>
  <c r="X808" i="4"/>
  <c r="P807" i="4"/>
  <c r="N807" i="4"/>
  <c r="N803" i="4" s="1"/>
  <c r="L807" i="4"/>
  <c r="J807" i="4"/>
  <c r="X805" i="4"/>
  <c r="N804" i="4"/>
  <c r="L804" i="4"/>
  <c r="J804" i="4"/>
  <c r="T803" i="4"/>
  <c r="T802" i="4" s="1"/>
  <c r="X798" i="4"/>
  <c r="N797" i="4"/>
  <c r="L797" i="4"/>
  <c r="L796" i="4" s="1"/>
  <c r="J797" i="4"/>
  <c r="T796" i="4"/>
  <c r="T780" i="4" s="1"/>
  <c r="N796" i="4"/>
  <c r="X793" i="4"/>
  <c r="N792" i="4"/>
  <c r="L792" i="4"/>
  <c r="J792" i="4"/>
  <c r="T791" i="4"/>
  <c r="N791" i="4"/>
  <c r="L791" i="4"/>
  <c r="X788" i="4"/>
  <c r="N787" i="4"/>
  <c r="L787" i="4"/>
  <c r="L786" i="4" s="1"/>
  <c r="L780" i="4" s="1"/>
  <c r="J787" i="4"/>
  <c r="T786" i="4"/>
  <c r="N786" i="4"/>
  <c r="X783" i="4"/>
  <c r="P782" i="4"/>
  <c r="N782" i="4"/>
  <c r="L782" i="4"/>
  <c r="L781" i="4" s="1"/>
  <c r="J782" i="4"/>
  <c r="J781" i="4" s="1"/>
  <c r="T781" i="4"/>
  <c r="P781" i="4"/>
  <c r="N781" i="4"/>
  <c r="X777" i="4"/>
  <c r="P776" i="4"/>
  <c r="N776" i="4"/>
  <c r="N775" i="4" s="1"/>
  <c r="L776" i="4"/>
  <c r="J776" i="4"/>
  <c r="T775" i="4"/>
  <c r="L775" i="4"/>
  <c r="J775" i="4"/>
  <c r="X772" i="4"/>
  <c r="P771" i="4"/>
  <c r="N771" i="4"/>
  <c r="N770" i="4" s="1"/>
  <c r="L771" i="4"/>
  <c r="L770" i="4" s="1"/>
  <c r="J771" i="4"/>
  <c r="Q771" i="4" s="1"/>
  <c r="Q770" i="4" s="1"/>
  <c r="T770" i="4"/>
  <c r="P770" i="4"/>
  <c r="J770" i="4"/>
  <c r="X767" i="4"/>
  <c r="P766" i="4"/>
  <c r="N766" i="4"/>
  <c r="N765" i="4" s="1"/>
  <c r="L766" i="4"/>
  <c r="J766" i="4"/>
  <c r="T765" i="4"/>
  <c r="L765" i="4"/>
  <c r="J765" i="4"/>
  <c r="X762" i="4"/>
  <c r="P761" i="4"/>
  <c r="N761" i="4"/>
  <c r="L761" i="4"/>
  <c r="J761" i="4"/>
  <c r="X759" i="4"/>
  <c r="P758" i="4"/>
  <c r="Q758" i="4" s="1"/>
  <c r="N758" i="4"/>
  <c r="L758" i="4"/>
  <c r="J758" i="4"/>
  <c r="X756" i="4"/>
  <c r="P755" i="4"/>
  <c r="Q755" i="4" s="1"/>
  <c r="N755" i="4"/>
  <c r="L755" i="4"/>
  <c r="J755" i="4"/>
  <c r="X753" i="4"/>
  <c r="N752" i="4"/>
  <c r="L752" i="4"/>
  <c r="J752" i="4"/>
  <c r="J751" i="4" s="1"/>
  <c r="T751" i="4"/>
  <c r="N751" i="4"/>
  <c r="X748" i="4"/>
  <c r="N747" i="4"/>
  <c r="L747" i="4"/>
  <c r="J747" i="4"/>
  <c r="X745" i="4"/>
  <c r="P744" i="4"/>
  <c r="Q744" i="4" s="1"/>
  <c r="N744" i="4"/>
  <c r="N743" i="4" s="1"/>
  <c r="L744" i="4"/>
  <c r="J744" i="4"/>
  <c r="T743" i="4"/>
  <c r="L743" i="4"/>
  <c r="X740" i="4"/>
  <c r="P739" i="4"/>
  <c r="N739" i="4"/>
  <c r="L739" i="4"/>
  <c r="J739" i="4"/>
  <c r="X737" i="4"/>
  <c r="Q736" i="4"/>
  <c r="P736" i="4"/>
  <c r="N736" i="4"/>
  <c r="L736" i="4"/>
  <c r="J736" i="4"/>
  <c r="X734" i="4"/>
  <c r="P733" i="4"/>
  <c r="Q733" i="4" s="1"/>
  <c r="N733" i="4"/>
  <c r="L733" i="4"/>
  <c r="J733" i="4"/>
  <c r="X731" i="4"/>
  <c r="N730" i="4"/>
  <c r="L730" i="4"/>
  <c r="J730" i="4"/>
  <c r="P730" i="4" s="1"/>
  <c r="X728" i="4"/>
  <c r="P727" i="4"/>
  <c r="N727" i="4"/>
  <c r="L727" i="4"/>
  <c r="J727" i="4"/>
  <c r="X725" i="4"/>
  <c r="P724" i="4"/>
  <c r="Q724" i="4" s="1"/>
  <c r="N724" i="4"/>
  <c r="L724" i="4"/>
  <c r="J724" i="4"/>
  <c r="X722" i="4"/>
  <c r="P721" i="4"/>
  <c r="Q721" i="4" s="1"/>
  <c r="N721" i="4"/>
  <c r="L721" i="4"/>
  <c r="J721" i="4"/>
  <c r="X719" i="4"/>
  <c r="Q718" i="4"/>
  <c r="P718" i="4"/>
  <c r="N718" i="4"/>
  <c r="L718" i="4"/>
  <c r="J718" i="4"/>
  <c r="X716" i="4"/>
  <c r="P715" i="4"/>
  <c r="N715" i="4"/>
  <c r="L715" i="4"/>
  <c r="J715" i="4"/>
  <c r="X713" i="4"/>
  <c r="N712" i="4"/>
  <c r="L712" i="4"/>
  <c r="J712" i="4"/>
  <c r="X710" i="4"/>
  <c r="P709" i="4"/>
  <c r="N709" i="4"/>
  <c r="L709" i="4"/>
  <c r="J709" i="4"/>
  <c r="X707" i="4"/>
  <c r="N706" i="4"/>
  <c r="L706" i="4"/>
  <c r="J706" i="4"/>
  <c r="X704" i="4"/>
  <c r="P703" i="4"/>
  <c r="N703" i="4"/>
  <c r="L703" i="4"/>
  <c r="J703" i="4"/>
  <c r="Q703" i="4" s="1"/>
  <c r="X701" i="4"/>
  <c r="P700" i="4"/>
  <c r="N700" i="4"/>
  <c r="L700" i="4"/>
  <c r="J700" i="4"/>
  <c r="Q700" i="4" s="1"/>
  <c r="X698" i="4"/>
  <c r="P697" i="4"/>
  <c r="N697" i="4"/>
  <c r="L697" i="4"/>
  <c r="J697" i="4"/>
  <c r="Q697" i="4" s="1"/>
  <c r="X695" i="4"/>
  <c r="P694" i="4"/>
  <c r="N694" i="4"/>
  <c r="L694" i="4"/>
  <c r="J694" i="4"/>
  <c r="Q694" i="4" s="1"/>
  <c r="T693" i="4"/>
  <c r="X690" i="4"/>
  <c r="P689" i="4"/>
  <c r="P685" i="4" s="1"/>
  <c r="E36" i="3" s="1"/>
  <c r="N689" i="4"/>
  <c r="L689" i="4"/>
  <c r="J689" i="4"/>
  <c r="J685" i="4" s="1"/>
  <c r="X687" i="4"/>
  <c r="P686" i="4"/>
  <c r="N686" i="4"/>
  <c r="N685" i="4" s="1"/>
  <c r="L686" i="4"/>
  <c r="L685" i="4" s="1"/>
  <c r="J686" i="4"/>
  <c r="Q686" i="4" s="1"/>
  <c r="T685" i="4"/>
  <c r="X682" i="4"/>
  <c r="P681" i="4"/>
  <c r="N681" i="4"/>
  <c r="L681" i="4"/>
  <c r="J681" i="4"/>
  <c r="X679" i="4"/>
  <c r="N678" i="4"/>
  <c r="L678" i="4"/>
  <c r="L677" i="4" s="1"/>
  <c r="J678" i="4"/>
  <c r="T677" i="4"/>
  <c r="N677" i="4"/>
  <c r="X674" i="4"/>
  <c r="P673" i="4"/>
  <c r="Q673" i="4" s="1"/>
  <c r="Q669" i="4" s="1"/>
  <c r="N673" i="4"/>
  <c r="L673" i="4"/>
  <c r="J673" i="4"/>
  <c r="J669" i="4" s="1"/>
  <c r="X671" i="4"/>
  <c r="P670" i="4"/>
  <c r="Q670" i="4" s="1"/>
  <c r="N670" i="4"/>
  <c r="L670" i="4"/>
  <c r="L669" i="4" s="1"/>
  <c r="J670" i="4"/>
  <c r="T669" i="4"/>
  <c r="N669" i="4"/>
  <c r="X666" i="4"/>
  <c r="P665" i="4"/>
  <c r="N665" i="4"/>
  <c r="N661" i="4" s="1"/>
  <c r="L665" i="4"/>
  <c r="J665" i="4"/>
  <c r="X663" i="4"/>
  <c r="N662" i="4"/>
  <c r="L662" i="4"/>
  <c r="L661" i="4" s="1"/>
  <c r="D33" i="3" s="1"/>
  <c r="J662" i="4"/>
  <c r="T661" i="4"/>
  <c r="X658" i="4"/>
  <c r="Q657" i="4"/>
  <c r="P657" i="4"/>
  <c r="N657" i="4"/>
  <c r="L657" i="4"/>
  <c r="J657" i="4"/>
  <c r="X655" i="4"/>
  <c r="P654" i="4"/>
  <c r="N654" i="4"/>
  <c r="N653" i="4" s="1"/>
  <c r="L654" i="4"/>
  <c r="J654" i="4"/>
  <c r="T653" i="4"/>
  <c r="L653" i="4"/>
  <c r="J653" i="4"/>
  <c r="X650" i="4"/>
  <c r="P649" i="4"/>
  <c r="N649" i="4"/>
  <c r="L649" i="4"/>
  <c r="J649" i="4"/>
  <c r="Q649" i="4" s="1"/>
  <c r="X647" i="4"/>
  <c r="Q646" i="4"/>
  <c r="Q645" i="4" s="1"/>
  <c r="F31" i="3" s="1"/>
  <c r="P646" i="4"/>
  <c r="N646" i="4"/>
  <c r="L646" i="4"/>
  <c r="L645" i="4" s="1"/>
  <c r="J646" i="4"/>
  <c r="J645" i="4" s="1"/>
  <c r="T645" i="4"/>
  <c r="P645" i="4"/>
  <c r="N645" i="4"/>
  <c r="X642" i="4"/>
  <c r="N641" i="4"/>
  <c r="L641" i="4"/>
  <c r="J641" i="4"/>
  <c r="X639" i="4"/>
  <c r="P638" i="4"/>
  <c r="N638" i="4"/>
  <c r="N637" i="4" s="1"/>
  <c r="L638" i="4"/>
  <c r="J638" i="4"/>
  <c r="Q638" i="4" s="1"/>
  <c r="T637" i="4"/>
  <c r="L637" i="4"/>
  <c r="X634" i="4"/>
  <c r="P633" i="4"/>
  <c r="Q633" i="4" s="1"/>
  <c r="N633" i="4"/>
  <c r="N623" i="4" s="1"/>
  <c r="L633" i="4"/>
  <c r="J633" i="4"/>
  <c r="X631" i="4"/>
  <c r="N630" i="4"/>
  <c r="L630" i="4"/>
  <c r="J630" i="4"/>
  <c r="X628" i="4"/>
  <c r="P627" i="4"/>
  <c r="N627" i="4"/>
  <c r="L627" i="4"/>
  <c r="J627" i="4"/>
  <c r="X625" i="4"/>
  <c r="Q624" i="4"/>
  <c r="P624" i="4"/>
  <c r="N624" i="4"/>
  <c r="L624" i="4"/>
  <c r="L623" i="4" s="1"/>
  <c r="J624" i="4"/>
  <c r="J623" i="4" s="1"/>
  <c r="T623" i="4"/>
  <c r="X620" i="4"/>
  <c r="N619" i="4"/>
  <c r="L619" i="4"/>
  <c r="J619" i="4"/>
  <c r="X617" i="4"/>
  <c r="P616" i="4"/>
  <c r="N616" i="4"/>
  <c r="L616" i="4"/>
  <c r="J616" i="4"/>
  <c r="X614" i="4"/>
  <c r="Q613" i="4"/>
  <c r="P613" i="4"/>
  <c r="N613" i="4"/>
  <c r="L613" i="4"/>
  <c r="J613" i="4"/>
  <c r="X611" i="4"/>
  <c r="P610" i="4"/>
  <c r="Q610" i="4" s="1"/>
  <c r="N610" i="4"/>
  <c r="L610" i="4"/>
  <c r="J610" i="4"/>
  <c r="X608" i="4"/>
  <c r="N607" i="4"/>
  <c r="L607" i="4"/>
  <c r="J607" i="4"/>
  <c r="X605" i="4"/>
  <c r="P604" i="4"/>
  <c r="N604" i="4"/>
  <c r="L604" i="4"/>
  <c r="J604" i="4"/>
  <c r="Q604" i="4" s="1"/>
  <c r="X602" i="4"/>
  <c r="Q601" i="4"/>
  <c r="P601" i="4"/>
  <c r="N601" i="4"/>
  <c r="L601" i="4"/>
  <c r="J601" i="4"/>
  <c r="X599" i="4"/>
  <c r="P598" i="4"/>
  <c r="Q598" i="4" s="1"/>
  <c r="N598" i="4"/>
  <c r="L598" i="4"/>
  <c r="J598" i="4"/>
  <c r="X596" i="4"/>
  <c r="N595" i="4"/>
  <c r="L595" i="4"/>
  <c r="J595" i="4"/>
  <c r="X593" i="4"/>
  <c r="P592" i="4"/>
  <c r="N592" i="4"/>
  <c r="L592" i="4"/>
  <c r="J592" i="4"/>
  <c r="X590" i="4"/>
  <c r="Q589" i="4"/>
  <c r="P589" i="4"/>
  <c r="N589" i="4"/>
  <c r="L589" i="4"/>
  <c r="L573" i="4" s="1"/>
  <c r="D28" i="3" s="1"/>
  <c r="J589" i="4"/>
  <c r="X587" i="4"/>
  <c r="P586" i="4"/>
  <c r="Q586" i="4" s="1"/>
  <c r="N586" i="4"/>
  <c r="L586" i="4"/>
  <c r="J586" i="4"/>
  <c r="X584" i="4"/>
  <c r="N583" i="4"/>
  <c r="L583" i="4"/>
  <c r="J583" i="4"/>
  <c r="X581" i="4"/>
  <c r="P580" i="4"/>
  <c r="N580" i="4"/>
  <c r="L580" i="4"/>
  <c r="J580" i="4"/>
  <c r="Q580" i="4" s="1"/>
  <c r="X578" i="4"/>
  <c r="Q577" i="4"/>
  <c r="P577" i="4"/>
  <c r="N577" i="4"/>
  <c r="L577" i="4"/>
  <c r="J577" i="4"/>
  <c r="X575" i="4"/>
  <c r="P574" i="4"/>
  <c r="N574" i="4"/>
  <c r="N573" i="4" s="1"/>
  <c r="L574" i="4"/>
  <c r="J574" i="4"/>
  <c r="T573" i="4"/>
  <c r="X570" i="4"/>
  <c r="P569" i="4"/>
  <c r="N569" i="4"/>
  <c r="L569" i="4"/>
  <c r="J569" i="4"/>
  <c r="X567" i="4"/>
  <c r="Q566" i="4"/>
  <c r="P566" i="4"/>
  <c r="N566" i="4"/>
  <c r="L566" i="4"/>
  <c r="J566" i="4"/>
  <c r="X564" i="4"/>
  <c r="P563" i="4"/>
  <c r="Q563" i="4" s="1"/>
  <c r="N563" i="4"/>
  <c r="L563" i="4"/>
  <c r="J563" i="4"/>
  <c r="X561" i="4"/>
  <c r="N560" i="4"/>
  <c r="L560" i="4"/>
  <c r="J560" i="4"/>
  <c r="X558" i="4"/>
  <c r="P557" i="4"/>
  <c r="N557" i="4"/>
  <c r="L557" i="4"/>
  <c r="J557" i="4"/>
  <c r="Q557" i="4" s="1"/>
  <c r="X555" i="4"/>
  <c r="Q554" i="4"/>
  <c r="P554" i="4"/>
  <c r="N554" i="4"/>
  <c r="L554" i="4"/>
  <c r="J554" i="4"/>
  <c r="X552" i="4"/>
  <c r="P551" i="4"/>
  <c r="Q551" i="4" s="1"/>
  <c r="N551" i="4"/>
  <c r="L551" i="4"/>
  <c r="J551" i="4"/>
  <c r="X549" i="4"/>
  <c r="N548" i="4"/>
  <c r="L548" i="4"/>
  <c r="J548" i="4"/>
  <c r="X546" i="4"/>
  <c r="P545" i="4"/>
  <c r="N545" i="4"/>
  <c r="L545" i="4"/>
  <c r="J545" i="4"/>
  <c r="X543" i="4"/>
  <c r="Q542" i="4"/>
  <c r="P542" i="4"/>
  <c r="N542" i="4"/>
  <c r="L542" i="4"/>
  <c r="J542" i="4"/>
  <c r="X540" i="4"/>
  <c r="P539" i="4"/>
  <c r="Q539" i="4" s="1"/>
  <c r="N539" i="4"/>
  <c r="L539" i="4"/>
  <c r="J539" i="4"/>
  <c r="X537" i="4"/>
  <c r="N536" i="4"/>
  <c r="N517" i="4" s="1"/>
  <c r="L536" i="4"/>
  <c r="J536" i="4"/>
  <c r="X534" i="4"/>
  <c r="N533" i="4"/>
  <c r="L533" i="4"/>
  <c r="J533" i="4"/>
  <c r="X531" i="4"/>
  <c r="Q530" i="4"/>
  <c r="P530" i="4"/>
  <c r="N530" i="4"/>
  <c r="L530" i="4"/>
  <c r="J530" i="4"/>
  <c r="X528" i="4"/>
  <c r="P527" i="4"/>
  <c r="Q527" i="4" s="1"/>
  <c r="N527" i="4"/>
  <c r="L527" i="4"/>
  <c r="J527" i="4"/>
  <c r="X525" i="4"/>
  <c r="N524" i="4"/>
  <c r="L524" i="4"/>
  <c r="J524" i="4"/>
  <c r="X522" i="4"/>
  <c r="N521" i="4"/>
  <c r="L521" i="4"/>
  <c r="J521" i="4"/>
  <c r="X519" i="4"/>
  <c r="Q518" i="4"/>
  <c r="P518" i="4"/>
  <c r="N518" i="4"/>
  <c r="L518" i="4"/>
  <c r="J518" i="4"/>
  <c r="T517" i="4"/>
  <c r="T516" i="4"/>
  <c r="X513" i="4"/>
  <c r="N512" i="4"/>
  <c r="L512" i="4"/>
  <c r="J512" i="4"/>
  <c r="X510" i="4"/>
  <c r="Q509" i="4"/>
  <c r="P509" i="4"/>
  <c r="N509" i="4"/>
  <c r="L509" i="4"/>
  <c r="L508" i="4" s="1"/>
  <c r="J509" i="4"/>
  <c r="T508" i="4"/>
  <c r="N508" i="4"/>
  <c r="X505" i="4"/>
  <c r="N504" i="4"/>
  <c r="L504" i="4"/>
  <c r="L500" i="4" s="1"/>
  <c r="L499" i="4" s="1"/>
  <c r="J504" i="4"/>
  <c r="X502" i="4"/>
  <c r="P501" i="4"/>
  <c r="N501" i="4"/>
  <c r="N500" i="4" s="1"/>
  <c r="L501" i="4"/>
  <c r="J501" i="4"/>
  <c r="T500" i="4"/>
  <c r="T499" i="4" s="1"/>
  <c r="T498" i="4" s="1"/>
  <c r="G22" i="3" s="1"/>
  <c r="N499" i="4"/>
  <c r="X495" i="4"/>
  <c r="P494" i="4"/>
  <c r="N494" i="4"/>
  <c r="L494" i="4"/>
  <c r="J494" i="4"/>
  <c r="X492" i="4"/>
  <c r="Q491" i="4"/>
  <c r="P491" i="4"/>
  <c r="N491" i="4"/>
  <c r="L491" i="4"/>
  <c r="J491" i="4"/>
  <c r="X489" i="4"/>
  <c r="Q488" i="4"/>
  <c r="P488" i="4"/>
  <c r="N488" i="4"/>
  <c r="L488" i="4"/>
  <c r="J488" i="4"/>
  <c r="X486" i="4"/>
  <c r="P485" i="4"/>
  <c r="N485" i="4"/>
  <c r="L485" i="4"/>
  <c r="J485" i="4"/>
  <c r="X483" i="4"/>
  <c r="N482" i="4"/>
  <c r="L482" i="4"/>
  <c r="L481" i="4" s="1"/>
  <c r="D21" i="3" s="1"/>
  <c r="J482" i="4"/>
  <c r="T481" i="4"/>
  <c r="G21" i="3" s="1"/>
  <c r="X471" i="4"/>
  <c r="P470" i="4"/>
  <c r="Q470" i="4" s="1"/>
  <c r="N470" i="4"/>
  <c r="L470" i="4"/>
  <c r="J470" i="4"/>
  <c r="X468" i="4"/>
  <c r="N467" i="4"/>
  <c r="L467" i="4"/>
  <c r="J467" i="4"/>
  <c r="X465" i="4"/>
  <c r="P464" i="4"/>
  <c r="N464" i="4"/>
  <c r="L464" i="4"/>
  <c r="J464" i="4"/>
  <c r="X459" i="4"/>
  <c r="P458" i="4"/>
  <c r="Q458" i="4" s="1"/>
  <c r="N458" i="4"/>
  <c r="L458" i="4"/>
  <c r="J458" i="4"/>
  <c r="X454" i="4"/>
  <c r="P453" i="4"/>
  <c r="Q453" i="4" s="1"/>
  <c r="N453" i="4"/>
  <c r="L453" i="4"/>
  <c r="J453" i="4"/>
  <c r="X448" i="4"/>
  <c r="N447" i="4"/>
  <c r="L447" i="4"/>
  <c r="J447" i="4"/>
  <c r="T446" i="4"/>
  <c r="J446" i="4"/>
  <c r="C20" i="3" s="1"/>
  <c r="X443" i="4"/>
  <c r="P442" i="4"/>
  <c r="Q442" i="4" s="1"/>
  <c r="N442" i="4"/>
  <c r="L442" i="4"/>
  <c r="J442" i="4"/>
  <c r="X438" i="4"/>
  <c r="Q437" i="4"/>
  <c r="P437" i="4"/>
  <c r="N437" i="4"/>
  <c r="L437" i="4"/>
  <c r="J437" i="4"/>
  <c r="X431" i="4"/>
  <c r="P430" i="4"/>
  <c r="N430" i="4"/>
  <c r="L430" i="4"/>
  <c r="J430" i="4"/>
  <c r="X426" i="4"/>
  <c r="N425" i="4"/>
  <c r="L425" i="4"/>
  <c r="J425" i="4"/>
  <c r="X420" i="4"/>
  <c r="Q419" i="4"/>
  <c r="P419" i="4"/>
  <c r="N419" i="4"/>
  <c r="L419" i="4"/>
  <c r="J419" i="4"/>
  <c r="X415" i="4"/>
  <c r="P414" i="4"/>
  <c r="Q414" i="4" s="1"/>
  <c r="N414" i="4"/>
  <c r="L414" i="4"/>
  <c r="J414" i="4"/>
  <c r="X409" i="4"/>
  <c r="N408" i="4"/>
  <c r="L408" i="4"/>
  <c r="J408" i="4"/>
  <c r="X406" i="4"/>
  <c r="N405" i="4"/>
  <c r="L405" i="4"/>
  <c r="J405" i="4"/>
  <c r="X403" i="4"/>
  <c r="P402" i="4"/>
  <c r="Q402" i="4" s="1"/>
  <c r="N402" i="4"/>
  <c r="L402" i="4"/>
  <c r="J402" i="4"/>
  <c r="X400" i="4"/>
  <c r="Q399" i="4"/>
  <c r="P399" i="4"/>
  <c r="N399" i="4"/>
  <c r="L399" i="4"/>
  <c r="J399" i="4"/>
  <c r="X397" i="4"/>
  <c r="N396" i="4"/>
  <c r="L396" i="4"/>
  <c r="L388" i="4" s="1"/>
  <c r="J396" i="4"/>
  <c r="X390" i="4"/>
  <c r="P389" i="4"/>
  <c r="N389" i="4"/>
  <c r="N388" i="4" s="1"/>
  <c r="L389" i="4"/>
  <c r="J389" i="4"/>
  <c r="T388" i="4"/>
  <c r="X385" i="4"/>
  <c r="Q384" i="4"/>
  <c r="P384" i="4"/>
  <c r="N384" i="4"/>
  <c r="L384" i="4"/>
  <c r="J384" i="4"/>
  <c r="X382" i="4"/>
  <c r="N381" i="4"/>
  <c r="L381" i="4"/>
  <c r="J381" i="4"/>
  <c r="P381" i="4" s="1"/>
  <c r="X375" i="4"/>
  <c r="N374" i="4"/>
  <c r="L374" i="4"/>
  <c r="J374" i="4"/>
  <c r="X369" i="4"/>
  <c r="Q368" i="4"/>
  <c r="P368" i="4"/>
  <c r="N368" i="4"/>
  <c r="L368" i="4"/>
  <c r="J368" i="4"/>
  <c r="X366" i="4"/>
  <c r="P365" i="4"/>
  <c r="N365" i="4"/>
  <c r="N364" i="4" s="1"/>
  <c r="L365" i="4"/>
  <c r="J365" i="4"/>
  <c r="T364" i="4"/>
  <c r="J364" i="4"/>
  <c r="X361" i="4"/>
  <c r="N360" i="4"/>
  <c r="L360" i="4"/>
  <c r="J360" i="4"/>
  <c r="X358" i="4"/>
  <c r="P357" i="4"/>
  <c r="Q357" i="4" s="1"/>
  <c r="N357" i="4"/>
  <c r="L357" i="4"/>
  <c r="J357" i="4"/>
  <c r="X353" i="4"/>
  <c r="Q352" i="4"/>
  <c r="P352" i="4"/>
  <c r="N352" i="4"/>
  <c r="L352" i="4"/>
  <c r="J352" i="4"/>
  <c r="X347" i="4"/>
  <c r="N346" i="4"/>
  <c r="L346" i="4"/>
  <c r="J346" i="4"/>
  <c r="X341" i="4"/>
  <c r="P340" i="4"/>
  <c r="N340" i="4"/>
  <c r="L340" i="4"/>
  <c r="J340" i="4"/>
  <c r="X338" i="4"/>
  <c r="Q337" i="4"/>
  <c r="P337" i="4"/>
  <c r="N337" i="4"/>
  <c r="L337" i="4"/>
  <c r="J337" i="4"/>
  <c r="X332" i="4"/>
  <c r="P331" i="4"/>
  <c r="Q331" i="4" s="1"/>
  <c r="N331" i="4"/>
  <c r="L331" i="4"/>
  <c r="J331" i="4"/>
  <c r="X326" i="4"/>
  <c r="P325" i="4"/>
  <c r="N325" i="4"/>
  <c r="L325" i="4"/>
  <c r="J325" i="4"/>
  <c r="X320" i="4"/>
  <c r="N319" i="4"/>
  <c r="L319" i="4"/>
  <c r="J319" i="4"/>
  <c r="X317" i="4"/>
  <c r="P316" i="4"/>
  <c r="Q316" i="4" s="1"/>
  <c r="N316" i="4"/>
  <c r="L316" i="4"/>
  <c r="J316" i="4"/>
  <c r="X311" i="4"/>
  <c r="Q310" i="4"/>
  <c r="P310" i="4"/>
  <c r="N310" i="4"/>
  <c r="L310" i="4"/>
  <c r="J310" i="4"/>
  <c r="T309" i="4"/>
  <c r="N309" i="4"/>
  <c r="L309" i="4"/>
  <c r="D17" i="3" s="1"/>
  <c r="X306" i="4"/>
  <c r="N305" i="4"/>
  <c r="L305" i="4"/>
  <c r="J305" i="4"/>
  <c r="X303" i="4"/>
  <c r="Q302" i="4"/>
  <c r="P302" i="4"/>
  <c r="N302" i="4"/>
  <c r="L302" i="4"/>
  <c r="J302" i="4"/>
  <c r="X300" i="4"/>
  <c r="P299" i="4"/>
  <c r="Q299" i="4" s="1"/>
  <c r="N299" i="4"/>
  <c r="L299" i="4"/>
  <c r="J299" i="4"/>
  <c r="X297" i="4"/>
  <c r="N296" i="4"/>
  <c r="L296" i="4"/>
  <c r="L295" i="4" s="1"/>
  <c r="J296" i="4"/>
  <c r="T295" i="4"/>
  <c r="G16" i="3" s="1"/>
  <c r="X292" i="4"/>
  <c r="P291" i="4"/>
  <c r="Q291" i="4" s="1"/>
  <c r="Q290" i="4" s="1"/>
  <c r="F15" i="3" s="1"/>
  <c r="N291" i="4"/>
  <c r="L291" i="4"/>
  <c r="L290" i="4" s="1"/>
  <c r="D15" i="3" s="1"/>
  <c r="J291" i="4"/>
  <c r="J290" i="4" s="1"/>
  <c r="T290" i="4"/>
  <c r="P290" i="4"/>
  <c r="N290" i="4"/>
  <c r="X287" i="4"/>
  <c r="P286" i="4"/>
  <c r="N286" i="4"/>
  <c r="L286" i="4"/>
  <c r="J286" i="4"/>
  <c r="X282" i="4"/>
  <c r="N281" i="4"/>
  <c r="L281" i="4"/>
  <c r="J281" i="4"/>
  <c r="X279" i="4"/>
  <c r="P278" i="4"/>
  <c r="Q278" i="4" s="1"/>
  <c r="N278" i="4"/>
  <c r="L278" i="4"/>
  <c r="J278" i="4"/>
  <c r="X276" i="4"/>
  <c r="Q275" i="4"/>
  <c r="P275" i="4"/>
  <c r="N275" i="4"/>
  <c r="L275" i="4"/>
  <c r="J275" i="4"/>
  <c r="X273" i="4"/>
  <c r="N272" i="4"/>
  <c r="L272" i="4"/>
  <c r="J272" i="4"/>
  <c r="P272" i="4" s="1"/>
  <c r="X270" i="4"/>
  <c r="N269" i="4"/>
  <c r="L269" i="4"/>
  <c r="J269" i="4"/>
  <c r="X264" i="4"/>
  <c r="Q263" i="4"/>
  <c r="P263" i="4"/>
  <c r="N263" i="4"/>
  <c r="L263" i="4"/>
  <c r="J263" i="4"/>
  <c r="X258" i="4"/>
  <c r="P257" i="4"/>
  <c r="Q257" i="4" s="1"/>
  <c r="N257" i="4"/>
  <c r="L257" i="4"/>
  <c r="J257" i="4"/>
  <c r="X255" i="4"/>
  <c r="N254" i="4"/>
  <c r="L254" i="4"/>
  <c r="J254" i="4"/>
  <c r="X249" i="4"/>
  <c r="N248" i="4"/>
  <c r="L248" i="4"/>
  <c r="J248" i="4"/>
  <c r="X243" i="4"/>
  <c r="P242" i="4"/>
  <c r="Q242" i="4" s="1"/>
  <c r="N242" i="4"/>
  <c r="L242" i="4"/>
  <c r="J242" i="4"/>
  <c r="X237" i="4"/>
  <c r="Q236" i="4"/>
  <c r="P236" i="4"/>
  <c r="N236" i="4"/>
  <c r="L236" i="4"/>
  <c r="J236" i="4"/>
  <c r="X231" i="4"/>
  <c r="N230" i="4"/>
  <c r="L230" i="4"/>
  <c r="J230" i="4"/>
  <c r="X225" i="4"/>
  <c r="P224" i="4"/>
  <c r="N224" i="4"/>
  <c r="L224" i="4"/>
  <c r="J224" i="4"/>
  <c r="X219" i="4"/>
  <c r="Q218" i="4"/>
  <c r="P218" i="4"/>
  <c r="N218" i="4"/>
  <c r="L218" i="4"/>
  <c r="J218" i="4"/>
  <c r="X216" i="4"/>
  <c r="P215" i="4"/>
  <c r="Q215" i="4" s="1"/>
  <c r="N215" i="4"/>
  <c r="L215" i="4"/>
  <c r="J215" i="4"/>
  <c r="X213" i="4"/>
  <c r="P212" i="4"/>
  <c r="N212" i="4"/>
  <c r="L212" i="4"/>
  <c r="J212" i="4"/>
  <c r="X207" i="4"/>
  <c r="N206" i="4"/>
  <c r="L206" i="4"/>
  <c r="L205" i="4" s="1"/>
  <c r="J206" i="4"/>
  <c r="T205" i="4"/>
  <c r="X202" i="4"/>
  <c r="P201" i="4"/>
  <c r="Q201" i="4" s="1"/>
  <c r="N201" i="4"/>
  <c r="L201" i="4"/>
  <c r="J201" i="4"/>
  <c r="X194" i="4"/>
  <c r="N193" i="4"/>
  <c r="L193" i="4"/>
  <c r="L192" i="4" s="1"/>
  <c r="D13" i="3" s="1"/>
  <c r="J193" i="4"/>
  <c r="T192" i="4"/>
  <c r="G13" i="3" s="1"/>
  <c r="X184" i="4"/>
  <c r="P183" i="4"/>
  <c r="Q183" i="4" s="1"/>
  <c r="N183" i="4"/>
  <c r="L183" i="4"/>
  <c r="J183" i="4"/>
  <c r="X178" i="4"/>
  <c r="P177" i="4"/>
  <c r="Q177" i="4" s="1"/>
  <c r="N177" i="4"/>
  <c r="L177" i="4"/>
  <c r="J177" i="4"/>
  <c r="X175" i="4"/>
  <c r="N174" i="4"/>
  <c r="L174" i="4"/>
  <c r="J174" i="4"/>
  <c r="X172" i="4"/>
  <c r="N171" i="4"/>
  <c r="L171" i="4"/>
  <c r="J171" i="4"/>
  <c r="P171" i="4" s="1"/>
  <c r="X167" i="4"/>
  <c r="P166" i="4"/>
  <c r="Q166" i="4" s="1"/>
  <c r="N166" i="4"/>
  <c r="L166" i="4"/>
  <c r="J166" i="4"/>
  <c r="X162" i="4"/>
  <c r="Q161" i="4"/>
  <c r="P161" i="4"/>
  <c r="N161" i="4"/>
  <c r="L161" i="4"/>
  <c r="J161" i="4"/>
  <c r="X156" i="4"/>
  <c r="P155" i="4"/>
  <c r="N155" i="4"/>
  <c r="N154" i="4" s="1"/>
  <c r="L155" i="4"/>
  <c r="L154" i="4" s="1"/>
  <c r="D12" i="3" s="1"/>
  <c r="J155" i="4"/>
  <c r="T154" i="4"/>
  <c r="X148" i="4"/>
  <c r="Q147" i="4"/>
  <c r="P147" i="4"/>
  <c r="N147" i="4"/>
  <c r="L147" i="4"/>
  <c r="J147" i="4"/>
  <c r="X141" i="4"/>
  <c r="P140" i="4"/>
  <c r="Q140" i="4" s="1"/>
  <c r="N140" i="4"/>
  <c r="L140" i="4"/>
  <c r="J140" i="4"/>
  <c r="X135" i="4"/>
  <c r="N134" i="4"/>
  <c r="L134" i="4"/>
  <c r="J134" i="4"/>
  <c r="X132" i="4"/>
  <c r="N131" i="4"/>
  <c r="L131" i="4"/>
  <c r="J131" i="4"/>
  <c r="X121" i="4"/>
  <c r="P120" i="4"/>
  <c r="Q120" i="4" s="1"/>
  <c r="N120" i="4"/>
  <c r="L120" i="4"/>
  <c r="J120" i="4"/>
  <c r="X114" i="4"/>
  <c r="Q113" i="4"/>
  <c r="P113" i="4"/>
  <c r="N113" i="4"/>
  <c r="L113" i="4"/>
  <c r="J113" i="4"/>
  <c r="X108" i="4"/>
  <c r="N107" i="4"/>
  <c r="L107" i="4"/>
  <c r="J107" i="4"/>
  <c r="X102" i="4"/>
  <c r="P101" i="4"/>
  <c r="N101" i="4"/>
  <c r="L101" i="4"/>
  <c r="J101" i="4"/>
  <c r="X96" i="4"/>
  <c r="Q95" i="4"/>
  <c r="P95" i="4"/>
  <c r="N95" i="4"/>
  <c r="L95" i="4"/>
  <c r="L82" i="4" s="1"/>
  <c r="J95" i="4"/>
  <c r="X90" i="4"/>
  <c r="P89" i="4"/>
  <c r="Q89" i="4" s="1"/>
  <c r="N89" i="4"/>
  <c r="L89" i="4"/>
  <c r="J89" i="4"/>
  <c r="X84" i="4"/>
  <c r="P83" i="4"/>
  <c r="N83" i="4"/>
  <c r="L83" i="4"/>
  <c r="J83" i="4"/>
  <c r="T82" i="4"/>
  <c r="J82" i="4"/>
  <c r="X79" i="4"/>
  <c r="Q78" i="4"/>
  <c r="P78" i="4"/>
  <c r="N78" i="4"/>
  <c r="L78" i="4"/>
  <c r="J78" i="4"/>
  <c r="X73" i="4"/>
  <c r="P72" i="4"/>
  <c r="Q72" i="4" s="1"/>
  <c r="N72" i="4"/>
  <c r="L72" i="4"/>
  <c r="J72" i="4"/>
  <c r="X68" i="4"/>
  <c r="N67" i="4"/>
  <c r="L67" i="4"/>
  <c r="J67" i="4"/>
  <c r="X62" i="4"/>
  <c r="N61" i="4"/>
  <c r="L61" i="4"/>
  <c r="L60" i="4" s="1"/>
  <c r="J61" i="4"/>
  <c r="T60" i="4"/>
  <c r="X54" i="4"/>
  <c r="P53" i="4"/>
  <c r="Q53" i="4" s="1"/>
  <c r="N53" i="4"/>
  <c r="L53" i="4"/>
  <c r="J53" i="4"/>
  <c r="X46" i="4"/>
  <c r="N45" i="4"/>
  <c r="L45" i="4"/>
  <c r="J45" i="4"/>
  <c r="X38" i="4"/>
  <c r="N37" i="4"/>
  <c r="L37" i="4"/>
  <c r="J37" i="4"/>
  <c r="P37" i="4" s="1"/>
  <c r="X33" i="4"/>
  <c r="P32" i="4"/>
  <c r="Q32" i="4" s="1"/>
  <c r="N32" i="4"/>
  <c r="L32" i="4"/>
  <c r="J32" i="4"/>
  <c r="X26" i="4"/>
  <c r="Q25" i="4"/>
  <c r="P25" i="4"/>
  <c r="N25" i="4"/>
  <c r="L25" i="4"/>
  <c r="J25" i="4"/>
  <c r="X19" i="4"/>
  <c r="P18" i="4"/>
  <c r="N18" i="4"/>
  <c r="L18" i="4"/>
  <c r="J18" i="4"/>
  <c r="X12" i="4"/>
  <c r="N11" i="4"/>
  <c r="L11" i="4"/>
  <c r="L10" i="4" s="1"/>
  <c r="J11" i="4"/>
  <c r="T10" i="4"/>
  <c r="T9" i="4" s="1"/>
  <c r="X4" i="4"/>
  <c r="G75" i="3"/>
  <c r="D75" i="3"/>
  <c r="C75" i="3"/>
  <c r="G74" i="3"/>
  <c r="G73" i="3"/>
  <c r="G72" i="3"/>
  <c r="G71" i="3"/>
  <c r="D70" i="3"/>
  <c r="C70" i="3"/>
  <c r="G68" i="3"/>
  <c r="D68" i="3"/>
  <c r="C68" i="3"/>
  <c r="G67" i="3"/>
  <c r="D67" i="3"/>
  <c r="G66" i="3"/>
  <c r="G65" i="3"/>
  <c r="F64" i="3"/>
  <c r="E64" i="3"/>
  <c r="D64" i="3"/>
  <c r="C64" i="3"/>
  <c r="G63" i="3"/>
  <c r="C63" i="3"/>
  <c r="G62" i="3"/>
  <c r="E62" i="3"/>
  <c r="D62" i="3"/>
  <c r="C62" i="3"/>
  <c r="G61" i="3"/>
  <c r="C61" i="3"/>
  <c r="G60" i="3"/>
  <c r="D60" i="3"/>
  <c r="G59" i="3"/>
  <c r="D59" i="3"/>
  <c r="G58" i="3"/>
  <c r="F58" i="3"/>
  <c r="C58" i="3"/>
  <c r="G57" i="3"/>
  <c r="G55" i="3"/>
  <c r="D55" i="3"/>
  <c r="G53" i="3"/>
  <c r="D53" i="3"/>
  <c r="C53" i="3"/>
  <c r="G52" i="3"/>
  <c r="D52" i="3"/>
  <c r="G51" i="3"/>
  <c r="G49" i="3"/>
  <c r="G47" i="3"/>
  <c r="D47" i="3"/>
  <c r="G46" i="3"/>
  <c r="D46" i="3"/>
  <c r="G45" i="3"/>
  <c r="D45" i="3"/>
  <c r="G44" i="3"/>
  <c r="E44" i="3"/>
  <c r="D44" i="3"/>
  <c r="C44" i="3"/>
  <c r="G43" i="3"/>
  <c r="D43" i="3"/>
  <c r="G42" i="3"/>
  <c r="D42" i="3"/>
  <c r="C42" i="3"/>
  <c r="G41" i="3"/>
  <c r="F41" i="3"/>
  <c r="E41" i="3"/>
  <c r="D41" i="3"/>
  <c r="C41" i="3"/>
  <c r="G40" i="3"/>
  <c r="D40" i="3"/>
  <c r="C40" i="3"/>
  <c r="G39" i="3"/>
  <c r="C39" i="3"/>
  <c r="G38" i="3"/>
  <c r="D38" i="3"/>
  <c r="G37" i="3"/>
  <c r="G36" i="3"/>
  <c r="D36" i="3"/>
  <c r="C36" i="3"/>
  <c r="G35" i="3"/>
  <c r="D35" i="3"/>
  <c r="G34" i="3"/>
  <c r="F34" i="3"/>
  <c r="D34" i="3"/>
  <c r="C34" i="3"/>
  <c r="G33" i="3"/>
  <c r="G32" i="3"/>
  <c r="D32" i="3"/>
  <c r="C32" i="3"/>
  <c r="G31" i="3"/>
  <c r="E31" i="3"/>
  <c r="D31" i="3"/>
  <c r="C31" i="3"/>
  <c r="G30" i="3"/>
  <c r="D30" i="3"/>
  <c r="G29" i="3"/>
  <c r="D29" i="3"/>
  <c r="C29" i="3"/>
  <c r="G28" i="3"/>
  <c r="G27" i="3"/>
  <c r="G26" i="3"/>
  <c r="G25" i="3"/>
  <c r="D25" i="3"/>
  <c r="G24" i="3"/>
  <c r="D24" i="3"/>
  <c r="G23" i="3"/>
  <c r="G20" i="3"/>
  <c r="G19" i="3"/>
  <c r="D19" i="3"/>
  <c r="G18" i="3"/>
  <c r="C18" i="3"/>
  <c r="G17" i="3"/>
  <c r="D16" i="3"/>
  <c r="G15" i="3"/>
  <c r="E15" i="3"/>
  <c r="C15" i="3"/>
  <c r="G14" i="3"/>
  <c r="D14" i="3"/>
  <c r="G12" i="3"/>
  <c r="G11" i="3"/>
  <c r="D11" i="3"/>
  <c r="C11" i="3"/>
  <c r="G10" i="3"/>
  <c r="D10" i="3"/>
  <c r="K60" i="1"/>
  <c r="K55" i="1"/>
  <c r="K50" i="1"/>
  <c r="H33" i="1"/>
  <c r="H30" i="1"/>
  <c r="K7" i="1"/>
  <c r="A3" i="1" a="1"/>
  <c r="A3" i="1" s="1"/>
  <c r="A7" i="1" l="1"/>
  <c r="A4" i="1" a="1"/>
  <c r="A4" i="1" s="1"/>
  <c r="A8" i="1" s="1"/>
  <c r="T8" i="4"/>
  <c r="G8" i="3"/>
  <c r="A6" i="1"/>
  <c r="P67" i="4"/>
  <c r="Q67" i="4" s="1"/>
  <c r="P388" i="4"/>
  <c r="E19" i="3" s="1"/>
  <c r="P623" i="4"/>
  <c r="E29" i="3" s="1"/>
  <c r="G9" i="3"/>
  <c r="D23" i="3"/>
  <c r="L9" i="4"/>
  <c r="D9" i="3"/>
  <c r="P82" i="4"/>
  <c r="E11" i="3" s="1"/>
  <c r="P281" i="4"/>
  <c r="Q281" i="4" s="1"/>
  <c r="P364" i="4"/>
  <c r="E18" i="3" s="1"/>
  <c r="J205" i="4"/>
  <c r="C14" i="3" s="1"/>
  <c r="P206" i="4"/>
  <c r="P205" i="4" s="1"/>
  <c r="E14" i="3" s="1"/>
  <c r="L364" i="4"/>
  <c r="D18" i="3" s="1"/>
  <c r="L446" i="4"/>
  <c r="D20" i="3" s="1"/>
  <c r="J309" i="4"/>
  <c r="C17" i="3" s="1"/>
  <c r="P319" i="4"/>
  <c r="P309" i="4" s="1"/>
  <c r="E17" i="3" s="1"/>
  <c r="Q637" i="4"/>
  <c r="F30" i="3" s="1"/>
  <c r="J743" i="4"/>
  <c r="C38" i="3" s="1"/>
  <c r="P747" i="4"/>
  <c r="P743" i="4" s="1"/>
  <c r="E38" i="3" s="1"/>
  <c r="P787" i="4"/>
  <c r="P786" i="4" s="1"/>
  <c r="E45" i="3" s="1"/>
  <c r="J786" i="4"/>
  <c r="N802" i="4"/>
  <c r="P895" i="4"/>
  <c r="P894" i="4" s="1"/>
  <c r="E55" i="3" s="1"/>
  <c r="J894" i="4"/>
  <c r="C55" i="3" s="1"/>
  <c r="Q1317" i="4"/>
  <c r="Q11" i="4"/>
  <c r="Q134" i="4"/>
  <c r="J481" i="4"/>
  <c r="C21" i="3" s="1"/>
  <c r="P500" i="4"/>
  <c r="Q512" i="4"/>
  <c r="Q508" i="4" s="1"/>
  <c r="F25" i="3" s="1"/>
  <c r="Q524" i="4"/>
  <c r="P524" i="4"/>
  <c r="Q574" i="4"/>
  <c r="Q685" i="4"/>
  <c r="F36" i="3" s="1"/>
  <c r="Q766" i="4"/>
  <c r="Q765" i="4" s="1"/>
  <c r="F40" i="3" s="1"/>
  <c r="P765" i="4"/>
  <c r="E40" i="3" s="1"/>
  <c r="P863" i="4"/>
  <c r="Q863" i="4" s="1"/>
  <c r="Q1329" i="4"/>
  <c r="J154" i="4"/>
  <c r="C12" i="3" s="1"/>
  <c r="N205" i="4"/>
  <c r="Q269" i="4"/>
  <c r="Q365" i="4"/>
  <c r="P595" i="4"/>
  <c r="Q595" i="4" s="1"/>
  <c r="Q619" i="4"/>
  <c r="P619" i="4"/>
  <c r="Q689" i="4"/>
  <c r="Q776" i="4"/>
  <c r="Q775" i="4" s="1"/>
  <c r="F42" i="3" s="1"/>
  <c r="P775" i="4"/>
  <c r="E42" i="3" s="1"/>
  <c r="P874" i="4"/>
  <c r="P870" i="4" s="1"/>
  <c r="E52" i="3" s="1"/>
  <c r="J870" i="4"/>
  <c r="C52" i="3" s="1"/>
  <c r="Q1235" i="4"/>
  <c r="G70" i="3"/>
  <c r="N10" i="4"/>
  <c r="J60" i="4"/>
  <c r="C10" i="3" s="1"/>
  <c r="Q107" i="4"/>
  <c r="N192" i="4"/>
  <c r="Q230" i="4"/>
  <c r="N295" i="4"/>
  <c r="N481" i="4"/>
  <c r="P504" i="4"/>
  <c r="Q504" i="4" s="1"/>
  <c r="J508" i="4"/>
  <c r="C25" i="3" s="1"/>
  <c r="P548" i="4"/>
  <c r="Q548" i="4" s="1"/>
  <c r="J573" i="4"/>
  <c r="C28" i="3" s="1"/>
  <c r="P890" i="4"/>
  <c r="Q890" i="4" s="1"/>
  <c r="T902" i="4"/>
  <c r="G56" i="3" s="1"/>
  <c r="N902" i="4"/>
  <c r="Q1050" i="4"/>
  <c r="J10" i="4"/>
  <c r="P11" i="4"/>
  <c r="Q131" i="4"/>
  <c r="P134" i="4"/>
  <c r="Q174" i="4"/>
  <c r="P193" i="4"/>
  <c r="P192" i="4" s="1"/>
  <c r="E13" i="3" s="1"/>
  <c r="P254" i="4"/>
  <c r="Q254" i="4" s="1"/>
  <c r="P296" i="4"/>
  <c r="Q405" i="4"/>
  <c r="P408" i="4"/>
  <c r="Q408" i="4" s="1"/>
  <c r="Q447" i="4"/>
  <c r="P482" i="4"/>
  <c r="P481" i="4" s="1"/>
  <c r="E21" i="3" s="1"/>
  <c r="P512" i="4"/>
  <c r="P508" i="4" s="1"/>
  <c r="E25" i="3" s="1"/>
  <c r="P533" i="4"/>
  <c r="Q533" i="4" s="1"/>
  <c r="P630" i="4"/>
  <c r="Q630" i="4" s="1"/>
  <c r="Q623" i="4" s="1"/>
  <c r="F29" i="3" s="1"/>
  <c r="Q1128" i="4"/>
  <c r="C77" i="3"/>
  <c r="N60" i="4"/>
  <c r="Q83" i="4"/>
  <c r="J192" i="4"/>
  <c r="C13" i="3" s="1"/>
  <c r="Q212" i="4"/>
  <c r="P269" i="4"/>
  <c r="Q286" i="4"/>
  <c r="J295" i="4"/>
  <c r="C16" i="3" s="1"/>
  <c r="P305" i="4"/>
  <c r="Q305" i="4" s="1"/>
  <c r="Q325" i="4"/>
  <c r="P374" i="4"/>
  <c r="Q374" i="4" s="1"/>
  <c r="P425" i="4"/>
  <c r="Q425" i="4" s="1"/>
  <c r="Q464" i="4"/>
  <c r="P467" i="4"/>
  <c r="Q467" i="4" s="1"/>
  <c r="Q592" i="4"/>
  <c r="Q616" i="4"/>
  <c r="Q641" i="4"/>
  <c r="P641" i="4"/>
  <c r="P637" i="4" s="1"/>
  <c r="E30" i="3" s="1"/>
  <c r="P653" i="4"/>
  <c r="E32" i="3" s="1"/>
  <c r="Q654" i="4"/>
  <c r="Q653" i="4" s="1"/>
  <c r="F32" i="3" s="1"/>
  <c r="N693" i="4"/>
  <c r="N516" i="4" s="1"/>
  <c r="N498" i="4" s="1"/>
  <c r="P706" i="4"/>
  <c r="Q706" i="4" s="1"/>
  <c r="P712" i="4"/>
  <c r="Q712" i="4" s="1"/>
  <c r="L751" i="4"/>
  <c r="D39" i="3" s="1"/>
  <c r="N826" i="4"/>
  <c r="P879" i="4"/>
  <c r="P878" i="4" s="1"/>
  <c r="E53" i="3" s="1"/>
  <c r="P1095" i="4"/>
  <c r="Q18" i="4"/>
  <c r="P61" i="4"/>
  <c r="P60" i="4" s="1"/>
  <c r="E10" i="3" s="1"/>
  <c r="Q101" i="4"/>
  <c r="P107" i="4"/>
  <c r="Q155" i="4"/>
  <c r="Q224" i="4"/>
  <c r="P230" i="4"/>
  <c r="Q340" i="4"/>
  <c r="P346" i="4"/>
  <c r="Q346" i="4" s="1"/>
  <c r="Q389" i="4"/>
  <c r="J388" i="4"/>
  <c r="C19" i="3" s="1"/>
  <c r="P396" i="4"/>
  <c r="Q396" i="4" s="1"/>
  <c r="N446" i="4"/>
  <c r="Q485" i="4"/>
  <c r="Q501" i="4"/>
  <c r="J500" i="4"/>
  <c r="J517" i="4"/>
  <c r="Q536" i="4"/>
  <c r="P536" i="4"/>
  <c r="Q545" i="4"/>
  <c r="Q569" i="4"/>
  <c r="P583" i="4"/>
  <c r="P573" i="4" s="1"/>
  <c r="E28" i="3" s="1"/>
  <c r="P607" i="4"/>
  <c r="Q607" i="4" s="1"/>
  <c r="J677" i="4"/>
  <c r="C35" i="3" s="1"/>
  <c r="Q678" i="4"/>
  <c r="Q677" i="4" s="1"/>
  <c r="F35" i="3" s="1"/>
  <c r="P678" i="4"/>
  <c r="P677" i="4" s="1"/>
  <c r="E35" i="3" s="1"/>
  <c r="Q730" i="4"/>
  <c r="Q879" i="4"/>
  <c r="Q878" i="4" s="1"/>
  <c r="F53" i="3" s="1"/>
  <c r="G50" i="3"/>
  <c r="Q37" i="4"/>
  <c r="P45" i="4"/>
  <c r="Q45" i="4" s="1"/>
  <c r="N82" i="4"/>
  <c r="P131" i="4"/>
  <c r="Q171" i="4"/>
  <c r="P174" i="4"/>
  <c r="P154" i="4" s="1"/>
  <c r="E12" i="3" s="1"/>
  <c r="P248" i="4"/>
  <c r="Q248" i="4" s="1"/>
  <c r="Q272" i="4"/>
  <c r="P360" i="4"/>
  <c r="Q360" i="4" s="1"/>
  <c r="Q381" i="4"/>
  <c r="P405" i="4"/>
  <c r="Q430" i="4"/>
  <c r="P447" i="4"/>
  <c r="Q494" i="4"/>
  <c r="L517" i="4"/>
  <c r="P521" i="4"/>
  <c r="Q560" i="4"/>
  <c r="P560" i="4"/>
  <c r="Q627" i="4"/>
  <c r="P662" i="4"/>
  <c r="P661" i="4" s="1"/>
  <c r="E33" i="3" s="1"/>
  <c r="J661" i="4"/>
  <c r="C33" i="3" s="1"/>
  <c r="L693" i="4"/>
  <c r="D37" i="3" s="1"/>
  <c r="J791" i="4"/>
  <c r="C46" i="3" s="1"/>
  <c r="P792" i="4"/>
  <c r="Q845" i="4"/>
  <c r="L1112" i="4"/>
  <c r="D71" i="3" s="1"/>
  <c r="Q739" i="4"/>
  <c r="P797" i="4"/>
  <c r="J796" i="4"/>
  <c r="C47" i="3" s="1"/>
  <c r="P804" i="4"/>
  <c r="J803" i="4"/>
  <c r="P827" i="4"/>
  <c r="J826" i="4"/>
  <c r="C51" i="3" s="1"/>
  <c r="P904" i="4"/>
  <c r="J903" i="4"/>
  <c r="Q954" i="4"/>
  <c r="Q996" i="4"/>
  <c r="Q1038" i="4"/>
  <c r="Q709" i="4"/>
  <c r="Q782" i="4"/>
  <c r="Q781" i="4" s="1"/>
  <c r="L803" i="4"/>
  <c r="L826" i="4"/>
  <c r="D51" i="3" s="1"/>
  <c r="L903" i="4"/>
  <c r="P1020" i="4"/>
  <c r="E63" i="3" s="1"/>
  <c r="L1037" i="4"/>
  <c r="P1089" i="4"/>
  <c r="E68" i="3" s="1"/>
  <c r="Q1090" i="4"/>
  <c r="Q1089" i="4" s="1"/>
  <c r="F68" i="3" s="1"/>
  <c r="N1094" i="4"/>
  <c r="Q1140" i="4"/>
  <c r="L1222" i="4"/>
  <c r="D72" i="3" s="1"/>
  <c r="J637" i="4"/>
  <c r="C30" i="3" s="1"/>
  <c r="Q727" i="4"/>
  <c r="Q761" i="4"/>
  <c r="N780" i="4"/>
  <c r="L929" i="4"/>
  <c r="D58" i="3" s="1"/>
  <c r="Q972" i="4"/>
  <c r="P1301" i="4"/>
  <c r="E74" i="3" s="1"/>
  <c r="Q1302" i="4"/>
  <c r="Q665" i="4"/>
  <c r="P669" i="4"/>
  <c r="E34" i="3" s="1"/>
  <c r="Q681" i="4"/>
  <c r="Q715" i="4"/>
  <c r="P752" i="4"/>
  <c r="P884" i="4"/>
  <c r="J883" i="4"/>
  <c r="C54" i="3" s="1"/>
  <c r="Q916" i="4"/>
  <c r="P929" i="4"/>
  <c r="E58" i="3" s="1"/>
  <c r="J693" i="4"/>
  <c r="C37" i="3" s="1"/>
  <c r="Q807" i="4"/>
  <c r="Q851" i="4"/>
  <c r="L883" i="4"/>
  <c r="D54" i="3" s="1"/>
  <c r="Q922" i="4"/>
  <c r="Q1009" i="4"/>
  <c r="F62" i="3" s="1"/>
  <c r="J1094" i="4"/>
  <c r="C69" i="3" s="1"/>
  <c r="Q1105" i="4"/>
  <c r="Q1116" i="4"/>
  <c r="Q1305" i="4"/>
  <c r="J937" i="4"/>
  <c r="C59" i="3" s="1"/>
  <c r="J948" i="4"/>
  <c r="C60" i="3" s="1"/>
  <c r="J1037" i="4"/>
  <c r="Q1053" i="4"/>
  <c r="Q1065" i="4"/>
  <c r="Q1076" i="4"/>
  <c r="Q1096" i="4"/>
  <c r="Q1108" i="4"/>
  <c r="Q1119" i="4"/>
  <c r="Q1131" i="4"/>
  <c r="Q1143" i="4"/>
  <c r="Q1155" i="4"/>
  <c r="Q1167" i="4"/>
  <c r="Q1179" i="4"/>
  <c r="Q1191" i="4"/>
  <c r="Q1203" i="4"/>
  <c r="Q1215" i="4"/>
  <c r="J1222" i="4"/>
  <c r="C72" i="3" s="1"/>
  <c r="Q1226" i="4"/>
  <c r="Q1238" i="4"/>
  <c r="Q1250" i="4"/>
  <c r="Q1262" i="4"/>
  <c r="Q1273" i="4"/>
  <c r="Q1285" i="4"/>
  <c r="Q1297" i="4"/>
  <c r="Q1308" i="4"/>
  <c r="Q1320" i="4"/>
  <c r="Q1332" i="4"/>
  <c r="Q1344" i="4"/>
  <c r="Q1356" i="4"/>
  <c r="Q1367" i="4"/>
  <c r="Q1379" i="4"/>
  <c r="P916" i="4"/>
  <c r="P938" i="4"/>
  <c r="P937" i="4" s="1"/>
  <c r="E59" i="3" s="1"/>
  <c r="P949" i="4"/>
  <c r="P948" i="4" s="1"/>
  <c r="E60" i="3" s="1"/>
  <c r="P960" i="4"/>
  <c r="Q960" i="4" s="1"/>
  <c r="P972" i="4"/>
  <c r="P984" i="4"/>
  <c r="Q984" i="4" s="1"/>
  <c r="P996" i="4"/>
  <c r="P1038" i="4"/>
  <c r="P1050" i="4"/>
  <c r="P1062" i="4"/>
  <c r="Q1062" i="4" s="1"/>
  <c r="P1073" i="4"/>
  <c r="Q1073" i="4" s="1"/>
  <c r="P1085" i="4"/>
  <c r="Q1085" i="4" s="1"/>
  <c r="P1105" i="4"/>
  <c r="P1116" i="4"/>
  <c r="P1128" i="4"/>
  <c r="P1140" i="4"/>
  <c r="P1112" i="4" s="1"/>
  <c r="E71" i="3" s="1"/>
  <c r="P1152" i="4"/>
  <c r="Q1152" i="4" s="1"/>
  <c r="P1164" i="4"/>
  <c r="Q1164" i="4" s="1"/>
  <c r="P1176" i="4"/>
  <c r="Q1176" i="4" s="1"/>
  <c r="P1188" i="4"/>
  <c r="Q1188" i="4" s="1"/>
  <c r="P1200" i="4"/>
  <c r="Q1200" i="4" s="1"/>
  <c r="P1212" i="4"/>
  <c r="Q1212" i="4" s="1"/>
  <c r="P1223" i="4"/>
  <c r="P1235" i="4"/>
  <c r="P1247" i="4"/>
  <c r="Q1247" i="4" s="1"/>
  <c r="P1259" i="4"/>
  <c r="Q1259" i="4" s="1"/>
  <c r="P1270" i="4"/>
  <c r="P1266" i="4" s="1"/>
  <c r="E73" i="3" s="1"/>
  <c r="P1282" i="4"/>
  <c r="Q1282" i="4" s="1"/>
  <c r="P1294" i="4"/>
  <c r="Q1294" i="4" s="1"/>
  <c r="P1305" i="4"/>
  <c r="P1317" i="4"/>
  <c r="P1329" i="4"/>
  <c r="P1341" i="4"/>
  <c r="Q1341" i="4" s="1"/>
  <c r="P1353" i="4"/>
  <c r="Q1353" i="4" s="1"/>
  <c r="P1376" i="4"/>
  <c r="Q1376" i="4" s="1"/>
  <c r="J1069" i="4"/>
  <c r="C67" i="3" s="1"/>
  <c r="J1112" i="4"/>
  <c r="C71" i="3" s="1"/>
  <c r="J1266" i="4"/>
  <c r="C73" i="3" s="1"/>
  <c r="J1301" i="4"/>
  <c r="C74" i="3" s="1"/>
  <c r="P1382" i="4"/>
  <c r="Q1382" i="4" s="1"/>
  <c r="G29" i="1"/>
  <c r="Q693" i="4" l="1"/>
  <c r="F37" i="3" s="1"/>
  <c r="Q1112" i="4"/>
  <c r="F71" i="3" s="1"/>
  <c r="Q1069" i="4"/>
  <c r="F67" i="3" s="1"/>
  <c r="Q1037" i="4"/>
  <c r="J802" i="4"/>
  <c r="C50" i="3"/>
  <c r="J1036" i="4"/>
  <c r="C65" i="3" s="1"/>
  <c r="C66" i="3"/>
  <c r="P517" i="4"/>
  <c r="Q206" i="4"/>
  <c r="Q205" i="4" s="1"/>
  <c r="F14" i="3" s="1"/>
  <c r="P953" i="4"/>
  <c r="E61" i="3" s="1"/>
  <c r="P796" i="4"/>
  <c r="E47" i="3" s="1"/>
  <c r="Q797" i="4"/>
  <c r="Q796" i="4" s="1"/>
  <c r="F47" i="3" s="1"/>
  <c r="P1366" i="4"/>
  <c r="E75" i="3" s="1"/>
  <c r="J902" i="4"/>
  <c r="C56" i="3" s="1"/>
  <c r="C57" i="3"/>
  <c r="P446" i="4"/>
  <c r="E20" i="3" s="1"/>
  <c r="Q583" i="4"/>
  <c r="Q787" i="4"/>
  <c r="Q786" i="4" s="1"/>
  <c r="F45" i="3" s="1"/>
  <c r="Q319" i="4"/>
  <c r="Q309" i="4" s="1"/>
  <c r="F17" i="3" s="1"/>
  <c r="Q1301" i="4"/>
  <c r="F74" i="3" s="1"/>
  <c r="Q388" i="4"/>
  <c r="F19" i="3" s="1"/>
  <c r="Q446" i="4"/>
  <c r="F20" i="3" s="1"/>
  <c r="Q953" i="4"/>
  <c r="F61" i="3" s="1"/>
  <c r="L516" i="4"/>
  <c r="D27" i="3"/>
  <c r="J499" i="4"/>
  <c r="C24" i="3"/>
  <c r="P693" i="4"/>
  <c r="E37" i="3" s="1"/>
  <c r="L8" i="4"/>
  <c r="D8" i="3"/>
  <c r="Q573" i="4"/>
  <c r="F28" i="3" s="1"/>
  <c r="Q482" i="4"/>
  <c r="Q481" i="4" s="1"/>
  <c r="F21" i="3" s="1"/>
  <c r="P1222" i="4"/>
  <c r="E72" i="3" s="1"/>
  <c r="Q1366" i="4"/>
  <c r="F75" i="3" s="1"/>
  <c r="Q1095" i="4"/>
  <c r="L1036" i="4"/>
  <c r="D65" i="3" s="1"/>
  <c r="D66" i="3"/>
  <c r="Q904" i="4"/>
  <c r="Q903" i="4" s="1"/>
  <c r="P903" i="4"/>
  <c r="Q662" i="4"/>
  <c r="Q661" i="4" s="1"/>
  <c r="F33" i="3" s="1"/>
  <c r="Q154" i="4"/>
  <c r="F12" i="3" s="1"/>
  <c r="Q874" i="4"/>
  <c r="Q870" i="4" s="1"/>
  <c r="F52" i="3" s="1"/>
  <c r="P295" i="4"/>
  <c r="E16" i="3" s="1"/>
  <c r="P10" i="4"/>
  <c r="Q747" i="4"/>
  <c r="Q743" i="4" s="1"/>
  <c r="F38" i="3" s="1"/>
  <c r="Q61" i="4"/>
  <c r="Q60" i="4" s="1"/>
  <c r="F10" i="3" s="1"/>
  <c r="Q949" i="4"/>
  <c r="Q948" i="4" s="1"/>
  <c r="F60" i="3" s="1"/>
  <c r="Q296" i="4"/>
  <c r="Q295" i="4" s="1"/>
  <c r="F16" i="3" s="1"/>
  <c r="J780" i="4"/>
  <c r="C43" i="3" s="1"/>
  <c r="C45" i="3"/>
  <c r="L802" i="4"/>
  <c r="D50" i="3"/>
  <c r="P803" i="4"/>
  <c r="Q804" i="4"/>
  <c r="Q803" i="4" s="1"/>
  <c r="J516" i="4"/>
  <c r="C26" i="3" s="1"/>
  <c r="C27" i="3"/>
  <c r="E24" i="3"/>
  <c r="P499" i="4"/>
  <c r="Q10" i="4"/>
  <c r="P1094" i="4"/>
  <c r="E69" i="3" s="1"/>
  <c r="E70" i="3"/>
  <c r="N801" i="4"/>
  <c r="Q752" i="4"/>
  <c r="Q751" i="4" s="1"/>
  <c r="F39" i="3" s="1"/>
  <c r="P751" i="4"/>
  <c r="E39" i="3" s="1"/>
  <c r="Q500" i="4"/>
  <c r="P1069" i="4"/>
  <c r="E67" i="3" s="1"/>
  <c r="T801" i="4"/>
  <c r="G48" i="3" s="1"/>
  <c r="P1037" i="4"/>
  <c r="Q938" i="4"/>
  <c r="Q937" i="4" s="1"/>
  <c r="F59" i="3" s="1"/>
  <c r="Q1223" i="4"/>
  <c r="Q1222" i="4" s="1"/>
  <c r="F72" i="3" s="1"/>
  <c r="Q1270" i="4"/>
  <c r="Q1266" i="4" s="1"/>
  <c r="F73" i="3" s="1"/>
  <c r="Q82" i="4"/>
  <c r="F11" i="3" s="1"/>
  <c r="Q521" i="4"/>
  <c r="Q517" i="4" s="1"/>
  <c r="J9" i="4"/>
  <c r="C9" i="3"/>
  <c r="N9" i="4"/>
  <c r="N8" i="4" s="1"/>
  <c r="Q364" i="4"/>
  <c r="F18" i="3" s="1"/>
  <c r="Q895" i="4"/>
  <c r="Q894" i="4" s="1"/>
  <c r="F55" i="3" s="1"/>
  <c r="T7" i="4"/>
  <c r="G6" i="3" s="1"/>
  <c r="G7" i="3"/>
  <c r="P883" i="4"/>
  <c r="E54" i="3" s="1"/>
  <c r="Q884" i="4"/>
  <c r="Q883" i="4" s="1"/>
  <c r="F54" i="3" s="1"/>
  <c r="F44" i="3"/>
  <c r="L902" i="4"/>
  <c r="D56" i="3" s="1"/>
  <c r="D57" i="3"/>
  <c r="L1094" i="4"/>
  <c r="D69" i="3" s="1"/>
  <c r="P826" i="4"/>
  <c r="E51" i="3" s="1"/>
  <c r="Q827" i="4"/>
  <c r="Q826" i="4" s="1"/>
  <c r="F51" i="3" s="1"/>
  <c r="P791" i="4"/>
  <c r="Q792" i="4"/>
  <c r="Q791" i="4" s="1"/>
  <c r="F46" i="3" s="1"/>
  <c r="Q193" i="4"/>
  <c r="Q192" i="4" s="1"/>
  <c r="F13" i="3" s="1"/>
  <c r="A14" i="1"/>
  <c r="A11" i="1"/>
  <c r="A5" i="1" a="1"/>
  <c r="A5" i="1" s="1"/>
  <c r="A9" i="1" s="1"/>
  <c r="A13" i="1"/>
  <c r="A10" i="1"/>
  <c r="C79" i="3"/>
  <c r="G31" i="1"/>
  <c r="F31" i="1"/>
  <c r="B79" i="3"/>
  <c r="G32" i="1"/>
  <c r="C80" i="3"/>
  <c r="F32" i="1"/>
  <c r="B80" i="3"/>
  <c r="H32" i="1" l="1"/>
  <c r="H31" i="1"/>
  <c r="G30" i="1"/>
  <c r="G33" i="1" s="1"/>
  <c r="C78" i="3"/>
  <c r="C81" i="3" s="1"/>
  <c r="Q802" i="4"/>
  <c r="F50" i="3"/>
  <c r="Q902" i="4"/>
  <c r="F56" i="3" s="1"/>
  <c r="F57" i="3"/>
  <c r="N7" i="4"/>
  <c r="P1036" i="4"/>
  <c r="E65" i="3" s="1"/>
  <c r="E66" i="3"/>
  <c r="P9" i="4"/>
  <c r="E9" i="3"/>
  <c r="J801" i="4"/>
  <c r="C48" i="3" s="1"/>
  <c r="C49" i="3"/>
  <c r="E46" i="3"/>
  <c r="P780" i="4"/>
  <c r="E43" i="3" s="1"/>
  <c r="Q9" i="4"/>
  <c r="F9" i="3"/>
  <c r="L801" i="4"/>
  <c r="D48" i="3" s="1"/>
  <c r="D49" i="3"/>
  <c r="Q1094" i="4"/>
  <c r="F69" i="3" s="1"/>
  <c r="F70" i="3"/>
  <c r="Q1036" i="4"/>
  <c r="F65" i="3" s="1"/>
  <c r="F66" i="3"/>
  <c r="J8" i="4"/>
  <c r="C8" i="3"/>
  <c r="E23" i="3"/>
  <c r="J498" i="4"/>
  <c r="C22" i="3" s="1"/>
  <c r="C23" i="3"/>
  <c r="P802" i="4"/>
  <c r="E50" i="3"/>
  <c r="L7" i="4"/>
  <c r="D6" i="3" s="1"/>
  <c r="D7" i="3"/>
  <c r="Q780" i="4"/>
  <c r="F43" i="3" s="1"/>
  <c r="Q516" i="4"/>
  <c r="F26" i="3" s="1"/>
  <c r="F27" i="3"/>
  <c r="Q499" i="4"/>
  <c r="F24" i="3"/>
  <c r="A12" i="1"/>
  <c r="A15" i="1"/>
  <c r="D26" i="3"/>
  <c r="L498" i="4"/>
  <c r="D22" i="3" s="1"/>
  <c r="P516" i="4"/>
  <c r="E26" i="3" s="1"/>
  <c r="E27" i="3"/>
  <c r="P902" i="4"/>
  <c r="E56" i="3" s="1"/>
  <c r="E57" i="3"/>
  <c r="P801" i="4" l="1"/>
  <c r="E48" i="3" s="1"/>
  <c r="E49" i="3"/>
  <c r="Q498" i="4"/>
  <c r="F22" i="3" s="1"/>
  <c r="F23" i="3"/>
  <c r="Q801" i="4"/>
  <c r="F48" i="3" s="1"/>
  <c r="F49" i="3"/>
  <c r="P498" i="4"/>
  <c r="E22" i="3" s="1"/>
  <c r="P8" i="4"/>
  <c r="E8" i="3"/>
  <c r="J7" i="4"/>
  <c r="C6" i="3" s="1"/>
  <c r="C7" i="3"/>
  <c r="Q8" i="4"/>
  <c r="F8" i="3"/>
  <c r="P7" i="4" l="1"/>
  <c r="E6" i="3" s="1"/>
  <c r="E7" i="3"/>
  <c r="Q7" i="4"/>
  <c r="F6" i="3" s="1"/>
  <c r="F7" i="3"/>
</calcChain>
</file>

<file path=xl/sharedStrings.xml><?xml version="1.0" encoding="utf-8"?>
<sst xmlns="http://schemas.openxmlformats.org/spreadsheetml/2006/main" count="3969" uniqueCount="1219">
  <si>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</si>
  <si>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</si>
  <si>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</si>
  <si>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</si>
  <si>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</si>
  <si>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</si>
  <si>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</si>
  <si>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</si>
  <si>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</si>
  <si>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</si>
  <si>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</si>
  <si>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</si>
  <si>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</si>
  <si>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</si>
  <si>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</si>
  <si>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</si>
  <si>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</si>
  <si>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</si>
  <si>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</si>
  <si>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</si>
  <si>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</si>
  <si>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</si>
  <si>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</si>
  <si>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</si>
  <si>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Ztratné:</t>
  </si>
  <si>
    <t>Callida</t>
  </si>
  <si>
    <t>technický řádek</t>
  </si>
  <si>
    <t>ITEORDER</t>
  </si>
  <si>
    <t>IDENT</t>
  </si>
  <si>
    <t>ITECODE</t>
  </si>
  <si>
    <t>ITEDESCR</t>
  </si>
  <si>
    <t>ITEUNIT</t>
  </si>
  <si>
    <t>Q</t>
  </si>
  <si>
    <t>UNITPRICE</t>
  </si>
  <si>
    <t>UNITWEIGHT</t>
  </si>
  <si>
    <t>UNITRUBBISH</t>
  </si>
  <si>
    <t>VATRATE</t>
  </si>
  <si>
    <t>PP</t>
  </si>
  <si>
    <t>VV</t>
  </si>
  <si>
    <t>COMMENT</t>
  </si>
  <si>
    <t>CU</t>
  </si>
  <si>
    <t>POL</t>
  </si>
  <si>
    <t>Set Column width to</t>
  </si>
  <si>
    <t>CENOVÁ NABÍDKA</t>
  </si>
  <si>
    <t>ZÁKLADNÍ INFORMACE O ZAKÁZCE</t>
  </si>
  <si>
    <t>Plynová kotelna MŠ SEVERÁČEK Zábřeh</t>
  </si>
  <si>
    <t>číslo: Juránková 26/04</t>
  </si>
  <si>
    <t>Základní informace</t>
  </si>
  <si>
    <t>Adresa:</t>
  </si>
  <si>
    <t>Datum zahájení:</t>
  </si>
  <si>
    <t>Rok:</t>
  </si>
  <si>
    <t>Datum dokončení:</t>
  </si>
  <si>
    <t>KONTAKTNÍ INFORMACE</t>
  </si>
  <si>
    <t>Typ firmy</t>
  </si>
  <si>
    <t>Název</t>
  </si>
  <si>
    <t>Kontaktní osoby</t>
  </si>
  <si>
    <t>Telefon</t>
  </si>
  <si>
    <t>Zpracovatel</t>
  </si>
  <si>
    <t>Pavel Kubela</t>
  </si>
  <si>
    <t>Investor</t>
  </si>
  <si>
    <t>Město Zábřeh</t>
  </si>
  <si>
    <t>Projektant</t>
  </si>
  <si>
    <t>Juránková Kateřina, Ing.</t>
  </si>
  <si>
    <t>REALIZAČNÍ TÝM</t>
  </si>
  <si>
    <t>Funkce člena</t>
  </si>
  <si>
    <t>Jméno</t>
  </si>
  <si>
    <t>Kontaktní informace</t>
  </si>
  <si>
    <t>---</t>
  </si>
  <si>
    <t>Celkem (bez DPH):</t>
  </si>
  <si>
    <t>Kč</t>
  </si>
  <si>
    <t>DPH:</t>
  </si>
  <si>
    <t>Celkem (včetně DPH):</t>
  </si>
  <si>
    <t>Za zhotovitele</t>
  </si>
  <si>
    <t>Za objednatele</t>
  </si>
  <si>
    <t>Jméno:</t>
  </si>
  <si>
    <t>Datum:</t>
  </si>
  <si>
    <t>Podpis:</t>
  </si>
  <si>
    <t>Poznámka:</t>
  </si>
  <si>
    <t>/ název zakázky</t>
  </si>
  <si>
    <t>číslo zakázky: Juránková 26/04</t>
  </si>
  <si>
    <t>Komentář zakázky</t>
  </si>
  <si>
    <t>DSP</t>
  </si>
  <si>
    <t>/ název verze</t>
  </si>
  <si>
    <t>Komentář k položkovému rozpočtu:</t>
  </si>
  <si>
    <t>REKAPITULACE</t>
  </si>
  <si>
    <t>Kód stavebního objektu</t>
  </si>
  <si>
    <t>Popis objektu</t>
  </si>
  <si>
    <t>Kód zatřízení</t>
  </si>
  <si>
    <t>Zatřídění</t>
  </si>
  <si>
    <t>D.1.2.2</t>
  </si>
  <si>
    <t>ZTI</t>
  </si>
  <si>
    <t>D.1.2.3a</t>
  </si>
  <si>
    <t>Plynovodní přípojka</t>
  </si>
  <si>
    <t>D.1.2.3b</t>
  </si>
  <si>
    <t>Plynová zařízení</t>
  </si>
  <si>
    <t>D.1.2.4</t>
  </si>
  <si>
    <t>Ústřední vytápění</t>
  </si>
  <si>
    <t>SO 01</t>
  </si>
  <si>
    <t>Stavební část</t>
  </si>
  <si>
    <t>SO 02-01</t>
  </si>
  <si>
    <t>Osvětlení technické místnosti</t>
  </si>
  <si>
    <t>SO 02-02</t>
  </si>
  <si>
    <t>Zabezpečení technické místnosti</t>
  </si>
  <si>
    <t>SO 02-03</t>
  </si>
  <si>
    <t>VRN - Vedlejší rozpočtové náklady</t>
  </si>
  <si>
    <t>S</t>
  </si>
  <si>
    <t>S: Stavba</t>
  </si>
  <si>
    <t>S/SSO-01</t>
  </si>
  <si>
    <t>SSO-01: Stavební část</t>
  </si>
  <si>
    <t>S/SSO-01/SO 01</t>
  </si>
  <si>
    <t>SO 01: Stavební část</t>
  </si>
  <si>
    <t>S/SSO-01/SO 01/001</t>
  </si>
  <si>
    <t>001: Zemní práce</t>
  </si>
  <si>
    <t>S/SSO-01/SO 01/005</t>
  </si>
  <si>
    <t>005: Komunikace</t>
  </si>
  <si>
    <t>S/SSO-01/SO 01/006</t>
  </si>
  <si>
    <t>006: Úpravy povrchu</t>
  </si>
  <si>
    <t>S/SSO-01/SO 01/009</t>
  </si>
  <si>
    <t>009: Ostatní konstrukce a práce</t>
  </si>
  <si>
    <t>S/SSO-01/SO 01/0094</t>
  </si>
  <si>
    <t>0094: Lešení</t>
  </si>
  <si>
    <t>S/SSO-01/SO 01/0096</t>
  </si>
  <si>
    <t>0096: Bourací práce</t>
  </si>
  <si>
    <t>S/SSO-01/SO 01/099</t>
  </si>
  <si>
    <t>099: Přesun hmot HSV</t>
  </si>
  <si>
    <t>S/SSO-01/SO 01/751</t>
  </si>
  <si>
    <t>751: Vzduchotechnika</t>
  </si>
  <si>
    <t>S/SSO-01/SO 01/763</t>
  </si>
  <si>
    <t>763: Sádrokartonové konstrukce</t>
  </si>
  <si>
    <t>S/SSO-01/SO 01/766</t>
  </si>
  <si>
    <t>766: Konstrukce truhlářské</t>
  </si>
  <si>
    <t>S/SSO-01/SO 01/776</t>
  </si>
  <si>
    <t>776: Podlahy povlakové</t>
  </si>
  <si>
    <t>S/SSO-01/SO 01/784</t>
  </si>
  <si>
    <t>784: Malby</t>
  </si>
  <si>
    <t>S/SSO-01/SO 01/VRN</t>
  </si>
  <si>
    <t>VRN: Vedlejší rozpočtové náklady</t>
  </si>
  <si>
    <t>S/SSO-02</t>
  </si>
  <si>
    <t>SSO-02: Elektroinstalace</t>
  </si>
  <si>
    <t>S/SSO-02/SO 02-01</t>
  </si>
  <si>
    <t>SO 02-01: Osvětlení technické místnosti</t>
  </si>
  <si>
    <t>S/SSO-02/SO 02-01/A.</t>
  </si>
  <si>
    <t>A.: Svítidla</t>
  </si>
  <si>
    <t>S/SSO-02/SO 02-01/B.</t>
  </si>
  <si>
    <t>B.: Vypínače</t>
  </si>
  <si>
    <t>S/SSO-02/SO 02-02</t>
  </si>
  <si>
    <t>SO 02-02: Zabezpečení technické místnosti</t>
  </si>
  <si>
    <t>S/SSO-02/SO 02-02/A_00.</t>
  </si>
  <si>
    <t>A_00.: Kabelové trasy</t>
  </si>
  <si>
    <t>S/SSO-02/SO 02-02/B_00.</t>
  </si>
  <si>
    <t>B_00.: Vodiče, kabely</t>
  </si>
  <si>
    <t>S/SSO-02/SO 02-02/C_00.</t>
  </si>
  <si>
    <t>C_00.: Elektroinstalační přístroje</t>
  </si>
  <si>
    <t>S/SSO-02/SO 02-02/D-01</t>
  </si>
  <si>
    <t>D-01: Ústředna poruchové signalizace</t>
  </si>
  <si>
    <t>S/SSO-02/SO 02-02/D-02</t>
  </si>
  <si>
    <t>D-02: UG81 - Detekce úniku plynu</t>
  </si>
  <si>
    <t>S/SSO-02/SO 02-02/D-03</t>
  </si>
  <si>
    <t>D-03: CO81 - Detekce koncentrace CO</t>
  </si>
  <si>
    <t>S/SSO-02/SO 02-02/D-04</t>
  </si>
  <si>
    <t>D-04: GSM modem</t>
  </si>
  <si>
    <t>S/SSO-02/SO 02-02/D-05</t>
  </si>
  <si>
    <t>D-05: SB81 - Bezpečnostní tlačítko nouzového vypnutí</t>
  </si>
  <si>
    <t>S/SSO-02/SO 02-02/D-06</t>
  </si>
  <si>
    <t>D-06: SK81 - Kvitovací tlačítko (potvrzení poruchy)</t>
  </si>
  <si>
    <t>S/SSO-02/SO 02-02/D-07</t>
  </si>
  <si>
    <t>D-07: HL81 - Výstražné svítidlo poruchy, stroboskopické</t>
  </si>
  <si>
    <t>S/SSO-02/SO 02-02/E.</t>
  </si>
  <si>
    <t>E.: RK - Rozvaděč technické místnosti</t>
  </si>
  <si>
    <t>S/SSO-02/SO 02-02/F.</t>
  </si>
  <si>
    <t>F.: Úprava v rozvaděči RH</t>
  </si>
  <si>
    <t>S/SSO-02/SO 02-02/G.</t>
  </si>
  <si>
    <t>G.: Ukončení vodičů, kabelů</t>
  </si>
  <si>
    <t>S/SSO-02/SO 02-02/H_00.</t>
  </si>
  <si>
    <t>H_00.: Přesun hmot</t>
  </si>
  <si>
    <t>S/SSO-02/SO 02-02/I.</t>
  </si>
  <si>
    <t>I.: HZS - Nastavení, oživení por.signalizace, zaškolení obsluhy</t>
  </si>
  <si>
    <t>S/SSO-02/SO 02-02/J.</t>
  </si>
  <si>
    <t>J.: Revize</t>
  </si>
  <si>
    <t>S/SSO-02/SO 02-03</t>
  </si>
  <si>
    <t>SO 02-03: VRN - Vedlejší rozpočtové náklady</t>
  </si>
  <si>
    <t>S/SSO-02/SO 02-03/A_01.</t>
  </si>
  <si>
    <t>A_01.: Dokumentace</t>
  </si>
  <si>
    <t>S/SSO-02/SO 02-03/D_00.</t>
  </si>
  <si>
    <t>D_00.: Podružný materiál</t>
  </si>
  <si>
    <t>S/SSO-02/SO 02-03/E_00.</t>
  </si>
  <si>
    <t>E_00.: Doprava</t>
  </si>
  <si>
    <t>S/SSO-02/SO 02-03/F_00.</t>
  </si>
  <si>
    <t>F_00.: Pomocné stavební práce při elektromontážích</t>
  </si>
  <si>
    <t>S/SSO-03</t>
  </si>
  <si>
    <t>SSO-03: TZB</t>
  </si>
  <si>
    <t>S/SSO-03/D.1.2.2</t>
  </si>
  <si>
    <t>D.1.2.2: ZTI</t>
  </si>
  <si>
    <t>S/SSO-03/D.1.2.2/721</t>
  </si>
  <si>
    <t>721: Zdravotechnika - vnitřní kanalizace</t>
  </si>
  <si>
    <t>S/SSO-03/D.1.2.2/722</t>
  </si>
  <si>
    <t>722: Zdravotechnika - vnitřní vodovod</t>
  </si>
  <si>
    <t>S/SSO-03/D.1.2.2/724</t>
  </si>
  <si>
    <t>724: Zdravotechnika - strojní vybavení</t>
  </si>
  <si>
    <t>S/SSO-03/D.1.2.2/732</t>
  </si>
  <si>
    <t>732: Ústřední vytápění - strojovny</t>
  </si>
  <si>
    <t>S/SSO-03/D.1.2.2/734</t>
  </si>
  <si>
    <t>734: Ústřední vytápění - armatury</t>
  </si>
  <si>
    <t>S/SSO-03/D.1.2.2/HZS.</t>
  </si>
  <si>
    <t>HZS.: Hodinové zúčtovací sazby</t>
  </si>
  <si>
    <t>S/SSO-03/D.1.2.3a</t>
  </si>
  <si>
    <t>D.1.2.3a: Plynovodní přípojka</t>
  </si>
  <si>
    <t>S/SSO-03/D.1.2.3a/001</t>
  </si>
  <si>
    <t>S/SSO-03/D.1.2.3a/005</t>
  </si>
  <si>
    <t>S/SSO-03/D.1.2.3a/008</t>
  </si>
  <si>
    <t>008: Vedení dálková a přípojná</t>
  </si>
  <si>
    <t>S/SSO-03/D.1.2.3a/0997</t>
  </si>
  <si>
    <t>0997: Doprava suti a vybouraných hmot</t>
  </si>
  <si>
    <t>S/SSO-03/D.1.2.3a/23-M</t>
  </si>
  <si>
    <t>23-M: Montáže potrubí</t>
  </si>
  <si>
    <t>S/SSO-03/D.1.2.3a/723</t>
  </si>
  <si>
    <t>723: Zdravotechnika - vnitřní plynovod</t>
  </si>
  <si>
    <t>S/SSO-03/D.1.2.3a/HZS.</t>
  </si>
  <si>
    <t>S/SSO-03/D.1.2.3a/VRN1</t>
  </si>
  <si>
    <t>VRN1: Průzkumné, zeměměřičské a projektové práce</t>
  </si>
  <si>
    <t>S/SSO-03/D.1.2.3b</t>
  </si>
  <si>
    <t>D.1.2.3b: Plynová zařízení</t>
  </si>
  <si>
    <t>S/SSO-03/D.1.2.3b/723</t>
  </si>
  <si>
    <t>S/SSO-03/D.1.2.3b/783_00</t>
  </si>
  <si>
    <t>783_00: Dokončovací práce - nátěry</t>
  </si>
  <si>
    <t>S/SSO-03/D.1.2.3b/HZS.</t>
  </si>
  <si>
    <t>S/SSO-03/D.1.2.4</t>
  </si>
  <si>
    <t>D.1.2.4: Ústřední vytápění</t>
  </si>
  <si>
    <t>S/SSO-03/D.1.2.4/713</t>
  </si>
  <si>
    <t>713: Izolace tepelné</t>
  </si>
  <si>
    <t>S/SSO-03/D.1.2.4/731</t>
  </si>
  <si>
    <t>731: Ústřední vytápění - kotelny</t>
  </si>
  <si>
    <t>S/SSO-03/D.1.2.4/732</t>
  </si>
  <si>
    <t>S/SSO-03/D.1.2.4/733</t>
  </si>
  <si>
    <t>733: Ústřední vytápění - rozvodné potrubí</t>
  </si>
  <si>
    <t>S/SSO-03/D.1.2.4/734</t>
  </si>
  <si>
    <t>S/SSO-03/D.1.2.4/HZS.</t>
  </si>
  <si>
    <t xml:space="preserve">Plynová kotelna MŠ SEVERÁČEK Zábřeh -DSP </t>
  </si>
  <si>
    <t>Stavba</t>
  </si>
  <si>
    <t>Skupina objektů</t>
  </si>
  <si>
    <t>Objekt</t>
  </si>
  <si>
    <t>Oddíl</t>
  </si>
  <si>
    <t>SP</t>
  </si>
  <si>
    <t>121112003</t>
  </si>
  <si>
    <t>Sejmutí ornice tl vrstvy do 200 mm ručně</t>
  </si>
  <si>
    <t>m2</t>
  </si>
  <si>
    <t>CS ÚRS 2026 01</t>
  </si>
  <si>
    <t>Sejmutí ornice ručně při souvislé ploše, tl. vrstvy do 200 mm</t>
  </si>
  <si>
    <t>Výkres č. 1</t>
  </si>
  <si>
    <t>Zpevněná plocha - dle "POZN. 1";       2,00*1,00</t>
  </si>
  <si>
    <t>Dle pol. obrubníky;       4,00*0,25</t>
  </si>
  <si>
    <t>131213701</t>
  </si>
  <si>
    <t>Hloubení nezapažených jam v soudržných horninách třídy těžitelnosti I skupiny 3 ručně</t>
  </si>
  <si>
    <t>m3</t>
  </si>
  <si>
    <t>Hloubení nezapažených jam ručně s urovnáním dna do předepsaného profilu a spádu v hornině třídy těžitelnosti I skupiny 3 soudržných</t>
  </si>
  <si>
    <t>Zpevněná plocha - dle "POZN. 1";       2,00*1,00*(0,50-0,20)</t>
  </si>
  <si>
    <t>Dle pol. obrubníky;       4,00*0,25*(0,50-0,20)</t>
  </si>
  <si>
    <t>181912112</t>
  </si>
  <si>
    <t>Úprava pláně v hornině třídy těžitelnosti I skupiny 3 se zhutněním ručně</t>
  </si>
  <si>
    <t>Úprava pláně vyrovnáním výškových rozdílů ručně v hornině třídy těžitelnosti I skupiny 3 se zhutněním</t>
  </si>
  <si>
    <t>174111101</t>
  </si>
  <si>
    <t>Zásyp jam, šachet rýh nebo kolem objektů sypaninou se zhutněním ručně</t>
  </si>
  <si>
    <t>Zásyp sypaninou z jakékoliv horniny ručně s uložením výkopku ve vrstvách se zhutněním jam, šachet, rýh nebo kolem objektů v těchto vykopávkách</t>
  </si>
  <si>
    <t>Dle pol. obrubníky;       4,00*0,10*0,50</t>
  </si>
  <si>
    <t>167151101</t>
  </si>
  <si>
    <t>Nakládání výkopku z hornin třídy těžitelnosti I skupiny 1 až 3 do 100 m3</t>
  </si>
  <si>
    <t>Nakládání, skládání a překládání neulehlého výkopku nebo sypaniny strojně nakládání, množství do 100 m3, z horniny třídy těžitelnosti I, skupiny 1 až 3</t>
  </si>
  <si>
    <t>Na meziskládku</t>
  </si>
  <si>
    <t>Dle pol. výkopy;         3,00*0,20+0,90</t>
  </si>
  <si>
    <t>Z meziskládky</t>
  </si>
  <si>
    <t>Dle pol. zásyp;          0,200</t>
  </si>
  <si>
    <t>162351104</t>
  </si>
  <si>
    <t>Vodorovné přemístění přes 500 do 1000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</si>
  <si>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</si>
  <si>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</si>
  <si>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</si>
  <si>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</si>
  <si>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Meziskládka</t>
  </si>
  <si>
    <t>596211120</t>
  </si>
  <si>
    <t>Kladení zámkové dlažby komunikací pro pěší ručně tl 60 mm skupiny B pl do 50 m2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</si>
  <si>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B, pro plochy do 50 m2</t>
  </si>
  <si>
    <t>Zpevněná plocha - dle "POZN. 1";       2,00*1,00+0,40</t>
  </si>
  <si>
    <t>H</t>
  </si>
  <si>
    <t>59245018</t>
  </si>
  <si>
    <t>dlažba skladebná betonová 200x100mm tl 60mm přírodní</t>
  </si>
  <si>
    <t>564760101</t>
  </si>
  <si>
    <t>Podklad nebo kryt z kameniva hrubého drceného vel. 0-32 mm plochy do 100 m2 tl 200 mm</t>
  </si>
  <si>
    <t>Podklad nebo kryt z kameniva hrubého drceného vel. 0-32 mm s rozprostřením a zhutněním plochy jednotlivě do 100 m2, po zhutnění tl. 200 mm</t>
  </si>
  <si>
    <t>Zpevněná plocha - dle "POZN. 1";       2,00*1,00*2</t>
  </si>
  <si>
    <t>919726122</t>
  </si>
  <si>
    <t>Geotextilie pro ochranu, separaci a filtraci netkaná měrná hm přes 200 do 300 g/m2</t>
  </si>
  <si>
    <t>Geotextilie netkaná pro ochranu, separaci nebo filtraci měrná hmotnost přes 200 do 300 g/m2</t>
  </si>
  <si>
    <t>612325302</t>
  </si>
  <si>
    <t>Vápenocementová štuková omítka ostění nebo nadpraží</t>
  </si>
  <si>
    <t>Vápenocementová omítka ostění nebo nadpraží štuková dvouvrstvá</t>
  </si>
  <si>
    <t>Pro vně dveře dle "POZN. 2";         (1,80+2,85*2)*(0,40+0,10*2)</t>
  </si>
  <si>
    <t>619995001</t>
  </si>
  <si>
    <t>Začištění omítek kolem oken, dveří, podlah nebo obkladů</t>
  </si>
  <si>
    <t>m</t>
  </si>
  <si>
    <t>Začištění omítek (s dodáním hmot) kolem oken, dveří, podlah, obkladů apod.</t>
  </si>
  <si>
    <t>Vně dveře dle "POZN. 2;         1,0*(1,80+2,85)*2*2</t>
  </si>
  <si>
    <t>622525104</t>
  </si>
  <si>
    <t>Tenkovrstvá omítka malých ploch přes 0,5 do 1 m2 na stěnách</t>
  </si>
  <si>
    <t>kus</t>
  </si>
  <si>
    <t>Omítka tenkovrstvá jednotlivých malých ploch silikátová, akrylátová, silikonová nebo silikonsilikátová stěn, plochy jednotlivě přes 0,5 do 1,0 m2</t>
  </si>
  <si>
    <t>Vně dveře dle "POZN. 2" - oprava fasády;         1,0*3,0</t>
  </si>
  <si>
    <t>631311131</t>
  </si>
  <si>
    <t>Doplnění dosavadních mazanin betonem prostým plochy do 1 m2 tloušťky přes 80 mm</t>
  </si>
  <si>
    <t>Doplnění dosavadních mazanin prostým betonem s dodáním hmot, bez potěru, plochy jednotlivě do 1 m2 a tl. přes 80 mm</t>
  </si>
  <si>
    <t>M.č.1.14 - oprava podlahy dle "POZN. "4";      2,28*0,20*0,20</t>
  </si>
  <si>
    <t>631312141</t>
  </si>
  <si>
    <t>Doplnění rýh v dosavadních mazaninách betonem prostým</t>
  </si>
  <si>
    <t>Doplnění dosavadních mazanin prostým betonem s dodáním hmot, bez potěru, plochy jednotlivě rýh v dosavadních mazaninách</t>
  </si>
  <si>
    <t>M.č.1.14 - oprava podlahy dle "POZN. "4";      1,00*1,00*0,15</t>
  </si>
  <si>
    <t>631362021</t>
  </si>
  <si>
    <t>Výztuž mazanin svařovanými sítěmi Kari</t>
  </si>
  <si>
    <t>t</t>
  </si>
  <si>
    <t>Výztuž mazanin ze svařovaných sítí z drátů typu KARI</t>
  </si>
  <si>
    <t>Síť KARI 6/100x6/100 = 4,335 kg/m2</t>
  </si>
  <si>
    <t>M.č.1.14 - oprava podlahy dle "POZN. "4";      1,00*1,00*4,335*1,20*0,001*2</t>
  </si>
  <si>
    <t>632451411</t>
  </si>
  <si>
    <t>Doplnění cementového potěru hlazeného pl do 1 m2 tl do 10 mm</t>
  </si>
  <si>
    <t>Doplnění cementového potěru na mazaninách a betonových podkladech (s dodáním hmot), hlazeného dřevěným nebo ocelovým hladítkem, plochy jednotlivě do 1 m2 a tl. do 10 mm</t>
  </si>
  <si>
    <t>M.č.1.14 - oprava podlahy dle "POZN. "4";      2,28*0,20</t>
  </si>
  <si>
    <t>M.č.1.14 - oprava podlahy dle "POZN. "4";      1,00*1,00</t>
  </si>
  <si>
    <t>=</t>
  </si>
  <si>
    <t>Vně dveře dle "POZN. 2 - práh;         1,80*0,40</t>
  </si>
  <si>
    <t>632902211</t>
  </si>
  <si>
    <t>Příprava zatvrdlého povrchu betonových mazanin pro cementový potěr cementovým mlékem s přísadou</t>
  </si>
  <si>
    <t>612325222</t>
  </si>
  <si>
    <t>Vápenocementová štuková omítka malých ploch přes 0,09 do 0,25 m2 na stěnách</t>
  </si>
  <si>
    <t>Vápenocementová omítka jednotlivých malých ploch štuková dvouvrstvá na stěnách, plochy jednotlivě přes 0,09 do 0,25 m2</t>
  </si>
  <si>
    <t>Prostupy - dle "POZN. 7";      9,0*2</t>
  </si>
  <si>
    <t>612325413</t>
  </si>
  <si>
    <t>Oprava vnitřní vápenocementové hladké omítky tl do 20 mm stěn v rozsahu plochy přes 30 do 50 %</t>
  </si>
  <si>
    <t>Oprava vápenocementové omítky vnitřních ploch hladké, tl. do 20 mm stěn, v rozsahu opravované plochy přes 30 do 50%</t>
  </si>
  <si>
    <t>M.č.1.8 a 1.14;           (2,28+5,45)*2*2,95</t>
  </si>
  <si>
    <t>odpočet;  -1,80*2,85-0,90*2,05+(1,80+2,85*2)*0,15</t>
  </si>
  <si>
    <t>611325413</t>
  </si>
  <si>
    <t>Oprava vnitřní vápenocementové hladké omítky tl do 20 mm stropů v rozsahu plochy přes 30 do 50 %</t>
  </si>
  <si>
    <t>Oprava vápenocementové omítky vnitřních ploch hladké, tl. do 20 mm stropů, v rozsahu opravované plochy přes 30 do 50%</t>
  </si>
  <si>
    <t>M.č.1.8 a 1.14;           6,1+6,1</t>
  </si>
  <si>
    <t>916231213</t>
  </si>
  <si>
    <t>Osazení chodníkového obrubníku betonového stojatého s boční opěrou do lože z betonu prostého</t>
  </si>
  <si>
    <t>Osazení chodníkového obrubníku betonového se zřízením lože, s vyplněním a zatřením spár cementovou maltou stojatého s boční opěrou z betonu prostého, do lože z betonu prostého</t>
  </si>
  <si>
    <t>Zpevněná plocha - dle "POZN. 1";       (2,00+1,00*2)</t>
  </si>
  <si>
    <t>59217002</t>
  </si>
  <si>
    <t>obrubník zahradní betonový šedý 1000x50x200mm</t>
  </si>
  <si>
    <t>916991121</t>
  </si>
  <si>
    <t>Lože pod obrubníky, krajníky nebo obruby z dlažebních kostek z betonu prostého</t>
  </si>
  <si>
    <t>Dle pol. obrubníky;       4,00*0,25*0,10</t>
  </si>
  <si>
    <t>953941210</t>
  </si>
  <si>
    <t>Osazování kovových poklopů s rámy pl do 1 m2</t>
  </si>
  <si>
    <t>Osazení drobných kovových výrobků bez jejich dodání s vysekáním kapes pro upevňovací prvky se zazděním, zabetonováním nebo zalitím kovových poklopů s rámy, plochy do 1 m2</t>
  </si>
  <si>
    <t>6312606x4</t>
  </si>
  <si>
    <t>poklop ocel zátěžový hranatý včetně rámů a příslušenství - dle "POZN. "4"</t>
  </si>
  <si>
    <t>VLASTNÍ</t>
  </si>
  <si>
    <t>977151118</t>
  </si>
  <si>
    <t>Jádrové vrty diamantovými korunkami do stavebních materiálů D přes 90 do 100 mm</t>
  </si>
  <si>
    <t>Jádrové vrty diamantovými korunkami do stavebních materiálů (železobetonu, betonu, cihel, obkladů, dlažeb, kamene) průměru přes 90 do 100 mm</t>
  </si>
  <si>
    <t>Prostupy - dle "POZN. 7";      0,30+0,40*3+0,10*2+0,15*3</t>
  </si>
  <si>
    <t>952901111</t>
  </si>
  <si>
    <t>Vyčištění budov bytové a občanské výstavby při výšce podlaží do 4 m</t>
  </si>
  <si>
    <t>Vyčištění budov nebo objektů před předáním do užívání budov bytové nebo občanské výstavby, světlé výšky podlaží do 4 m</t>
  </si>
  <si>
    <t>M.č.1.6 - dle "POZN. 5";      1,00*2</t>
  </si>
  <si>
    <t>M.č.1.3 - dle "POZN. ";      5,2</t>
  </si>
  <si>
    <t>949101111</t>
  </si>
  <si>
    <t>Lešení pomocné pro objekty pozemních staveb s lešeňovou podlahou v do 1,9 m zatížení do 150 kg/m2</t>
  </si>
  <si>
    <t>Lešení pomocné pracovní pro objekty pozemních staveb  
  pro zatížení do 150 kg/m2, o výšce lešeňové podlahy 
    do 1,9 m</t>
  </si>
  <si>
    <t>94194-1500.R2X</t>
  </si>
  <si>
    <t>Dovoz včetně odvozu lešení</t>
  </si>
  <si>
    <t>968082017</t>
  </si>
  <si>
    <t>Vybourání plastových rámů oken včetně křídel plochy přes 2 do 4 m2</t>
  </si>
  <si>
    <t>Vybourání plastových rámů oken s křídly, dveřních zárubní, vrat rámu oken s křídly, plochy přes 2 do 4 m2</t>
  </si>
  <si>
    <t>Pro vně dveře dle "POZN. 2" stáv okno;         1,80*2,10</t>
  </si>
  <si>
    <t>766691811</t>
  </si>
  <si>
    <t>Demontáž parapetních desek dřevěných nebo plastových šířky do 300 mm</t>
  </si>
  <si>
    <t>Demontáž ostatních truhlářských konstrukcí parapetních desek šířky do 300 mm</t>
  </si>
  <si>
    <t>764002851</t>
  </si>
  <si>
    <t>Demontáž oplechování parapetů do suti</t>
  </si>
  <si>
    <t>Demontáž klempířských konstrukcí oplechování parapetů do suti</t>
  </si>
  <si>
    <t>971033651</t>
  </si>
  <si>
    <t>Vybourání otvorů ve zdivu cihelném pl do 4 m2 na MVC nebo MV tl do 600 mm</t>
  </si>
  <si>
    <t>Vybourání otvorů ve zdivu a příčkách z cihel, tvárnic, lehkých betonů z cihel pálených na maltu vápennou nebo vápenocementovou plochy do 4 m2, tl. do 600 mm</t>
  </si>
  <si>
    <t>Pro vně dveře dle "POZN. 2" stáv parapet;         1,80*0,40*0,75</t>
  </si>
  <si>
    <t>967031132</t>
  </si>
  <si>
    <t>Přisekání rovných ostění v cihelném zdivu na MV nebo MVC</t>
  </si>
  <si>
    <t>Přisekání (špicování) plošné nebo rovných ostění zdiva z cihel pálených rovných ostění, bez odstupu, po hrubém vybourání otvorů, na maltu vápennou nebo vápenocementovou</t>
  </si>
  <si>
    <t>Pro vně dveře dle "POZN. 2" stáv parapet;         0,40*0,75*2</t>
  </si>
  <si>
    <t>776201811</t>
  </si>
  <si>
    <t>Demontáž lepených povlakových podlah bez podložky ručně</t>
  </si>
  <si>
    <t>Demontáž povlakových podlahovin lepených ručně bez podložky</t>
  </si>
  <si>
    <t>Stáv M.č.1.8 a 1.14;     (2,28*5,45)</t>
  </si>
  <si>
    <t>776410811</t>
  </si>
  <si>
    <t>Odstranění soklíků a lišt pryžových nebo plastových</t>
  </si>
  <si>
    <t>Demontáž soklíků nebo lišt pryžových nebo plastových</t>
  </si>
  <si>
    <t>Stáv M.č.1.8 a 1.14;     (2,28+5,45)*2</t>
  </si>
  <si>
    <t>977312114</t>
  </si>
  <si>
    <t>Řezání stávajících betonových mazanin vyztužených hl do 200 mm</t>
  </si>
  <si>
    <t>Řezání stávajících betonových mazanin s vyztužením hloubky přes 150 do 200 mm</t>
  </si>
  <si>
    <t xml:space="preserve">M.č.1.14 - oprava podlahy dle "POZN. "4";      2,28*2    </t>
  </si>
  <si>
    <t>965043321</t>
  </si>
  <si>
    <t>Bourání podkladů pod dlažby betonových s potěrem nebo teracem tl do 100 mm pl do 1 m2</t>
  </si>
  <si>
    <t>Bourání mazanin betonových s potěrem nebo teracem tl. do 100 mm, plochy do 1 m2</t>
  </si>
  <si>
    <t>965049111</t>
  </si>
  <si>
    <t>Příplatek k bourání betonových mazanin za bourání mazanin se svařovanou sítí tl do 100 mm</t>
  </si>
  <si>
    <t>Bourání mazanin Příplatek k cenám za bourání mazanin betonových se svařovanou sítí, tl. do 100 mm</t>
  </si>
  <si>
    <t>974042575</t>
  </si>
  <si>
    <t>Vysekání rýh v dlažbě betonové nebo jiné monolitické hl do 200 mm š do 200 mm</t>
  </si>
  <si>
    <t>Vysekání rýh v betonové nebo jiné monolitické dlažbě s betonovým podkladem do hl. 200 mm a šířky do 200 mm</t>
  </si>
  <si>
    <t>M.č.1.14 - oprava podlahy dle "POZN. "4";      2,28</t>
  </si>
  <si>
    <t>976085311</t>
  </si>
  <si>
    <t>Vybourání kanalizačních rámů včetně poklopů nebo mříží pl do 0,6 m2</t>
  </si>
  <si>
    <t>Vybourání drobných zámečnických a jiných konstrukcí kanalizačních rámů litinových, z rýhovaného plechu nebo betonových včetně poklopů nebo mříží, plochy do 0,60 m2</t>
  </si>
  <si>
    <t>M.č.1.14 - dle "POZN. "4";      1,0</t>
  </si>
  <si>
    <t>978013161</t>
  </si>
  <si>
    <t>Otlučení (osekání) vnitřní vápenné, vápenocementové nebo vápenosádrové omítky stěn tl do 25 mm v rozsahu přes 30 do 50%</t>
  </si>
  <si>
    <t>Otlučení vápenných, vápenocementových nebo vápenosádrových omítek vnitřních ploch tloušťky do 25 mm stěn, včetně vyškrabání spar, v rozsahu přes 30 do 50 %</t>
  </si>
  <si>
    <t>978011161</t>
  </si>
  <si>
    <t>Otlučení (osekání) vnitřní vápenné, vápenocementové nebo vápenosádrové omítky stropů tl do 25 mm v rozsahu přes 30 do 50%</t>
  </si>
  <si>
    <t>Otlučení vápenných, vápenocementových nebo vápenosádrových omítek vnitřních ploch tloušťky do 25 mm stropů, v rozsahu přes 30 do 50 %</t>
  </si>
  <si>
    <t>997013211</t>
  </si>
  <si>
    <t>Vnitrostaveništní doprava suti a vybouraných hmot pro budovy v do 6 m ručně</t>
  </si>
  <si>
    <t>Vnitrostaveništní doprava suti a vybouraných hmot vodorovně do 50 m s naložením ručně pro budovy a haly výšky do 6 m</t>
  </si>
  <si>
    <t>997013501</t>
  </si>
  <si>
    <t>Odvoz suti a vybouraných hmot na skládku nebo meziskládku do 1 km se složením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</si>
  <si>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</si>
  <si>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</si>
  <si>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</si>
  <si>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Odvoz suti a vybouraných hmot na skládku nebo meziskládku se složením, na vzdálenost Příplatek k ceně za každý další započatý 1 km přes 1 km</t>
  </si>
  <si>
    <t>3,234*9</t>
  </si>
  <si>
    <t>997013871</t>
  </si>
  <si>
    <t>Poplatek za předání recyklačnímu zařízení stavebního odpadu směsného stavebního a demoličního kód odpadu 17 09 04</t>
  </si>
  <si>
    <t>Poplatek za předání stavebního odpadu recyklačnímu zařízení směsného stavebního a demoličního zatříděného do Katalogu odpadů pod kódem 17 09 04</t>
  </si>
  <si>
    <t>998018001</t>
  </si>
  <si>
    <t>Přesun hmot pro budovy ruční pro budovy v do 6 m</t>
  </si>
  <si>
    <t>Přesun hmot pro budovy občanské výstavby, bydlení, výrobu a služby ruční (bez užití mechanizace) vodorovná dopravní vzdálenost do 100 m pro budovy s jakoukoliv nosnou konstrukcí výšky do 6 m</t>
  </si>
  <si>
    <t>751398024</t>
  </si>
  <si>
    <t>Montáž větrací mřížky stěnové přes 0,150 do 0,200 m2</t>
  </si>
  <si>
    <t>Montáž ostatních zařízení větrací mřížky stěnové, průřezu přes 0,150 do 0,200 m2</t>
  </si>
  <si>
    <t>4297231x5</t>
  </si>
  <si>
    <t xml:space="preserve">mřížka Al 400x400mm, dle "POZN. 8" </t>
  </si>
  <si>
    <t>751-01</t>
  </si>
  <si>
    <t xml:space="preserve">Provedení otvoru pro větrací mřížky 400x400mm do polykarbonátu, dle "POZN. 18" </t>
  </si>
  <si>
    <t>998751121</t>
  </si>
  <si>
    <t>Přesun hmot tonážní pro vzduchotechniku ruční v objektech v do 12 m</t>
  </si>
  <si>
    <t>Přesun hmot pro vzduchotechniku stanovený z hmotnosti přesunovaného materiálu vodorovná dopravní vzdálenost do 100 m ruční (bez užití mechanizace) v objektech výšky do 12 m</t>
  </si>
  <si>
    <t>763132971</t>
  </si>
  <si>
    <t>Vyspravení SDK podhledu, podkroví pl přes 0,5 do 1 m2 deska 1xA 12,5</t>
  </si>
  <si>
    <t>Vyspravení sádrokartonových podhledů nebo podkroví plochy jednotlivě přes 0,50 do 1,00 m2 desky tl. 12,5 mm standardní A</t>
  </si>
  <si>
    <t>763131914</t>
  </si>
  <si>
    <t>Zhotovení otvoru vel. přes 0,5 do 1 m2 v SDK podhledu a podkroví s vyztužením profily</t>
  </si>
  <si>
    <t>Zhotovení otvorů v podhledech a podkrovích ze sádrokartonových desek pro prostupy (voda, elektro, topení, VZT), osvětlení, sprinklery, revizní klapky a dvířka včetně vyztužení profily, velikost přes 0,50 do 1,00 m2</t>
  </si>
  <si>
    <t>763131714</t>
  </si>
  <si>
    <t>SDK podhled základní penetrační nátěr</t>
  </si>
  <si>
    <t>Podhled ze sádrokartonových desek ostatní práce a konstrukce na podhledech ze sádrokartonových desek základní penetrační nátěr</t>
  </si>
  <si>
    <t>M.č.1.6 - dle "POZN. 5";      2,00</t>
  </si>
  <si>
    <t>763211124</t>
  </si>
  <si>
    <t>Sádrovláknitá příčka tl 100 mm profil CW+UW 75 desky 1x12,5 s izolací EI do 60 Rw do 54 dB</t>
  </si>
  <si>
    <t>Příčka ze sádrovláknitých desek s nosnou konstrukcí z jednoduchých ocelových profilů UW, CW jednoduše opláštěná deskou tl. 12,5 mm příčka tl. 100 mm, profil 75, s izolací, EI do 60, Rw do 54 dB</t>
  </si>
  <si>
    <t>Příčka dle "POZN. 3";       (2,28+1,40)*2,95</t>
  </si>
  <si>
    <t>763111714</t>
  </si>
  <si>
    <t>SDK příčka zalomení</t>
  </si>
  <si>
    <t>Příčka ze sádrokartonových desek ostatní konstrukce a práce na příčkách ze sádrokartonových desek zalomení příčky</t>
  </si>
  <si>
    <t>Příčka dle "POZN. 3";       2,95*2</t>
  </si>
  <si>
    <t>763111717</t>
  </si>
  <si>
    <t>SDK příčka základní penetrační nátěr (oboustranně)</t>
  </si>
  <si>
    <t>Příčka ze sádrokartonových desek ostatní konstrukce a práce na příčkách ze sádrokartonových desek základní penetrační nátěr (oboustranný)</t>
  </si>
  <si>
    <t>763111718</t>
  </si>
  <si>
    <t>SDK příčka úprava styku příčky a podhledu separační páskou a akrylátem (oboustranně)</t>
  </si>
  <si>
    <t>Příčka ze sádrokartonových desek ostatní konstrukce a práce na příčkách ze sádrokartonových desek úprava styku příčky a podhledu (oboustranně) separační páskou s akrylátem</t>
  </si>
  <si>
    <t>Příčka dle "POZN. 3";       (2,28+1,40)+2,95*2</t>
  </si>
  <si>
    <t>763135101</t>
  </si>
  <si>
    <t>Montáž SDK kazetového podhledu z kazet 600x600 mm na zavěšenou viditelnou nosnou konstrukci</t>
  </si>
  <si>
    <t>Montáž sádrokartonového podhledu kazetového demontovatelného včetně zavěšené nosné konstrukce velikosti kazet 600x600 mm viditelné</t>
  </si>
  <si>
    <t>59036519</t>
  </si>
  <si>
    <t>deska podhledová minerální rovná bílá jemně texturovaná zvukově pohltivá tlumivá 15x600x600mm, αw=0,95, dle výkresu č. D03</t>
  </si>
  <si>
    <t>763131761</t>
  </si>
  <si>
    <t>Příplatek k SDK podhledu za plochu do 3 m2 jednotlivě</t>
  </si>
  <si>
    <t>Podhled ze sádrokartonových desek Příplatek k cenám za plochu do 3 m2 jednotlivě</t>
  </si>
  <si>
    <t>998763331</t>
  </si>
  <si>
    <t>Přesun hmot tonážní pro konstrukce montované z desek ruční v objektech v do 6 m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</si>
  <si>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do 6 m</t>
  </si>
  <si>
    <t>766660441</t>
  </si>
  <si>
    <t>Montáž vchodových dveří včetně rámu jednokřídlových s díly a nadsvětlíkem do zdiva</t>
  </si>
  <si>
    <t>Montáž vchodových dveří včetně rámu do zdiva jednokřídlových s díly a nadsvětlíkem</t>
  </si>
  <si>
    <t>766629214</t>
  </si>
  <si>
    <t>Příplatek k montáži oken za izolaci pro rovné ostění připojovací spára do 15 mm - páska</t>
  </si>
  <si>
    <t>Montáž oken dřevěných Příplatek k cenám za izolaci mezi ostěním a rámem okna při rovném ostění, připojovací spára tl. do 15 mm, páska</t>
  </si>
  <si>
    <t>Vně dveře dle "POZN. 2;         1,0*(1,80+2,85)*2</t>
  </si>
  <si>
    <t>28376226</t>
  </si>
  <si>
    <t>profil podkladový sendvičový s vloženou PIR vložkou pro zateplení spodní části oken a dveří (15/30/15) š 60mm v 120mm</t>
  </si>
  <si>
    <t>Vně dveře dle "POZN. 2;         1,0*1,80</t>
  </si>
  <si>
    <t>7666-DV01</t>
  </si>
  <si>
    <t>dod, vně plastové dveře s bočními díly FIX a nadsvětlíkem S, 1800x2850mm 1kř, dle "POZN. 2" část prosklené, tepelně izolační, včetně bezpečnostního kování a zámku</t>
  </si>
  <si>
    <t>998766311</t>
  </si>
  <si>
    <t>Přesun hmot procentní pro kce truhlářské ruční v objektech v do 6 m</t>
  </si>
  <si>
    <t>%</t>
  </si>
  <si>
    <t>Přesun hmot pro konstrukce truhlářské stanovený procentní sazbou (%) z ceny vodorovná dopravní vzdálenost do 50 m ruční (bez užití mechanizace) v objektech výšky do 6 m</t>
  </si>
  <si>
    <t>776111116</t>
  </si>
  <si>
    <t>Odstranění zbytků lepidla z podkladu povlakových podlah broušením</t>
  </si>
  <si>
    <t>Příprava podkladu povlakových podlah a stěn broušení podlah stávajícího podkladu pro odstranění lepidla (po starých krytinách)</t>
  </si>
  <si>
    <t>M.č.1.8;           6,1</t>
  </si>
  <si>
    <t>M.č.1.14;         6,1</t>
  </si>
  <si>
    <t>776111311</t>
  </si>
  <si>
    <t>Vysátí podkladu povlakových podlah</t>
  </si>
  <si>
    <t>Příprava podkladu povlakových podlah a stěn vysátí podlah</t>
  </si>
  <si>
    <t>776121321</t>
  </si>
  <si>
    <t>Neředěná penetrace savého podkladu povlakových podlah</t>
  </si>
  <si>
    <t>Příprava podkladu povlakových podlah a stěn penetrace neředěná podlah</t>
  </si>
  <si>
    <t>776141121</t>
  </si>
  <si>
    <t>Stěrka podlahová nivelační pro vyrovnání podkladu povlakových podlah pevnosti 30 MPa tl do 2 mm</t>
  </si>
  <si>
    <t>Příprava podkladu povlakových podlah a stěn vyrovnání samonivelační stěrkou podlah pevnosti 30 MPa, tloušťky do 3 mm</t>
  </si>
  <si>
    <t>776221121</t>
  </si>
  <si>
    <t>Lepení elektrostaticky vodivých pásů z PVC</t>
  </si>
  <si>
    <t>Montáž podlahovin z PVC lepením lepidlem pro elektrostaticky vodivé podlahoviny z pásů</t>
  </si>
  <si>
    <t>28411142</t>
  </si>
  <si>
    <t>podlahovina vinylová homogenní protiskluzná se vsypem a výztuž. vrstvou, elektrostaticky vodivá, třída zátěže 34/43, hořlavost Bfl-s1 tl 2,00mm</t>
  </si>
  <si>
    <t>776221111</t>
  </si>
  <si>
    <t>Lepení pásů z PVC standardním lepidlem</t>
  </si>
  <si>
    <t>Montáž podlahovin z PVC lepením standardním lepidlem z pásů</t>
  </si>
  <si>
    <t>28411121</t>
  </si>
  <si>
    <t>podlahovina vinylová heterogenní protiskluzná třída zátěže 34/43, hořlavost Bfl-s1, nášlapná vrstva 0,85mm tl 2mm</t>
  </si>
  <si>
    <t>776421111</t>
  </si>
  <si>
    <t>Montáž obvodových lišt lepením</t>
  </si>
  <si>
    <t>Montáž lišt obvodových lepených</t>
  </si>
  <si>
    <t>M.č.1.8;           (2,28+3,48)*2</t>
  </si>
  <si>
    <t>M.č.1.14;         (2,28+3,27)*2</t>
  </si>
  <si>
    <t>28411009</t>
  </si>
  <si>
    <t>lišta soklová PVC 18x80mm</t>
  </si>
  <si>
    <t>998776121</t>
  </si>
  <si>
    <t>Přesun hmot tonážní pro podlahy povlakové ruční v objektech v do 6 m</t>
  </si>
  <si>
    <t>Přesun hmot pro podlahy povlakové stanovený z hmotnosti přesunovaného materiálu vodorovná dopravní vzdálenost do 50 m ruční (bez užití mechanizace) v objektech výšky do 6 m</t>
  </si>
  <si>
    <t>784171101</t>
  </si>
  <si>
    <t>Zakrytí vnitřních podlah včetně pozdějšího odkrytí</t>
  </si>
  <si>
    <t>Zakrytí nemalovaných ploch (materiál ve specifikaci) včetně pozdějšího odkrytí podlah</t>
  </si>
  <si>
    <t>58124844</t>
  </si>
  <si>
    <t>fólie pro malířské potřeby zakrývací tl 25µ 4x5m</t>
  </si>
  <si>
    <t>784121001</t>
  </si>
  <si>
    <t>Oškrabání malby v místnostech v do 3,80 m</t>
  </si>
  <si>
    <t>Oškrabání malby 
  v místnostech výšky 
    do 3,80 m</t>
  </si>
  <si>
    <t>Dle pol. oprav om stěn 50%;        39,757*0,50</t>
  </si>
  <si>
    <t>Dle pol. oprav om strop 50%;      12,20*0,50</t>
  </si>
  <si>
    <t>784121011</t>
  </si>
  <si>
    <t>Rozmývání podkladu po oškrabání malby v místnostech v do 3,80 m</t>
  </si>
  <si>
    <t>Rozmývání podkladu po oškrabání malby 
  v místnostech výšky 
    do 3,80 m</t>
  </si>
  <si>
    <t>784181121</t>
  </si>
  <si>
    <t>Hloubková jednonásobná bezbarvá penetrace podkladu v místnostech v do 3,80 m</t>
  </si>
  <si>
    <t>Penetrace podkladu jednonásobná hloubková akrylátová bezbarvá v místnostech výšky do 3,80 m</t>
  </si>
  <si>
    <t>784221101</t>
  </si>
  <si>
    <t>Dvojnásobné bílé malby ze směsí za sucha dobře otěruvzdorných v místnostech do 3,80 m</t>
  </si>
  <si>
    <t>Malby z malířských směsí otěruvzdorných za sucha dvojnásobné, bílé za sucha otěruvzdorné dobře v místnostech výšky do 3,80 m</t>
  </si>
  <si>
    <t>Dle pol. oprav om stěn 50%;        39,757</t>
  </si>
  <si>
    <t>Dle pol. oprav om strop 50%;      12,20</t>
  </si>
  <si>
    <t>Dle pol. om ostění;         4,50</t>
  </si>
  <si>
    <t>Dle pol. om malých ploch;        18,0*0,25</t>
  </si>
  <si>
    <t>Dle pol. SDK podhled oprava;       2,0</t>
  </si>
  <si>
    <t>Dle pol. SDK příčka;    10,856*2</t>
  </si>
  <si>
    <t>ON</t>
  </si>
  <si>
    <t>030001000</t>
  </si>
  <si>
    <t>Zařízení staveniště - včetně provozu a odstranění</t>
  </si>
  <si>
    <t>Základní rozdělení průvodních činností a nákladů 
  zařízení staveniště</t>
  </si>
  <si>
    <t>045002000</t>
  </si>
  <si>
    <t>Koordinační činnost</t>
  </si>
  <si>
    <t>Hlavní tituly průvodních činností a nákladů  
  inženýrská činnost 
    kompletační a koordinační činnost</t>
  </si>
  <si>
    <t>071002000</t>
  </si>
  <si>
    <t>Provoz investora, třetích osob, např. náklady na ochranu stávajícího zařízení a vybavení a protiprašná opatření</t>
  </si>
  <si>
    <t>Provoz investora, třetích osob</t>
  </si>
  <si>
    <t>013254000</t>
  </si>
  <si>
    <t>Zaměření skutečného provedení stavby ve formátu dwg a pdf</t>
  </si>
  <si>
    <t>soubor</t>
  </si>
  <si>
    <t>Dokumentace skutečného provedení stavby</t>
  </si>
  <si>
    <t>012414000</t>
  </si>
  <si>
    <t>Vyhotovení geometrického plánu jako podkladu pro vklad do katastru nemovitostí</t>
  </si>
  <si>
    <t>Geometrický plán</t>
  </si>
  <si>
    <t>741372062</t>
  </si>
  <si>
    <t>Montáž svítidlo LED interiérové přisazené stropní hranaté nebo kruhové přes 0,09 do 0,36 m2 se zapojením vodičů</t>
  </si>
  <si>
    <t>Montáž svítidel s integrovaným zdrojem LED se zapojením vodičů interiérových přisazených stropních hranatých nebo kruhových plochy přes 0,09 do 0,36 m2</t>
  </si>
  <si>
    <t>34835003</t>
  </si>
  <si>
    <t>svítidlo průmyslové přisazené podlouhlé kryt z PH přes 6000 lm</t>
  </si>
  <si>
    <t>741310031</t>
  </si>
  <si>
    <t>Montáž spínač nástěnný 1-jednopólový prostředí venkovní/mokré se zapojením vodičů</t>
  </si>
  <si>
    <t>Montáž spínačů jedno nebo dvoupólových nástěnných se zapojením vodičů, pro prostředí venkovní nebo mokré spínačů, řazení 1-jednopólových</t>
  </si>
  <si>
    <t>34535015</t>
  </si>
  <si>
    <t>spínač nástěnný jednopólový, řazení 1, IP44, šroubové svorky</t>
  </si>
  <si>
    <t>SUB</t>
  </si>
  <si>
    <t>741910411</t>
  </si>
  <si>
    <t>Montáž žlabů bez stojiny a výložníků kovových s podpěrkami a příslušenstvím bez víka, šířky do 150 mm</t>
  </si>
  <si>
    <t>A.1</t>
  </si>
  <si>
    <t>Drátěný žlab 60/60 s integrovanou spojkou, povrchová úprava: zinkochromát, průměr drátu 4 mm, délka 3000 mm, užitečný průřez 2300 mm².</t>
  </si>
  <si>
    <t>A.2</t>
  </si>
  <si>
    <t>Montážní deska 84x87 mm pro uchycení např. odbočné krabice, povrchová úprava: zinkochromát, zaklapávací upevnění, materiál ocel.</t>
  </si>
  <si>
    <t>ks</t>
  </si>
  <si>
    <t>A.3</t>
  </si>
  <si>
    <t>Závěs žlabu na stěnu, pro výšku žlabu max 60 mm, povrchová úprava: zinkochromát, materiál ocel.</t>
  </si>
  <si>
    <t>A.4</t>
  </si>
  <si>
    <t>Kotva požárně odolná 6x70 mm, zinkochromát, materiál ocel.</t>
  </si>
  <si>
    <t>741110002</t>
  </si>
  <si>
    <t>Montáž trubka plastová tuhá D přes 23 do 35 mm uložená pevně</t>
  </si>
  <si>
    <t>Montáž trubek elektroinstalačních s nasunutím nebo našroubováním do krabic plastových tuhých, uložených pevně, vnější Ø přes 23 do 35 mm</t>
  </si>
  <si>
    <t>34571093</t>
  </si>
  <si>
    <t>trubka elektroinstalační tuhá z PVC D 22,1/25 mm, délka 3m</t>
  </si>
  <si>
    <t>A.5</t>
  </si>
  <si>
    <t>Příchytka trubky tuhé 25mm, zasouvací s možností bočního spojení, barva RAL7035, provozní teplota: -15°C až +60°C, materiál: bezhalogenový plast, materiál odolný UV záření.</t>
  </si>
  <si>
    <t>741112021</t>
  </si>
  <si>
    <t>Montáž krabice nástěnná plastová čtyřhranná do 100x100 mm</t>
  </si>
  <si>
    <t>Montáž krabic elektroinstalačních bez napojení na trubky a lišty, demontáže a montáže víčka a přístroje protahovacích nebo odbočných nástěnných plastových čtyřhranných, vel. do 100x100 mm</t>
  </si>
  <si>
    <t>34571478</t>
  </si>
  <si>
    <t>krabice v uzavřeném provedení PP s krytím IP 66 čtvercová 80x80mm</t>
  </si>
  <si>
    <t>741231014</t>
  </si>
  <si>
    <t>Montáž svorkovnice do rozvaděčů - nulová</t>
  </si>
  <si>
    <t>Montáž svorkovnic do rozváděčů s popisnými štítky se zapojením vodičů na jedné straně nulových</t>
  </si>
  <si>
    <t>A.6</t>
  </si>
  <si>
    <t xml:space="preserve">Ekvipotenciální svorkovnice,4x připojení tuhý vodič do 6 mm2, 6x připojení tuhý vodič do 16 mm2, 2x připojení tuhý vodič do 95 mm2.  </t>
  </si>
  <si>
    <t>741420024</t>
  </si>
  <si>
    <t>Montáž svorka hromosvodná na konstrukce</t>
  </si>
  <si>
    <t>Montáž hromosvodného vedení svorek na konstrukce</t>
  </si>
  <si>
    <t>35431019</t>
  </si>
  <si>
    <t>svorka uzemnění FeZn připojovací na kovové části pro 1 vodič D 7-10mm -plochá, 2 šrouby</t>
  </si>
  <si>
    <t>741110511</t>
  </si>
  <si>
    <t>Montáž lišta a kanálek vkládací šířky do 60 mm s víčkem</t>
  </si>
  <si>
    <t>Montáž lišt a kanálků elektroinstalačních se spojkami, ohyby a rohy a s nasunutím do krabic vkládacích s víčkem, šířky do 60 mm</t>
  </si>
  <si>
    <t>11.388.965</t>
  </si>
  <si>
    <t>Lišta hranatá bezhalogenová 60x40 mm. Barva bílá.</t>
  </si>
  <si>
    <t>741110511.1</t>
  </si>
  <si>
    <t>34571014</t>
  </si>
  <si>
    <t>lišta elektroinstalační vkládací hranatá bezhalogenová 20x20mm</t>
  </si>
  <si>
    <t>741120301</t>
  </si>
  <si>
    <t>Montáž vodič Cu izolovaný plný a laněný s PVC pláštěm žíla 0,55 až 16 mm2 pevně (např. CY, CHAH-V)</t>
  </si>
  <si>
    <t>Montáž vodičů izolovaných měděných bez ukončení uložených pevně plných a laněných s PVC pláštěm, bezhalogenových, ohniodolných (např. CY, CHAH-V) průřezu žíly 0,55 až 16 mm2</t>
  </si>
  <si>
    <t>34140826</t>
  </si>
  <si>
    <t>vodič propojovací jádro Cu plné izolace PVC 450/750V (H07V-U) 1x6mm2</t>
  </si>
  <si>
    <t>741122611</t>
  </si>
  <si>
    <t>Montáž kabel Cu plný kulatý žíla 3x1,5 až 6 mm2 uložený pevně (např. CYKY, CYKFY)</t>
  </si>
  <si>
    <t>Montáž kabelů měděných bez ukončení uložených pevně plných kulatých nebo bezhalogenových (např. CYKY, CYKFY) počtu a průřezu žil 3x1,5 až 6 mm2</t>
  </si>
  <si>
    <t>34111036</t>
  </si>
  <si>
    <t>kabel instalační jádro Cu plné izolace PVC plášť PVC 450/750V (CYKY) 3x2,5mm2</t>
  </si>
  <si>
    <t>34111030</t>
  </si>
  <si>
    <t>kabel instalační jádro Cu plné izolace PVC plášť PVC 450/750V (CYKY) 3x1,5mm2</t>
  </si>
  <si>
    <t>741124731</t>
  </si>
  <si>
    <t>Montáž kabel Cu stíněný ovládací žíly 2 až 19x0,8 mm2 uložený pevně (např. JYTY)</t>
  </si>
  <si>
    <t>Montáž kabelů měděných ovládacích bez ukončení uložených pevně stíněných ovládacích s plným jádrem (např. JYTY) počtu a průměru žil 2 až 19x0,8 mm2</t>
  </si>
  <si>
    <t>34113148</t>
  </si>
  <si>
    <t>kabel ovládací průmyslový stíněný laminovanou Al fólií s příložným Cu drátem jádro Cu plné izolace PVC plášť PVC 250V (JYTY) 2x1,00mm2</t>
  </si>
  <si>
    <t>34113150</t>
  </si>
  <si>
    <t>kabel ovládací průmyslový stíněný laminovanou Al fólií s příložným Cu drátem jádro Cu plné izolace PVC plášť PVC 250V (JYTY) 4x1,00mm2</t>
  </si>
  <si>
    <t>741122642</t>
  </si>
  <si>
    <t>Montáž kabel Cu plný kulatý žíla 5x4 až 6 mm2 uložený pevně (např. CYKY, CYKFY)</t>
  </si>
  <si>
    <t>Montáž kabelů měděných bez ukončení uložených pevně plných kulatých nebo bezhalogenových (např. CYKY, CYKFY) počtu a průřezu žil 5x4 až 6 mm2</t>
  </si>
  <si>
    <t>34111164</t>
  </si>
  <si>
    <t>kabel silový oheň retardující bezhalogenový bez funkční schopnosti při požáru třída reakce na oheň B2cas1d1a1 jádro Cu 0,6/1kV (1-CXKH-R B2) 5x4mm2</t>
  </si>
  <si>
    <t>741120303</t>
  </si>
  <si>
    <t>Montáž vodič Cu izolovaný plný a laněný s PVC pláštěm žíla 25 až 35 mm2 pevně (např. CY, CHAH-V)</t>
  </si>
  <si>
    <t>Montáž vodičů izolovaných měděných bez ukončení uložených pevně plných a laněných s PVC pláštěm, bezhalogenových, ohniodolných (např. CY, CHAH-V) průřezu žíly 25 až 35 mm2</t>
  </si>
  <si>
    <t>34111104</t>
  </si>
  <si>
    <t>kabel silový oheň retardující bezhalogenový bez funkční schopnosti při požáru třída reakce na oheň B2cas1d1a1 jádro Cu 0,6/1kV (1-CXKH-R B2) 1x25mm2</t>
  </si>
  <si>
    <t>742121001</t>
  </si>
  <si>
    <t>Montáž kabelů sdělovacích pro vnitřní rozvody do 15 žil</t>
  </si>
  <si>
    <t>Montáž kabelů sdělovacích pro vnitřní rozvody počtu žil do 15</t>
  </si>
  <si>
    <t>34121146</t>
  </si>
  <si>
    <t>kabel sdělovací oheň retardující bezhalogenový stíněný laminovanou Al fólií s příložným CuSn drátem bez funkčnosti při požáru reakce na oheň B2cas1d1a1 jádro Cu plné 100V (SHKFH-R) 2x2x0,8mm2</t>
  </si>
  <si>
    <t>741313082</t>
  </si>
  <si>
    <t>Montáž zásuvky chráněné v krabici šroubové připojení 2P+PE prostředí venkovní, mokré se zapojením vodičů</t>
  </si>
  <si>
    <t>Montáž zásuvek domovních se zapojením vodičů šroubové připojení chráněných v krabici 10/16 A, pro prostředí venkovní nebo mokré, provedení 2P + PE</t>
  </si>
  <si>
    <t>34555248</t>
  </si>
  <si>
    <t>zásuvka nástěnná jednonásobná s víčkem pro průběžnou montáž, IP44, šroubové svorky</t>
  </si>
  <si>
    <t>HZS2231</t>
  </si>
  <si>
    <t>Hodinová zúčtovací sazba elektrikář</t>
  </si>
  <si>
    <t>hod</t>
  </si>
  <si>
    <t>Hodinové zúčtovací sazby profesí PSV provádění stavebních instalací elektrikář</t>
  </si>
  <si>
    <t>časovač_TUV</t>
  </si>
  <si>
    <t>Časovač do zásuvky pro spínání oběhového čerpadla TUV. 230V/16A, IP20.</t>
  </si>
  <si>
    <t>MP</t>
  </si>
  <si>
    <t>HZS3232</t>
  </si>
  <si>
    <t>Hodinová zúčtovací sazba montér měřících zařízení odborný</t>
  </si>
  <si>
    <t>Hodinové zúčtovací sazby montáží technologických zařízení na stavebních objektech montér měřících zařízení odborný</t>
  </si>
  <si>
    <t>-1.1</t>
  </si>
  <si>
    <t>Ústředna poruchové signalizace s integrovaným displejem, sada obsahuje zdroj 24V AC, čidlo tlaku 0-10V, čidlo zaplavení, čidlo teploty prostoru NTC, čidlo teploty v systému NTC, montáž na DIN lištu.</t>
  </si>
  <si>
    <t>sada</t>
  </si>
  <si>
    <t>-2.1</t>
  </si>
  <si>
    <t>Dvoustupňový detektor hořlavých plynů, napájení 230V AC, 2x relé 1P (montáž mimo rozváděč).</t>
  </si>
  <si>
    <t>-3.1</t>
  </si>
  <si>
    <t>Dvoustupňový detektor oxidu uhelnatého, napájení 230V AC, 2x relé 1P (montáž mimo rozváděč).</t>
  </si>
  <si>
    <t>-4.1</t>
  </si>
  <si>
    <t>Sada pro zadílání poruchových hlášení z poruchové signalizace  po GSM až na 4 telefonní čísla.Sada obsahuje:GSM modem,anténu, držák na DIN,propojovací kabel.</t>
  </si>
  <si>
    <t>kpl</t>
  </si>
  <si>
    <t>741311071</t>
  </si>
  <si>
    <t>Montáž tlačítka nouzového zastavení/vypnutí TOTAL STOP přisazeného nebo nástěnného se zapojením vodičů</t>
  </si>
  <si>
    <t>Montáž spínačů speciálních se zapojením vodičů tlačítka nouzového zastavení/vypnutí TOTAL STOP přisazeného nebo nástěnného</t>
  </si>
  <si>
    <t>-5.1</t>
  </si>
  <si>
    <t>Tlačítko nouzového zastavení, 1 VYP/1ZAP kontakt, v krabici IP65, s areatací.</t>
  </si>
  <si>
    <t>-6.1</t>
  </si>
  <si>
    <t>Tlačítko osazené na dveřích rozvaděče RK, 1ZAP.</t>
  </si>
  <si>
    <t>741376013</t>
  </si>
  <si>
    <t>Montáž výstražný majáček válcový s podstavcem</t>
  </si>
  <si>
    <t>Montáž speciálních svítidel se zapojením vodičů výstražného majáčku válcového s podstavcem</t>
  </si>
  <si>
    <t>-7.1</t>
  </si>
  <si>
    <t>Elektronická jednotónová průmyslová houkačka se světelnou signalizací, záblesky výbojky, 100dB, 230V/50Hz, IP65-</t>
  </si>
  <si>
    <t>741210124</t>
  </si>
  <si>
    <t>Montáž rozvaděčů litinových, hliníkových nebo plastových - skříněk do 50 kg</t>
  </si>
  <si>
    <t>Montáž rozvaděčů litinových, hliníkových nebo plastových bez zapojení vodičů skříněk hmotnosti do 50 kg</t>
  </si>
  <si>
    <t>.1</t>
  </si>
  <si>
    <t>Kompletní skříň s dveřmi,din lištami, krycími deskami, zámek motýlkový 3mm, IP55, šedá, NA omítku, ŠxVxH=600x760x270 mm.</t>
  </si>
  <si>
    <t>.2</t>
  </si>
  <si>
    <t>Hlavní vypínač 3-polový, In=25A na DIN, uzamykatelný.</t>
  </si>
  <si>
    <t>.3</t>
  </si>
  <si>
    <t>Svodič přepětí třídy T2 (II, C), modulový, 4pól, Un=385V.</t>
  </si>
  <si>
    <t>.4</t>
  </si>
  <si>
    <t>Jistič 1-polový, In=2A, charakteristika B, Iks=10kA.</t>
  </si>
  <si>
    <t>.5</t>
  </si>
  <si>
    <t>Zelená kompletní signálka Ø22 plná čočka integ. LED 230...240V.</t>
  </si>
  <si>
    <t>.6</t>
  </si>
  <si>
    <t>Jistič 1-polový, In=10A, charakteristika B, Iks=10kA.</t>
  </si>
  <si>
    <t>.7</t>
  </si>
  <si>
    <t>Soklová zásuvka, In=16 A, Ue AC 230 V, s ochranným kolíkem, přívod zespodu, šířka 2,5 modulu.</t>
  </si>
  <si>
    <t>.9</t>
  </si>
  <si>
    <t>Jistič 1-polový, In=4A, charakteristika B, Iks=10kA.</t>
  </si>
  <si>
    <t>.10</t>
  </si>
  <si>
    <t>Zdroj nepřerušeného napájenína DIN lištu, napájení 240V/50Hz, výstup 24VDC 2A, rozměry 67,5x99x107mm.</t>
  </si>
  <si>
    <t>.11</t>
  </si>
  <si>
    <t>Akumulátor energie, olovo-AGM, technologie VRLA, 24 V DC, 0,8 Ah.</t>
  </si>
  <si>
    <t>.12</t>
  </si>
  <si>
    <t>Svorka push-in PYK 4 SLD/220V pojistková.</t>
  </si>
  <si>
    <t>.13</t>
  </si>
  <si>
    <t>Hlídací relé napěťové 3-fázové, relé kontroluje sled a výpadky fází, překročení hlídaného napětí, napájení ze všech fází, rozměry: 90 x 17,6 x 64 mm.</t>
  </si>
  <si>
    <t>.14</t>
  </si>
  <si>
    <t>Instalační stykač s cívkou 240V, jmenovitý proud In=25A, 4x zapínací kontakt, průřez připojovaných vodičů 2,5-25 mm².</t>
  </si>
  <si>
    <t>.15</t>
  </si>
  <si>
    <t>Proudový chránič s nadproudovou ochranou modulový, 1+N/10A/B/0,03/A, 1+N-pólový, In=10A, IΔn=30mA, charakteristika B, typ A, Iraz=250A/8/20 µs, Ik=10kA.</t>
  </si>
  <si>
    <t>35822401</t>
  </si>
  <si>
    <t>jistič 3-pólový 16 A vypínací charakteristika B vypínací schopnost 10 kA</t>
  </si>
  <si>
    <t>741130001</t>
  </si>
  <si>
    <t>Ukončení vodič izolovaný do 2,5 mm2 v rozváděči nebo na přístroji</t>
  </si>
  <si>
    <t>Ukončení vodičů izolovaných s označením a zapojením v rozváděči nebo na přístroji, průřezu žíly do 2,5 mm2</t>
  </si>
  <si>
    <t>741130003</t>
  </si>
  <si>
    <t>Ukončení vodič izolovaný do 4 mm2 v rozváděči nebo na přístroji</t>
  </si>
  <si>
    <t>Ukončení vodičů izolovaných s označením a zapojením v rozváděči nebo na přístroji, průřezu žíly do 4 mm2</t>
  </si>
  <si>
    <t>741130004</t>
  </si>
  <si>
    <t>Ukončení vodič izolovaný do 6 mm2 v rozváděči nebo na přístroji</t>
  </si>
  <si>
    <t>Ukončení vodičů izolovaných s označením a zapojením v rozváděči nebo na přístroji, průřezu žíly do 6 mm2</t>
  </si>
  <si>
    <t>741130007</t>
  </si>
  <si>
    <t>Ukončení vodič izolovaný do 25 mm2 v rozváděči nebo na přístroji</t>
  </si>
  <si>
    <t>Ukončení vodičů izolovaných s označením a zapojením v rozváděči nebo na přístroji, průřezu žíly do 25 mm2</t>
  </si>
  <si>
    <t>998741101</t>
  </si>
  <si>
    <t>Přesun hmot tonážní pro silnoproud v objektech v do 6 m</t>
  </si>
  <si>
    <t>Přesun hmot pro silnoproud stanovený z hmotnosti přesunovaného materiálu vodorovná dopravní vzdálenost do 50 m základní v objektech výšky do 6 m</t>
  </si>
  <si>
    <t>HZS3231</t>
  </si>
  <si>
    <t>Hodinová zúčtovací sazba montér měřících a regulačních zařízení</t>
  </si>
  <si>
    <t>Hodinové zúčtovací sazby montáží technologických zařízení na stavebních objektech montér měřících a regulačních zařízení</t>
  </si>
  <si>
    <t>741810001</t>
  </si>
  <si>
    <t>Celková prohlídka elektrického rozvodu a zařízení do 100 000,- Kč</t>
  </si>
  <si>
    <t>Zkoušky a prohlídky elektrických rozvodů a zařízení celková prohlídka a vyhotovení revizní zprávy pro objem montážních prací do 100 tis. Kč</t>
  </si>
  <si>
    <t>DR_INST_MAT</t>
  </si>
  <si>
    <t>Drobný materiál - svorky, stahovací pásky, hmoždinky, šroubky, sádra, hřebíky, spotřební materiál jako vrtáky, řezné kotouče, sekací pomůcky apod.</t>
  </si>
  <si>
    <t>081103000</t>
  </si>
  <si>
    <t>Denní doprava pracovníků na pracoviště</t>
  </si>
  <si>
    <t>468081122</t>
  </si>
  <si>
    <t>Vybourání otvorů pro elektroinstalace ve zdivu z lehkých betonů pl přes 0,09 do 0,25 m2 tl přes 15 do 30 cm</t>
  </si>
  <si>
    <t>Vybourání otvorů ve zdivu z lehkých betonů plochy přes 0,09 do 0,25 m2 a tloušťky přes 15 do 30 cm</t>
  </si>
  <si>
    <t>721174042</t>
  </si>
  <si>
    <t>Potrubí kanalizační z PP připojovací DN 40</t>
  </si>
  <si>
    <t>Potrubí z trub polypropylenových připojovací DN 40</t>
  </si>
  <si>
    <t>721174043</t>
  </si>
  <si>
    <t>Potrubí kanalizační z PP připojovací DN 50</t>
  </si>
  <si>
    <t>Potrubí z trub polypropylenových připojovací DN 50</t>
  </si>
  <si>
    <t>721194104</t>
  </si>
  <si>
    <t>Vyvedení a upevnění odpadních výpustek DN 40</t>
  </si>
  <si>
    <t>Vyměření přípojek na potrubí vyvedení a upevnění odpadních výpustek DN 40</t>
  </si>
  <si>
    <t>721226511R</t>
  </si>
  <si>
    <t>Zápachová uzávěrka nástěnná kontrolovatelná</t>
  </si>
  <si>
    <t>721274121</t>
  </si>
  <si>
    <t>Přivzdušňovací ventil vnitřní odpadních potrubí DN od 32 do 50</t>
  </si>
  <si>
    <t>Ventily přivzdušňovací odpadních potrubí vnitřní od DN 32 do DN 50</t>
  </si>
  <si>
    <t>721290111</t>
  </si>
  <si>
    <t>Zkouška těsnosti potrubí kanalizace vodou DN do 125</t>
  </si>
  <si>
    <t>Zkouška těsnosti kanalizace v objektech vodou do DN 125</t>
  </si>
  <si>
    <t>998721101</t>
  </si>
  <si>
    <t>Přesun hmot tonážní pro vnitřní kanalizaci v objektech v do 6 m</t>
  </si>
  <si>
    <t>Přesun hmot pro vnitřní kanalizaci stanovený z hmotnosti přesunovaného materiálu vodorovná dopravní vzdálenost do 50 m základní v objektech výšky do 6 m</t>
  </si>
  <si>
    <t>722224121</t>
  </si>
  <si>
    <t>Ventil odvodňovací G 1/4" s jedním závitem</t>
  </si>
  <si>
    <t>Armatury s jedním závitem ventily odvodňovací G 1/4"</t>
  </si>
  <si>
    <t>722231073</t>
  </si>
  <si>
    <t>Ventil zpětný mosazný G 3/4" PN 10 do 110°C se dvěma závity</t>
  </si>
  <si>
    <t>Armatury se dvěma závity ventily zpětné mosazné PN 10 do 110°C G 3/4"</t>
  </si>
  <si>
    <t>722231074</t>
  </si>
  <si>
    <t>Ventil zpětný mosazný G 1" PN 10 do 110°C se dvěma závity</t>
  </si>
  <si>
    <t>Armatury se dvěma závity ventily zpětné mosazné PN 10 do 110°C G 1"</t>
  </si>
  <si>
    <t>722231222</t>
  </si>
  <si>
    <t>Ventil pojistný mosazný G 3/4" PN 6 do 100°C k bojleru s vnitřním x vnějším závitem</t>
  </si>
  <si>
    <t>Armatury se dvěma závity ventily pojistné k bojleru mosazné PN 6 do 100°C G 3/4"</t>
  </si>
  <si>
    <t>722232045</t>
  </si>
  <si>
    <t>Kohout kulový přímý G 1" PN 42 do 185°C vnitřní závit</t>
  </si>
  <si>
    <t>Armatury se dvěma závity kulové kohouty PN 42 do 185 °C přímé vnitřní závit G 1"</t>
  </si>
  <si>
    <t>722290234</t>
  </si>
  <si>
    <t>Proplach a dezinfekce vodovodního potrubí DN do 80</t>
  </si>
  <si>
    <t>Zkoušky, proplach a desinfekce vodovodního potrubí proplach a desinfekce vodovodního potrubí do DN 80</t>
  </si>
  <si>
    <t>722175004</t>
  </si>
  <si>
    <t>Potrubí vodovodní plastové vícevrstvé PP-RCT S3,2 s hliníkovou fólií spojované svařováním D 32x4,4 mm</t>
  </si>
  <si>
    <t>Potrubí z trubek polypropylenových spojovaných svařováním z vícevrstvého PP-RCT s hliníkovou fólií S3,2 (PN 16) D 32/4,4</t>
  </si>
  <si>
    <t>722175005</t>
  </si>
  <si>
    <t>Potrubí vodovodní plastové vícevrstvé PP-RCT S3,2 s hliníkovou fólií spojované svařováním D 40x5,5 mm</t>
  </si>
  <si>
    <t>Potrubí z trubek polypropylenových spojovaných svařováním z vícevrstvého PP-RCT s hliníkovou fólií S3,2 (PN 16) D 40/5,5</t>
  </si>
  <si>
    <t>722181252</t>
  </si>
  <si>
    <t>Ochrana vodovodního potrubí přilepenými termoizolačními trubicemi z PE tl přes 20 do 25 mm DN přes 22 do 45 mm</t>
  </si>
  <si>
    <t>Ochrana potrubí termoizolačními trubicemi z pěnového polyetylenu PE přilepenými v příčných a podélných spojích, tloušťky izolace přes 20 do 25 mm, vnitřního průměru izolace DN přes 22 do 45 mm</t>
  </si>
  <si>
    <t>722234265</t>
  </si>
  <si>
    <t>Filtr mosazný G 1" PN 20 do 80°C s 2x vnitřním závitem</t>
  </si>
  <si>
    <t>Armatury se dvěma závity filtry mosazný PN 20 do 80 °C G 1"</t>
  </si>
  <si>
    <t>722290246</t>
  </si>
  <si>
    <t>Zkouška těsnosti vodovodního potrubí plastového DN do 40</t>
  </si>
  <si>
    <t>Zkoušky, proplach a desinfekce vodovodního potrubí zkoušky těsnosti vodovodního potrubí plastového do DN 40</t>
  </si>
  <si>
    <t>722232046</t>
  </si>
  <si>
    <t>Kohout kulový přímý G 5/4" PN 42 do 185°C vnitřní závit</t>
  </si>
  <si>
    <t>Armatury se dvěma závity kulové kohouty PN 42 do 185 °C přímé vnitřní závit G 5/4"</t>
  </si>
  <si>
    <t>722224116</t>
  </si>
  <si>
    <t>Kohout plnicí nebo vypouštěcí G 3/4" PN 10 s jedním závitem</t>
  </si>
  <si>
    <t>Armatury s jedním závitem kohouty plnicí a vypouštěcí PN 10 G 3/4"</t>
  </si>
  <si>
    <t>998722101</t>
  </si>
  <si>
    <t>Přesun hmot tonážní pro vnitřní vodovod v objektech v do 6 m</t>
  </si>
  <si>
    <t>Přesun hmot pro vnitřní vodovod stanovený z hmotnosti přesunovaného materiálu vodorovná dopravní vzdálenost do 50 m základní v objektech výšky do 6 m</t>
  </si>
  <si>
    <t>55111232</t>
  </si>
  <si>
    <t>ventil přímý průchozí mosazný 5/4"</t>
  </si>
  <si>
    <t>724233013</t>
  </si>
  <si>
    <t>Nádoba expanzní tlaková pro akumulační ohřev TV průtočná s membránou závitové připojení PN 10 o objemu 18 l</t>
  </si>
  <si>
    <t>Nádoby expanzní tlakové pro rozvody pitné vody s membránou bez pojistného ventilu se závitovým připojením průtočné PN 10 o objemu 18 l</t>
  </si>
  <si>
    <t>732421202</t>
  </si>
  <si>
    <t>Čerpadlo teplovodní mokroběžné závitové cirkulační DN 25 výtlak do 4,0 m průtok 2,20 m3/h pro TUV</t>
  </si>
  <si>
    <t>Čerpadla teplovodní mokroběžná závitová cirkulační pro TUV (elektronicky řízená) PN 10, do 80°C DN přípojky/dopravní výška H (m) - čerpací výkon Q (m3/h) DN 25 / do 4,0 m / 2,2 m3/h</t>
  </si>
  <si>
    <t>734295012R</t>
  </si>
  <si>
    <t>Směšovací ventil  pro vodu  závitový třícestný G 1" s ručním ovládáním - nastavení teploty vody</t>
  </si>
  <si>
    <t>734411101</t>
  </si>
  <si>
    <t>Teploměr technický s pevným stonkem a jímkou zadní připojení průměr 63 mm délky 50 mm</t>
  </si>
  <si>
    <t>Teploměry technické s pevným stonkem a jímkou zadní připojení (axiální) průměr 63 mm délka stonku 50 mm</t>
  </si>
  <si>
    <t>734421112</t>
  </si>
  <si>
    <t>Tlakoměr s pevným stonkem a zpětnou klapkou tlak 0-16 bar průměr 63 mm zadní připojení</t>
  </si>
  <si>
    <t>Tlakoměry s pevným stonkem a zpětnou klapkou zadní připojení (axiální) tlaku 0-16 bar průměru 63 mm</t>
  </si>
  <si>
    <t>HZS2212R</t>
  </si>
  <si>
    <t>Hodinová zúčtovací sazba instalatér odborný -DMT stávajících zařízení vč. likvidace dmt zařízení</t>
  </si>
  <si>
    <t>HZS2211R</t>
  </si>
  <si>
    <t>Hodinová zúčtovací sazba instalatér- dopojení na stávajcí rozvody vody a kanaizace vč. mat</t>
  </si>
  <si>
    <t>132251102</t>
  </si>
  <si>
    <t>Hloubení rýh nezapažených š do 800 mm v hornině třídy těžitelnosti I skupiny 3 objem do 50 m3 strojně</t>
  </si>
  <si>
    <t>Hloubení nezapažených rýh šířky do 800 mm strojně s urovnáním dna do předepsaného profilu a spádu v hornině třídy těžitelnosti I skupiny 3 přes 20 do 50 m3</t>
  </si>
  <si>
    <t>162211311</t>
  </si>
  <si>
    <t>Vodorovné přemístění výkopku z horniny třídy těžitelnosti I skupiny 1 až 3 stavebním kolečkem do 10 m</t>
  </si>
  <si>
    <t>Vodorovné přemístění výkopku nebo sypaniny stavebním kolečkem s vyprázdněním kolečka na hromady nebo do dopravního prostředku na vzdálenost do 10 m z horniny třídy těžitelnosti I, skupiny 1 až 3</t>
  </si>
  <si>
    <t>171201231</t>
  </si>
  <si>
    <t>Poplatek za předání recyklačnímu zařízení zeminy a kamení kód odpadu 17 05 04</t>
  </si>
  <si>
    <t>Poplatek za předání zeminy a kamení recyklačnímu zařízení zatříděné do Katalogu odpadů pod kódem 17 05 04</t>
  </si>
  <si>
    <t>175111101</t>
  </si>
  <si>
    <t>Obsypání potrubí ručně sypaninou bez prohození, uloženou do 3 m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</si>
  <si>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</si>
  <si>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58331351</t>
  </si>
  <si>
    <t>kamenivo těžené drobné frakce 0/4</t>
  </si>
  <si>
    <t>175151101</t>
  </si>
  <si>
    <t>Obsypání potrubí strojně sypaninou bez prohození, uloženou do 3 m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</si>
  <si>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</si>
  <si>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58331200</t>
  </si>
  <si>
    <t>štěrkopísek netříděný</t>
  </si>
  <si>
    <t>174152101</t>
  </si>
  <si>
    <t>Zásyp jam, šachet a rýh do 30 m3 sypaninou se zhutněním při překopech inženýrských sítí</t>
  </si>
  <si>
    <t>Zásyp sypaninou z jakékoliv horniny při překopech inženýrských sítí strojně objemu do 30 m3 s uložením výkopku ve vrstvách se zhutněním jam, šachet, rýh nebo kolem objektů v těchto vykopávkách</t>
  </si>
  <si>
    <t>566901132</t>
  </si>
  <si>
    <t>Vyspravení podkladu po překopech inženýrských sítí plochy do 15 m2 štěrkodrtí tl. 150 mm</t>
  </si>
  <si>
    <t>Vyspravení podkladu po překopech inženýrských sítí plochy do 15 m2 s rozprostřením a zhutněním štěrkodrtí tl. 150 mm</t>
  </si>
  <si>
    <t>572350111</t>
  </si>
  <si>
    <t>Vyspravení krytu komunikací po překopech pl do 15 m2 litým asfaltem MA tl přes 20 do 40 mm</t>
  </si>
  <si>
    <t>Vyspravení krytu komunikací po překopech inženýrských sítí plochy do 15 m2 litým asfaltem MA, po zhutnění tl. přes 20 do 40 mm</t>
  </si>
  <si>
    <t>899722113</t>
  </si>
  <si>
    <t>Krytí potrubí z plastů výstražnou fólií z PVC přes 25 do 34cm</t>
  </si>
  <si>
    <t>Krytí potrubí z plastů výstražnou fólií z PVC šířky přes 25 do 34 cm</t>
  </si>
  <si>
    <t>899721111</t>
  </si>
  <si>
    <t>Signalizační vodič DN do 150 mm na potrubí</t>
  </si>
  <si>
    <t>Signalizační vodič na potrubí DN do 150 mm</t>
  </si>
  <si>
    <t>899713111</t>
  </si>
  <si>
    <t>Orientační tabulky na sloupku betonovém nebo ocelovém</t>
  </si>
  <si>
    <t>Orientační tabulky na vodovodních a kanalizačních řadech na sloupku ocelovém nebo betonovém</t>
  </si>
  <si>
    <t>230200354r</t>
  </si>
  <si>
    <t>Navrtání PE přípojky</t>
  </si>
  <si>
    <t>T-kus 225/63</t>
  </si>
  <si>
    <t>Přípojkový T kus PE d225/d63 elektro navrtávací</t>
  </si>
  <si>
    <t>kua</t>
  </si>
  <si>
    <t>230202032</t>
  </si>
  <si>
    <t>Montáž chráničky pro plynovody plastové průměru přes 63 do 110 mm</t>
  </si>
  <si>
    <t>Montáž plastové chráničky pro plynovody průměru přes 63 do 110 mm</t>
  </si>
  <si>
    <t>28613531</t>
  </si>
  <si>
    <t>potrubí vodovodní třívrstvé PE100 RC SDR11 110x10,0mm</t>
  </si>
  <si>
    <t>230202225</t>
  </si>
  <si>
    <t>Montáž manžety na chráničku plynovodního potrubí plastového průměru přes 63 do 110 mm</t>
  </si>
  <si>
    <t>Montáž manžety na chráničku pro plynovody potrubí plastového dn přes 63 do 110 mm</t>
  </si>
  <si>
    <t>28655108</t>
  </si>
  <si>
    <t>manžeta chráničky vč. upínací pásky 63x160mm DN 50x150</t>
  </si>
  <si>
    <t>230205042</t>
  </si>
  <si>
    <t>Montáž plynovodního potrubí plastového svařované na tupo nebo elektrospojkou dn 63 mm en 5,8 mm</t>
  </si>
  <si>
    <t>Montáž plynovodního potrubí PE průměru do 110 mm návin nebo tyč, svařované na tupo nebo elektrospojkou Ø 63, tl. stěny 5,8 mm</t>
  </si>
  <si>
    <t>28613527</t>
  </si>
  <si>
    <t>potrubí vodovodní třívrstvé PE100 RC SDR11 63x5,80mm</t>
  </si>
  <si>
    <t>230205242</t>
  </si>
  <si>
    <t>Montáž plynovodního trubního dílu PE elektrotvarovky nebo svařovaného na tupo dn 63 mm en 5,7 mm</t>
  </si>
  <si>
    <t>Montáž plynovodních trubních dílů PE průměru do 110 mm elektrotvarovky nebo svařované na tupo Ø 63, tl. stěny 5,8 mm</t>
  </si>
  <si>
    <t>28653055</t>
  </si>
  <si>
    <t>elektrokoleno 90° PE 100 D 63mm</t>
  </si>
  <si>
    <t>28654806</t>
  </si>
  <si>
    <t>spojka svěrná PP-B přímá pro PE potrubí d63</t>
  </si>
  <si>
    <t>AVK.21116632</t>
  </si>
  <si>
    <t>Isiflo přechodka s vnitřním závitem, typ 116, rozměr 63x2”</t>
  </si>
  <si>
    <t>230230016</t>
  </si>
  <si>
    <t>Hlavní tlaková zkouška vzduchem 0,6 MPa DN 50</t>
  </si>
  <si>
    <t>Tlakové zkoušky hlavní vzduchem 0,6 MPa DN 50</t>
  </si>
  <si>
    <t>230220011</t>
  </si>
  <si>
    <t>Montáž orientačního sloupku pro plynovod</t>
  </si>
  <si>
    <t>Montáž příslušenství plynovodů sloupku orientačního</t>
  </si>
  <si>
    <t>230220031</t>
  </si>
  <si>
    <t>Montáž čichačky na chráničku pro plynovod</t>
  </si>
  <si>
    <t>Montáž příslušenství plynovodů čichačky na chráničku plynovodu</t>
  </si>
  <si>
    <t>čichačka</t>
  </si>
  <si>
    <t>čichačka navařovací na plyn</t>
  </si>
  <si>
    <t>MNT skříně HUP</t>
  </si>
  <si>
    <t>montáž plynoměrné skříně vč. podpor a uchycení plynoměru</t>
  </si>
  <si>
    <t>skříň HUP</t>
  </si>
  <si>
    <t>skříň pro HUP samostatně stojící 1000x400x1000 mm vč. soklu</t>
  </si>
  <si>
    <t>723231167</t>
  </si>
  <si>
    <t>Kohout kulový přímý G 2" PN 42 do 185°C plnoprůtokový vnitřní závit těžká řada</t>
  </si>
  <si>
    <t>Armatury se dvěma závity kohouty kulové PN 42 do 650°C plnoprůtokové vnitřní závit těžká řada G 2"</t>
  </si>
  <si>
    <t>723231166</t>
  </si>
  <si>
    <t>Kohout kulový přímý G 1 1/2" PN 42 do 185°C plnoprůtokový vnitřní závit těžká řada</t>
  </si>
  <si>
    <t>Armatury se dvěma závity kohouty kulové PN 42 do 650°C plnoprůtokové vnitřní závit těžká řada G 1 1/2"</t>
  </si>
  <si>
    <t>723160206</t>
  </si>
  <si>
    <t>Přípojka k plynoměru spojované na závit bez ochozu G 6/4"</t>
  </si>
  <si>
    <t>Přípojky k plynoměrům spojované na závit bez ochozu G 6/4"</t>
  </si>
  <si>
    <t>HZS1421-1</t>
  </si>
  <si>
    <t>Hodinová zúčtovací sazba dělník výstavby silnic - rozkrytí zpevněných ploch a uvedení do původního stavu vč. mat</t>
  </si>
  <si>
    <t>HZS4221</t>
  </si>
  <si>
    <t>Hodinová zúčtovací sazba geodet</t>
  </si>
  <si>
    <t>Hodinové zúčtovací sazby ostatních profesí revizní a kontrolní činnost geodet</t>
  </si>
  <si>
    <t>HZS4232-1</t>
  </si>
  <si>
    <t>Hodinová zúčtovací sazba technik odborný - napojení na rozvod plynu, odvzdušnění, napuštění, tlakové zkoušky, zkoušky těsnosti, předávací dokumentace, revize</t>
  </si>
  <si>
    <t>012444000</t>
  </si>
  <si>
    <t>Geodetické měření skutečného provedení stavby</t>
  </si>
  <si>
    <t>soub</t>
  </si>
  <si>
    <t>723111204</t>
  </si>
  <si>
    <t>Potrubí ocelové závitové černé bezešvé svařované běžné DN 25</t>
  </si>
  <si>
    <t>Potrubí z ocelových trubek závitových černých spojovaných svařováním, bezešvých běžných DN 25</t>
  </si>
  <si>
    <t>723150312</t>
  </si>
  <si>
    <t>Potrubí ocelové hladké černé bezešvé spojované svařováním tvářené za tepla D 57x3,2 mm</t>
  </si>
  <si>
    <t>Potrubí z ocelových trubek hladkých černých spojovaných svařováním tvářených za tepla Ø 57/3,2</t>
  </si>
  <si>
    <t>723190254</t>
  </si>
  <si>
    <t>Výpustky plynovodní vedení a upevnění do DN 50</t>
  </si>
  <si>
    <t>Přípojky plynovodní ke strojům a zařízením z trubek vyvedení a upevnění plynovodních výpustek na potrubí přes 25 do DN 50</t>
  </si>
  <si>
    <t>723221304</t>
  </si>
  <si>
    <t>Ventil vzorkovací rohový G 1/2" PN 5 s vnitřním závitem</t>
  </si>
  <si>
    <t>Armatury s jedním závitem ventily vzorkovací rohové PN 5 vnitřní závit G 1/2"</t>
  </si>
  <si>
    <t>723231162</t>
  </si>
  <si>
    <t>Kohout kulový přímý G 1/2" PN 42 do 185°C plnoprůtokový vnitřní závit těžká řada</t>
  </si>
  <si>
    <t>Armatury se dvěma závity kohouty kulové PN 42 do 650°C plnoprůtokové vnitřní závit těžká řada G 1/2"</t>
  </si>
  <si>
    <t>723231164</t>
  </si>
  <si>
    <t>Kohout kulový přímý G 1" PN 42 do 185°C plnoprůtokový vnitřní závit těžká řada</t>
  </si>
  <si>
    <t>Armatury se dvěma závity kohouty kulové PN 42 do 650°C plnoprůtokové vnitřní závit těžká řada G 1"</t>
  </si>
  <si>
    <t>723150315</t>
  </si>
  <si>
    <t>Potrubí ocelové hladké černé bezešvé spojované svařováním tvářené za tepla D 108x4 mm</t>
  </si>
  <si>
    <t>Potrubí z ocelových trubek hladkých černých spojovaných svařováním tvářených za tepla Ø 108/4</t>
  </si>
  <si>
    <t>723150369</t>
  </si>
  <si>
    <t>Chránička D 89x3,6 mm</t>
  </si>
  <si>
    <t>Potrubí z ocelových trubek hladkých černých spojovaných chráničky Ø 89/3,6</t>
  </si>
  <si>
    <t>PLTLM</t>
  </si>
  <si>
    <t>tlakoměr deformační d=160 mm 0-4 kPa s kul kohoutem G 1/2" a kul. kohoutem G 1/2" a plyn. zátkou vč montáže</t>
  </si>
  <si>
    <t>783601713</t>
  </si>
  <si>
    <t>Odmaštění vodou ředitelným odmašťovačem potrubí DN do 50 mm</t>
  </si>
  <si>
    <t>Příprava podkladu armatur a kovových potrubí před provedením nátěru potrubí do DN 50 mm odmaštěním, odmašťovačem vodou ředitelným</t>
  </si>
  <si>
    <t>783614651</t>
  </si>
  <si>
    <t>Základní antikorozní jednonásobný syntetický potrubí DN do 50 mm</t>
  </si>
  <si>
    <t>Základní antikorozní nátěr armatur a kovových potrubí jednonásobný potrubí do DN 50 mm syntetický standardní</t>
  </si>
  <si>
    <t>783617611</t>
  </si>
  <si>
    <t>Krycí dvojnásobný syntetický nátěr potrubí DN do 50 mm</t>
  </si>
  <si>
    <t>Krycí nátěr (email) armatur a kovových potrubí potrubí do DN 50 mm dvojnásobný syntetický standardní</t>
  </si>
  <si>
    <t>783601731</t>
  </si>
  <si>
    <t>Odmaštění vodou ředitelným odmašťovačem potrubí přes DN 50 do DN 100 mm</t>
  </si>
  <si>
    <t>Příprava podkladu armatur a kovových potrubí před provedením nátěru potrubí přes DN 50 do DN 100 mm odmaštěním, odmašťovačem vodou ředitelným</t>
  </si>
  <si>
    <t>783614661</t>
  </si>
  <si>
    <t>Základní antikorozní jednonásobný syntetický potrubí přes DN 50 do DN 100 mm</t>
  </si>
  <si>
    <t>Základní antikorozní nátěr armatur a kovových potrubí jednonásobný potrubí přes DN 50 do DN 100 mm syntetický standardní</t>
  </si>
  <si>
    <t>783617621</t>
  </si>
  <si>
    <t>Krycí jednonásobný syntetický nátěr potrubí přes DN 50 do DN 100 mm</t>
  </si>
  <si>
    <t>Krycí nátěr (email) armatur a kovových potrubí potrubí přes DN 50 do DN 100 mm jednonásobný syntetický standardní</t>
  </si>
  <si>
    <t>HZS4232R</t>
  </si>
  <si>
    <t>Hodinová zúčtovací sazba technik odborný - napojení na rozvod plynu, odvzdušnění, napuštění, tlakové zkoušky, zkoušky těsnosti, předávací dokumentace dle EN 1775 vč. měření emisí při uvedení do provozu</t>
  </si>
  <si>
    <t>713463111</t>
  </si>
  <si>
    <t>Montáž izolace tepelné potrubí potrubními pouzdry bez úpravy staženými drátem 1x D přes 50 do 100 mm</t>
  </si>
  <si>
    <t>Montáž izolace tepelné potrubí a ohybů tvarovkami nebo deskami potrubními pouzdry bez povrchové úpravy (izolační materiál ve specifikaci) staženými pozinkovaným drátem potrubí jednovrstvá D do 100 mm</t>
  </si>
  <si>
    <t>28377056</t>
  </si>
  <si>
    <t>pouzdro izolační potrubní z pěnového polyetylenu 35/25mm</t>
  </si>
  <si>
    <t>28377063</t>
  </si>
  <si>
    <t>pouzdro izolační potrubní z pěnového polyetylenu 45/25mm</t>
  </si>
  <si>
    <t>713463112</t>
  </si>
  <si>
    <t>Montáž izolace tepelné potrubí potrubními pouzdry bez úpravy staženými drátem 1x D přes 100 mm</t>
  </si>
  <si>
    <t>Montáž izolace tepelné potrubí a ohybů tvarovkami nebo deskami potrubními pouzdry bez povrchové úpravy (izolační materiál ve specifikaci) staženými pozinkovaným drátem potrubí jednovrstvá D přes 100 mm</t>
  </si>
  <si>
    <t>1054022</t>
  </si>
  <si>
    <t>pouzdro izolační potrubní z minerální vlny s Al fólií max. 250/100°C 54/50mm</t>
  </si>
  <si>
    <t>731244009</t>
  </si>
  <si>
    <t>Kotel ocelový závěsný na plyn kondenzační o výkonu přes 40 do 50 kW pro vytápění</t>
  </si>
  <si>
    <t>Kotle ocelové teplovodní plynové závěsné kondenzační pro vytápění, výkonu přes 40 do 50 kW</t>
  </si>
  <si>
    <t>K-MaR</t>
  </si>
  <si>
    <t>ekvitermní regulace kotlů vč. kaskádového řadiče, řízení 1x směšovaný a 1x nesměšovaný okruh vč. čidel, el. ohřevu TV, dálkové správy, výstupu pro MaR</t>
  </si>
  <si>
    <t>OS1</t>
  </si>
  <si>
    <t>T-kus DN 80/125 pro přívod vzduchu</t>
  </si>
  <si>
    <t>OS2</t>
  </si>
  <si>
    <t>T-kus DN 80 revizní</t>
  </si>
  <si>
    <t>OS3</t>
  </si>
  <si>
    <t>koleno DN 80 87°</t>
  </si>
  <si>
    <t>OS4</t>
  </si>
  <si>
    <t>trubka s hrdlem 0,25 m DN 80</t>
  </si>
  <si>
    <t>OS5</t>
  </si>
  <si>
    <t>trubkový díl s odbočkou 87° DN 110/80</t>
  </si>
  <si>
    <t>OS6</t>
  </si>
  <si>
    <t>koncový kus kaskády se sifonem DN 110</t>
  </si>
  <si>
    <t>OS7</t>
  </si>
  <si>
    <t>hadice pro odvod kondenzátu</t>
  </si>
  <si>
    <t>OS8</t>
  </si>
  <si>
    <t>tubka s hrdlem DN 110 1 m</t>
  </si>
  <si>
    <t>OS9</t>
  </si>
  <si>
    <t>objímka DN 110</t>
  </si>
  <si>
    <t>OS10</t>
  </si>
  <si>
    <t>závitová tyč M10 1m</t>
  </si>
  <si>
    <t>OS11</t>
  </si>
  <si>
    <t>kotlová redukce DN 110/125</t>
  </si>
  <si>
    <t>OS12</t>
  </si>
  <si>
    <t>redukce 125/130 vč. spony</t>
  </si>
  <si>
    <t>OS13</t>
  </si>
  <si>
    <t>přechodový díl /130</t>
  </si>
  <si>
    <t>OS14</t>
  </si>
  <si>
    <t>rovný  díl /130 200 mm</t>
  </si>
  <si>
    <t>OS15</t>
  </si>
  <si>
    <t>revizní koleno 85°  /130</t>
  </si>
  <si>
    <t>OS16</t>
  </si>
  <si>
    <t>těsnění silikon /130</t>
  </si>
  <si>
    <t>KO1</t>
  </si>
  <si>
    <t xml:space="preserve">koleno komín DN 130  nerez/izolace/nerez 85° </t>
  </si>
  <si>
    <t>KO2</t>
  </si>
  <si>
    <t>vynášecí díl DN 130</t>
  </si>
  <si>
    <t>KO3</t>
  </si>
  <si>
    <t>konzole trojuhleníková /180</t>
  </si>
  <si>
    <t>KO4</t>
  </si>
  <si>
    <t xml:space="preserve">rovný díl 950 mm komín DN 130  nerez/izolace/nerez  </t>
  </si>
  <si>
    <t>KO5</t>
  </si>
  <si>
    <t xml:space="preserve">hlavice a přechodový  mm komín DN 130  nerez/izolace/nerez  </t>
  </si>
  <si>
    <t>KO6</t>
  </si>
  <si>
    <t>KO7</t>
  </si>
  <si>
    <t>silikonové mazivo 250 g</t>
  </si>
  <si>
    <t>KO8</t>
  </si>
  <si>
    <t>stěnová objímka /130</t>
  </si>
  <si>
    <t>PV1</t>
  </si>
  <si>
    <t>hrdo sání DN 80</t>
  </si>
  <si>
    <t>PV2</t>
  </si>
  <si>
    <t>revizní Tkus DN 80</t>
  </si>
  <si>
    <t>PV3</t>
  </si>
  <si>
    <t>trubkový díl s odbočkou 1m DN 110/80</t>
  </si>
  <si>
    <t>PV4</t>
  </si>
  <si>
    <t>Zátka s hrdlem DN 110</t>
  </si>
  <si>
    <t>PV5</t>
  </si>
  <si>
    <t>tubka s hrdlem 1m DN 110</t>
  </si>
  <si>
    <t>PV6</t>
  </si>
  <si>
    <t>větrací mřížka 150x150 mm</t>
  </si>
  <si>
    <t>PV7</t>
  </si>
  <si>
    <t>PV8</t>
  </si>
  <si>
    <t>MNT odkouření</t>
  </si>
  <si>
    <t>montážní práce, doprava, revize</t>
  </si>
  <si>
    <t>998731101</t>
  </si>
  <si>
    <t>Přesun hmot tonážní pro kotelny v objektech v do 6 m</t>
  </si>
  <si>
    <t>Přesun hmot pro kotelny stanovený z hmotnosti přesunovaného materiálu vodorovná dopravní vzdálenost do 50 m základní v objektech výšky do 6 m</t>
  </si>
  <si>
    <t>732111315</t>
  </si>
  <si>
    <t>Trubková hrdla rozdělovačů a sběračů bez přírub DN 32</t>
  </si>
  <si>
    <t>Rozdělovače a sběrače trubková hrdla rozdělovačů a sběračů bez přírub DN 32</t>
  </si>
  <si>
    <t>732111318</t>
  </si>
  <si>
    <t>Trubková hrdla rozdělovačů a sběračů bez přírub DN 50</t>
  </si>
  <si>
    <t>Rozdělovače a sběrače trubková hrdla rozdělovačů a sběračů bez přírub DN 50</t>
  </si>
  <si>
    <t>R iz</t>
  </si>
  <si>
    <t>izolace kombi rozdělovače s povrchovou úpravou dle výrobce vč. mnt</t>
  </si>
  <si>
    <t>732112232</t>
  </si>
  <si>
    <t>Rozdělovač sdružený hydraulický DN 80 závitový</t>
  </si>
  <si>
    <t>Rozdělovače a sběrače sdružené hydraulické závitové (průtok Q m3/h - výkon kW) DN 80 (15 m3/h - 350 kW)</t>
  </si>
  <si>
    <t>732113118</t>
  </si>
  <si>
    <t>Vyrovnávač dynamických tlaků G 2" PN 6 hydraulický závitový</t>
  </si>
  <si>
    <t>Rozdělovače a sběrače hydraulické vyrovnávače dynamických tlaků závitové PN 6 (průtok Q m3/h) G 2 (4 m3/h)</t>
  </si>
  <si>
    <t>HVDT iz</t>
  </si>
  <si>
    <t>Izolace HVDT s povrchovou úpravou dle výrobce vč. mnt</t>
  </si>
  <si>
    <t>732211216R</t>
  </si>
  <si>
    <t>Ohřívač stacionární zásobníkový se dvěma výměníky PN 0,6/1,0 o objemu 250 l v.pl. 1,0 m2/1,5 m2</t>
  </si>
  <si>
    <t>732294116</t>
  </si>
  <si>
    <t>Elektrická topná jednotka šroubovací 6/4" o výkonu 6,0 kW</t>
  </si>
  <si>
    <t>Elektrické topné jednotky šroubovací 6/4" o výkonu 6,0 kW</t>
  </si>
  <si>
    <t>732331619</t>
  </si>
  <si>
    <t>Nádoba tlaková expanzní pro topnou a chladicí soustavu s membránou závitové připojení PN 6 o objemu 140 l</t>
  </si>
  <si>
    <t>Nádoby expanzní tlakové pro topné a chladicí soustavy s membránou bez pojistného ventilu se závitovým připojením PN 6 o objemu 140 l</t>
  </si>
  <si>
    <t>732331778</t>
  </si>
  <si>
    <t>Příslušenství k expanzním nádobám bezpečnostní uzávěr G 1 k měření tlaku</t>
  </si>
  <si>
    <t>Nádoby expanzní tlakové pro topné a chladicí soustavy příslušenství k expanzním nádobám bezpečnostní uzávěr k měření tlaku G 1</t>
  </si>
  <si>
    <t>DZ</t>
  </si>
  <si>
    <t>zařízení doplňovací kompaktní automatické vč. oddělovacího členu dle EN 1717 a výstupu pro MaR</t>
  </si>
  <si>
    <t>732421406</t>
  </si>
  <si>
    <t>Čerpadlo teplovodní mokroběžné závitové oběhové DN 25 výtlak do 4,0 m průtok 5,7 m3/h PN 10 pro vytápění</t>
  </si>
  <si>
    <t>Čerpadla teplovodní mokroběžná závitová oběhová pro teplovodní vytápění (elektronicky řízená) PN 10, do 110°C DN přípojky/dopravní výška H (m) - čerpací výkon Q (m3/h) DN 25 / do 4,0 m / 5,7 m3/h</t>
  </si>
  <si>
    <t>732421472</t>
  </si>
  <si>
    <t>Čerpadlo teplovodní mokroběžné závitové oběhové DN 32 výtlak do 8,0 m průtok 5,0 m3/h PN 10 pro vytápění</t>
  </si>
  <si>
    <t>Čerpadla teplovodní mokroběžná závitová oběhová pro teplovodní vytápění (elektronicky řízená) PN 10, do 110°C DN přípojky/dopravní výška H (m) - čerpací výkon Q (m3/h) DN 32 / do 8,0 m / 5,0 m3/h</t>
  </si>
  <si>
    <t>998732101</t>
  </si>
  <si>
    <t>Přesun hmot tonážní pro strojovny v objektech v do 6 m</t>
  </si>
  <si>
    <t>Přesun hmot pro strojovny stanovený z hmotnosti přesunovaného materiálu vodorovná dopravní vzdálenost do 50 m základní v objektech výšky do 6 m</t>
  </si>
  <si>
    <t>733223304</t>
  </si>
  <si>
    <t>Potrubí měděné tvrdé spojované lisováním D 28x1,5 mm</t>
  </si>
  <si>
    <t>Potrubí z trubek měděných tvrdých spojovaných lisováním PN 16, T= +110°C Ø 28/1,5</t>
  </si>
  <si>
    <t>733223306</t>
  </si>
  <si>
    <t>Potrubí měděné tvrdé spojované lisováním D 42x1,5 mm</t>
  </si>
  <si>
    <t>Potrubí z trubek měděných tvrdých spojovaných lisováním PN 16, T= +110°C Ø 42/1,5</t>
  </si>
  <si>
    <t>733223305</t>
  </si>
  <si>
    <t>Potrubí měděné tvrdé spojované lisováním D 35x1,5 mm</t>
  </si>
  <si>
    <t>Potrubí z trubek měděných tvrdých spojovaných lisováním PN 16, T= +110°C Ø 35/1,5</t>
  </si>
  <si>
    <t>733223307</t>
  </si>
  <si>
    <t>Potrubí měděné tvrdé spojované lisováním D 54x2 mm</t>
  </si>
  <si>
    <t>Potrubí z trubek měděných tvrdých spojovaných lisováním PN 16, T= +110°C Ø 54/2</t>
  </si>
  <si>
    <t>733224205</t>
  </si>
  <si>
    <t>Příplatek k potrubí měděnému za potrubí vedené v kotelnách nebo strojovnách D 28x1,5 mm</t>
  </si>
  <si>
    <t>Potrubí z trubek měděných Příplatek k cenám za potrubí vedené v kotelnách a strojovnách Ø 28/1,5</t>
  </si>
  <si>
    <t>733224207</t>
  </si>
  <si>
    <t>Příplatek k potrubí měděnému za potrubí vedené v kotelnách nebo strojovnách D 42x1,5 mm</t>
  </si>
  <si>
    <t>Potrubí z trubek měděných Příplatek k cenám za potrubí vedené v kotelnách a strojovnách Ø 42/1,5</t>
  </si>
  <si>
    <t>733224206</t>
  </si>
  <si>
    <t>Příplatek k potrubí měděnému za potrubí vedené v kotelnách nebo strojovnách D 35x1,5 mm</t>
  </si>
  <si>
    <t>Potrubí z trubek měděných Příplatek k cenám za potrubí vedené v kotelnách a strojovnách Ø 35/1,5</t>
  </si>
  <si>
    <t>733224208</t>
  </si>
  <si>
    <t>Příplatek k potrubí měděnému za potrubí vedené v kotelnách nebo strojovnách D 54x2 mm</t>
  </si>
  <si>
    <t>Potrubí z trubek měděných Příplatek k cenám za potrubí vedené v kotelnách a strojovnách Ø 54/2</t>
  </si>
  <si>
    <t>733291101</t>
  </si>
  <si>
    <t>Zkouška těsnosti potrubí měděné D do 35x1,5</t>
  </si>
  <si>
    <t>Zkoušky těsnosti potrubí z trubek měděných Ø do 35/1,5</t>
  </si>
  <si>
    <t>733291102</t>
  </si>
  <si>
    <t>Zkouška těsnosti potrubí měděné D přes 35x1,5 do 64x2</t>
  </si>
  <si>
    <t>Zkoušky těsnosti potrubí z trubek měděných Ø přes 35/1,5 do 64/2,0</t>
  </si>
  <si>
    <t>998733101</t>
  </si>
  <si>
    <t>Přesun hmot tonážní pro rozvody potrubí v objektech v do 6 m</t>
  </si>
  <si>
    <t>Přesun hmot pro rozvody potrubí stanovený z hmotnosti přesunovaného materiálu vodorovná dopravní vzdálenost do 50 m základní v objektech výšky do 6 m</t>
  </si>
  <si>
    <t>734211119</t>
  </si>
  <si>
    <t>Ventil závitový odvzdušňovací G 3/8 PN 14 do 120°C automatický</t>
  </si>
  <si>
    <t>Ventily odvzdušňovací závitové automatické PN 14 do 120°C G 3/8</t>
  </si>
  <si>
    <t>734221132</t>
  </si>
  <si>
    <t>Ventil závitový termostatický přímý G 1/2 PN 10 do 120°C Q 10-150 l/h s automatickým omezením průtoku bez hlavice ovládání</t>
  </si>
  <si>
    <t>Ventily regulační závitové termostatické bez hlavice ovládání s automatickým omezením průtoku PN 10 do 120°C, průtoku Q 10-150 l/h přímé G 1/2</t>
  </si>
  <si>
    <t>734221680</t>
  </si>
  <si>
    <t>Termostatická hlavice kapalinová PN 10 do 110°C s odděleným čidlem</t>
  </si>
  <si>
    <t>Ventily regulační závitové hlavice termostatické pro ovládání ventilů PN 10 do 110°C kapalinové s odděleným čidlem</t>
  </si>
  <si>
    <t>734221681</t>
  </si>
  <si>
    <t>Termostatická hlavice kapalinová PN 10 do 110°C s vestavěným čidlem</t>
  </si>
  <si>
    <t>Ventily regulační závitové hlavice termostatické pro ovládání ventilů PN 10 do 110°C kapalinové s vestavěným čidlem</t>
  </si>
  <si>
    <t>734242415</t>
  </si>
  <si>
    <t>Ventil závitový zpětný přímý G 5/4 PN 16 do 110°C</t>
  </si>
  <si>
    <t>Ventily zpětné závitové PN 16 do 110°C přímé G 5/4</t>
  </si>
  <si>
    <t>734242416</t>
  </si>
  <si>
    <t>Ventil závitový zpětný přímý G 6/4 PN 16 do 110°C</t>
  </si>
  <si>
    <t>Ventily zpětné závitové PN 16 do 110°C přímé G 6/4</t>
  </si>
  <si>
    <t>734242417</t>
  </si>
  <si>
    <t>Ventil závitový zpětný přímý G 2 PN 16 do 110°C</t>
  </si>
  <si>
    <t>Ventily zpětné závitové PN 16 do 110°C přímé G 2</t>
  </si>
  <si>
    <t>734251212</t>
  </si>
  <si>
    <t>Ventil závitový pojistný rohový G 3/4 provozní tlak od 2,5 do 6 barů</t>
  </si>
  <si>
    <t>Ventily pojistné závitové a čepové rohové provozní tlak od 2,5 do 6 bar G 3/4</t>
  </si>
  <si>
    <t>734261717</t>
  </si>
  <si>
    <t>Šroubení regulační radiátorové přímé G 1/2 s vypouštěním</t>
  </si>
  <si>
    <t>Šroubení regulační radiátorové přímé s vypouštěním G 1/2</t>
  </si>
  <si>
    <t>734291123</t>
  </si>
  <si>
    <t>Kohout plnící a vypouštěcí G 1/2 PN 10 do 90°C závitový</t>
  </si>
  <si>
    <t>Ostatní armatury kohouty plnicí a vypouštěcí PN 10 do 90°C G 1/2</t>
  </si>
  <si>
    <t>734291275</t>
  </si>
  <si>
    <t>Filtr závitový pro topné a chladicí systémy přímý G 1 1/4 PN 30 do 110°C s vnitřními závity a integrovaným magnetem</t>
  </si>
  <si>
    <t>Ostatní armatury filtry závitové pro topné a chladicí systémy PN 30 do 110°C přímé s vnitřními závity a integrovaným magnetem G 1 1/4</t>
  </si>
  <si>
    <t>734291276</t>
  </si>
  <si>
    <t>Filtr závitový pro topné a chladicí systémy přímý G 1 1/2 PN 30 do 110°C s vnitřními závity a integrovaným magnetem</t>
  </si>
  <si>
    <t>Ostatní armatury filtry závitové pro topné a chladicí systémy PN 30 do 110°C přímé s vnitřními závity a integrovaným magnetem G 1 1/2</t>
  </si>
  <si>
    <t>734291277</t>
  </si>
  <si>
    <t>Filtr závitový pro topné a chladicí systémy přímý G 2 PN 30 do 110°C s vnitřními závity a integrovaným magnetem</t>
  </si>
  <si>
    <t>Ostatní armatury filtry závitové pro topné a chladicí systémy PN 30 do 110°C přímé s vnitřními závity a integrovaným magnetem G 2</t>
  </si>
  <si>
    <t>734292715</t>
  </si>
  <si>
    <t>Kohout kulový přímý G 1 PN 42 do 185°C vnitřní závit</t>
  </si>
  <si>
    <t>Ostatní armatury kulové kohouty PN 42 do 185°C přímé vnitřní závit G 1</t>
  </si>
  <si>
    <t>734292716</t>
  </si>
  <si>
    <t>Kohout kulový přímý G 1 1/4 PN 42 do 185°C vnitřní závit</t>
  </si>
  <si>
    <t>Ostatní armatury kulové kohouty PN 42 do 185°C přímé vnitřní závit G 1 1/4</t>
  </si>
  <si>
    <t>734292717</t>
  </si>
  <si>
    <t>Kohout kulový přímý G 1 1/2 PN 42 do 185°C vnitřní závit</t>
  </si>
  <si>
    <t>Ostatní armatury kulové kohouty PN 42 do 185°C přímé vnitřní závit G 1 1/2</t>
  </si>
  <si>
    <t>734292718</t>
  </si>
  <si>
    <t>Kohout kulový přímý G 2 PN 42 do 185°C vnitřní závit</t>
  </si>
  <si>
    <t>Ostatní armatury kulové kohouty PN 42 do 185°C přímé vnitřní závit G 2</t>
  </si>
  <si>
    <t>734295023</t>
  </si>
  <si>
    <t>Směšovací ventil otopných a chladicích systémů závitový třícestný G 5/4" se servomotorem</t>
  </si>
  <si>
    <t>Směšovací armatury otopných a chladících systémů ventily závitové PN 10 T= 120°C třícestné se servomotorem G 5/4</t>
  </si>
  <si>
    <t>734411104</t>
  </si>
  <si>
    <t>Teploměr technický s pevným stonkem a jímkou zadní připojení průměr 63 mm délky 150 mm</t>
  </si>
  <si>
    <t>Teploměry technické s pevným stonkem a jímkou zadní připojení (axiální) průměr 63 mm délka stonku 150 mm</t>
  </si>
  <si>
    <t>734421102</t>
  </si>
  <si>
    <t>Tlakoměr s pevným stonkem a zpětnou klapkou tlak 0-16 bar průměr 63 mm spodní připojení</t>
  </si>
  <si>
    <t>Tlakoměry s pevným stonkem a zpětnou klapkou spodní připojení (radiální) tlaku 0-16 bar průměru 63 mm</t>
  </si>
  <si>
    <t>998734101</t>
  </si>
  <si>
    <t>Přesun hmot tonážní pro armatury v objektech v do 6 m</t>
  </si>
  <si>
    <t>Přesun hmot pro armatury stanovený z hmotnosti přesunovaného materiálu vodorovná dopravní vzdálenost do 50 m základní v objektech výšky do 6 m</t>
  </si>
  <si>
    <t>HZS2221</t>
  </si>
  <si>
    <t>Hodinová zúčtovací sazba topenář</t>
  </si>
  <si>
    <t>Hodinové zúčtovací sazby profesí PSV provádění stavebních instalací topenář</t>
  </si>
  <si>
    <t>HZS2491</t>
  </si>
  <si>
    <t>Hodinová zúčtovací sazba dělník zednických výpomocí</t>
  </si>
  <si>
    <t>Hodinové zúčtovací sazby profesí PSV zednické výpomoci a pomocné práce PSV dělník zednických výpomocí</t>
  </si>
  <si>
    <t>HZS3112-1</t>
  </si>
  <si>
    <t>Hodinová zúčtovací sazba montér potrubí odborný - TOPNÁ ZKOUŠKA, zkoušky těsnosti apod. vč. protokolů</t>
  </si>
  <si>
    <t>HZS4211</t>
  </si>
  <si>
    <t>Hodinová zúčtovací sazba revizní technik</t>
  </si>
  <si>
    <t>Hodinové zúčtovací sazby ostatních profesí revizní a kontrolní činnost revizní technik</t>
  </si>
  <si>
    <t>CZT-odpojení</t>
  </si>
  <si>
    <t>Odpojení telovodu na hlavním řadu CZT dle požadavků provozovatele, vč. mat, zemních prací, rozkrytí  a uvedení do původního stavu</t>
  </si>
  <si>
    <t>PD-skutečné provedne</t>
  </si>
  <si>
    <t>Projektová dokumentace skutečného provedení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</si>
</sst>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#,##0_);[Red]\-\ #,##0_);&quot;–&quot;??;_(@_)"/>
    <numFmt numFmtId="165" formatCode="_(#,##0.00_);[Red]\-\ #,##0.00_);&quot;–&quot;??;_(@_)"/>
    <numFmt numFmtId="168" formatCode="_(#,##0.000_);[Red]\-\ #,##0.000_);&quot;–&quot;??;_(@_)"/>
    <numFmt numFmtId="169" formatCode="_(#,##0.0&quot; %&quot;_);[Red]\-\ #,##0.0&quot; %&quot;_);&quot;–&quot;??;_(@_)"/>
    <numFmt numFmtId="170" formatCode="yyyy"/>
  </numFmts>
  <fonts count="59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ptos"/>
      <family val="2"/>
    </font>
    <font>
      <b/>
      <sz val="10"/>
      <color rgb="FF000000"/>
      <name val="Aptos"/>
      <family val="2"/>
    </font>
    <font>
      <b/>
      <sz val="10"/>
      <color rgb="FF640000"/>
      <name val="Aptos"/>
      <family val="2"/>
    </font>
    <font>
      <b/>
      <sz val="10"/>
      <color rgb="FF3E0000"/>
      <name val="Aptos"/>
      <family val="2"/>
    </font>
    <font>
      <b/>
      <sz val="10"/>
      <color rgb="FF40404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9"/>
      <color rgb="FF000000"/>
      <name val="Aptos"/>
      <family val="2"/>
    </font>
    <font>
      <b/>
      <sz val="11"/>
      <color rgb="FF000000"/>
      <name val="Aptos"/>
      <family val="2"/>
    </font>
    <font>
      <b/>
      <sz val="12"/>
      <color rgb="FF000000"/>
      <name val="Aptos"/>
      <family val="2"/>
    </font>
    <font>
      <sz val="11"/>
      <color rgb="FF000000"/>
      <name val="Aptos"/>
      <family val="2"/>
    </font>
    <font>
      <sz val="10"/>
      <color theme="1"/>
      <name val="Aptos"/>
      <family val="2"/>
    </font>
    <font>
      <sz val="9"/>
      <color rgb="FFC00000"/>
      <name val="Aptos"/>
      <family val="2"/>
    </font>
    <font>
      <sz val="9"/>
      <color rgb="FF777777"/>
      <name val="Aptos"/>
      <family val="2"/>
    </font>
    <font>
      <sz val="9"/>
      <color theme="1"/>
      <name val="Aptos"/>
      <family val="2"/>
    </font>
    <font>
      <sz val="9"/>
      <color rgb="FF0070C0"/>
      <name val="Aptos"/>
      <family val="2"/>
    </font>
    <font>
      <sz val="8"/>
      <color theme="9" tint="-0.24994659260841701"/>
      <name val="Aptos"/>
      <family val="2"/>
    </font>
    <font>
      <sz val="6"/>
      <color theme="1"/>
      <name val="Aptos"/>
      <family val="2"/>
    </font>
    <font>
      <sz val="6"/>
      <color theme="1"/>
      <name val="Arial"/>
      <family val="2"/>
      <charset val="238"/>
    </font>
    <font>
      <b/>
      <sz val="16"/>
      <color rgb="FF000000"/>
      <name val="Aptos"/>
      <family val="2"/>
    </font>
    <font>
      <sz val="14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1"/>
      <color theme="1"/>
      <name val="Aptos"/>
      <family val="2"/>
    </font>
    <font>
      <sz val="10"/>
      <color rgb="FFC00000"/>
      <name val="Aptos"/>
      <family val="2"/>
    </font>
    <font>
      <sz val="10"/>
      <color rgb="FF777777"/>
      <name val="Aptos"/>
      <family val="2"/>
    </font>
    <font>
      <sz val="10"/>
      <color rgb="FF000000"/>
      <name val="Aptos"/>
      <family val="2"/>
    </font>
    <font>
      <sz val="9"/>
      <color rgb="FFFF0000"/>
      <name val="Aptos"/>
      <family val="2"/>
    </font>
    <font>
      <sz val="6"/>
      <color rgb="FFFF0000"/>
      <name val="Arial"/>
      <family val="2"/>
      <charset val="238"/>
    </font>
    <font>
      <sz val="14"/>
      <color rgb="FFC00000"/>
      <name val="Aptos"/>
      <family val="2"/>
    </font>
    <font>
      <b/>
      <sz val="22"/>
      <color rgb="FF000000"/>
      <name val="Aptos"/>
      <family val="2"/>
    </font>
    <font>
      <sz val="22"/>
      <color rgb="FFC00000"/>
      <name val="Aptos"/>
      <family val="2"/>
    </font>
    <font>
      <sz val="13"/>
      <color rgb="FF000000"/>
      <name val="Aptos"/>
      <family val="2"/>
    </font>
    <font>
      <b/>
      <sz val="13"/>
      <color rgb="FF000000"/>
      <name val="Arial"/>
      <family val="2"/>
      <charset val="238"/>
    </font>
    <font>
      <b/>
      <u/>
      <sz val="13"/>
      <color rgb="FF000000"/>
      <name val="Arial"/>
      <family val="2"/>
      <charset val="238"/>
    </font>
    <font>
      <sz val="13"/>
      <color rgb="FFC00000"/>
      <name val="Aptos"/>
      <family val="2"/>
    </font>
    <font>
      <b/>
      <u/>
      <sz val="9"/>
      <color rgb="FF000000"/>
      <name val="Aptos"/>
      <family val="2"/>
    </font>
    <font>
      <b/>
      <sz val="14"/>
      <color rgb="FFC00000"/>
      <name val="Aptos"/>
      <family val="2"/>
    </font>
    <font>
      <b/>
      <sz val="13"/>
      <color rgb="FF000000"/>
      <name val="Aptos"/>
      <family val="2"/>
    </font>
    <font>
      <b/>
      <sz val="9"/>
      <color rgb="FFC00000"/>
      <name val="Aptos"/>
      <family val="2"/>
    </font>
    <font>
      <sz val="14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3"/>
      <color rgb="FF000000"/>
      <name val="Arial"/>
      <family val="2"/>
      <charset val="238"/>
    </font>
    <font>
      <sz val="13"/>
      <color rgb="FF0070C0"/>
      <name val="Arial"/>
      <family val="2"/>
      <charset val="238"/>
    </font>
    <font>
      <b/>
      <u/>
      <sz val="12"/>
      <color rgb="FF000000"/>
      <name val="Aptos"/>
      <family val="2"/>
    </font>
    <font>
      <sz val="12"/>
      <color rgb="FF000000"/>
      <name val="Aptos"/>
      <family val="2"/>
    </font>
    <font>
      <sz val="12"/>
      <color rgb="FFC00000"/>
      <name val="Aptos"/>
      <family val="2"/>
    </font>
    <font>
      <sz val="22"/>
      <color rgb="FFC00000"/>
      <name val="Arial"/>
      <family val="2"/>
      <charset val="238"/>
    </font>
    <font>
      <sz val="22"/>
      <color rgb="FF777777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2"/>
      <color rgb="FFC00000"/>
      <name val="Arial"/>
      <family val="2"/>
      <charset val="238"/>
    </font>
    <font>
      <b/>
      <sz val="14"/>
      <color rgb="FFC00000"/>
      <name val="Calibri Light"/>
      <family val="2"/>
      <charset val="238"/>
    </font>
    <font>
      <sz val="14"/>
      <color rgb="FFC00000"/>
      <name val="Calibri Light"/>
      <family val="2"/>
      <charset val="238"/>
    </font>
    <font>
      <sz val="12"/>
      <color rgb="FF777777"/>
      <name val="Arial"/>
      <family val="2"/>
      <charset val="238"/>
    </font>
    <font>
      <sz val="14"/>
      <color rgb="FFC00000"/>
      <name val="Arial"/>
      <family val="2"/>
      <charset val="238"/>
    </font>
    <font>
      <sz val="6"/>
      <color rgb="FFC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</fills>
  <borders count="12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C00000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/>
      <bottom style="double">
        <color rgb="FFC0000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/>
    <xf numFmtId="0" fontId="7" fillId="0" borderId="0" xfId="0" applyFont="1"/>
    <xf numFmtId="49" fontId="7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13" fillId="0" borderId="0" xfId="0" applyFont="1"/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9" fillId="0" borderId="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2" fillId="0" borderId="0" xfId="0" applyFont="1"/>
    <xf numFmtId="0" fontId="34" fillId="0" borderId="0" xfId="0" applyFont="1"/>
    <xf numFmtId="0" fontId="35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8" fillId="0" borderId="0" xfId="0" applyFont="1"/>
    <xf numFmtId="0" fontId="7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0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5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right" vertical="top"/>
    </xf>
    <xf numFmtId="14" fontId="35" fillId="0" borderId="0" xfId="0" applyNumberFormat="1" applyFont="1" applyAlignment="1">
      <alignment horizontal="left" vertical="top"/>
    </xf>
    <xf numFmtId="0" fontId="41" fillId="0" borderId="0" xfId="0" applyFont="1" applyAlignment="1">
      <alignment horizontal="left" vertical="center"/>
    </xf>
    <xf numFmtId="170" fontId="35" fillId="0" borderId="0" xfId="0" applyNumberFormat="1" applyFont="1" applyAlignment="1">
      <alignment horizontal="left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70" fontId="43" fillId="0" borderId="0" xfId="0" applyNumberFormat="1" applyFont="1" applyAlignment="1">
      <alignment horizontal="left" vertical="top"/>
    </xf>
    <xf numFmtId="0" fontId="44" fillId="0" borderId="0" xfId="0" applyFont="1" applyAlignment="1">
      <alignment horizontal="right" vertical="top"/>
    </xf>
    <xf numFmtId="14" fontId="43" fillId="0" borderId="0" xfId="0" applyNumberFormat="1" applyFont="1" applyAlignment="1">
      <alignment horizontal="left" vertical="top"/>
    </xf>
    <xf numFmtId="0" fontId="40" fillId="0" borderId="7" xfId="0" applyFont="1" applyBorder="1" applyAlignment="1">
      <alignment horizontal="left"/>
    </xf>
    <xf numFmtId="49" fontId="45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6" fillId="0" borderId="0" xfId="0" applyFont="1" applyAlignment="1">
      <alignment horizontal="right" vertical="top"/>
    </xf>
    <xf numFmtId="0" fontId="41" fillId="0" borderId="0" xfId="0" applyFont="1" applyAlignment="1">
      <alignment horizontal="right" vertical="top"/>
    </xf>
    <xf numFmtId="164" fontId="41" fillId="0" borderId="0" xfId="0" applyNumberFormat="1" applyFont="1" applyAlignment="1">
      <alignment horizontal="right" vertical="top"/>
    </xf>
    <xf numFmtId="0" fontId="41" fillId="0" borderId="0" xfId="0" applyFont="1" applyAlignment="1">
      <alignment horizontal="left" vertical="top"/>
    </xf>
    <xf numFmtId="0" fontId="46" fillId="0" borderId="0" xfId="0" applyFont="1"/>
    <xf numFmtId="0" fontId="45" fillId="0" borderId="0" xfId="0" applyFont="1" applyAlignment="1">
      <alignment horizontal="right" vertical="top"/>
    </xf>
    <xf numFmtId="164" fontId="35" fillId="0" borderId="0" xfId="0" applyNumberFormat="1" applyFont="1" applyAlignment="1">
      <alignment horizontal="right" vertical="top"/>
    </xf>
    <xf numFmtId="0" fontId="45" fillId="0" borderId="8" xfId="0" applyFont="1" applyBorder="1" applyAlignment="1">
      <alignment horizontal="right" vertical="top"/>
    </xf>
    <xf numFmtId="0" fontId="24" fillId="0" borderId="8" xfId="0" applyFont="1" applyBorder="1"/>
    <xf numFmtId="0" fontId="35" fillId="0" borderId="8" xfId="0" applyFont="1" applyBorder="1" applyAlignment="1">
      <alignment horizontal="right" vertical="top"/>
    </xf>
    <xf numFmtId="164" fontId="35" fillId="0" borderId="8" xfId="0" applyNumberFormat="1" applyFont="1" applyBorder="1" applyAlignment="1">
      <alignment horizontal="right" vertical="top"/>
    </xf>
    <xf numFmtId="0" fontId="35" fillId="0" borderId="8" xfId="0" applyFont="1" applyBorder="1" applyAlignment="1">
      <alignment horizontal="left" vertical="top"/>
    </xf>
    <xf numFmtId="0" fontId="9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/>
    <xf numFmtId="0" fontId="48" fillId="0" borderId="4" xfId="0" applyFont="1" applyBorder="1" applyAlignment="1">
      <alignment horizontal="left"/>
    </xf>
    <xf numFmtId="0" fontId="48" fillId="0" borderId="9" xfId="0" applyFont="1" applyBorder="1" applyAlignment="1">
      <alignment horizontal="left"/>
    </xf>
    <xf numFmtId="0" fontId="9" fillId="0" borderId="0" xfId="0" applyFont="1"/>
    <xf numFmtId="0" fontId="7" fillId="0" borderId="1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48" fillId="0" borderId="4" xfId="0" applyFont="1" applyBorder="1" applyAlignment="1">
      <alignment horizontal="right"/>
    </xf>
    <xf numFmtId="0" fontId="23" fillId="0" borderId="4" xfId="0" applyFont="1" applyBorder="1"/>
    <xf numFmtId="0" fontId="50" fillId="0" borderId="0" xfId="0" applyFont="1"/>
    <xf numFmtId="0" fontId="23" fillId="0" borderId="0" xfId="0" applyFont="1" applyAlignment="1">
      <alignment wrapText="1"/>
    </xf>
    <xf numFmtId="0" fontId="51" fillId="0" borderId="0" xfId="0" applyFont="1"/>
    <xf numFmtId="0" fontId="52" fillId="0" borderId="0" xfId="0" applyFont="1" applyAlignment="1">
      <alignment horizontal="left"/>
    </xf>
    <xf numFmtId="0" fontId="53" fillId="0" borderId="0" xfId="0" applyFont="1"/>
    <xf numFmtId="0" fontId="9" fillId="0" borderId="0" xfId="0" applyFont="1" applyAlignment="1">
      <alignment horizontal="right"/>
    </xf>
    <xf numFmtId="0" fontId="54" fillId="0" borderId="7" xfId="0" applyFont="1" applyBorder="1" applyAlignment="1">
      <alignment horizontal="center" vertical="center"/>
    </xf>
    <xf numFmtId="0" fontId="54" fillId="0" borderId="7" xfId="0" applyFont="1" applyBorder="1" applyAlignment="1">
      <alignment vertical="center"/>
    </xf>
    <xf numFmtId="0" fontId="54" fillId="0" borderId="7" xfId="0" applyFont="1" applyBorder="1" applyAlignment="1">
      <alignment horizontal="left" vertical="center"/>
    </xf>
    <xf numFmtId="0" fontId="55" fillId="0" borderId="7" xfId="0" applyFont="1" applyBorder="1"/>
    <xf numFmtId="0" fontId="25" fillId="0" borderId="0" xfId="0" applyFont="1" applyAlignment="1">
      <alignment vertical="top" wrapText="1"/>
    </xf>
    <xf numFmtId="0" fontId="56" fillId="0" borderId="0" xfId="0" applyFont="1"/>
    <xf numFmtId="0" fontId="2" fillId="0" borderId="0" xfId="0" applyFont="1" applyAlignment="1">
      <alignment horizontal="left" vertical="top"/>
    </xf>
    <xf numFmtId="49" fontId="43" fillId="0" borderId="0" xfId="0" applyNumberFormat="1" applyFont="1" applyAlignment="1">
      <alignment vertical="top" wrapText="1"/>
    </xf>
    <xf numFmtId="0" fontId="48" fillId="0" borderId="0" xfId="0" applyFont="1" applyAlignment="1">
      <alignment horizontal="right" vertical="top" wrapText="1"/>
    </xf>
    <xf numFmtId="0" fontId="57" fillId="0" borderId="0" xfId="0" applyFont="1"/>
    <xf numFmtId="0" fontId="2" fillId="0" borderId="0" xfId="0" applyFont="1" applyAlignment="1">
      <alignment horizontal="left" vertical="top" wrapText="1"/>
    </xf>
    <xf numFmtId="0" fontId="40" fillId="0" borderId="7" xfId="0" applyFont="1" applyBorder="1" applyAlignment="1">
      <alignment horizontal="left" vertical="top"/>
    </xf>
    <xf numFmtId="0" fontId="54" fillId="0" borderId="7" xfId="0" applyFont="1" applyBorder="1" applyAlignment="1">
      <alignment horizontal="center" vertical="top"/>
    </xf>
    <xf numFmtId="0" fontId="54" fillId="0" borderId="7" xfId="0" applyFont="1" applyBorder="1" applyAlignment="1">
      <alignment vertical="top" wrapText="1"/>
    </xf>
    <xf numFmtId="0" fontId="54" fillId="0" borderId="7" xfId="0" applyFont="1" applyBorder="1" applyAlignment="1">
      <alignment horizontal="left" vertical="top" wrapText="1"/>
    </xf>
    <xf numFmtId="49" fontId="48" fillId="0" borderId="11" xfId="0" applyNumberFormat="1" applyFont="1" applyBorder="1" applyAlignment="1">
      <alignment vertical="top" wrapText="1"/>
    </xf>
    <xf numFmtId="49" fontId="14" fillId="0" borderId="0" xfId="0" applyNumberFormat="1" applyFont="1"/>
    <xf numFmtId="49" fontId="16" fillId="0" borderId="0" xfId="0" applyNumberFormat="1" applyFont="1"/>
    <xf numFmtId="49" fontId="16" fillId="0" borderId="0" xfId="0" applyNumberFormat="1" applyFont="1" applyAlignment="1">
      <alignment horizontal="left" vertical="top" wrapText="1"/>
    </xf>
    <xf numFmtId="49" fontId="16" fillId="0" borderId="3" xfId="0" applyNumberFormat="1" applyFont="1" applyBorder="1"/>
    <xf numFmtId="164" fontId="16" fillId="0" borderId="5" xfId="0" applyNumberFormat="1" applyFont="1" applyBorder="1"/>
    <xf numFmtId="164" fontId="16" fillId="0" borderId="0" xfId="0" applyNumberFormat="1" applyFont="1"/>
    <xf numFmtId="164" fontId="16" fillId="0" borderId="3" xfId="0" applyNumberFormat="1" applyFont="1" applyBorder="1"/>
    <xf numFmtId="168" fontId="16" fillId="0" borderId="0" xfId="0" applyNumberFormat="1" applyFont="1"/>
    <xf numFmtId="168" fontId="16" fillId="0" borderId="5" xfId="0" applyNumberFormat="1" applyFont="1" applyBorder="1"/>
    <xf numFmtId="168" fontId="17" fillId="0" borderId="0" xfId="0" applyNumberFormat="1" applyFont="1"/>
    <xf numFmtId="168" fontId="16" fillId="0" borderId="3" xfId="0" applyNumberFormat="1" applyFont="1" applyBorder="1"/>
    <xf numFmtId="164" fontId="17" fillId="0" borderId="0" xfId="0" applyNumberFormat="1" applyFont="1"/>
    <xf numFmtId="1" fontId="16" fillId="0" borderId="0" xfId="0" applyNumberFormat="1" applyFont="1"/>
    <xf numFmtId="1" fontId="16" fillId="0" borderId="5" xfId="0" applyNumberFormat="1" applyFont="1" applyBorder="1"/>
    <xf numFmtId="1" fontId="17" fillId="0" borderId="0" xfId="0" applyNumberFormat="1" applyFont="1"/>
    <xf numFmtId="1" fontId="16" fillId="0" borderId="3" xfId="0" applyNumberFormat="1" applyFont="1" applyBorder="1"/>
    <xf numFmtId="0" fontId="3" fillId="0" borderId="3" xfId="0" applyFont="1" applyBorder="1"/>
    <xf numFmtId="49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left" vertical="top"/>
    </xf>
    <xf numFmtId="164" fontId="10" fillId="0" borderId="0" xfId="0" applyNumberFormat="1" applyFont="1" applyAlignment="1">
      <alignment horizontal="right" vertical="top"/>
    </xf>
    <xf numFmtId="168" fontId="10" fillId="0" borderId="0" xfId="0" applyNumberFormat="1" applyFont="1"/>
    <xf numFmtId="164" fontId="10" fillId="0" borderId="0" xfId="0" applyNumberFormat="1" applyFont="1"/>
    <xf numFmtId="1" fontId="10" fillId="0" borderId="0" xfId="0" applyNumberFormat="1" applyFont="1"/>
    <xf numFmtId="49" fontId="10" fillId="0" borderId="0" xfId="0" applyNumberFormat="1" applyFont="1" applyAlignment="1">
      <alignment horizontal="left" vertical="top" indent="1"/>
    </xf>
    <xf numFmtId="49" fontId="12" fillId="0" borderId="0" xfId="0" applyNumberFormat="1" applyFont="1" applyAlignment="1">
      <alignment horizontal="left" vertical="top" indent="1"/>
    </xf>
    <xf numFmtId="164" fontId="12" fillId="0" borderId="0" xfId="0" applyNumberFormat="1" applyFont="1" applyAlignment="1">
      <alignment horizontal="right" vertical="top"/>
    </xf>
    <xf numFmtId="168" fontId="12" fillId="0" borderId="0" xfId="0" applyNumberFormat="1" applyFont="1"/>
    <xf numFmtId="164" fontId="12" fillId="0" borderId="0" xfId="0" applyNumberFormat="1" applyFont="1"/>
    <xf numFmtId="1" fontId="12" fillId="0" borderId="0" xfId="0" applyNumberFormat="1" applyFont="1"/>
    <xf numFmtId="49" fontId="12" fillId="0" borderId="3" xfId="0" applyNumberFormat="1" applyFont="1" applyBorder="1" applyAlignment="1">
      <alignment horizontal="left" vertical="top" indent="1"/>
    </xf>
    <xf numFmtId="164" fontId="12" fillId="0" borderId="3" xfId="0" applyNumberFormat="1" applyFont="1" applyBorder="1" applyAlignment="1">
      <alignment horizontal="right" vertical="top"/>
    </xf>
    <xf numFmtId="168" fontId="12" fillId="0" borderId="3" xfId="0" applyNumberFormat="1" applyFont="1" applyBorder="1"/>
    <xf numFmtId="164" fontId="12" fillId="0" borderId="3" xfId="0" applyNumberFormat="1" applyFont="1" applyBorder="1"/>
    <xf numFmtId="1" fontId="12" fillId="0" borderId="3" xfId="0" applyNumberFormat="1" applyFont="1" applyBorder="1"/>
    <xf numFmtId="49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right" vertical="top"/>
    </xf>
    <xf numFmtId="168" fontId="11" fillId="0" borderId="0" xfId="0" applyNumberFormat="1" applyFont="1"/>
    <xf numFmtId="164" fontId="11" fillId="0" borderId="0" xfId="0" applyNumberFormat="1" applyFont="1"/>
    <xf numFmtId="1" fontId="11" fillId="0" borderId="0" xfId="0" applyNumberFormat="1" applyFont="1"/>
    <xf numFmtId="0" fontId="4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1"/>
    </xf>
    <xf numFmtId="164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left" vertical="top" wrapText="1" indent="2"/>
    </xf>
    <xf numFmtId="164" fontId="3" fillId="0" borderId="0" xfId="0" applyNumberFormat="1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3"/>
    </xf>
    <xf numFmtId="164" fontId="6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left" vertical="top"/>
    </xf>
    <xf numFmtId="0" fontId="58" fillId="0" borderId="0" xfId="0" applyFont="1" applyAlignment="1">
      <alignment horizontal="center" vertical="top"/>
    </xf>
    <xf numFmtId="1" fontId="14" fillId="0" borderId="0" xfId="0" applyNumberFormat="1" applyFont="1"/>
    <xf numFmtId="49" fontId="16" fillId="0" borderId="5" xfId="0" applyNumberFormat="1" applyFont="1" applyBorder="1"/>
    <xf numFmtId="49" fontId="19" fillId="0" borderId="0" xfId="0" applyNumberFormat="1" applyFont="1" applyAlignment="1">
      <alignment horizontal="center"/>
    </xf>
    <xf numFmtId="49" fontId="19" fillId="0" borderId="0" xfId="0" applyNumberFormat="1" applyFont="1"/>
    <xf numFmtId="49" fontId="17" fillId="0" borderId="0" xfId="0" applyNumberFormat="1" applyFont="1"/>
    <xf numFmtId="165" fontId="16" fillId="0" borderId="0" xfId="0" applyNumberFormat="1" applyFont="1"/>
    <xf numFmtId="165" fontId="16" fillId="0" borderId="5" xfId="0" applyNumberFormat="1" applyFont="1" applyBorder="1"/>
    <xf numFmtId="49" fontId="19" fillId="0" borderId="0" xfId="0" applyNumberFormat="1" applyFont="1" applyAlignment="1">
      <alignment horizontal="left"/>
    </xf>
    <xf numFmtId="49" fontId="14" fillId="2" borderId="0" xfId="0" applyNumberFormat="1" applyFont="1" applyFill="1" applyAlignment="1">
      <alignment horizontal="center"/>
    </xf>
    <xf numFmtId="49" fontId="14" fillId="0" borderId="0" xfId="0" applyNumberFormat="1" applyFont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9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right"/>
    </xf>
    <xf numFmtId="1" fontId="3" fillId="0" borderId="3" xfId="0" applyNumberFormat="1" applyFont="1" applyBorder="1"/>
    <xf numFmtId="1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1" fontId="4" fillId="0" borderId="0" xfId="0" applyNumberFormat="1" applyFont="1"/>
    <xf numFmtId="49" fontId="4" fillId="0" borderId="0" xfId="0" applyNumberFormat="1" applyFont="1"/>
    <xf numFmtId="168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8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 vertical="top" wrapText="1"/>
    </xf>
    <xf numFmtId="168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1" fontId="6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7" fillId="0" borderId="0" xfId="0" applyNumberFormat="1" applyFont="1" applyAlignment="1">
      <alignment horizontal="right" vertical="top"/>
    </xf>
    <xf numFmtId="1" fontId="7" fillId="0" borderId="1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top" wrapText="1"/>
    </xf>
    <xf numFmtId="168" fontId="7" fillId="0" borderId="2" xfId="0" applyNumberFormat="1" applyFont="1" applyBorder="1" applyAlignment="1">
      <alignment horizontal="right" vertical="top"/>
    </xf>
    <xf numFmtId="165" fontId="7" fillId="0" borderId="2" xfId="0" applyNumberFormat="1" applyFont="1" applyBorder="1" applyAlignment="1" applyProtection="1">
      <alignment horizontal="right" vertical="top"/>
      <protection locked="0"/>
    </xf>
    <xf numFmtId="164" fontId="7" fillId="0" borderId="2" xfId="0" applyNumberFormat="1" applyFont="1" applyBorder="1" applyAlignment="1">
      <alignment horizontal="right" vertical="top"/>
    </xf>
    <xf numFmtId="1" fontId="7" fillId="0" borderId="2" xfId="0" applyNumberFormat="1" applyFont="1" applyBorder="1" applyAlignment="1">
      <alignment horizontal="right" vertical="top"/>
    </xf>
    <xf numFmtId="0" fontId="8" fillId="0" borderId="0" xfId="0" applyFont="1"/>
    <xf numFmtId="1" fontId="8" fillId="0" borderId="0" xfId="0" applyNumberFormat="1" applyFont="1"/>
    <xf numFmtId="49" fontId="8" fillId="0" borderId="0" xfId="0" applyNumberFormat="1" applyFont="1"/>
    <xf numFmtId="49" fontId="8" fillId="0" borderId="0" xfId="0" applyNumberFormat="1" applyFont="1" applyAlignment="1">
      <alignment horizontal="left" vertical="top" wrapText="1"/>
    </xf>
    <xf numFmtId="168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right" vertical="top"/>
    </xf>
    <xf numFmtId="0" fontId="18" fillId="0" borderId="0" xfId="0" applyFont="1"/>
    <xf numFmtId="1" fontId="18" fillId="0" borderId="0" xfId="0" applyNumberFormat="1" applyFont="1"/>
    <xf numFmtId="49" fontId="18" fillId="0" borderId="0" xfId="0" applyNumberFormat="1" applyFont="1"/>
    <xf numFmtId="49" fontId="18" fillId="0" borderId="0" xfId="0" applyNumberFormat="1" applyFont="1" applyAlignment="1">
      <alignment horizontal="left" vertical="top" wrapText="1"/>
    </xf>
    <xf numFmtId="168" fontId="18" fillId="0" borderId="0" xfId="0" applyNumberFormat="1" applyFont="1" applyAlignment="1">
      <alignment horizontal="right" vertical="top"/>
    </xf>
    <xf numFmtId="165" fontId="18" fillId="0" borderId="0" xfId="0" applyNumberFormat="1" applyFont="1"/>
    <xf numFmtId="164" fontId="18" fillId="0" borderId="0" xfId="0" applyNumberFormat="1" applyFont="1"/>
    <xf numFmtId="168" fontId="18" fillId="0" borderId="0" xfId="0" applyNumberFormat="1" applyFont="1"/>
    <xf numFmtId="49" fontId="18" fillId="0" borderId="0" xfId="0" applyNumberFormat="1" applyFont="1" applyAlignment="1">
      <alignment horizontal="right" vertical="top"/>
    </xf>
    <xf numFmtId="168" fontId="8" fillId="0" borderId="0" xfId="0" applyNumberFormat="1" applyFont="1" applyAlignment="1">
      <alignment horizontal="right" vertical="top"/>
    </xf>
    <xf numFmtId="165" fontId="8" fillId="0" borderId="0" xfId="0" applyNumberFormat="1" applyFont="1"/>
    <xf numFmtId="169" fontId="8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3" fillId="0" borderId="4" xfId="0" applyFont="1" applyBorder="1" applyAlignment="1">
      <alignment horizontal="left" wrapText="1"/>
    </xf>
    <xf numFmtId="0" fontId="48" fillId="0" borderId="6" xfId="0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48" fillId="0" borderId="0" xfId="0" applyFont="1" applyAlignment="1">
      <alignment horizontal="left"/>
    </xf>
    <xf numFmtId="0" fontId="33" fillId="0" borderId="6" xfId="0" applyFont="1" applyBorder="1" applyAlignment="1">
      <alignment horizontal="left" wrapText="1"/>
    </xf>
    <xf numFmtId="49" fontId="8" fillId="0" borderId="0" xfId="0" applyNumberFormat="1" applyFont="1" applyAlignment="1">
      <alignment horizontal="left" vertical="top" wrapText="1"/>
    </xf>
    <xf numFmtId="168" fontId="8" fillId="0" borderId="0" xfId="0" applyNumberFormat="1" applyFont="1" applyAlignment="1">
      <alignment horizontal="left" vertical="top" wrapText="1"/>
    </xf>
    <xf numFmtId="165" fontId="8" fillId="0" borderId="0" xfId="0" applyNumberFormat="1" applyFont="1" applyAlignment="1">
      <alignment horizontal="left" vertical="top" wrapText="1"/>
    </xf>
    <xf numFmtId="164" fontId="8" fillId="0" borderId="0" xfId="0" applyNumberFormat="1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87"/>
  <sheetViews>
    <sheetView showGridLines="0" topLeftCell="B8" zoomScaleNormal="100" workbookViewId="0">
      <selection activeCell="B14" sqref="B14"/>
    </sheetView>
  </sheetViews>
  <sheetFormatPr defaultColWidth="9.140625" defaultRowHeight="12" x14ac:dyDescent="0.2"/>
  <cols>
    <col min="1" max="1" width="9.42578125" style="9" hidden="1" customWidth="1"/>
    <col min="2" max="2" width="4.7109375" style="9" customWidth="1"/>
    <col min="3" max="7" width="32.7109375" style="14" customWidth="1"/>
    <col min="8" max="8" width="4.42578125" style="14" customWidth="1"/>
    <col min="9" max="9" width="9.140625" style="14" customWidth="1"/>
    <col min="10" max="10" width="10.7109375" style="14" customWidth="1"/>
    <col min="11" max="11" width="164" style="14" hidden="1" bestFit="1" customWidth="1"/>
    <col min="12" max="12" width="30.7109375" style="14" customWidth="1"/>
    <col min="13" max="16384" width="9.140625" style="9"/>
  </cols>
  <sheetData>
    <row r="1" spans="1:12" ht="8.4499999999999993" hidden="1" customHeight="1" x14ac:dyDescent="0.25">
      <c r="C1" s="21"/>
      <c r="D1" s="21"/>
      <c r="E1" s="22"/>
      <c r="F1" s="23"/>
      <c r="G1" s="23"/>
      <c r="H1" s="24"/>
      <c r="I1" s="7"/>
      <c r="J1" s="7"/>
      <c r="K1" s="9"/>
      <c r="L1" s="9"/>
    </row>
    <row r="2" spans="1:12" ht="8.4499999999999993" hidden="1" customHeight="1" x14ac:dyDescent="0.25">
      <c r="A2" s="9">
        <v>0</v>
      </c>
      <c r="C2" s="21"/>
      <c r="D2" s="21"/>
      <c r="E2" s="22"/>
      <c r="F2" s="23"/>
      <c r="G2" s="23"/>
      <c r="H2" s="24"/>
      <c r="I2" s="7"/>
      <c r="J2" s="7"/>
      <c r="K2" s="9"/>
      <c r="L2" s="9"/>
    </row>
    <row r="3" spans="1:12" ht="8.4499999999999993" hidden="1" customHeight="1" x14ac:dyDescent="0.25">
      <c r="A3" s="9">
        <f t="array" ref="A3">INDEX(VAT_RATES,MATCH(0,COUNTIF($A$1:A2,VAT_RATES),0))</f>
        <v>21</v>
      </c>
      <c r="C3" s="21"/>
      <c r="D3" s="21"/>
      <c r="E3" s="22"/>
      <c r="F3" s="23"/>
      <c r="G3" s="23"/>
      <c r="H3" s="24"/>
      <c r="I3" s="7"/>
      <c r="J3" s="7"/>
      <c r="K3" s="9"/>
      <c r="L3" s="9"/>
    </row>
    <row r="4" spans="1:12" ht="8.4499999999999993" hidden="1" customHeight="1" x14ac:dyDescent="0.25">
      <c r="A4" s="9" t="e">
        <f t="array" ref="A4">INDEX(VAT_RATES,MATCH(0,COUNTIF($A$1:A3,VAT_RATES),0))</f>
        <v>#N/A</v>
      </c>
      <c r="C4" s="21"/>
      <c r="D4" s="21"/>
      <c r="E4" s="22"/>
      <c r="F4" s="23"/>
      <c r="G4" s="23"/>
      <c r="H4" s="24"/>
      <c r="I4" s="7"/>
      <c r="J4" s="7"/>
      <c r="K4" s="9"/>
      <c r="L4" s="9"/>
    </row>
    <row r="5" spans="1:12" ht="11.25" hidden="1" customHeight="1" x14ac:dyDescent="0.25">
      <c r="A5" s="9" t="e">
        <f t="array" ref="A5">INDEX(VAT_RATES,MATCH(0,COUNTIF($A$1:A4,VAT_RATES),0))</f>
        <v>#N/A</v>
      </c>
      <c r="C5" s="21"/>
      <c r="D5" s="21"/>
      <c r="E5" s="22"/>
      <c r="F5" s="23"/>
      <c r="G5" s="23"/>
      <c r="H5" s="24"/>
      <c r="I5" s="7"/>
      <c r="J5" s="7"/>
      <c r="K5" s="9"/>
      <c r="L5" s="9"/>
    </row>
    <row r="6" spans="1:12" ht="11.25" hidden="1" customHeight="1" x14ac:dyDescent="0.25">
      <c r="A6" s="9">
        <f>SUMIF(GROUP_ID,"",ITEM_PRICES)</f>
        <v>0</v>
      </c>
      <c r="C6" s="21"/>
      <c r="D6" s="21"/>
      <c r="E6" s="22"/>
      <c r="F6" s="23"/>
      <c r="G6" s="23"/>
      <c r="H6" s="24"/>
      <c r="I6" s="7"/>
      <c r="J6" s="7"/>
      <c r="K6" s="25" t="s">
        <v>42</v>
      </c>
      <c r="L6" s="8"/>
    </row>
    <row r="7" spans="1:12" ht="11.25" hidden="1" customHeight="1" x14ac:dyDescent="0.25">
      <c r="A7" s="9">
        <f>IF(ISNUMBER($A$3),SUMIF(VAT_RATES,$A$3,ITEM_PRICES),0)</f>
        <v>0</v>
      </c>
      <c r="C7" s="21"/>
      <c r="D7" s="21"/>
      <c r="E7" s="22"/>
      <c r="F7" s="23"/>
      <c r="G7" s="23"/>
      <c r="H7" s="24"/>
      <c r="I7" s="7"/>
      <c r="J7" s="7"/>
      <c r="K7" s="26">
        <f ca="1">CELL("width",C50)+CELL("width",D50)+CELL("width",E50)+CELL("width",F50)+CELL("width",G50)+CELL("width",H50)</f>
        <v>164</v>
      </c>
      <c r="L7" s="9"/>
    </row>
    <row r="8" spans="1:12" s="15" customFormat="1" ht="21" x14ac:dyDescent="0.35">
      <c r="A8" s="15">
        <f>IF(ISNUMBER($A$4),SUMIF(VAT_RATES,$A$4,ITEM_PRICES),0)</f>
        <v>0</v>
      </c>
      <c r="C8" s="245" t="s">
        <v>43</v>
      </c>
      <c r="D8" s="245"/>
      <c r="E8" s="245"/>
      <c r="F8" s="245"/>
    </row>
    <row r="9" spans="1:12" ht="8.4499999999999993" customHeight="1" x14ac:dyDescent="0.2">
      <c r="A9" s="9">
        <f>IF(ISNUMBER($A$5),SUMIF(VAT_RATES,$A$5,ITEM_PRICES),0)</f>
        <v>0</v>
      </c>
      <c r="C9" s="27"/>
      <c r="D9" s="27"/>
      <c r="E9" s="27"/>
      <c r="F9" s="27"/>
      <c r="G9" s="27"/>
      <c r="H9" s="27"/>
      <c r="I9" s="7"/>
      <c r="J9" s="28"/>
      <c r="K9" s="8"/>
      <c r="L9" s="9"/>
    </row>
    <row r="10" spans="1:12" ht="12" customHeight="1" x14ac:dyDescent="0.2">
      <c r="A10" s="9" t="str">
        <f>IF($A7=0,"","DPH " &amp; $A3 &amp; " % ze základny: " &amp; TEXT($A7,"# ##0")&amp;":")</f>
        <v/>
      </c>
      <c r="C10" s="29"/>
      <c r="D10" s="29"/>
      <c r="E10" s="29"/>
      <c r="F10" s="29"/>
      <c r="G10" s="29"/>
      <c r="H10" s="29"/>
      <c r="I10" s="7"/>
      <c r="J10" s="9"/>
      <c r="K10" s="8"/>
      <c r="L10" s="9"/>
    </row>
    <row r="11" spans="1:12" s="16" customFormat="1" ht="18.75" x14ac:dyDescent="0.3">
      <c r="A11" s="16" t="str">
        <f>IF($A8=0,"","DPH " &amp; $A4 &amp; " % ze základny: " &amp; TEXT($A8,"# ##0")&amp;":")</f>
        <v/>
      </c>
      <c r="C11" s="30" t="s">
        <v>44</v>
      </c>
      <c r="D11" s="30"/>
      <c r="E11" s="30"/>
      <c r="F11" s="30"/>
      <c r="G11" s="30"/>
      <c r="H11" s="30"/>
      <c r="I11" s="31"/>
      <c r="J11" s="32"/>
    </row>
    <row r="12" spans="1:12" s="17" customFormat="1" ht="28.5" x14ac:dyDescent="0.45">
      <c r="A12" s="17" t="str">
        <f>IF($A9=0,"","DPH " &amp; $A5 &amp; " % ze základny: " &amp; TEXT($A9,"# ##0")&amp;":")</f>
        <v/>
      </c>
      <c r="C12" s="252" t="s">
        <v>45</v>
      </c>
      <c r="D12" s="252"/>
      <c r="E12" s="252"/>
      <c r="F12" s="252"/>
      <c r="G12" s="252"/>
      <c r="H12" s="252"/>
      <c r="J12" s="33"/>
    </row>
    <row r="13" spans="1:12" s="18" customFormat="1" ht="15" customHeight="1" x14ac:dyDescent="0.3">
      <c r="A13" s="18" t="str">
        <f>IF($A7=0,"",$A7*$A3/100)</f>
        <v/>
      </c>
      <c r="C13" s="34" t="s">
        <v>46</v>
      </c>
      <c r="D13" s="35"/>
      <c r="E13" s="36"/>
      <c r="F13" s="37"/>
      <c r="G13" s="37"/>
      <c r="H13" s="37"/>
      <c r="J13" s="38"/>
    </row>
    <row r="14" spans="1:12" ht="12" customHeight="1" x14ac:dyDescent="0.2">
      <c r="A14" s="9" t="str">
        <f>IF($A8=0,"",$A8*$A4/100)</f>
        <v/>
      </c>
      <c r="C14" s="39"/>
      <c r="D14" s="29"/>
      <c r="E14" s="12"/>
      <c r="F14" s="40"/>
      <c r="G14" s="40"/>
      <c r="H14" s="40"/>
      <c r="I14" s="9"/>
      <c r="J14" s="7"/>
      <c r="K14" s="9"/>
      <c r="L14" s="9"/>
    </row>
    <row r="15" spans="1:12" s="16" customFormat="1" ht="18.75" x14ac:dyDescent="0.3">
      <c r="A15" s="16" t="str">
        <f>IF($A9=0,"",$A9*$A5/100)</f>
        <v/>
      </c>
      <c r="C15" s="41" t="s">
        <v>47</v>
      </c>
      <c r="D15" s="42"/>
      <c r="E15" s="43"/>
      <c r="F15" s="44"/>
      <c r="G15" s="44"/>
      <c r="H15" s="44"/>
      <c r="J15" s="32"/>
    </row>
    <row r="16" spans="1:12" s="18" customFormat="1" ht="15" customHeight="1" x14ac:dyDescent="0.3">
      <c r="C16" s="45" t="s">
        <v>48</v>
      </c>
      <c r="D16" s="46"/>
      <c r="E16" s="47" t="s">
        <v>49</v>
      </c>
      <c r="F16" s="48">
        <v>46114</v>
      </c>
      <c r="G16" s="49"/>
      <c r="H16" s="49"/>
      <c r="J16" s="38"/>
    </row>
    <row r="17" spans="3:10" s="18" customFormat="1" ht="15" customHeight="1" x14ac:dyDescent="0.3">
      <c r="C17" s="34" t="s">
        <v>50</v>
      </c>
      <c r="D17" s="50">
        <v>46114.512173020834</v>
      </c>
      <c r="E17" s="47" t="s">
        <v>51</v>
      </c>
      <c r="F17" s="48"/>
      <c r="G17" s="49"/>
      <c r="H17" s="49"/>
      <c r="J17" s="38"/>
    </row>
    <row r="18" spans="3:10" s="9" customFormat="1" ht="12" customHeight="1" x14ac:dyDescent="0.2">
      <c r="C18" s="51"/>
      <c r="D18" s="52"/>
      <c r="E18" s="53"/>
      <c r="F18" s="54"/>
      <c r="G18" s="54"/>
      <c r="H18" s="54"/>
      <c r="J18" s="7"/>
    </row>
    <row r="19" spans="3:10" s="16" customFormat="1" ht="18.75" x14ac:dyDescent="0.3">
      <c r="C19" s="31" t="s">
        <v>52</v>
      </c>
      <c r="D19" s="55"/>
      <c r="E19" s="56"/>
      <c r="F19" s="57"/>
      <c r="G19" s="57"/>
      <c r="H19" s="57"/>
      <c r="J19" s="32"/>
    </row>
    <row r="20" spans="3:10" s="16" customFormat="1" ht="18.75" x14ac:dyDescent="0.3">
      <c r="C20" s="58" t="s">
        <v>53</v>
      </c>
      <c r="D20" s="58" t="s">
        <v>54</v>
      </c>
      <c r="E20" s="58" t="s">
        <v>55</v>
      </c>
      <c r="F20" s="58" t="s">
        <v>56</v>
      </c>
      <c r="G20" s="58"/>
      <c r="H20" s="58"/>
      <c r="J20" s="32"/>
    </row>
    <row r="21" spans="3:10" s="18" customFormat="1" ht="15" customHeight="1" x14ac:dyDescent="0.3">
      <c r="C21" s="34" t="s">
        <v>57</v>
      </c>
      <c r="D21" s="34" t="s">
        <v>58</v>
      </c>
      <c r="E21" s="34"/>
      <c r="F21" s="34"/>
      <c r="G21" s="59"/>
      <c r="H21" s="59"/>
      <c r="J21" s="38"/>
    </row>
    <row r="22" spans="3:10" s="18" customFormat="1" ht="15" customHeight="1" x14ac:dyDescent="0.3">
      <c r="C22" s="34" t="s">
        <v>59</v>
      </c>
      <c r="D22" s="34" t="s">
        <v>60</v>
      </c>
      <c r="E22" s="34"/>
      <c r="F22" s="34"/>
      <c r="G22" s="59"/>
      <c r="H22" s="59"/>
      <c r="J22" s="38"/>
    </row>
    <row r="23" spans="3:10" s="18" customFormat="1" ht="15" customHeight="1" x14ac:dyDescent="0.3">
      <c r="C23" s="34" t="s">
        <v>61</v>
      </c>
      <c r="D23" s="34" t="s">
        <v>62</v>
      </c>
      <c r="E23" s="34"/>
      <c r="F23" s="34"/>
      <c r="G23" s="59"/>
      <c r="H23" s="59"/>
      <c r="J23" s="38"/>
    </row>
    <row r="24" spans="3:10" s="9" customFormat="1" ht="12" customHeight="1" x14ac:dyDescent="0.2">
      <c r="C24" s="3"/>
      <c r="D24" s="3"/>
      <c r="E24" s="3"/>
      <c r="F24" s="3"/>
      <c r="G24" s="3"/>
      <c r="H24" s="3"/>
    </row>
    <row r="25" spans="3:10" s="16" customFormat="1" ht="18.75" x14ac:dyDescent="0.3">
      <c r="C25" s="60" t="s">
        <v>63</v>
      </c>
      <c r="D25" s="61"/>
      <c r="E25" s="61"/>
      <c r="F25" s="31"/>
      <c r="G25" s="31"/>
      <c r="H25" s="31"/>
      <c r="J25" s="32"/>
    </row>
    <row r="26" spans="3:10" s="16" customFormat="1" ht="18.75" x14ac:dyDescent="0.3">
      <c r="C26" s="41" t="s">
        <v>64</v>
      </c>
      <c r="D26" s="41" t="s">
        <v>65</v>
      </c>
      <c r="E26" s="41" t="s">
        <v>66</v>
      </c>
      <c r="F26" s="41"/>
      <c r="G26" s="41"/>
      <c r="H26" s="41"/>
      <c r="J26" s="32"/>
    </row>
    <row r="27" spans="3:10" s="18" customFormat="1" ht="15" customHeight="1" x14ac:dyDescent="0.3">
      <c r="C27" s="34" t="s">
        <v>67</v>
      </c>
      <c r="D27" s="34" t="s">
        <v>67</v>
      </c>
      <c r="E27" s="34"/>
      <c r="F27" s="34"/>
      <c r="G27" s="59"/>
      <c r="H27" s="59"/>
      <c r="J27" s="38"/>
    </row>
    <row r="28" spans="3:10" s="9" customFormat="1" ht="12" customHeight="1" x14ac:dyDescent="0.2">
      <c r="C28" s="3"/>
      <c r="D28" s="3"/>
      <c r="E28" s="3"/>
      <c r="F28" s="3"/>
      <c r="G28" s="3"/>
      <c r="H28" s="3"/>
    </row>
    <row r="29" spans="3:10" s="18" customFormat="1" ht="15.4" customHeight="1" x14ac:dyDescent="0.3">
      <c r="C29" s="62"/>
      <c r="F29" s="63" t="s">
        <v>68</v>
      </c>
      <c r="G29" s="64">
        <f ca="1">INDIRECT("A6")</f>
        <v>0</v>
      </c>
      <c r="H29" s="65" t="s">
        <v>69</v>
      </c>
      <c r="I29" s="66"/>
      <c r="J29" s="38"/>
    </row>
    <row r="30" spans="3:10" s="18" customFormat="1" ht="15.4" customHeight="1" x14ac:dyDescent="0.3">
      <c r="C30" s="62"/>
      <c r="F30" s="63" t="s">
        <v>70</v>
      </c>
      <c r="G30" s="64">
        <f ca="1">SUM(G31:G32)</f>
        <v>0</v>
      </c>
      <c r="H30" s="65" t="str">
        <f>H29</f>
        <v>Kč</v>
      </c>
      <c r="I30" s="66"/>
      <c r="J30" s="38"/>
    </row>
    <row r="31" spans="3:10" s="18" customFormat="1" ht="15.4" customHeight="1" x14ac:dyDescent="0.3">
      <c r="C31" s="67"/>
      <c r="F31" s="47" t="str">
        <f ca="1">INDIRECT("A10")</f>
        <v/>
      </c>
      <c r="G31" s="68" t="str">
        <f ca="1">INDIRECT("A13")</f>
        <v/>
      </c>
      <c r="H31" s="45" t="str">
        <f ca="1">IF(F31="","",H29)</f>
        <v/>
      </c>
      <c r="I31" s="66"/>
      <c r="J31" s="38"/>
    </row>
    <row r="32" spans="3:10" s="18" customFormat="1" ht="15.4" customHeight="1" x14ac:dyDescent="0.3">
      <c r="C32" s="69"/>
      <c r="D32" s="70"/>
      <c r="E32" s="70"/>
      <c r="F32" s="71" t="str">
        <f ca="1">INDIRECT("A11")</f>
        <v/>
      </c>
      <c r="G32" s="72" t="str">
        <f ca="1">INDIRECT("A14")</f>
        <v/>
      </c>
      <c r="H32" s="73" t="str">
        <f ca="1">IF(F32="","",H29)</f>
        <v/>
      </c>
      <c r="I32" s="66"/>
      <c r="J32" s="38"/>
    </row>
    <row r="33" spans="3:12" s="18" customFormat="1" ht="15.4" customHeight="1" x14ac:dyDescent="0.3">
      <c r="C33" s="62"/>
      <c r="F33" s="63" t="s">
        <v>71</v>
      </c>
      <c r="G33" s="64">
        <f ca="1">G29+G30</f>
        <v>0</v>
      </c>
      <c r="H33" s="65" t="str">
        <f>H29</f>
        <v>Kč</v>
      </c>
      <c r="I33" s="66"/>
      <c r="J33" s="38"/>
    </row>
    <row r="34" spans="3:12" ht="12" customHeight="1" x14ac:dyDescent="0.2">
      <c r="C34" s="74"/>
      <c r="D34" s="9"/>
      <c r="E34" s="9"/>
      <c r="F34" s="74"/>
      <c r="G34" s="75"/>
      <c r="H34" s="76"/>
      <c r="I34" s="10"/>
      <c r="J34" s="9"/>
      <c r="K34" s="9"/>
      <c r="L34" s="9"/>
    </row>
    <row r="35" spans="3:12" ht="12" customHeight="1" x14ac:dyDescent="0.2">
      <c r="C35" s="74"/>
      <c r="D35" s="9"/>
      <c r="E35" s="9"/>
      <c r="F35" s="74"/>
      <c r="G35" s="75"/>
      <c r="H35" s="76"/>
      <c r="I35" s="10"/>
      <c r="J35" s="9"/>
      <c r="K35" s="9"/>
      <c r="L35" s="9"/>
    </row>
    <row r="36" spans="3:12" ht="12" customHeight="1" x14ac:dyDescent="0.2">
      <c r="C36" s="74"/>
      <c r="D36" s="9"/>
      <c r="E36" s="9"/>
      <c r="F36" s="74"/>
      <c r="G36" s="75"/>
      <c r="H36" s="76"/>
      <c r="I36" s="10"/>
      <c r="J36" s="9"/>
      <c r="K36" s="9"/>
      <c r="L36" s="9"/>
    </row>
    <row r="37" spans="3:12" ht="12" customHeight="1" x14ac:dyDescent="0.2">
      <c r="C37" s="40"/>
      <c r="D37" s="77"/>
      <c r="E37" s="40"/>
      <c r="F37" s="77"/>
      <c r="G37" s="77"/>
      <c r="H37" s="77"/>
      <c r="I37" s="9"/>
      <c r="J37" s="9"/>
      <c r="K37" s="9"/>
      <c r="L37" s="9"/>
    </row>
    <row r="38" spans="3:12" s="19" customFormat="1" ht="15.75" x14ac:dyDescent="0.25">
      <c r="C38" s="78" t="s">
        <v>72</v>
      </c>
      <c r="D38" s="78"/>
      <c r="E38" s="5"/>
      <c r="F38" s="78" t="s">
        <v>73</v>
      </c>
      <c r="G38" s="79"/>
      <c r="H38" s="79"/>
      <c r="J38" s="80"/>
    </row>
    <row r="39" spans="3:12" s="19" customFormat="1" ht="15" customHeight="1" x14ac:dyDescent="0.25">
      <c r="C39" s="81" t="s">
        <v>74</v>
      </c>
      <c r="D39" s="81"/>
      <c r="E39" s="5"/>
      <c r="F39" s="81" t="s">
        <v>74</v>
      </c>
      <c r="G39" s="81"/>
      <c r="H39" s="79"/>
      <c r="J39" s="80"/>
    </row>
    <row r="40" spans="3:12" s="19" customFormat="1" ht="15" customHeight="1" x14ac:dyDescent="0.25">
      <c r="C40" s="82" t="s">
        <v>75</v>
      </c>
      <c r="D40" s="82"/>
      <c r="E40" s="5"/>
      <c r="F40" s="82" t="s">
        <v>75</v>
      </c>
      <c r="G40" s="82"/>
      <c r="H40" s="79"/>
      <c r="J40" s="80"/>
    </row>
    <row r="41" spans="3:12" s="19" customFormat="1" ht="36" customHeight="1" x14ac:dyDescent="0.25">
      <c r="C41" s="82" t="s">
        <v>76</v>
      </c>
      <c r="D41" s="82"/>
      <c r="E41" s="5"/>
      <c r="F41" s="82" t="s">
        <v>76</v>
      </c>
      <c r="G41" s="82"/>
      <c r="H41" s="79"/>
      <c r="J41" s="80"/>
    </row>
    <row r="42" spans="3:12" ht="12" customHeight="1" x14ac:dyDescent="0.2">
      <c r="C42" s="39"/>
      <c r="D42" s="39"/>
      <c r="E42" s="83"/>
      <c r="F42" s="39"/>
      <c r="G42" s="39"/>
      <c r="H42" s="39"/>
      <c r="I42" s="9"/>
      <c r="J42" s="9"/>
      <c r="K42" s="9"/>
      <c r="L42" s="8"/>
    </row>
    <row r="43" spans="3:12" ht="12" customHeight="1" x14ac:dyDescent="0.2">
      <c r="C43" s="39"/>
      <c r="D43" s="39"/>
      <c r="E43" s="39"/>
      <c r="F43" s="39"/>
      <c r="G43" s="39"/>
      <c r="H43" s="39"/>
      <c r="I43" s="9"/>
      <c r="J43" s="9"/>
      <c r="K43" s="9"/>
      <c r="L43" s="9"/>
    </row>
    <row r="44" spans="3:12" ht="12" customHeight="1" x14ac:dyDescent="0.2">
      <c r="C44" s="84"/>
      <c r="D44" s="84"/>
      <c r="E44" s="84"/>
      <c r="F44" s="84"/>
      <c r="G44" s="84"/>
      <c r="H44" s="84"/>
      <c r="I44" s="9"/>
      <c r="J44" s="9"/>
      <c r="K44" s="9"/>
      <c r="L44" s="9"/>
    </row>
    <row r="45" spans="3:12" s="20" customFormat="1" ht="15" x14ac:dyDescent="0.25">
      <c r="C45" s="85" t="s">
        <v>77</v>
      </c>
      <c r="D45" s="86"/>
      <c r="E45" s="86"/>
      <c r="F45" s="85"/>
      <c r="G45" s="85"/>
      <c r="H45" s="85"/>
    </row>
    <row r="46" spans="3:12" s="19" customFormat="1" ht="24" customHeight="1" x14ac:dyDescent="0.25">
      <c r="C46" s="251"/>
      <c r="D46" s="251"/>
      <c r="E46" s="251"/>
      <c r="F46" s="251"/>
      <c r="G46" s="251"/>
      <c r="H46" s="251"/>
      <c r="J46" s="80"/>
    </row>
    <row r="47" spans="3:12" x14ac:dyDescent="0.2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3:12" x14ac:dyDescent="0.2"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3:12" x14ac:dyDescent="0.2"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3:12" s="17" customFormat="1" ht="28.5" x14ac:dyDescent="0.45">
      <c r="C50" s="248" t="s">
        <v>45</v>
      </c>
      <c r="D50" s="248"/>
      <c r="E50" s="248"/>
      <c r="F50" s="248"/>
      <c r="G50" s="87" t="s">
        <v>78</v>
      </c>
      <c r="H50" s="88"/>
      <c r="J50" s="89"/>
      <c r="K50" s="90" t="str">
        <f>C50</f>
        <v>Plynová kotelna MŠ SEVERÁČEK Zábřeh</v>
      </c>
      <c r="L50" s="91"/>
    </row>
    <row r="51" spans="3:12" s="19" customFormat="1" ht="15.75" x14ac:dyDescent="0.25">
      <c r="C51" s="79" t="s">
        <v>79</v>
      </c>
      <c r="D51" s="1"/>
      <c r="F51" s="92"/>
      <c r="J51" s="93"/>
    </row>
    <row r="52" spans="3:12" x14ac:dyDescent="0.2">
      <c r="C52" s="40"/>
      <c r="D52" s="29"/>
      <c r="E52" s="12"/>
      <c r="F52" s="40"/>
      <c r="G52" s="9"/>
      <c r="H52" s="9"/>
      <c r="I52" s="9"/>
      <c r="J52" s="9"/>
      <c r="K52" s="9"/>
      <c r="L52" s="9"/>
    </row>
    <row r="53" spans="3:12" x14ac:dyDescent="0.2">
      <c r="C53" s="94"/>
      <c r="D53" s="246"/>
      <c r="E53" s="247"/>
      <c r="F53" s="247"/>
      <c r="G53" s="9"/>
      <c r="H53" s="9"/>
      <c r="I53" s="9"/>
      <c r="J53" s="9"/>
      <c r="K53" s="9"/>
      <c r="L53" s="9"/>
    </row>
    <row r="54" spans="3:12" s="16" customFormat="1" ht="18.75" x14ac:dyDescent="0.3">
      <c r="C54" s="41" t="s">
        <v>80</v>
      </c>
      <c r="D54" s="95"/>
      <c r="E54" s="96"/>
      <c r="F54" s="97"/>
      <c r="G54" s="98"/>
      <c r="H54" s="98"/>
      <c r="J54" s="32"/>
    </row>
    <row r="55" spans="3:12" s="19" customFormat="1" ht="15.75" x14ac:dyDescent="0.2">
      <c r="C55" s="249"/>
      <c r="D55" s="249"/>
      <c r="E55" s="249"/>
      <c r="F55" s="249"/>
      <c r="G55" s="249"/>
      <c r="H55" s="249"/>
      <c r="J55" s="93"/>
      <c r="K55" s="99">
        <f>C55</f>
        <v>0</v>
      </c>
      <c r="L55" s="100"/>
    </row>
    <row r="56" spans="3:12" x14ac:dyDescent="0.2">
      <c r="C56" s="74"/>
      <c r="D56" s="250"/>
      <c r="E56" s="250"/>
      <c r="F56" s="250"/>
      <c r="G56" s="9"/>
      <c r="H56" s="9"/>
      <c r="I56" s="9"/>
      <c r="J56" s="9"/>
      <c r="K56" s="9"/>
      <c r="L56" s="9"/>
    </row>
    <row r="57" spans="3:12" x14ac:dyDescent="0.2">
      <c r="C57" s="74"/>
      <c r="D57" s="250"/>
      <c r="E57" s="250"/>
      <c r="F57" s="250"/>
      <c r="G57" s="9"/>
      <c r="H57" s="9"/>
      <c r="I57" s="9"/>
      <c r="J57" s="9"/>
      <c r="K57" s="9"/>
      <c r="L57" s="9"/>
    </row>
    <row r="58" spans="3:12" s="16" customFormat="1" ht="18.75" x14ac:dyDescent="0.25">
      <c r="C58" s="101" t="s">
        <v>81</v>
      </c>
      <c r="D58" s="102"/>
      <c r="E58" s="102"/>
      <c r="G58" s="103" t="s">
        <v>82</v>
      </c>
      <c r="J58" s="104"/>
      <c r="K58" s="105"/>
    </row>
    <row r="59" spans="3:12" s="16" customFormat="1" ht="18.75" x14ac:dyDescent="0.3">
      <c r="C59" s="106" t="s">
        <v>83</v>
      </c>
      <c r="D59" s="107"/>
      <c r="E59" s="108"/>
      <c r="F59" s="109"/>
      <c r="G59" s="98"/>
      <c r="H59" s="98"/>
      <c r="J59" s="32"/>
    </row>
    <row r="60" spans="3:12" s="19" customFormat="1" ht="15.75" x14ac:dyDescent="0.2">
      <c r="C60" s="249"/>
      <c r="D60" s="249"/>
      <c r="E60" s="249"/>
      <c r="F60" s="249"/>
      <c r="G60" s="249"/>
      <c r="H60" s="249"/>
      <c r="J60" s="93"/>
      <c r="K60" s="99">
        <f>C60</f>
        <v>0</v>
      </c>
      <c r="L60" s="100"/>
    </row>
    <row r="61" spans="3:12" ht="12" customHeight="1" x14ac:dyDescent="0.2">
      <c r="C61" s="3"/>
      <c r="D61" s="3"/>
      <c r="E61" s="3"/>
      <c r="F61" s="3"/>
      <c r="G61" s="9"/>
      <c r="H61" s="9"/>
      <c r="I61" s="9"/>
      <c r="J61" s="9"/>
      <c r="K61" s="9"/>
      <c r="L61" s="9"/>
    </row>
    <row r="62" spans="3:12" s="16" customFormat="1" ht="18.75" x14ac:dyDescent="0.3">
      <c r="C62" s="31" t="s">
        <v>84</v>
      </c>
      <c r="D62" s="31"/>
      <c r="E62" s="31"/>
      <c r="F62" s="31"/>
      <c r="J62" s="32"/>
    </row>
    <row r="63" spans="3:12" s="16" customFormat="1" ht="18.75" x14ac:dyDescent="0.3">
      <c r="C63" s="41" t="s">
        <v>85</v>
      </c>
      <c r="D63" s="41" t="s">
        <v>86</v>
      </c>
      <c r="E63" s="41" t="s">
        <v>87</v>
      </c>
      <c r="F63" s="41" t="s">
        <v>88</v>
      </c>
      <c r="J63" s="32"/>
    </row>
    <row r="64" spans="3:12" s="19" customFormat="1" ht="15.75" x14ac:dyDescent="0.25">
      <c r="C64" s="110" t="s">
        <v>89</v>
      </c>
      <c r="D64" s="110" t="s">
        <v>90</v>
      </c>
      <c r="E64" s="110"/>
      <c r="F64" s="110"/>
      <c r="J64" s="80"/>
    </row>
    <row r="65" spans="3:10" s="19" customFormat="1" ht="15.75" x14ac:dyDescent="0.25">
      <c r="C65" s="110" t="s">
        <v>91</v>
      </c>
      <c r="D65" s="110" t="s">
        <v>92</v>
      </c>
      <c r="E65" s="110"/>
      <c r="F65" s="110"/>
      <c r="J65" s="80"/>
    </row>
    <row r="66" spans="3:10" s="19" customFormat="1" ht="15.75" x14ac:dyDescent="0.25">
      <c r="C66" s="110" t="s">
        <v>93</v>
      </c>
      <c r="D66" s="110" t="s">
        <v>94</v>
      </c>
      <c r="E66" s="110"/>
      <c r="F66" s="110"/>
      <c r="J66" s="80"/>
    </row>
    <row r="67" spans="3:10" s="19" customFormat="1" ht="15.75" x14ac:dyDescent="0.25">
      <c r="C67" s="110" t="s">
        <v>95</v>
      </c>
      <c r="D67" s="110" t="s">
        <v>96</v>
      </c>
      <c r="E67" s="110"/>
      <c r="F67" s="110"/>
      <c r="J67" s="80"/>
    </row>
    <row r="68" spans="3:10" s="19" customFormat="1" ht="15.75" x14ac:dyDescent="0.25">
      <c r="C68" s="110" t="s">
        <v>97</v>
      </c>
      <c r="D68" s="110" t="s">
        <v>98</v>
      </c>
      <c r="E68" s="110"/>
      <c r="F68" s="110"/>
      <c r="J68" s="80"/>
    </row>
    <row r="69" spans="3:10" s="19" customFormat="1" ht="15.75" x14ac:dyDescent="0.25">
      <c r="C69" s="110" t="s">
        <v>99</v>
      </c>
      <c r="D69" s="110" t="s">
        <v>100</v>
      </c>
      <c r="E69" s="110"/>
      <c r="F69" s="110"/>
      <c r="J69" s="80"/>
    </row>
    <row r="70" spans="3:10" s="19" customFormat="1" ht="31.5" x14ac:dyDescent="0.25">
      <c r="C70" s="110" t="s">
        <v>101</v>
      </c>
      <c r="D70" s="110" t="s">
        <v>102</v>
      </c>
      <c r="E70" s="110"/>
      <c r="F70" s="110"/>
      <c r="J70" s="80"/>
    </row>
    <row r="71" spans="3:10" s="19" customFormat="1" ht="31.5" x14ac:dyDescent="0.25">
      <c r="C71" s="110" t="s">
        <v>103</v>
      </c>
      <c r="D71" s="110" t="s">
        <v>104</v>
      </c>
      <c r="E71" s="110"/>
      <c r="F71" s="110"/>
      <c r="J71" s="80"/>
    </row>
    <row r="72" spans="3:10" s="9" customFormat="1" x14ac:dyDescent="0.2"/>
    <row r="74" spans="3:10" x14ac:dyDescent="0.2">
      <c r="C74" s="8"/>
    </row>
    <row r="75" spans="3:10" x14ac:dyDescent="0.2">
      <c r="C75" s="8"/>
    </row>
    <row r="76" spans="3:10" x14ac:dyDescent="0.2">
      <c r="C76" s="8"/>
    </row>
    <row r="77" spans="3:10" x14ac:dyDescent="0.2">
      <c r="C77" s="8"/>
    </row>
    <row r="78" spans="3:10" x14ac:dyDescent="0.2">
      <c r="C78" s="8"/>
    </row>
    <row r="79" spans="3:10" x14ac:dyDescent="0.2">
      <c r="C79" s="8"/>
    </row>
    <row r="80" spans="3:10" x14ac:dyDescent="0.2">
      <c r="C80" s="8"/>
    </row>
    <row r="81" spans="3:3" x14ac:dyDescent="0.2">
      <c r="C81" s="8"/>
    </row>
    <row r="82" spans="3:3" x14ac:dyDescent="0.2">
      <c r="C82" s="8"/>
    </row>
    <row r="83" spans="3:3" x14ac:dyDescent="0.2">
      <c r="C83" s="8"/>
    </row>
    <row r="84" spans="3:3" x14ac:dyDescent="0.2">
      <c r="C84" s="8"/>
    </row>
    <row r="85" spans="3:3" x14ac:dyDescent="0.2">
      <c r="C85" s="8"/>
    </row>
    <row r="86" spans="3:3" x14ac:dyDescent="0.2">
      <c r="C86" s="8"/>
    </row>
    <row r="87" spans="3:3" x14ac:dyDescent="0.2">
      <c r="C87" s="8"/>
    </row>
  </sheetData>
  <mergeCells count="9">
    <mergeCell ref="C8:F8"/>
    <mergeCell ref="D53:F53"/>
    <mergeCell ref="C50:F50"/>
    <mergeCell ref="C60:H60"/>
    <mergeCell ref="C55:H55"/>
    <mergeCell ref="D56:F56"/>
    <mergeCell ref="D57:F57"/>
    <mergeCell ref="C46:H46"/>
    <mergeCell ref="C12:H12"/>
  </mergeCells>
  <pageMargins left="0.511811023622047" right="0.511811023622047" top="0.59055118110236204" bottom="0.59055118110236204" header="0.31496062992126" footer="0.31496062992126"/>
  <pageSetup paperSize="9" fitToHeight="0" pageOrder="overThenDown" orientation="landscape" r:id="rId1"/>
  <headerFooter>
    <oddFooter>&amp;L&amp;8Vytvořeno programem firmy Callida, s.r.o.&amp;C&amp;P/&amp;N&amp;R&amp;8&amp;[29.4.2026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2" outlineLevelRow="3" x14ac:dyDescent="0.2"/>
  <cols>
    <col min="1" max="1" width="34.7109375" style="9" hidden="1" customWidth="1"/>
    <col min="2" max="2" width="80.7109375" style="9" customWidth="1"/>
    <col min="3" max="3" width="15.7109375" style="9" customWidth="1"/>
    <col min="4" max="4" width="15.7109375" style="9" hidden="1" customWidth="1"/>
    <col min="5" max="6" width="15.7109375" style="9" customWidth="1"/>
    <col min="7" max="7" width="12.7109375" style="9" customWidth="1"/>
    <col min="8" max="8" width="43.28515625" style="9" customWidth="1"/>
    <col min="9" max="16384" width="9.140625" style="9"/>
  </cols>
  <sheetData>
    <row r="1" spans="1:9" ht="18.75" x14ac:dyDescent="0.2">
      <c r="B1" s="173" t="s">
        <v>237</v>
      </c>
    </row>
    <row r="2" spans="1:9" x14ac:dyDescent="0.2">
      <c r="B2" s="174"/>
      <c r="C2" s="115"/>
      <c r="D2" s="119"/>
      <c r="E2" s="115"/>
      <c r="F2" s="115"/>
      <c r="G2" s="124"/>
    </row>
    <row r="3" spans="1:9" ht="7.5" customHeight="1" x14ac:dyDescent="0.2">
      <c r="A3" s="7"/>
      <c r="B3" s="112"/>
      <c r="C3" s="116"/>
      <c r="D3" s="120"/>
      <c r="E3" s="122"/>
      <c r="F3" s="122"/>
      <c r="G3" s="125"/>
      <c r="H3" s="10"/>
    </row>
    <row r="4" spans="1:9" ht="12.95" customHeight="1" x14ac:dyDescent="0.25">
      <c r="A4" s="127"/>
      <c r="B4" s="128" t="s">
        <v>5</v>
      </c>
      <c r="C4" s="129" t="s">
        <v>12</v>
      </c>
      <c r="D4" s="130" t="s">
        <v>14</v>
      </c>
      <c r="E4" s="129" t="s">
        <v>4</v>
      </c>
      <c r="F4" s="129" t="s">
        <v>18</v>
      </c>
      <c r="G4" s="131" t="s">
        <v>22</v>
      </c>
      <c r="H4" s="7"/>
      <c r="I4" s="10"/>
    </row>
    <row r="5" spans="1:9" ht="7.5" customHeight="1" x14ac:dyDescent="0.2">
      <c r="B5" s="112"/>
      <c r="C5" s="116"/>
      <c r="D5" s="118"/>
      <c r="E5" s="116"/>
      <c r="F5" s="116"/>
      <c r="G5" s="123"/>
      <c r="H5" s="10"/>
    </row>
    <row r="6" spans="1:9" ht="13.5" x14ac:dyDescent="0.2">
      <c r="A6" s="153" t="s">
        <v>105</v>
      </c>
      <c r="B6" s="154" t="s">
        <v>106</v>
      </c>
      <c r="C6" s="155">
        <f>VLOOKUP($A6,'Položkový rozpočet'!$A:$T,10,FALSE)</f>
        <v>0</v>
      </c>
      <c r="D6" s="156">
        <f>VLOOKUP($A6,'Položkový rozpočet'!$A:$T,12,FALSE)</f>
        <v>42.33142107307998</v>
      </c>
      <c r="E6" s="155">
        <f>VLOOKUP($A6,'Položkový rozpočet'!$A:$T,16,FALSE)</f>
        <v>0</v>
      </c>
      <c r="F6" s="155">
        <f>VLOOKUP($A6,'Položkový rozpočet'!$A:$T,17,FALSE)</f>
        <v>0</v>
      </c>
      <c r="G6" s="157">
        <f>VLOOKUP($A6,'Položkový rozpočet'!$A:$T,20,FALSE)</f>
        <v>356</v>
      </c>
      <c r="H6" s="7"/>
      <c r="I6" s="10"/>
    </row>
    <row r="7" spans="1:9" ht="13.5" outlineLevel="1" x14ac:dyDescent="0.2">
      <c r="A7" s="158" t="s">
        <v>107</v>
      </c>
      <c r="B7" s="159" t="s">
        <v>108</v>
      </c>
      <c r="C7" s="160">
        <f>VLOOKUP($A7,'Položkový rozpočet'!$A:$T,10,FALSE)</f>
        <v>0</v>
      </c>
      <c r="D7" s="161">
        <f>VLOOKUP($A7,'Položkový rozpočet'!$A:$T,12,FALSE)</f>
        <v>4.736138073080002</v>
      </c>
      <c r="E7" s="160">
        <f>VLOOKUP($A7,'Položkový rozpočet'!$A:$T,16,FALSE)</f>
        <v>0</v>
      </c>
      <c r="F7" s="160">
        <f>VLOOKUP($A7,'Položkový rozpočet'!$A:$T,17,FALSE)</f>
        <v>0</v>
      </c>
      <c r="G7" s="162">
        <f>VLOOKUP($A7,'Položkový rozpočet'!$A:$T,20,FALSE)</f>
        <v>93</v>
      </c>
      <c r="H7" s="7"/>
      <c r="I7" s="10"/>
    </row>
    <row r="8" spans="1:9" ht="13.5" outlineLevel="2" x14ac:dyDescent="0.2">
      <c r="A8" s="163" t="s">
        <v>109</v>
      </c>
      <c r="B8" s="164" t="s">
        <v>110</v>
      </c>
      <c r="C8" s="165">
        <f>VLOOKUP($A8,'Položkový rozpočet'!$A:$T,10,FALSE)</f>
        <v>0</v>
      </c>
      <c r="D8" s="166">
        <f>VLOOKUP($A8,'Položkový rozpočet'!$A:$T,12,FALSE)</f>
        <v>4.736138073080002</v>
      </c>
      <c r="E8" s="165">
        <f>VLOOKUP($A8,'Položkový rozpočet'!$A:$T,16,FALSE)</f>
        <v>0</v>
      </c>
      <c r="F8" s="165">
        <f>VLOOKUP($A8,'Položkový rozpočet'!$A:$T,17,FALSE)</f>
        <v>0</v>
      </c>
      <c r="G8" s="167">
        <f>VLOOKUP($A8,'Položkový rozpočet'!$A:$T,20,FALSE)</f>
        <v>93</v>
      </c>
      <c r="H8" s="7"/>
      <c r="I8" s="10"/>
    </row>
    <row r="9" spans="1:9" ht="13.5" outlineLevel="3" x14ac:dyDescent="0.2">
      <c r="A9" s="168" t="s">
        <v>111</v>
      </c>
      <c r="B9" s="169" t="s">
        <v>112</v>
      </c>
      <c r="C9" s="170">
        <f>VLOOKUP($A9,'Položkový rozpočet'!$A:$T,10,FALSE)</f>
        <v>0</v>
      </c>
      <c r="D9" s="171">
        <f>VLOOKUP($A9,'Položkový rozpočet'!$A:$T,12,FALSE)</f>
        <v>0</v>
      </c>
      <c r="E9" s="170">
        <f>VLOOKUP($A9,'Položkový rozpočet'!$A:$T,16,FALSE)</f>
        <v>0</v>
      </c>
      <c r="F9" s="170">
        <f>VLOOKUP($A9,'Položkový rozpočet'!$A:$T,17,FALSE)</f>
        <v>0</v>
      </c>
      <c r="G9" s="172">
        <f>VLOOKUP($A9,'Položkový rozpočet'!$A:$T,20,FALSE)</f>
        <v>7</v>
      </c>
      <c r="H9" s="7"/>
      <c r="I9" s="10"/>
    </row>
    <row r="10" spans="1:9" ht="13.5" outlineLevel="3" x14ac:dyDescent="0.2">
      <c r="A10" s="168" t="s">
        <v>113</v>
      </c>
      <c r="B10" s="169" t="s">
        <v>114</v>
      </c>
      <c r="C10" s="170">
        <f>VLOOKUP($A10,'Položkový rozpočet'!$A:$T,10,FALSE)</f>
        <v>0</v>
      </c>
      <c r="D10" s="171">
        <f>VLOOKUP($A10,'Položkový rozpočet'!$A:$T,12,FALSE)</f>
        <v>0.54137200000000008</v>
      </c>
      <c r="E10" s="170">
        <f>VLOOKUP($A10,'Položkový rozpočet'!$A:$T,16,FALSE)</f>
        <v>0</v>
      </c>
      <c r="F10" s="170">
        <f>VLOOKUP($A10,'Položkový rozpočet'!$A:$T,17,FALSE)</f>
        <v>0</v>
      </c>
      <c r="G10" s="172">
        <f>VLOOKUP($A10,'Položkový rozpočet'!$A:$T,20,FALSE)</f>
        <v>4</v>
      </c>
      <c r="H10" s="7"/>
      <c r="I10" s="10"/>
    </row>
    <row r="11" spans="1:9" ht="13.5" outlineLevel="3" x14ac:dyDescent="0.2">
      <c r="A11" s="168" t="s">
        <v>115</v>
      </c>
      <c r="B11" s="169" t="s">
        <v>116</v>
      </c>
      <c r="C11" s="170">
        <f>VLOOKUP($A11,'Položkový rozpočet'!$A:$T,10,FALSE)</f>
        <v>0</v>
      </c>
      <c r="D11" s="171">
        <f>VLOOKUP($A11,'Položkový rozpočet'!$A:$T,12,FALSE)</f>
        <v>2.5335444430800003</v>
      </c>
      <c r="E11" s="170">
        <f>VLOOKUP($A11,'Položkový rozpočet'!$A:$T,16,FALSE)</f>
        <v>0</v>
      </c>
      <c r="F11" s="170">
        <f>VLOOKUP($A11,'Položkový rozpočet'!$A:$T,17,FALSE)</f>
        <v>0</v>
      </c>
      <c r="G11" s="172">
        <f>VLOOKUP($A11,'Položkový rozpočet'!$A:$T,20,FALSE)</f>
        <v>11</v>
      </c>
      <c r="H11" s="7"/>
      <c r="I11" s="10"/>
    </row>
    <row r="12" spans="1:9" ht="13.5" outlineLevel="3" x14ac:dyDescent="0.2">
      <c r="A12" s="168" t="s">
        <v>117</v>
      </c>
      <c r="B12" s="169" t="s">
        <v>118</v>
      </c>
      <c r="C12" s="170">
        <f>VLOOKUP($A12,'Položkový rozpočet'!$A:$T,10,FALSE)</f>
        <v>0</v>
      </c>
      <c r="D12" s="171">
        <f>VLOOKUP($A12,'Položkový rozpočet'!$A:$T,12,FALSE)</f>
        <v>1.0059945000000001</v>
      </c>
      <c r="E12" s="170">
        <f>VLOOKUP($A12,'Položkový rozpočet'!$A:$T,16,FALSE)</f>
        <v>0</v>
      </c>
      <c r="F12" s="170">
        <f>VLOOKUP($A12,'Položkový rozpočet'!$A:$T,17,FALSE)</f>
        <v>0</v>
      </c>
      <c r="G12" s="172">
        <f>VLOOKUP($A12,'Položkový rozpočet'!$A:$T,20,FALSE)</f>
        <v>7</v>
      </c>
      <c r="H12" s="7"/>
      <c r="I12" s="10"/>
    </row>
    <row r="13" spans="1:9" ht="13.5" outlineLevel="3" x14ac:dyDescent="0.2">
      <c r="A13" s="168" t="s">
        <v>119</v>
      </c>
      <c r="B13" s="169" t="s">
        <v>120</v>
      </c>
      <c r="C13" s="170">
        <f>VLOOKUP($A13,'Položkový rozpočet'!$A:$T,10,FALSE)</f>
        <v>0</v>
      </c>
      <c r="D13" s="171">
        <f>VLOOKUP($A13,'Položkový rozpočet'!$A:$T,12,FALSE)</f>
        <v>0</v>
      </c>
      <c r="E13" s="170">
        <f>VLOOKUP($A13,'Položkový rozpočet'!$A:$T,16,FALSE)</f>
        <v>0</v>
      </c>
      <c r="F13" s="170">
        <f>VLOOKUP($A13,'Položkový rozpočet'!$A:$T,17,FALSE)</f>
        <v>0</v>
      </c>
      <c r="G13" s="172">
        <f>VLOOKUP($A13,'Položkový rozpočet'!$A:$T,20,FALSE)</f>
        <v>2</v>
      </c>
      <c r="H13" s="7"/>
      <c r="I13" s="10"/>
    </row>
    <row r="14" spans="1:9" ht="13.5" outlineLevel="3" x14ac:dyDescent="0.2">
      <c r="A14" s="168" t="s">
        <v>121</v>
      </c>
      <c r="B14" s="169" t="s">
        <v>122</v>
      </c>
      <c r="C14" s="170">
        <f>VLOOKUP($A14,'Položkový rozpočet'!$A:$T,10,FALSE)</f>
        <v>0</v>
      </c>
      <c r="D14" s="171">
        <f>VLOOKUP($A14,'Položkový rozpočet'!$A:$T,12,FALSE)</f>
        <v>4.5599999999999997E-5</v>
      </c>
      <c r="E14" s="170">
        <f>VLOOKUP($A14,'Položkový rozpočet'!$A:$T,16,FALSE)</f>
        <v>0</v>
      </c>
      <c r="F14" s="170">
        <f>VLOOKUP($A14,'Položkový rozpočet'!$A:$T,17,FALSE)</f>
        <v>0</v>
      </c>
      <c r="G14" s="172">
        <f>VLOOKUP($A14,'Položkový rozpočet'!$A:$T,20,FALSE)</f>
        <v>18</v>
      </c>
      <c r="H14" s="7"/>
      <c r="I14" s="10"/>
    </row>
    <row r="15" spans="1:9" ht="13.5" outlineLevel="3" x14ac:dyDescent="0.2">
      <c r="A15" s="168" t="s">
        <v>123</v>
      </c>
      <c r="B15" s="169" t="s">
        <v>124</v>
      </c>
      <c r="C15" s="170">
        <f>VLOOKUP($A15,'Položkový rozpočet'!$A:$T,10,FALSE)</f>
        <v>0</v>
      </c>
      <c r="D15" s="171">
        <f>VLOOKUP($A15,'Položkový rozpočet'!$A:$T,12,FALSE)</f>
        <v>0</v>
      </c>
      <c r="E15" s="170">
        <f>VLOOKUP($A15,'Položkový rozpočet'!$A:$T,16,FALSE)</f>
        <v>0</v>
      </c>
      <c r="F15" s="170">
        <f>VLOOKUP($A15,'Položkový rozpočet'!$A:$T,17,FALSE)</f>
        <v>0</v>
      </c>
      <c r="G15" s="172">
        <f>VLOOKUP($A15,'Položkový rozpočet'!$A:$T,20,FALSE)</f>
        <v>1</v>
      </c>
      <c r="H15" s="7"/>
      <c r="I15" s="10"/>
    </row>
    <row r="16" spans="1:9" ht="13.5" outlineLevel="3" x14ac:dyDescent="0.2">
      <c r="A16" s="168" t="s">
        <v>125</v>
      </c>
      <c r="B16" s="169" t="s">
        <v>126</v>
      </c>
      <c r="C16" s="170">
        <f>VLOOKUP($A16,'Položkový rozpočet'!$A:$T,10,FALSE)</f>
        <v>0</v>
      </c>
      <c r="D16" s="171">
        <f>VLOOKUP($A16,'Položkový rozpočet'!$A:$T,12,FALSE)</f>
        <v>2.5999999999999999E-3</v>
      </c>
      <c r="E16" s="170">
        <f>VLOOKUP($A16,'Položkový rozpočet'!$A:$T,16,FALSE)</f>
        <v>0</v>
      </c>
      <c r="F16" s="170">
        <f>VLOOKUP($A16,'Položkový rozpočet'!$A:$T,17,FALSE)</f>
        <v>0</v>
      </c>
      <c r="G16" s="172">
        <f>VLOOKUP($A16,'Položkový rozpočet'!$A:$T,20,FALSE)</f>
        <v>4</v>
      </c>
      <c r="H16" s="7"/>
      <c r="I16" s="10"/>
    </row>
    <row r="17" spans="1:9" ht="13.5" outlineLevel="3" x14ac:dyDescent="0.2">
      <c r="A17" s="168" t="s">
        <v>127</v>
      </c>
      <c r="B17" s="169" t="s">
        <v>128</v>
      </c>
      <c r="C17" s="170">
        <f>VLOOKUP($A17,'Položkový rozpočet'!$A:$T,10,FALSE)</f>
        <v>0</v>
      </c>
      <c r="D17" s="171">
        <f>VLOOKUP($A17,'Položkový rozpočet'!$A:$T,12,FALSE)</f>
        <v>0.46694607999999993</v>
      </c>
      <c r="E17" s="170">
        <f>VLOOKUP($A17,'Položkový rozpočet'!$A:$T,16,FALSE)</f>
        <v>0</v>
      </c>
      <c r="F17" s="170">
        <f>VLOOKUP($A17,'Položkový rozpočet'!$A:$T,17,FALSE)</f>
        <v>0</v>
      </c>
      <c r="G17" s="172">
        <f>VLOOKUP($A17,'Položkový rozpočet'!$A:$T,20,FALSE)</f>
        <v>11</v>
      </c>
      <c r="H17" s="7"/>
      <c r="I17" s="10"/>
    </row>
    <row r="18" spans="1:9" ht="13.5" outlineLevel="3" x14ac:dyDescent="0.2">
      <c r="A18" s="168" t="s">
        <v>129</v>
      </c>
      <c r="B18" s="169" t="s">
        <v>130</v>
      </c>
      <c r="C18" s="170">
        <f>VLOOKUP($A18,'Položkový rozpočet'!$A:$T,10,FALSE)</f>
        <v>0</v>
      </c>
      <c r="D18" s="171">
        <f>VLOOKUP($A18,'Položkový rozpočet'!$A:$T,12,FALSE)</f>
        <v>1.1608799999999999E-2</v>
      </c>
      <c r="E18" s="170">
        <f>VLOOKUP($A18,'Položkový rozpočet'!$A:$T,16,FALSE)</f>
        <v>0</v>
      </c>
      <c r="F18" s="170">
        <f>VLOOKUP($A18,'Položkový rozpočet'!$A:$T,17,FALSE)</f>
        <v>0</v>
      </c>
      <c r="G18" s="172">
        <f>VLOOKUP($A18,'Položkový rozpočet'!$A:$T,20,FALSE)</f>
        <v>5</v>
      </c>
      <c r="H18" s="7"/>
      <c r="I18" s="10"/>
    </row>
    <row r="19" spans="1:9" ht="13.5" outlineLevel="3" x14ac:dyDescent="0.2">
      <c r="A19" s="168" t="s">
        <v>131</v>
      </c>
      <c r="B19" s="169" t="s">
        <v>132</v>
      </c>
      <c r="C19" s="170">
        <f>VLOOKUP($A19,'Položkový rozpočet'!$A:$T,10,FALSE)</f>
        <v>0</v>
      </c>
      <c r="D19" s="171">
        <f>VLOOKUP($A19,'Položkový rozpočet'!$A:$T,12,FALSE)</f>
        <v>0.10630413999999998</v>
      </c>
      <c r="E19" s="170">
        <f>VLOOKUP($A19,'Položkový rozpočet'!$A:$T,16,FALSE)</f>
        <v>0</v>
      </c>
      <c r="F19" s="170">
        <f>VLOOKUP($A19,'Položkový rozpočet'!$A:$T,17,FALSE)</f>
        <v>0</v>
      </c>
      <c r="G19" s="172">
        <f>VLOOKUP($A19,'Položkový rozpočet'!$A:$T,20,FALSE)</f>
        <v>12</v>
      </c>
      <c r="H19" s="7"/>
      <c r="I19" s="10"/>
    </row>
    <row r="20" spans="1:9" ht="13.5" outlineLevel="3" x14ac:dyDescent="0.2">
      <c r="A20" s="168" t="s">
        <v>133</v>
      </c>
      <c r="B20" s="169" t="s">
        <v>134</v>
      </c>
      <c r="C20" s="170">
        <f>VLOOKUP($A20,'Položkový rozpočet'!$A:$T,10,FALSE)</f>
        <v>0</v>
      </c>
      <c r="D20" s="171">
        <f>VLOOKUP($A20,'Položkový rozpočet'!$A:$T,12,FALSE)</f>
        <v>6.772251E-2</v>
      </c>
      <c r="E20" s="170">
        <f>VLOOKUP($A20,'Položkový rozpočet'!$A:$T,16,FALSE)</f>
        <v>0</v>
      </c>
      <c r="F20" s="170">
        <f>VLOOKUP($A20,'Položkový rozpočet'!$A:$T,17,FALSE)</f>
        <v>0</v>
      </c>
      <c r="G20" s="172">
        <f>VLOOKUP($A20,'Položkový rozpočet'!$A:$T,20,FALSE)</f>
        <v>6</v>
      </c>
      <c r="H20" s="7"/>
      <c r="I20" s="10"/>
    </row>
    <row r="21" spans="1:9" ht="13.5" outlineLevel="3" x14ac:dyDescent="0.2">
      <c r="A21" s="168" t="s">
        <v>135</v>
      </c>
      <c r="B21" s="169" t="s">
        <v>136</v>
      </c>
      <c r="C21" s="170">
        <f>VLOOKUP($A21,'Položkový rozpočet'!$A:$T,10,FALSE)</f>
        <v>0</v>
      </c>
      <c r="D21" s="171">
        <f>VLOOKUP($A21,'Položkový rozpočet'!$A:$T,12,FALSE)</f>
        <v>0</v>
      </c>
      <c r="E21" s="170">
        <f>VLOOKUP($A21,'Položkový rozpočet'!$A:$T,16,FALSE)</f>
        <v>0</v>
      </c>
      <c r="F21" s="170">
        <f>VLOOKUP($A21,'Položkový rozpočet'!$A:$T,17,FALSE)</f>
        <v>0</v>
      </c>
      <c r="G21" s="172">
        <f>VLOOKUP($A21,'Položkový rozpočet'!$A:$T,20,FALSE)</f>
        <v>5</v>
      </c>
      <c r="H21" s="7"/>
      <c r="I21" s="10"/>
    </row>
    <row r="22" spans="1:9" ht="13.5" outlineLevel="1" x14ac:dyDescent="0.2">
      <c r="A22" s="158" t="s">
        <v>137</v>
      </c>
      <c r="B22" s="159" t="s">
        <v>138</v>
      </c>
      <c r="C22" s="160">
        <f>VLOOKUP($A22,'Položkový rozpočet'!$A:$T,10,FALSE)</f>
        <v>0</v>
      </c>
      <c r="D22" s="161">
        <f>VLOOKUP($A22,'Položkový rozpočet'!$A:$T,12,FALSE)</f>
        <v>5.5439999999999996E-2</v>
      </c>
      <c r="E22" s="160">
        <f>VLOOKUP($A22,'Položkový rozpočet'!$A:$T,16,FALSE)</f>
        <v>0</v>
      </c>
      <c r="F22" s="160">
        <f>VLOOKUP($A22,'Položkový rozpočet'!$A:$T,17,FALSE)</f>
        <v>0</v>
      </c>
      <c r="G22" s="162">
        <f>VLOOKUP($A22,'Položkový rozpočet'!$A:$T,20,FALSE)</f>
        <v>85</v>
      </c>
      <c r="H22" s="7"/>
      <c r="I22" s="10"/>
    </row>
    <row r="23" spans="1:9" ht="13.5" outlineLevel="2" x14ac:dyDescent="0.2">
      <c r="A23" s="163" t="s">
        <v>139</v>
      </c>
      <c r="B23" s="164" t="s">
        <v>140</v>
      </c>
      <c r="C23" s="165">
        <f>VLOOKUP($A23,'Položkový rozpočet'!$A:$T,10,FALSE)</f>
        <v>0</v>
      </c>
      <c r="D23" s="166">
        <f>VLOOKUP($A23,'Položkový rozpočet'!$A:$T,12,FALSE)</f>
        <v>2.1899999999999997E-3</v>
      </c>
      <c r="E23" s="165">
        <f>VLOOKUP($A23,'Položkový rozpočet'!$A:$T,16,FALSE)</f>
        <v>0</v>
      </c>
      <c r="F23" s="165">
        <f>VLOOKUP($A23,'Položkový rozpočet'!$A:$T,17,FALSE)</f>
        <v>0</v>
      </c>
      <c r="G23" s="167">
        <f>VLOOKUP($A23,'Položkový rozpočet'!$A:$T,20,FALSE)</f>
        <v>4</v>
      </c>
      <c r="H23" s="7"/>
      <c r="I23" s="10"/>
    </row>
    <row r="24" spans="1:9" ht="13.5" outlineLevel="3" x14ac:dyDescent="0.2">
      <c r="A24" s="168" t="s">
        <v>141</v>
      </c>
      <c r="B24" s="169" t="s">
        <v>142</v>
      </c>
      <c r="C24" s="170">
        <f>VLOOKUP($A24,'Položkový rozpočet'!$A:$T,10,FALSE)</f>
        <v>0</v>
      </c>
      <c r="D24" s="171">
        <f>VLOOKUP($A24,'Položkový rozpočet'!$A:$T,12,FALSE)</f>
        <v>2.0999999999999999E-3</v>
      </c>
      <c r="E24" s="170">
        <f>VLOOKUP($A24,'Položkový rozpočet'!$A:$T,16,FALSE)</f>
        <v>0</v>
      </c>
      <c r="F24" s="170">
        <f>VLOOKUP($A24,'Položkový rozpočet'!$A:$T,17,FALSE)</f>
        <v>0</v>
      </c>
      <c r="G24" s="172">
        <f>VLOOKUP($A24,'Položkový rozpočet'!$A:$T,20,FALSE)</f>
        <v>2</v>
      </c>
      <c r="H24" s="7"/>
      <c r="I24" s="10"/>
    </row>
    <row r="25" spans="1:9" ht="13.5" outlineLevel="3" x14ac:dyDescent="0.2">
      <c r="A25" s="168" t="s">
        <v>143</v>
      </c>
      <c r="B25" s="169" t="s">
        <v>144</v>
      </c>
      <c r="C25" s="170">
        <f>VLOOKUP($A25,'Položkový rozpočet'!$A:$T,10,FALSE)</f>
        <v>0</v>
      </c>
      <c r="D25" s="171">
        <f>VLOOKUP($A25,'Položkový rozpočet'!$A:$T,12,FALSE)</f>
        <v>9.0000000000000006E-5</v>
      </c>
      <c r="E25" s="170">
        <f>VLOOKUP($A25,'Položkový rozpočet'!$A:$T,16,FALSE)</f>
        <v>0</v>
      </c>
      <c r="F25" s="170">
        <f>VLOOKUP($A25,'Položkový rozpočet'!$A:$T,17,FALSE)</f>
        <v>0</v>
      </c>
      <c r="G25" s="172">
        <f>VLOOKUP($A25,'Položkový rozpočet'!$A:$T,20,FALSE)</f>
        <v>2</v>
      </c>
      <c r="H25" s="7"/>
      <c r="I25" s="10"/>
    </row>
    <row r="26" spans="1:9" ht="13.5" outlineLevel="2" x14ac:dyDescent="0.2">
      <c r="A26" s="163" t="s">
        <v>145</v>
      </c>
      <c r="B26" s="164" t="s">
        <v>146</v>
      </c>
      <c r="C26" s="165">
        <f>VLOOKUP($A26,'Položkový rozpočet'!$A:$T,10,FALSE)</f>
        <v>0</v>
      </c>
      <c r="D26" s="166">
        <f>VLOOKUP($A26,'Položkový rozpočet'!$A:$T,12,FALSE)</f>
        <v>5.3249999999999999E-2</v>
      </c>
      <c r="E26" s="165">
        <f>VLOOKUP($A26,'Položkový rozpočet'!$A:$T,16,FALSE)</f>
        <v>0</v>
      </c>
      <c r="F26" s="165">
        <f>VLOOKUP($A26,'Položkový rozpočet'!$A:$T,17,FALSE)</f>
        <v>0</v>
      </c>
      <c r="G26" s="167">
        <f>VLOOKUP($A26,'Položkový rozpočet'!$A:$T,20,FALSE)</f>
        <v>77</v>
      </c>
      <c r="H26" s="7"/>
      <c r="I26" s="10"/>
    </row>
    <row r="27" spans="1:9" ht="13.5" outlineLevel="3" x14ac:dyDescent="0.2">
      <c r="A27" s="168" t="s">
        <v>147</v>
      </c>
      <c r="B27" s="169" t="s">
        <v>148</v>
      </c>
      <c r="C27" s="170">
        <f>VLOOKUP($A27,'Položkový rozpočet'!$A:$T,10,FALSE)</f>
        <v>0</v>
      </c>
      <c r="D27" s="171">
        <f>VLOOKUP($A27,'Položkový rozpočet'!$A:$T,12,FALSE)</f>
        <v>6.0999999999999995E-3</v>
      </c>
      <c r="E27" s="170">
        <f>VLOOKUP($A27,'Položkový rozpočet'!$A:$T,16,FALSE)</f>
        <v>0</v>
      </c>
      <c r="F27" s="170">
        <f>VLOOKUP($A27,'Položkový rozpočet'!$A:$T,17,FALSE)</f>
        <v>0</v>
      </c>
      <c r="G27" s="172">
        <f>VLOOKUP($A27,'Položkový rozpočet'!$A:$T,20,FALSE)</f>
        <v>18</v>
      </c>
      <c r="H27" s="7"/>
      <c r="I27" s="10"/>
    </row>
    <row r="28" spans="1:9" ht="13.5" outlineLevel="3" x14ac:dyDescent="0.2">
      <c r="A28" s="168" t="s">
        <v>149</v>
      </c>
      <c r="B28" s="169" t="s">
        <v>150</v>
      </c>
      <c r="C28" s="170">
        <f>VLOOKUP($A28,'Položkový rozpočet'!$A:$T,10,FALSE)</f>
        <v>0</v>
      </c>
      <c r="D28" s="171">
        <f>VLOOKUP($A28,'Položkový rozpočet'!$A:$T,12,FALSE)</f>
        <v>4.5700000000000005E-2</v>
      </c>
      <c r="E28" s="170">
        <f>VLOOKUP($A28,'Položkový rozpočet'!$A:$T,16,FALSE)</f>
        <v>0</v>
      </c>
      <c r="F28" s="170">
        <f>VLOOKUP($A28,'Položkový rozpočet'!$A:$T,17,FALSE)</f>
        <v>0</v>
      </c>
      <c r="G28" s="172">
        <f>VLOOKUP($A28,'Položkový rozpočet'!$A:$T,20,FALSE)</f>
        <v>16</v>
      </c>
      <c r="H28" s="7"/>
      <c r="I28" s="10"/>
    </row>
    <row r="29" spans="1:9" ht="13.5" outlineLevel="3" x14ac:dyDescent="0.2">
      <c r="A29" s="168" t="s">
        <v>151</v>
      </c>
      <c r="B29" s="169" t="s">
        <v>152</v>
      </c>
      <c r="C29" s="170">
        <f>VLOOKUP($A29,'Položkový rozpočet'!$A:$T,10,FALSE)</f>
        <v>0</v>
      </c>
      <c r="D29" s="171">
        <f>VLOOKUP($A29,'Položkový rozpočet'!$A:$T,12,FALSE)</f>
        <v>4.0000000000000002E-4</v>
      </c>
      <c r="E29" s="170">
        <f>VLOOKUP($A29,'Položkový rozpočet'!$A:$T,16,FALSE)</f>
        <v>0</v>
      </c>
      <c r="F29" s="170">
        <f>VLOOKUP($A29,'Položkový rozpočet'!$A:$T,17,FALSE)</f>
        <v>0</v>
      </c>
      <c r="G29" s="172">
        <f>VLOOKUP($A29,'Položkový rozpočet'!$A:$T,20,FALSE)</f>
        <v>4</v>
      </c>
      <c r="H29" s="7"/>
      <c r="I29" s="10"/>
    </row>
    <row r="30" spans="1:9" ht="13.5" outlineLevel="3" x14ac:dyDescent="0.2">
      <c r="A30" s="168" t="s">
        <v>153</v>
      </c>
      <c r="B30" s="169" t="s">
        <v>154</v>
      </c>
      <c r="C30" s="170">
        <f>VLOOKUP($A30,'Položkový rozpočet'!$A:$T,10,FALSE)</f>
        <v>0</v>
      </c>
      <c r="D30" s="171">
        <f>VLOOKUP($A30,'Položkový rozpočet'!$A:$T,12,FALSE)</f>
        <v>0</v>
      </c>
      <c r="E30" s="170">
        <f>VLOOKUP($A30,'Položkový rozpočet'!$A:$T,16,FALSE)</f>
        <v>0</v>
      </c>
      <c r="F30" s="170">
        <f>VLOOKUP($A30,'Položkový rozpočet'!$A:$T,17,FALSE)</f>
        <v>0</v>
      </c>
      <c r="G30" s="172">
        <f>VLOOKUP($A30,'Položkový rozpočet'!$A:$T,20,FALSE)</f>
        <v>2</v>
      </c>
      <c r="H30" s="7"/>
      <c r="I30" s="10"/>
    </row>
    <row r="31" spans="1:9" ht="13.5" outlineLevel="3" x14ac:dyDescent="0.2">
      <c r="A31" s="168" t="s">
        <v>155</v>
      </c>
      <c r="B31" s="169" t="s">
        <v>156</v>
      </c>
      <c r="C31" s="170">
        <f>VLOOKUP($A31,'Položkový rozpočet'!$A:$T,10,FALSE)</f>
        <v>0</v>
      </c>
      <c r="D31" s="171">
        <f>VLOOKUP($A31,'Položkový rozpočet'!$A:$T,12,FALSE)</f>
        <v>0</v>
      </c>
      <c r="E31" s="170">
        <f>VLOOKUP($A31,'Položkový rozpočet'!$A:$T,16,FALSE)</f>
        <v>0</v>
      </c>
      <c r="F31" s="170">
        <f>VLOOKUP($A31,'Položkový rozpočet'!$A:$T,17,FALSE)</f>
        <v>0</v>
      </c>
      <c r="G31" s="172">
        <f>VLOOKUP($A31,'Položkový rozpočet'!$A:$T,20,FALSE)</f>
        <v>2</v>
      </c>
      <c r="H31" s="7"/>
      <c r="I31" s="10"/>
    </row>
    <row r="32" spans="1:9" ht="13.5" outlineLevel="3" x14ac:dyDescent="0.2">
      <c r="A32" s="168" t="s">
        <v>157</v>
      </c>
      <c r="B32" s="169" t="s">
        <v>158</v>
      </c>
      <c r="C32" s="170">
        <f>VLOOKUP($A32,'Položkový rozpočet'!$A:$T,10,FALSE)</f>
        <v>0</v>
      </c>
      <c r="D32" s="171">
        <f>VLOOKUP($A32,'Položkový rozpočet'!$A:$T,12,FALSE)</f>
        <v>0</v>
      </c>
      <c r="E32" s="170">
        <f>VLOOKUP($A32,'Položkový rozpočet'!$A:$T,16,FALSE)</f>
        <v>0</v>
      </c>
      <c r="F32" s="170">
        <f>VLOOKUP($A32,'Položkový rozpočet'!$A:$T,17,FALSE)</f>
        <v>0</v>
      </c>
      <c r="G32" s="172">
        <f>VLOOKUP($A32,'Položkový rozpočet'!$A:$T,20,FALSE)</f>
        <v>2</v>
      </c>
      <c r="H32" s="7"/>
      <c r="I32" s="10"/>
    </row>
    <row r="33" spans="1:9" ht="13.5" outlineLevel="3" x14ac:dyDescent="0.2">
      <c r="A33" s="168" t="s">
        <v>159</v>
      </c>
      <c r="B33" s="169" t="s">
        <v>160</v>
      </c>
      <c r="C33" s="170">
        <f>VLOOKUP($A33,'Položkový rozpočet'!$A:$T,10,FALSE)</f>
        <v>0</v>
      </c>
      <c r="D33" s="171">
        <f>VLOOKUP($A33,'Položkový rozpočet'!$A:$T,12,FALSE)</f>
        <v>0</v>
      </c>
      <c r="E33" s="170">
        <f>VLOOKUP($A33,'Položkový rozpočet'!$A:$T,16,FALSE)</f>
        <v>0</v>
      </c>
      <c r="F33" s="170">
        <f>VLOOKUP($A33,'Položkový rozpočet'!$A:$T,17,FALSE)</f>
        <v>0</v>
      </c>
      <c r="G33" s="172">
        <f>VLOOKUP($A33,'Položkový rozpočet'!$A:$T,20,FALSE)</f>
        <v>2</v>
      </c>
      <c r="H33" s="7"/>
      <c r="I33" s="10"/>
    </row>
    <row r="34" spans="1:9" ht="13.5" outlineLevel="3" x14ac:dyDescent="0.2">
      <c r="A34" s="168" t="s">
        <v>161</v>
      </c>
      <c r="B34" s="169" t="s">
        <v>162</v>
      </c>
      <c r="C34" s="170">
        <f>VLOOKUP($A34,'Položkový rozpočet'!$A:$T,10,FALSE)</f>
        <v>0</v>
      </c>
      <c r="D34" s="171">
        <f>VLOOKUP($A34,'Položkový rozpočet'!$A:$T,12,FALSE)</f>
        <v>0</v>
      </c>
      <c r="E34" s="170">
        <f>VLOOKUP($A34,'Položkový rozpočet'!$A:$T,16,FALSE)</f>
        <v>0</v>
      </c>
      <c r="F34" s="170">
        <f>VLOOKUP($A34,'Položkový rozpočet'!$A:$T,17,FALSE)</f>
        <v>0</v>
      </c>
      <c r="G34" s="172">
        <f>VLOOKUP($A34,'Položkový rozpočet'!$A:$T,20,FALSE)</f>
        <v>2</v>
      </c>
      <c r="H34" s="7"/>
      <c r="I34" s="10"/>
    </row>
    <row r="35" spans="1:9" ht="13.5" outlineLevel="3" x14ac:dyDescent="0.2">
      <c r="A35" s="168" t="s">
        <v>163</v>
      </c>
      <c r="B35" s="169" t="s">
        <v>164</v>
      </c>
      <c r="C35" s="170">
        <f>VLOOKUP($A35,'Položkový rozpočet'!$A:$T,10,FALSE)</f>
        <v>0</v>
      </c>
      <c r="D35" s="171">
        <f>VLOOKUP($A35,'Položkový rozpočet'!$A:$T,12,FALSE)</f>
        <v>0</v>
      </c>
      <c r="E35" s="170">
        <f>VLOOKUP($A35,'Položkový rozpočet'!$A:$T,16,FALSE)</f>
        <v>0</v>
      </c>
      <c r="F35" s="170">
        <f>VLOOKUP($A35,'Položkový rozpočet'!$A:$T,17,FALSE)</f>
        <v>0</v>
      </c>
      <c r="G35" s="172">
        <f>VLOOKUP($A35,'Položkový rozpočet'!$A:$T,20,FALSE)</f>
        <v>2</v>
      </c>
      <c r="H35" s="7"/>
      <c r="I35" s="10"/>
    </row>
    <row r="36" spans="1:9" ht="13.5" outlineLevel="3" x14ac:dyDescent="0.2">
      <c r="A36" s="168" t="s">
        <v>165</v>
      </c>
      <c r="B36" s="169" t="s">
        <v>166</v>
      </c>
      <c r="C36" s="170">
        <f>VLOOKUP($A36,'Položkový rozpočet'!$A:$T,10,FALSE)</f>
        <v>0</v>
      </c>
      <c r="D36" s="171">
        <f>VLOOKUP($A36,'Položkový rozpočet'!$A:$T,12,FALSE)</f>
        <v>0</v>
      </c>
      <c r="E36" s="170">
        <f>VLOOKUP($A36,'Položkový rozpočet'!$A:$T,16,FALSE)</f>
        <v>0</v>
      </c>
      <c r="F36" s="170">
        <f>VLOOKUP($A36,'Položkový rozpočet'!$A:$T,17,FALSE)</f>
        <v>0</v>
      </c>
      <c r="G36" s="172">
        <f>VLOOKUP($A36,'Položkový rozpočet'!$A:$T,20,FALSE)</f>
        <v>2</v>
      </c>
      <c r="H36" s="7"/>
      <c r="I36" s="10"/>
    </row>
    <row r="37" spans="1:9" ht="13.5" outlineLevel="3" x14ac:dyDescent="0.2">
      <c r="A37" s="168" t="s">
        <v>167</v>
      </c>
      <c r="B37" s="169" t="s">
        <v>168</v>
      </c>
      <c r="C37" s="170">
        <f>VLOOKUP($A37,'Položkový rozpočet'!$A:$T,10,FALSE)</f>
        <v>0</v>
      </c>
      <c r="D37" s="171">
        <f>VLOOKUP($A37,'Položkový rozpočet'!$A:$T,12,FALSE)</f>
        <v>0</v>
      </c>
      <c r="E37" s="170">
        <f>VLOOKUP($A37,'Položkový rozpočet'!$A:$T,16,FALSE)</f>
        <v>0</v>
      </c>
      <c r="F37" s="170">
        <f>VLOOKUP($A37,'Položkový rozpočet'!$A:$T,17,FALSE)</f>
        <v>0</v>
      </c>
      <c r="G37" s="172">
        <f>VLOOKUP($A37,'Položkový rozpočet'!$A:$T,20,FALSE)</f>
        <v>16</v>
      </c>
      <c r="H37" s="7"/>
      <c r="I37" s="10"/>
    </row>
    <row r="38" spans="1:9" ht="13.5" outlineLevel="3" x14ac:dyDescent="0.2">
      <c r="A38" s="168" t="s">
        <v>169</v>
      </c>
      <c r="B38" s="169" t="s">
        <v>170</v>
      </c>
      <c r="C38" s="170">
        <f>VLOOKUP($A38,'Položkový rozpočet'!$A:$T,10,FALSE)</f>
        <v>0</v>
      </c>
      <c r="D38" s="171">
        <f>VLOOKUP($A38,'Položkový rozpočet'!$A:$T,12,FALSE)</f>
        <v>1.0499999999999999E-3</v>
      </c>
      <c r="E38" s="170">
        <f>VLOOKUP($A38,'Položkový rozpočet'!$A:$T,16,FALSE)</f>
        <v>0</v>
      </c>
      <c r="F38" s="170">
        <f>VLOOKUP($A38,'Položkový rozpočet'!$A:$T,17,FALSE)</f>
        <v>0</v>
      </c>
      <c r="G38" s="172">
        <f>VLOOKUP($A38,'Položkový rozpočet'!$A:$T,20,FALSE)</f>
        <v>2</v>
      </c>
      <c r="H38" s="7"/>
      <c r="I38" s="10"/>
    </row>
    <row r="39" spans="1:9" ht="13.5" outlineLevel="3" x14ac:dyDescent="0.2">
      <c r="A39" s="168" t="s">
        <v>171</v>
      </c>
      <c r="B39" s="169" t="s">
        <v>172</v>
      </c>
      <c r="C39" s="170">
        <f>VLOOKUP($A39,'Položkový rozpočet'!$A:$T,10,FALSE)</f>
        <v>0</v>
      </c>
      <c r="D39" s="171">
        <f>VLOOKUP($A39,'Položkový rozpočet'!$A:$T,12,FALSE)</f>
        <v>0</v>
      </c>
      <c r="E39" s="170">
        <f>VLOOKUP($A39,'Položkový rozpočet'!$A:$T,16,FALSE)</f>
        <v>0</v>
      </c>
      <c r="F39" s="170">
        <f>VLOOKUP($A39,'Položkový rozpočet'!$A:$T,17,FALSE)</f>
        <v>0</v>
      </c>
      <c r="G39" s="172">
        <f>VLOOKUP($A39,'Položkový rozpočet'!$A:$T,20,FALSE)</f>
        <v>4</v>
      </c>
      <c r="H39" s="7"/>
      <c r="I39" s="10"/>
    </row>
    <row r="40" spans="1:9" ht="13.5" outlineLevel="3" x14ac:dyDescent="0.2">
      <c r="A40" s="168" t="s">
        <v>173</v>
      </c>
      <c r="B40" s="169" t="s">
        <v>174</v>
      </c>
      <c r="C40" s="170">
        <f>VLOOKUP($A40,'Položkový rozpočet'!$A:$T,10,FALSE)</f>
        <v>0</v>
      </c>
      <c r="D40" s="171">
        <f>VLOOKUP($A40,'Položkový rozpočet'!$A:$T,12,FALSE)</f>
        <v>0</v>
      </c>
      <c r="E40" s="170">
        <f>VLOOKUP($A40,'Položkový rozpočet'!$A:$T,16,FALSE)</f>
        <v>0</v>
      </c>
      <c r="F40" s="170">
        <f>VLOOKUP($A40,'Položkový rozpočet'!$A:$T,17,FALSE)</f>
        <v>0</v>
      </c>
      <c r="G40" s="172">
        <f>VLOOKUP($A40,'Položkový rozpočet'!$A:$T,20,FALSE)</f>
        <v>1</v>
      </c>
      <c r="H40" s="7"/>
      <c r="I40" s="10"/>
    </row>
    <row r="41" spans="1:9" ht="13.5" outlineLevel="3" x14ac:dyDescent="0.2">
      <c r="A41" s="168" t="s">
        <v>175</v>
      </c>
      <c r="B41" s="169" t="s">
        <v>176</v>
      </c>
      <c r="C41" s="170">
        <f>VLOOKUP($A41,'Položkový rozpočet'!$A:$T,10,FALSE)</f>
        <v>0</v>
      </c>
      <c r="D41" s="171">
        <f>VLOOKUP($A41,'Položkový rozpočet'!$A:$T,12,FALSE)</f>
        <v>0</v>
      </c>
      <c r="E41" s="170">
        <f>VLOOKUP($A41,'Položkový rozpočet'!$A:$T,16,FALSE)</f>
        <v>0</v>
      </c>
      <c r="F41" s="170">
        <f>VLOOKUP($A41,'Položkový rozpočet'!$A:$T,17,FALSE)</f>
        <v>0</v>
      </c>
      <c r="G41" s="172">
        <f>VLOOKUP($A41,'Položkový rozpočet'!$A:$T,20,FALSE)</f>
        <v>1</v>
      </c>
      <c r="H41" s="7"/>
      <c r="I41" s="10"/>
    </row>
    <row r="42" spans="1:9" ht="13.5" outlineLevel="3" x14ac:dyDescent="0.2">
      <c r="A42" s="168" t="s">
        <v>177</v>
      </c>
      <c r="B42" s="169" t="s">
        <v>178</v>
      </c>
      <c r="C42" s="170">
        <f>VLOOKUP($A42,'Položkový rozpočet'!$A:$T,10,FALSE)</f>
        <v>0</v>
      </c>
      <c r="D42" s="171">
        <f>VLOOKUP($A42,'Položkový rozpočet'!$A:$T,12,FALSE)</f>
        <v>0</v>
      </c>
      <c r="E42" s="170">
        <f>VLOOKUP($A42,'Položkový rozpočet'!$A:$T,16,FALSE)</f>
        <v>0</v>
      </c>
      <c r="F42" s="170">
        <f>VLOOKUP($A42,'Položkový rozpočet'!$A:$T,17,FALSE)</f>
        <v>0</v>
      </c>
      <c r="G42" s="172">
        <f>VLOOKUP($A42,'Položkový rozpočet'!$A:$T,20,FALSE)</f>
        <v>1</v>
      </c>
      <c r="H42" s="7"/>
      <c r="I42" s="10"/>
    </row>
    <row r="43" spans="1:9" ht="13.5" outlineLevel="2" x14ac:dyDescent="0.2">
      <c r="A43" s="163" t="s">
        <v>179</v>
      </c>
      <c r="B43" s="164" t="s">
        <v>180</v>
      </c>
      <c r="C43" s="165">
        <f>VLOOKUP($A43,'Položkový rozpočet'!$A:$T,10,FALSE)</f>
        <v>0</v>
      </c>
      <c r="D43" s="166">
        <f>VLOOKUP($A43,'Položkový rozpočet'!$A:$T,12,FALSE)</f>
        <v>0</v>
      </c>
      <c r="E43" s="165">
        <f>VLOOKUP($A43,'Položkový rozpočet'!$A:$T,16,FALSE)</f>
        <v>0</v>
      </c>
      <c r="F43" s="165">
        <f>VLOOKUP($A43,'Položkový rozpočet'!$A:$T,17,FALSE)</f>
        <v>0</v>
      </c>
      <c r="G43" s="167">
        <f>VLOOKUP($A43,'Položkový rozpočet'!$A:$T,20,FALSE)</f>
        <v>4</v>
      </c>
      <c r="H43" s="7"/>
      <c r="I43" s="10"/>
    </row>
    <row r="44" spans="1:9" ht="13.5" outlineLevel="3" x14ac:dyDescent="0.2">
      <c r="A44" s="168" t="s">
        <v>181</v>
      </c>
      <c r="B44" s="169" t="s">
        <v>182</v>
      </c>
      <c r="C44" s="170">
        <f>VLOOKUP($A44,'Položkový rozpočet'!$A:$T,10,FALSE)</f>
        <v>0</v>
      </c>
      <c r="D44" s="171">
        <f>VLOOKUP($A44,'Položkový rozpočet'!$A:$T,12,FALSE)</f>
        <v>0</v>
      </c>
      <c r="E44" s="170">
        <f>VLOOKUP($A44,'Položkový rozpočet'!$A:$T,16,FALSE)</f>
        <v>0</v>
      </c>
      <c r="F44" s="170">
        <f>VLOOKUP($A44,'Položkový rozpočet'!$A:$T,17,FALSE)</f>
        <v>0</v>
      </c>
      <c r="G44" s="172">
        <f>VLOOKUP($A44,'Položkový rozpočet'!$A:$T,20,FALSE)</f>
        <v>1</v>
      </c>
      <c r="H44" s="7"/>
      <c r="I44" s="10"/>
    </row>
    <row r="45" spans="1:9" ht="13.5" outlineLevel="3" x14ac:dyDescent="0.2">
      <c r="A45" s="168" t="s">
        <v>183</v>
      </c>
      <c r="B45" s="169" t="s">
        <v>184</v>
      </c>
      <c r="C45" s="170">
        <f>VLOOKUP($A45,'Položkový rozpočet'!$A:$T,10,FALSE)</f>
        <v>0</v>
      </c>
      <c r="D45" s="171">
        <f>VLOOKUP($A45,'Položkový rozpočet'!$A:$T,12,FALSE)</f>
        <v>0</v>
      </c>
      <c r="E45" s="170">
        <f>VLOOKUP($A45,'Položkový rozpočet'!$A:$T,16,FALSE)</f>
        <v>0</v>
      </c>
      <c r="F45" s="170">
        <f>VLOOKUP($A45,'Položkový rozpočet'!$A:$T,17,FALSE)</f>
        <v>0</v>
      </c>
      <c r="G45" s="172">
        <f>VLOOKUP($A45,'Položkový rozpočet'!$A:$T,20,FALSE)</f>
        <v>1</v>
      </c>
      <c r="H45" s="7"/>
      <c r="I45" s="10"/>
    </row>
    <row r="46" spans="1:9" ht="13.5" outlineLevel="3" x14ac:dyDescent="0.2">
      <c r="A46" s="168" t="s">
        <v>185</v>
      </c>
      <c r="B46" s="169" t="s">
        <v>186</v>
      </c>
      <c r="C46" s="170">
        <f>VLOOKUP($A46,'Položkový rozpočet'!$A:$T,10,FALSE)</f>
        <v>0</v>
      </c>
      <c r="D46" s="171">
        <f>VLOOKUP($A46,'Položkový rozpočet'!$A:$T,12,FALSE)</f>
        <v>0</v>
      </c>
      <c r="E46" s="170">
        <f>VLOOKUP($A46,'Položkový rozpočet'!$A:$T,16,FALSE)</f>
        <v>0</v>
      </c>
      <c r="F46" s="170">
        <f>VLOOKUP($A46,'Položkový rozpočet'!$A:$T,17,FALSE)</f>
        <v>0</v>
      </c>
      <c r="G46" s="172">
        <f>VLOOKUP($A46,'Položkový rozpočet'!$A:$T,20,FALSE)</f>
        <v>1</v>
      </c>
      <c r="H46" s="7"/>
      <c r="I46" s="10"/>
    </row>
    <row r="47" spans="1:9" ht="13.5" outlineLevel="3" x14ac:dyDescent="0.2">
      <c r="A47" s="168" t="s">
        <v>187</v>
      </c>
      <c r="B47" s="169" t="s">
        <v>188</v>
      </c>
      <c r="C47" s="170">
        <f>VLOOKUP($A47,'Položkový rozpočet'!$A:$T,10,FALSE)</f>
        <v>0</v>
      </c>
      <c r="D47" s="171">
        <f>VLOOKUP($A47,'Položkový rozpočet'!$A:$T,12,FALSE)</f>
        <v>0</v>
      </c>
      <c r="E47" s="170">
        <f>VLOOKUP($A47,'Položkový rozpočet'!$A:$T,16,FALSE)</f>
        <v>0</v>
      </c>
      <c r="F47" s="170">
        <f>VLOOKUP($A47,'Položkový rozpočet'!$A:$T,17,FALSE)</f>
        <v>0</v>
      </c>
      <c r="G47" s="172">
        <f>VLOOKUP($A47,'Položkový rozpočet'!$A:$T,20,FALSE)</f>
        <v>1</v>
      </c>
      <c r="H47" s="7"/>
      <c r="I47" s="10"/>
    </row>
    <row r="48" spans="1:9" ht="13.5" outlineLevel="1" x14ac:dyDescent="0.2">
      <c r="A48" s="158" t="s">
        <v>189</v>
      </c>
      <c r="B48" s="159" t="s">
        <v>190</v>
      </c>
      <c r="C48" s="160">
        <f>VLOOKUP($A48,'Položkový rozpočet'!$A:$T,10,FALSE)</f>
        <v>0</v>
      </c>
      <c r="D48" s="161">
        <f>VLOOKUP($A48,'Položkový rozpočet'!$A:$T,12,FALSE)</f>
        <v>37.539842999999976</v>
      </c>
      <c r="E48" s="160">
        <f>VLOOKUP($A48,'Položkový rozpočet'!$A:$T,16,FALSE)</f>
        <v>0</v>
      </c>
      <c r="F48" s="160">
        <f>VLOOKUP($A48,'Položkový rozpočet'!$A:$T,17,FALSE)</f>
        <v>0</v>
      </c>
      <c r="G48" s="162">
        <f>VLOOKUP($A48,'Položkový rozpočet'!$A:$T,20,FALSE)</f>
        <v>178</v>
      </c>
      <c r="H48" s="7"/>
      <c r="I48" s="10"/>
    </row>
    <row r="49" spans="1:9" ht="13.5" outlineLevel="2" x14ac:dyDescent="0.2">
      <c r="A49" s="163" t="s">
        <v>191</v>
      </c>
      <c r="B49" s="164" t="s">
        <v>192</v>
      </c>
      <c r="C49" s="165">
        <f>VLOOKUP($A49,'Položkový rozpočet'!$A:$T,10,FALSE)</f>
        <v>0</v>
      </c>
      <c r="D49" s="166">
        <f>VLOOKUP($A49,'Položkový rozpočet'!$A:$T,12,FALSE)</f>
        <v>0.10467000000000001</v>
      </c>
      <c r="E49" s="165">
        <f>VLOOKUP($A49,'Položkový rozpočet'!$A:$T,16,FALSE)</f>
        <v>0</v>
      </c>
      <c r="F49" s="165">
        <f>VLOOKUP($A49,'Položkový rozpočet'!$A:$T,17,FALSE)</f>
        <v>0</v>
      </c>
      <c r="G49" s="167">
        <f>VLOOKUP($A49,'Položkový rozpočet'!$A:$T,20,FALSE)</f>
        <v>29</v>
      </c>
      <c r="H49" s="7"/>
      <c r="I49" s="10"/>
    </row>
    <row r="50" spans="1:9" ht="13.5" outlineLevel="3" x14ac:dyDescent="0.2">
      <c r="A50" s="168" t="s">
        <v>193</v>
      </c>
      <c r="B50" s="169" t="s">
        <v>194</v>
      </c>
      <c r="C50" s="170">
        <f>VLOOKUP($A50,'Položkový rozpočet'!$A:$T,10,FALSE)</f>
        <v>0</v>
      </c>
      <c r="D50" s="171">
        <f>VLOOKUP($A50,'Položkový rozpočet'!$A:$T,12,FALSE)</f>
        <v>5.6499999999999996E-3</v>
      </c>
      <c r="E50" s="170">
        <f>VLOOKUP($A50,'Položkový rozpočet'!$A:$T,16,FALSE)</f>
        <v>0</v>
      </c>
      <c r="F50" s="170">
        <f>VLOOKUP($A50,'Položkový rozpočet'!$A:$T,17,FALSE)</f>
        <v>0</v>
      </c>
      <c r="G50" s="172">
        <f>VLOOKUP($A50,'Položkový rozpočet'!$A:$T,20,FALSE)</f>
        <v>7</v>
      </c>
      <c r="H50" s="7"/>
      <c r="I50" s="10"/>
    </row>
    <row r="51" spans="1:9" ht="13.5" outlineLevel="3" x14ac:dyDescent="0.2">
      <c r="A51" s="168" t="s">
        <v>195</v>
      </c>
      <c r="B51" s="169" t="s">
        <v>196</v>
      </c>
      <c r="C51" s="170">
        <f>VLOOKUP($A51,'Položkový rozpočet'!$A:$T,10,FALSE)</f>
        <v>0</v>
      </c>
      <c r="D51" s="171">
        <f>VLOOKUP($A51,'Položkový rozpočet'!$A:$T,12,FALSE)</f>
        <v>8.7440000000000018E-2</v>
      </c>
      <c r="E51" s="170">
        <f>VLOOKUP($A51,'Položkový rozpočet'!$A:$T,16,FALSE)</f>
        <v>0</v>
      </c>
      <c r="F51" s="170">
        <f>VLOOKUP($A51,'Položkový rozpočet'!$A:$T,17,FALSE)</f>
        <v>0</v>
      </c>
      <c r="G51" s="172">
        <f>VLOOKUP($A51,'Položkový rozpočet'!$A:$T,20,FALSE)</f>
        <v>14</v>
      </c>
      <c r="H51" s="7"/>
      <c r="I51" s="10"/>
    </row>
    <row r="52" spans="1:9" ht="13.5" outlineLevel="3" x14ac:dyDescent="0.2">
      <c r="A52" s="168" t="s">
        <v>197</v>
      </c>
      <c r="B52" s="169" t="s">
        <v>198</v>
      </c>
      <c r="C52" s="170">
        <f>VLOOKUP($A52,'Položkový rozpočet'!$A:$T,10,FALSE)</f>
        <v>0</v>
      </c>
      <c r="D52" s="171">
        <f>VLOOKUP($A52,'Položkový rozpočet'!$A:$T,12,FALSE)</f>
        <v>5.79E-3</v>
      </c>
      <c r="E52" s="170">
        <f>VLOOKUP($A52,'Položkový rozpočet'!$A:$T,16,FALSE)</f>
        <v>0</v>
      </c>
      <c r="F52" s="170">
        <f>VLOOKUP($A52,'Položkový rozpočet'!$A:$T,17,FALSE)</f>
        <v>0</v>
      </c>
      <c r="G52" s="172">
        <f>VLOOKUP($A52,'Položkový rozpočet'!$A:$T,20,FALSE)</f>
        <v>2</v>
      </c>
      <c r="H52" s="7"/>
      <c r="I52" s="10"/>
    </row>
    <row r="53" spans="1:9" ht="13.5" outlineLevel="3" x14ac:dyDescent="0.2">
      <c r="A53" s="168" t="s">
        <v>199</v>
      </c>
      <c r="B53" s="169" t="s">
        <v>200</v>
      </c>
      <c r="C53" s="170">
        <f>VLOOKUP($A53,'Položkový rozpočet'!$A:$T,10,FALSE)</f>
        <v>0</v>
      </c>
      <c r="D53" s="171">
        <f>VLOOKUP($A53,'Položkový rozpočet'!$A:$T,12,FALSE)</f>
        <v>3.2799999999999999E-3</v>
      </c>
      <c r="E53" s="170">
        <f>VLOOKUP($A53,'Položkový rozpočet'!$A:$T,16,FALSE)</f>
        <v>0</v>
      </c>
      <c r="F53" s="170">
        <f>VLOOKUP($A53,'Položkový rozpočet'!$A:$T,17,FALSE)</f>
        <v>0</v>
      </c>
      <c r="G53" s="172">
        <f>VLOOKUP($A53,'Položkový rozpočet'!$A:$T,20,FALSE)</f>
        <v>1</v>
      </c>
      <c r="H53" s="7"/>
      <c r="I53" s="10"/>
    </row>
    <row r="54" spans="1:9" ht="13.5" outlineLevel="3" x14ac:dyDescent="0.2">
      <c r="A54" s="168" t="s">
        <v>201</v>
      </c>
      <c r="B54" s="169" t="s">
        <v>202</v>
      </c>
      <c r="C54" s="170">
        <f>VLOOKUP($A54,'Položkový rozpočet'!$A:$T,10,FALSE)</f>
        <v>0</v>
      </c>
      <c r="D54" s="171">
        <f>VLOOKUP($A54,'Položkový rozpočet'!$A:$T,12,FALSE)</f>
        <v>2.5100000000000001E-3</v>
      </c>
      <c r="E54" s="170">
        <f>VLOOKUP($A54,'Položkový rozpočet'!$A:$T,16,FALSE)</f>
        <v>0</v>
      </c>
      <c r="F54" s="170">
        <f>VLOOKUP($A54,'Položkový rozpočet'!$A:$T,17,FALSE)</f>
        <v>0</v>
      </c>
      <c r="G54" s="172">
        <f>VLOOKUP($A54,'Položkový rozpočet'!$A:$T,20,FALSE)</f>
        <v>3</v>
      </c>
      <c r="H54" s="7"/>
      <c r="I54" s="10"/>
    </row>
    <row r="55" spans="1:9" ht="13.5" outlineLevel="3" x14ac:dyDescent="0.2">
      <c r="A55" s="168" t="s">
        <v>203</v>
      </c>
      <c r="B55" s="169" t="s">
        <v>204</v>
      </c>
      <c r="C55" s="170">
        <f>VLOOKUP($A55,'Položkový rozpočet'!$A:$T,10,FALSE)</f>
        <v>0</v>
      </c>
      <c r="D55" s="171">
        <f>VLOOKUP($A55,'Položkový rozpočet'!$A:$T,12,FALSE)</f>
        <v>0</v>
      </c>
      <c r="E55" s="170">
        <f>VLOOKUP($A55,'Položkový rozpočet'!$A:$T,16,FALSE)</f>
        <v>0</v>
      </c>
      <c r="F55" s="170">
        <f>VLOOKUP($A55,'Položkový rozpočet'!$A:$T,17,FALSE)</f>
        <v>0</v>
      </c>
      <c r="G55" s="172">
        <f>VLOOKUP($A55,'Položkový rozpočet'!$A:$T,20,FALSE)</f>
        <v>2</v>
      </c>
      <c r="H55" s="7"/>
      <c r="I55" s="10"/>
    </row>
    <row r="56" spans="1:9" ht="13.5" outlineLevel="2" x14ac:dyDescent="0.2">
      <c r="A56" s="163" t="s">
        <v>205</v>
      </c>
      <c r="B56" s="164" t="s">
        <v>206</v>
      </c>
      <c r="C56" s="165">
        <f>VLOOKUP($A56,'Položkový rozpočet'!$A:$T,10,FALSE)</f>
        <v>0</v>
      </c>
      <c r="D56" s="166">
        <f>VLOOKUP($A56,'Položkový rozpočet'!$A:$T,12,FALSE)</f>
        <v>36.542420000000014</v>
      </c>
      <c r="E56" s="165">
        <f>VLOOKUP($A56,'Položkový rozpočet'!$A:$T,16,FALSE)</f>
        <v>0</v>
      </c>
      <c r="F56" s="165">
        <f>VLOOKUP($A56,'Položkový rozpočet'!$A:$T,17,FALSE)</f>
        <v>0</v>
      </c>
      <c r="G56" s="167">
        <f>VLOOKUP($A56,'Položkový rozpočet'!$A:$T,20,FALSE)</f>
        <v>39</v>
      </c>
      <c r="H56" s="7"/>
      <c r="I56" s="10"/>
    </row>
    <row r="57" spans="1:9" ht="13.5" outlineLevel="3" x14ac:dyDescent="0.2">
      <c r="A57" s="168" t="s">
        <v>207</v>
      </c>
      <c r="B57" s="169" t="s">
        <v>112</v>
      </c>
      <c r="C57" s="170">
        <f>VLOOKUP($A57,'Položkový rozpočet'!$A:$T,10,FALSE)</f>
        <v>0</v>
      </c>
      <c r="D57" s="171">
        <f>VLOOKUP($A57,'Položkový rozpočet'!$A:$T,12,FALSE)</f>
        <v>32</v>
      </c>
      <c r="E57" s="170">
        <f>VLOOKUP($A57,'Položkový rozpočet'!$A:$T,16,FALSE)</f>
        <v>0</v>
      </c>
      <c r="F57" s="170">
        <f>VLOOKUP($A57,'Položkový rozpočet'!$A:$T,17,FALSE)</f>
        <v>0</v>
      </c>
      <c r="G57" s="172">
        <f>VLOOKUP($A57,'Položkový rozpočet'!$A:$T,20,FALSE)</f>
        <v>8</v>
      </c>
      <c r="H57" s="7"/>
      <c r="I57" s="10"/>
    </row>
    <row r="58" spans="1:9" ht="13.5" outlineLevel="3" x14ac:dyDescent="0.2">
      <c r="A58" s="168" t="s">
        <v>208</v>
      </c>
      <c r="B58" s="169" t="s">
        <v>114</v>
      </c>
      <c r="C58" s="170">
        <f>VLOOKUP($A58,'Položkový rozpočet'!$A:$T,10,FALSE)</f>
        <v>0</v>
      </c>
      <c r="D58" s="171">
        <f>VLOOKUP($A58,'Položkový rozpočet'!$A:$T,12,FALSE)</f>
        <v>4.4291999999999998</v>
      </c>
      <c r="E58" s="170">
        <f>VLOOKUP($A58,'Položkový rozpočet'!$A:$T,16,FALSE)</f>
        <v>0</v>
      </c>
      <c r="F58" s="170">
        <f>VLOOKUP($A58,'Položkový rozpočet'!$A:$T,17,FALSE)</f>
        <v>0</v>
      </c>
      <c r="G58" s="172">
        <f>VLOOKUP($A58,'Položkový rozpočet'!$A:$T,20,FALSE)</f>
        <v>2</v>
      </c>
      <c r="H58" s="7"/>
      <c r="I58" s="10"/>
    </row>
    <row r="59" spans="1:9" ht="13.5" outlineLevel="3" x14ac:dyDescent="0.2">
      <c r="A59" s="168" t="s">
        <v>209</v>
      </c>
      <c r="B59" s="169" t="s">
        <v>210</v>
      </c>
      <c r="C59" s="170">
        <f>VLOOKUP($A59,'Položkový rozpočet'!$A:$T,10,FALSE)</f>
        <v>0</v>
      </c>
      <c r="D59" s="171">
        <f>VLOOKUP($A59,'Položkový rozpočet'!$A:$T,12,FALSE)</f>
        <v>7.6099999999999996E-3</v>
      </c>
      <c r="E59" s="170">
        <f>VLOOKUP($A59,'Položkový rozpočet'!$A:$T,16,FALSE)</f>
        <v>0</v>
      </c>
      <c r="F59" s="170">
        <f>VLOOKUP($A59,'Položkový rozpočet'!$A:$T,17,FALSE)</f>
        <v>0</v>
      </c>
      <c r="G59" s="172">
        <f>VLOOKUP($A59,'Položkový rozpočet'!$A:$T,20,FALSE)</f>
        <v>3</v>
      </c>
      <c r="H59" s="7"/>
      <c r="I59" s="10"/>
    </row>
    <row r="60" spans="1:9" ht="13.5" outlineLevel="3" x14ac:dyDescent="0.2">
      <c r="A60" s="168" t="s">
        <v>211</v>
      </c>
      <c r="B60" s="169" t="s">
        <v>212</v>
      </c>
      <c r="C60" s="170">
        <f>VLOOKUP($A60,'Položkový rozpočet'!$A:$T,10,FALSE)</f>
        <v>0</v>
      </c>
      <c r="D60" s="171">
        <f>VLOOKUP($A60,'Položkový rozpočet'!$A:$T,12,FALSE)</f>
        <v>0</v>
      </c>
      <c r="E60" s="170">
        <f>VLOOKUP($A60,'Položkový rozpočet'!$A:$T,16,FALSE)</f>
        <v>0</v>
      </c>
      <c r="F60" s="170">
        <f>VLOOKUP($A60,'Položkový rozpočet'!$A:$T,17,FALSE)</f>
        <v>0</v>
      </c>
      <c r="G60" s="172">
        <f>VLOOKUP($A60,'Položkový rozpočet'!$A:$T,20,FALSE)</f>
        <v>1</v>
      </c>
      <c r="H60" s="7"/>
      <c r="I60" s="10"/>
    </row>
    <row r="61" spans="1:9" ht="13.5" outlineLevel="3" x14ac:dyDescent="0.2">
      <c r="A61" s="168" t="s">
        <v>213</v>
      </c>
      <c r="B61" s="169" t="s">
        <v>214</v>
      </c>
      <c r="C61" s="170">
        <f>VLOOKUP($A61,'Položkový rozpočet'!$A:$T,10,FALSE)</f>
        <v>0</v>
      </c>
      <c r="D61" s="171">
        <f>VLOOKUP($A61,'Položkový rozpočet'!$A:$T,12,FALSE)</f>
        <v>9.5640000000000003E-2</v>
      </c>
      <c r="E61" s="170">
        <f>VLOOKUP($A61,'Položkový rozpočet'!$A:$T,16,FALSE)</f>
        <v>0</v>
      </c>
      <c r="F61" s="170">
        <f>VLOOKUP($A61,'Položkový rozpočet'!$A:$T,17,FALSE)</f>
        <v>0</v>
      </c>
      <c r="G61" s="172">
        <f>VLOOKUP($A61,'Položkový rozpočet'!$A:$T,20,FALSE)</f>
        <v>18</v>
      </c>
      <c r="H61" s="7"/>
      <c r="I61" s="10"/>
    </row>
    <row r="62" spans="1:9" ht="13.5" outlineLevel="3" x14ac:dyDescent="0.2">
      <c r="A62" s="168" t="s">
        <v>215</v>
      </c>
      <c r="B62" s="169" t="s">
        <v>216</v>
      </c>
      <c r="C62" s="170">
        <f>VLOOKUP($A62,'Položkový rozpočet'!$A:$T,10,FALSE)</f>
        <v>0</v>
      </c>
      <c r="D62" s="171">
        <f>VLOOKUP($A62,'Položkový rozpočet'!$A:$T,12,FALSE)</f>
        <v>9.9699999999999997E-3</v>
      </c>
      <c r="E62" s="170">
        <f>VLOOKUP($A62,'Položkový rozpočet'!$A:$T,16,FALSE)</f>
        <v>0</v>
      </c>
      <c r="F62" s="170">
        <f>VLOOKUP($A62,'Položkový rozpočet'!$A:$T,17,FALSE)</f>
        <v>0</v>
      </c>
      <c r="G62" s="172">
        <f>VLOOKUP($A62,'Položkový rozpočet'!$A:$T,20,FALSE)</f>
        <v>3</v>
      </c>
      <c r="H62" s="7"/>
      <c r="I62" s="10"/>
    </row>
    <row r="63" spans="1:9" ht="13.5" outlineLevel="3" x14ac:dyDescent="0.2">
      <c r="A63" s="168" t="s">
        <v>217</v>
      </c>
      <c r="B63" s="169" t="s">
        <v>204</v>
      </c>
      <c r="C63" s="170">
        <f>VLOOKUP($A63,'Položkový rozpočet'!$A:$T,10,FALSE)</f>
        <v>0</v>
      </c>
      <c r="D63" s="171">
        <f>VLOOKUP($A63,'Položkový rozpočet'!$A:$T,12,FALSE)</f>
        <v>0</v>
      </c>
      <c r="E63" s="170">
        <f>VLOOKUP($A63,'Položkový rozpočet'!$A:$T,16,FALSE)</f>
        <v>0</v>
      </c>
      <c r="F63" s="170">
        <f>VLOOKUP($A63,'Položkový rozpočet'!$A:$T,17,FALSE)</f>
        <v>0</v>
      </c>
      <c r="G63" s="172">
        <f>VLOOKUP($A63,'Položkový rozpočet'!$A:$T,20,FALSE)</f>
        <v>3</v>
      </c>
      <c r="H63" s="7"/>
      <c r="I63" s="10"/>
    </row>
    <row r="64" spans="1:9" ht="13.5" outlineLevel="3" x14ac:dyDescent="0.2">
      <c r="A64" s="168" t="s">
        <v>218</v>
      </c>
      <c r="B64" s="169" t="s">
        <v>219</v>
      </c>
      <c r="C64" s="170">
        <f>VLOOKUP($A64,'Položkový rozpočet'!$A:$T,10,FALSE)</f>
        <v>0</v>
      </c>
      <c r="D64" s="171">
        <f>VLOOKUP($A64,'Položkový rozpočet'!$A:$T,12,FALSE)</f>
        <v>0</v>
      </c>
      <c r="E64" s="170">
        <f>VLOOKUP($A64,'Položkový rozpočet'!$A:$T,16,FALSE)</f>
        <v>0</v>
      </c>
      <c r="F64" s="170">
        <f>VLOOKUP($A64,'Položkový rozpočet'!$A:$T,17,FALSE)</f>
        <v>0</v>
      </c>
      <c r="G64" s="172">
        <f>VLOOKUP($A64,'Položkový rozpočet'!$A:$T,20,FALSE)</f>
        <v>1</v>
      </c>
      <c r="H64" s="7"/>
      <c r="I64" s="10"/>
    </row>
    <row r="65" spans="1:9" ht="13.5" outlineLevel="2" x14ac:dyDescent="0.2">
      <c r="A65" s="163" t="s">
        <v>220</v>
      </c>
      <c r="B65" s="164" t="s">
        <v>221</v>
      </c>
      <c r="C65" s="165">
        <f>VLOOKUP($A65,'Položkový rozpočet'!$A:$T,10,FALSE)</f>
        <v>0</v>
      </c>
      <c r="D65" s="166">
        <f>VLOOKUP($A65,'Položkový rozpočet'!$A:$T,12,FALSE)</f>
        <v>0.42365500000000011</v>
      </c>
      <c r="E65" s="165">
        <f>VLOOKUP($A65,'Položkový rozpočet'!$A:$T,16,FALSE)</f>
        <v>0</v>
      </c>
      <c r="F65" s="165">
        <f>VLOOKUP($A65,'Položkový rozpočet'!$A:$T,17,FALSE)</f>
        <v>0</v>
      </c>
      <c r="G65" s="167">
        <f>VLOOKUP($A65,'Položkový rozpočet'!$A:$T,20,FALSE)</f>
        <v>17</v>
      </c>
      <c r="H65" s="7"/>
      <c r="I65" s="10"/>
    </row>
    <row r="66" spans="1:9" ht="13.5" outlineLevel="3" x14ac:dyDescent="0.2">
      <c r="A66" s="168" t="s">
        <v>222</v>
      </c>
      <c r="B66" s="169" t="s">
        <v>216</v>
      </c>
      <c r="C66" s="170">
        <f>VLOOKUP($A66,'Položkový rozpočet'!$A:$T,10,FALSE)</f>
        <v>0</v>
      </c>
      <c r="D66" s="171">
        <f>VLOOKUP($A66,'Položkový rozpočet'!$A:$T,12,FALSE)</f>
        <v>0.41871500000000006</v>
      </c>
      <c r="E66" s="170">
        <f>VLOOKUP($A66,'Položkový rozpočet'!$A:$T,16,FALSE)</f>
        <v>0</v>
      </c>
      <c r="F66" s="170">
        <f>VLOOKUP($A66,'Položkový rozpočet'!$A:$T,17,FALSE)</f>
        <v>0</v>
      </c>
      <c r="G66" s="172">
        <f>VLOOKUP($A66,'Položkový rozpočet'!$A:$T,20,FALSE)</f>
        <v>10</v>
      </c>
      <c r="H66" s="7"/>
      <c r="I66" s="10"/>
    </row>
    <row r="67" spans="1:9" ht="13.5" outlineLevel="3" x14ac:dyDescent="0.2">
      <c r="A67" s="168" t="s">
        <v>223</v>
      </c>
      <c r="B67" s="169" t="s">
        <v>224</v>
      </c>
      <c r="C67" s="170">
        <f>VLOOKUP($A67,'Položkový rozpočet'!$A:$T,10,FALSE)</f>
        <v>0</v>
      </c>
      <c r="D67" s="171">
        <f>VLOOKUP($A67,'Položkový rozpočet'!$A:$T,12,FALSE)</f>
        <v>4.9400000000000008E-3</v>
      </c>
      <c r="E67" s="170">
        <f>VLOOKUP($A67,'Položkový rozpočet'!$A:$T,16,FALSE)</f>
        <v>0</v>
      </c>
      <c r="F67" s="170">
        <f>VLOOKUP($A67,'Položkový rozpočet'!$A:$T,17,FALSE)</f>
        <v>0</v>
      </c>
      <c r="G67" s="172">
        <f>VLOOKUP($A67,'Položkový rozpočet'!$A:$T,20,FALSE)</f>
        <v>6</v>
      </c>
      <c r="H67" s="7"/>
      <c r="I67" s="10"/>
    </row>
    <row r="68" spans="1:9" ht="13.5" outlineLevel="3" x14ac:dyDescent="0.2">
      <c r="A68" s="168" t="s">
        <v>225</v>
      </c>
      <c r="B68" s="169" t="s">
        <v>204</v>
      </c>
      <c r="C68" s="170">
        <f>VLOOKUP($A68,'Položkový rozpočet'!$A:$T,10,FALSE)</f>
        <v>0</v>
      </c>
      <c r="D68" s="171">
        <f>VLOOKUP($A68,'Položkový rozpočet'!$A:$T,12,FALSE)</f>
        <v>0</v>
      </c>
      <c r="E68" s="170">
        <f>VLOOKUP($A68,'Položkový rozpočet'!$A:$T,16,FALSE)</f>
        <v>0</v>
      </c>
      <c r="F68" s="170">
        <f>VLOOKUP($A68,'Položkový rozpočet'!$A:$T,17,FALSE)</f>
        <v>0</v>
      </c>
      <c r="G68" s="172">
        <f>VLOOKUP($A68,'Položkový rozpočet'!$A:$T,20,FALSE)</f>
        <v>1</v>
      </c>
      <c r="H68" s="7"/>
      <c r="I68" s="10"/>
    </row>
    <row r="69" spans="1:9" ht="13.5" outlineLevel="2" x14ac:dyDescent="0.2">
      <c r="A69" s="163" t="s">
        <v>226</v>
      </c>
      <c r="B69" s="164" t="s">
        <v>227</v>
      </c>
      <c r="C69" s="165">
        <f>VLOOKUP($A69,'Položkový rozpočet'!$A:$T,10,FALSE)</f>
        <v>0</v>
      </c>
      <c r="D69" s="166">
        <f>VLOOKUP($A69,'Položkový rozpočet'!$A:$T,12,FALSE)</f>
        <v>0.46909800000000007</v>
      </c>
      <c r="E69" s="165">
        <f>VLOOKUP($A69,'Položkový rozpočet'!$A:$T,16,FALSE)</f>
        <v>0</v>
      </c>
      <c r="F69" s="165">
        <f>VLOOKUP($A69,'Položkový rozpočet'!$A:$T,17,FALSE)</f>
        <v>0</v>
      </c>
      <c r="G69" s="167">
        <f>VLOOKUP($A69,'Položkový rozpočet'!$A:$T,20,FALSE)</f>
        <v>93</v>
      </c>
      <c r="H69" s="7"/>
      <c r="I69" s="10"/>
    </row>
    <row r="70" spans="1:9" ht="13.5" outlineLevel="3" x14ac:dyDescent="0.2">
      <c r="A70" s="168" t="s">
        <v>228</v>
      </c>
      <c r="B70" s="169" t="s">
        <v>229</v>
      </c>
      <c r="C70" s="170">
        <f>VLOOKUP($A70,'Položkový rozpočet'!$A:$T,10,FALSE)</f>
        <v>0</v>
      </c>
      <c r="D70" s="171">
        <f>VLOOKUP($A70,'Položkový rozpočet'!$A:$T,12,FALSE)</f>
        <v>3.9999999999999992E-3</v>
      </c>
      <c r="E70" s="170">
        <f>VLOOKUP($A70,'Položkový rozpočet'!$A:$T,16,FALSE)</f>
        <v>0</v>
      </c>
      <c r="F70" s="170">
        <f>VLOOKUP($A70,'Položkový rozpočet'!$A:$T,17,FALSE)</f>
        <v>0</v>
      </c>
      <c r="G70" s="172">
        <f>VLOOKUP($A70,'Položkový rozpočet'!$A:$T,20,FALSE)</f>
        <v>5</v>
      </c>
      <c r="H70" s="7"/>
      <c r="I70" s="10"/>
    </row>
    <row r="71" spans="1:9" ht="13.5" outlineLevel="3" x14ac:dyDescent="0.2">
      <c r="A71" s="168" t="s">
        <v>230</v>
      </c>
      <c r="B71" s="169" t="s">
        <v>231</v>
      </c>
      <c r="C71" s="170">
        <f>VLOOKUP($A71,'Položkový rozpočet'!$A:$T,10,FALSE)</f>
        <v>0</v>
      </c>
      <c r="D71" s="171">
        <f>VLOOKUP($A71,'Položkový rozpočet'!$A:$T,12,FALSE)</f>
        <v>8.3040000000000003E-2</v>
      </c>
      <c r="E71" s="170">
        <f>VLOOKUP($A71,'Položkový rozpočet'!$A:$T,16,FALSE)</f>
        <v>0</v>
      </c>
      <c r="F71" s="170">
        <f>VLOOKUP($A71,'Položkový rozpočet'!$A:$T,17,FALSE)</f>
        <v>0</v>
      </c>
      <c r="G71" s="172">
        <f>VLOOKUP($A71,'Položkový rozpočet'!$A:$T,20,FALSE)</f>
        <v>36</v>
      </c>
      <c r="H71" s="7"/>
      <c r="I71" s="10"/>
    </row>
    <row r="72" spans="1:9" ht="13.5" outlineLevel="3" x14ac:dyDescent="0.2">
      <c r="A72" s="168" t="s">
        <v>232</v>
      </c>
      <c r="B72" s="169" t="s">
        <v>200</v>
      </c>
      <c r="C72" s="170">
        <f>VLOOKUP($A72,'Položkový rozpočet'!$A:$T,10,FALSE)</f>
        <v>0</v>
      </c>
      <c r="D72" s="171">
        <f>VLOOKUP($A72,'Položkový rozpočet'!$A:$T,12,FALSE)</f>
        <v>0.10136799999999999</v>
      </c>
      <c r="E72" s="170">
        <f>VLOOKUP($A72,'Položkový rozpočet'!$A:$T,16,FALSE)</f>
        <v>0</v>
      </c>
      <c r="F72" s="170">
        <f>VLOOKUP($A72,'Položkový rozpočet'!$A:$T,17,FALSE)</f>
        <v>0</v>
      </c>
      <c r="G72" s="172">
        <f>VLOOKUP($A72,'Položkový rozpočet'!$A:$T,20,FALSE)</f>
        <v>14</v>
      </c>
      <c r="H72" s="7"/>
      <c r="I72" s="10"/>
    </row>
    <row r="73" spans="1:9" ht="13.5" outlineLevel="3" x14ac:dyDescent="0.2">
      <c r="A73" s="168" t="s">
        <v>233</v>
      </c>
      <c r="B73" s="169" t="s">
        <v>234</v>
      </c>
      <c r="C73" s="170">
        <f>VLOOKUP($A73,'Položkový rozpočet'!$A:$T,10,FALSE)</f>
        <v>0</v>
      </c>
      <c r="D73" s="171">
        <f>VLOOKUP($A73,'Položkový rozpočet'!$A:$T,12,FALSE)</f>
        <v>0.19755</v>
      </c>
      <c r="E73" s="170">
        <f>VLOOKUP($A73,'Položkový rozpočet'!$A:$T,16,FALSE)</f>
        <v>0</v>
      </c>
      <c r="F73" s="170">
        <f>VLOOKUP($A73,'Položkový rozpočet'!$A:$T,17,FALSE)</f>
        <v>0</v>
      </c>
      <c r="G73" s="172">
        <f>VLOOKUP($A73,'Položkový rozpočet'!$A:$T,20,FALSE)</f>
        <v>11</v>
      </c>
      <c r="H73" s="7"/>
      <c r="I73" s="10"/>
    </row>
    <row r="74" spans="1:9" ht="13.5" outlineLevel="3" x14ac:dyDescent="0.2">
      <c r="A74" s="168" t="s">
        <v>235</v>
      </c>
      <c r="B74" s="169" t="s">
        <v>202</v>
      </c>
      <c r="C74" s="170">
        <f>VLOOKUP($A74,'Položkový rozpočet'!$A:$T,10,FALSE)</f>
        <v>0</v>
      </c>
      <c r="D74" s="171">
        <f>VLOOKUP($A74,'Položkový rozpočet'!$A:$T,12,FALSE)</f>
        <v>8.3139999999999992E-2</v>
      </c>
      <c r="E74" s="170">
        <f>VLOOKUP($A74,'Položkový rozpočet'!$A:$T,16,FALSE)</f>
        <v>0</v>
      </c>
      <c r="F74" s="170">
        <f>VLOOKUP($A74,'Položkový rozpočet'!$A:$T,17,FALSE)</f>
        <v>0</v>
      </c>
      <c r="G74" s="172">
        <f>VLOOKUP($A74,'Položkový rozpočet'!$A:$T,20,FALSE)</f>
        <v>21</v>
      </c>
      <c r="H74" s="7"/>
      <c r="I74" s="10"/>
    </row>
    <row r="75" spans="1:9" ht="13.5" outlineLevel="3" x14ac:dyDescent="0.2">
      <c r="A75" s="168" t="s">
        <v>236</v>
      </c>
      <c r="B75" s="169" t="s">
        <v>204</v>
      </c>
      <c r="C75" s="170">
        <f>VLOOKUP($A75,'Položkový rozpočet'!$A:$T,10,FALSE)</f>
        <v>0</v>
      </c>
      <c r="D75" s="171">
        <f>VLOOKUP($A75,'Položkový rozpočet'!$A:$T,12,FALSE)</f>
        <v>0</v>
      </c>
      <c r="E75" s="170">
        <f>VLOOKUP($A75,'Položkový rozpočet'!$A:$T,16,FALSE)</f>
        <v>0</v>
      </c>
      <c r="F75" s="170">
        <f>VLOOKUP($A75,'Položkový rozpočet'!$A:$T,17,FALSE)</f>
        <v>0</v>
      </c>
      <c r="G75" s="172">
        <f>VLOOKUP($A75,'Položkový rozpočet'!$A:$T,20,FALSE)</f>
        <v>6</v>
      </c>
      <c r="H75" s="7"/>
      <c r="I75" s="10"/>
    </row>
    <row r="76" spans="1:9" ht="7.5" customHeight="1" x14ac:dyDescent="0.2">
      <c r="B76" s="114"/>
      <c r="C76" s="117"/>
      <c r="D76" s="121"/>
      <c r="E76" s="117"/>
      <c r="F76" s="117"/>
      <c r="G76" s="126"/>
      <c r="H76" s="10"/>
    </row>
    <row r="77" spans="1:9" ht="15" x14ac:dyDescent="0.25">
      <c r="A77" s="4"/>
      <c r="B77" s="132" t="s">
        <v>3</v>
      </c>
      <c r="C77" s="133">
        <f>SUMIF(GROUP_ID,"",ITEM_PRICES)</f>
        <v>0</v>
      </c>
      <c r="D77" s="134"/>
      <c r="E77" s="135"/>
      <c r="F77" s="135"/>
      <c r="G77" s="136"/>
      <c r="H77" s="7"/>
      <c r="I77" s="10"/>
    </row>
    <row r="78" spans="1:9" ht="15" x14ac:dyDescent="0.25">
      <c r="A78" s="4"/>
      <c r="B78" s="137" t="s">
        <v>4</v>
      </c>
      <c r="C78" s="133">
        <f ca="1">SUM(C79:C80)</f>
        <v>0</v>
      </c>
      <c r="D78" s="134"/>
      <c r="E78" s="135"/>
      <c r="F78" s="135"/>
      <c r="G78" s="136"/>
      <c r="H78" s="7"/>
      <c r="I78" s="10"/>
    </row>
    <row r="79" spans="1:9" ht="15" x14ac:dyDescent="0.25">
      <c r="A79" s="6"/>
      <c r="B79" s="138" t="str">
        <f ca="1">INDIRECT(ADDRESS(10,1,,,"Krycí List"))</f>
        <v/>
      </c>
      <c r="C79" s="139" t="str">
        <f ca="1">INDIRECT(ADDRESS(13,1,,,"Krycí List"))</f>
        <v/>
      </c>
      <c r="D79" s="140"/>
      <c r="E79" s="141"/>
      <c r="F79" s="141"/>
      <c r="G79" s="142"/>
      <c r="H79" s="7"/>
      <c r="I79" s="10"/>
    </row>
    <row r="80" spans="1:9" ht="15" x14ac:dyDescent="0.25">
      <c r="A80" s="6"/>
      <c r="B80" s="143" t="str">
        <f ca="1">INDIRECT(ADDRESS(11,1,,,"Krycí List"))</f>
        <v/>
      </c>
      <c r="C80" s="144" t="str">
        <f ca="1">INDIRECT(ADDRESS(14,1,,,"Krycí List"))</f>
        <v/>
      </c>
      <c r="D80" s="145"/>
      <c r="E80" s="146"/>
      <c r="F80" s="146"/>
      <c r="G80" s="147"/>
      <c r="H80" s="7"/>
      <c r="I80" s="10"/>
    </row>
    <row r="81" spans="1:9" ht="15.75" x14ac:dyDescent="0.25">
      <c r="A81" s="5"/>
      <c r="B81" s="148" t="s">
        <v>2</v>
      </c>
      <c r="C81" s="149">
        <f ca="1">C77+C78</f>
        <v>0</v>
      </c>
      <c r="D81" s="150"/>
      <c r="E81" s="151"/>
      <c r="F81" s="151"/>
      <c r="G81" s="152"/>
      <c r="H81" s="7"/>
      <c r="I81" s="10"/>
    </row>
    <row r="82" spans="1:9" x14ac:dyDescent="0.2">
      <c r="B82" s="112"/>
      <c r="C82" s="116"/>
      <c r="D82" s="118"/>
      <c r="E82" s="116"/>
      <c r="F82" s="116"/>
      <c r="G82" s="123"/>
    </row>
    <row r="83" spans="1:9" x14ac:dyDescent="0.2">
      <c r="B83" s="7"/>
      <c r="C83" s="10"/>
      <c r="D83" s="7"/>
      <c r="E83" s="10"/>
      <c r="F83" s="10"/>
      <c r="G83" s="7"/>
    </row>
  </sheetData>
  <pageMargins left="0.511811023622047" right="0.511811023622047" top="0.78740157480314998" bottom="0.59055118110236204" header="0.31496062992126" footer="0.31496062992126"/>
  <pageSetup paperSize="9" scale="84" fitToHeight="0" pageOrder="overThenDown" orientation="landscape" r:id="rId1"/>
  <headerFooter>
    <oddHeader>&amp;L&amp;8Pavel Kubela&amp;C&amp;8</oddHeader>
    <oddFooter>&amp;L&amp;8Vytvořeno programem firmy Callida, s.r.o.&amp;C&amp;P/&amp;N&amp;R&amp;8&amp;[29.4.2026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1386"/>
  <sheetViews>
    <sheetView tabSelected="1" workbookViewId="0">
      <pane ySplit="4" topLeftCell="A5" activePane="bottomLeft" state="frozen"/>
      <selection pane="bottomLeft" activeCell="A6" sqref="A6"/>
    </sheetView>
  </sheetViews>
  <sheetFormatPr defaultColWidth="9.140625" defaultRowHeight="12" outlineLevelRow="5" x14ac:dyDescent="0.2"/>
  <cols>
    <col min="1" max="1" width="28.7109375" style="9" hidden="1" customWidth="1"/>
    <col min="2" max="2" width="3.7109375" style="9" hidden="1" customWidth="1"/>
    <col min="3" max="3" width="5.7109375" style="9" customWidth="1"/>
    <col min="4" max="4" width="4.7109375" style="9" customWidth="1"/>
    <col min="5" max="5" width="14.7109375" style="9" customWidth="1"/>
    <col min="6" max="6" width="72.7109375" style="9" customWidth="1"/>
    <col min="7" max="7" width="6.42578125" style="9" customWidth="1"/>
    <col min="8" max="9" width="12.7109375" style="9" customWidth="1"/>
    <col min="10" max="10" width="15.7109375" style="9" customWidth="1"/>
    <col min="11" max="11" width="12.7109375" style="9" hidden="1" customWidth="1"/>
    <col min="12" max="12" width="14.7109375" style="9" hidden="1" customWidth="1"/>
    <col min="13" max="13" width="12.7109375" style="9" hidden="1" customWidth="1"/>
    <col min="14" max="14" width="14.7109375" style="9" hidden="1" customWidth="1"/>
    <col min="15" max="15" width="11.140625" style="9" hidden="1" customWidth="1"/>
    <col min="16" max="16" width="12.7109375" style="9" hidden="1" customWidth="1"/>
    <col min="17" max="17" width="15.7109375" style="9" hidden="1" customWidth="1"/>
    <col min="18" max="18" width="25.7109375" style="9" hidden="1" customWidth="1"/>
    <col min="19" max="19" width="14.85546875" style="9" customWidth="1"/>
    <col min="20" max="20" width="8.7109375" style="9" hidden="1" customWidth="1"/>
    <col min="21" max="21" width="40.42578125" style="9" customWidth="1"/>
    <col min="22" max="22" width="9.5703125" style="9" customWidth="1"/>
    <col min="23" max="23" width="53.140625" style="9" customWidth="1"/>
    <col min="24" max="24" width="117" style="9" hidden="1" customWidth="1"/>
    <col min="25" max="26" width="9.140625" style="9"/>
    <col min="27" max="27" width="9.140625" style="9" customWidth="1"/>
    <col min="28" max="28" width="5.5703125" style="9" customWidth="1"/>
    <col min="29" max="16384" width="9.140625" style="9"/>
  </cols>
  <sheetData>
    <row r="1" spans="1:27" ht="18.75" x14ac:dyDescent="0.2">
      <c r="C1" s="173" t="s">
        <v>237</v>
      </c>
    </row>
    <row r="2" spans="1:27" x14ac:dyDescent="0.2">
      <c r="A2" s="13" t="s">
        <v>25</v>
      </c>
      <c r="B2" s="123"/>
      <c r="C2" s="174"/>
      <c r="D2" s="176"/>
      <c r="E2" s="176"/>
      <c r="F2" s="176"/>
      <c r="G2" s="176"/>
      <c r="H2" s="119"/>
      <c r="I2" s="181"/>
      <c r="J2" s="115"/>
      <c r="K2" s="119"/>
      <c r="L2" s="119"/>
      <c r="M2" s="119"/>
      <c r="N2" s="119"/>
      <c r="O2" s="115"/>
      <c r="P2" s="115"/>
      <c r="Q2" s="115"/>
      <c r="R2" s="176"/>
      <c r="S2" s="176"/>
      <c r="T2" s="124"/>
      <c r="V2" s="8"/>
      <c r="X2" s="183" t="s">
        <v>23</v>
      </c>
      <c r="Y2" s="8"/>
    </row>
    <row r="3" spans="1:27" ht="7.5" customHeight="1" x14ac:dyDescent="0.2">
      <c r="A3" s="7"/>
      <c r="B3" s="175"/>
      <c r="C3" s="123"/>
      <c r="D3" s="112"/>
      <c r="E3" s="112"/>
      <c r="F3" s="112"/>
      <c r="G3" s="112"/>
      <c r="H3" s="118"/>
      <c r="I3" s="180"/>
      <c r="J3" s="116"/>
      <c r="K3" s="120"/>
      <c r="L3" s="120"/>
      <c r="M3" s="120"/>
      <c r="N3" s="120"/>
      <c r="O3" s="122"/>
      <c r="P3" s="122"/>
      <c r="Q3" s="122"/>
      <c r="R3" s="179"/>
      <c r="S3" s="112"/>
      <c r="T3" s="125"/>
      <c r="U3" s="10"/>
      <c r="X3" s="184"/>
      <c r="Y3" s="8"/>
    </row>
    <row r="4" spans="1:27" ht="13.5" x14ac:dyDescent="0.25">
      <c r="A4" s="127"/>
      <c r="B4" s="188"/>
      <c r="C4" s="189" t="s">
        <v>6</v>
      </c>
      <c r="D4" s="190" t="s">
        <v>7</v>
      </c>
      <c r="E4" s="128" t="s">
        <v>8</v>
      </c>
      <c r="F4" s="128" t="s">
        <v>5</v>
      </c>
      <c r="G4" s="190" t="s">
        <v>9</v>
      </c>
      <c r="H4" s="130" t="s">
        <v>10</v>
      </c>
      <c r="I4" s="191" t="s">
        <v>11</v>
      </c>
      <c r="J4" s="129" t="s">
        <v>12</v>
      </c>
      <c r="K4" s="130" t="s">
        <v>13</v>
      </c>
      <c r="L4" s="130" t="s">
        <v>14</v>
      </c>
      <c r="M4" s="130" t="s">
        <v>15</v>
      </c>
      <c r="N4" s="130" t="s">
        <v>16</v>
      </c>
      <c r="O4" s="192" t="s">
        <v>17</v>
      </c>
      <c r="P4" s="129" t="s">
        <v>4</v>
      </c>
      <c r="Q4" s="129" t="s">
        <v>18</v>
      </c>
      <c r="R4" s="193" t="s">
        <v>19</v>
      </c>
      <c r="S4" s="193" t="s">
        <v>20</v>
      </c>
      <c r="T4" s="131" t="s">
        <v>21</v>
      </c>
      <c r="U4" s="7"/>
      <c r="V4" s="10"/>
      <c r="W4" s="10"/>
      <c r="X4" s="183">
        <f ca="1">CELL("width",F4)+CELL("width",G4)+CELL("width",H4)+CELL("width",I4)+CELL("width",J4)</f>
        <v>117</v>
      </c>
      <c r="Y4" s="8"/>
    </row>
    <row r="5" spans="1:27" ht="9" hidden="1" customHeight="1" x14ac:dyDescent="0.2">
      <c r="A5" s="178" t="s">
        <v>26</v>
      </c>
      <c r="B5" s="178"/>
      <c r="C5" s="177" t="s">
        <v>27</v>
      </c>
      <c r="D5" s="177" t="s">
        <v>28</v>
      </c>
      <c r="E5" s="178" t="s">
        <v>29</v>
      </c>
      <c r="F5" s="178" t="s">
        <v>30</v>
      </c>
      <c r="G5" s="177" t="s">
        <v>31</v>
      </c>
      <c r="H5" s="186" t="s">
        <v>32</v>
      </c>
      <c r="I5" s="186" t="s">
        <v>33</v>
      </c>
      <c r="J5" s="186"/>
      <c r="K5" s="186" t="s">
        <v>34</v>
      </c>
      <c r="L5" s="186"/>
      <c r="M5" s="186" t="s">
        <v>35</v>
      </c>
      <c r="N5" s="186"/>
      <c r="O5" s="177" t="s">
        <v>36</v>
      </c>
      <c r="P5" s="187"/>
      <c r="Q5" s="187"/>
      <c r="R5" s="182" t="s">
        <v>39</v>
      </c>
      <c r="S5" s="182" t="s">
        <v>40</v>
      </c>
      <c r="T5" s="187"/>
      <c r="U5" s="111"/>
      <c r="V5" s="179"/>
      <c r="W5" s="179"/>
      <c r="X5" s="185"/>
      <c r="Y5" s="8"/>
    </row>
    <row r="6" spans="1:27" ht="7.5" customHeight="1" x14ac:dyDescent="0.2">
      <c r="B6" s="123"/>
      <c r="C6" s="123"/>
      <c r="D6" s="112"/>
      <c r="E6" s="112"/>
      <c r="F6" s="112"/>
      <c r="G6" s="112"/>
      <c r="H6" s="118"/>
      <c r="I6" s="180"/>
      <c r="J6" s="116"/>
      <c r="K6" s="118"/>
      <c r="L6" s="118"/>
      <c r="M6" s="118"/>
      <c r="N6" s="118"/>
      <c r="O6" s="116"/>
      <c r="P6" s="116"/>
      <c r="Q6" s="116"/>
      <c r="R6" s="112"/>
      <c r="S6" s="112"/>
      <c r="T6" s="123"/>
      <c r="U6" s="10"/>
      <c r="X6" s="111"/>
    </row>
    <row r="7" spans="1:27" ht="13.5" x14ac:dyDescent="0.25">
      <c r="A7" s="153" t="s">
        <v>105</v>
      </c>
      <c r="B7" s="157">
        <v>1</v>
      </c>
      <c r="C7" s="194"/>
      <c r="D7" s="195" t="s">
        <v>238</v>
      </c>
      <c r="E7" s="195"/>
      <c r="F7" s="154" t="s">
        <v>106</v>
      </c>
      <c r="G7" s="195"/>
      <c r="H7" s="196"/>
      <c r="I7" s="197"/>
      <c r="J7" s="155">
        <f>SUBTOTAL(9,J8:J1386)</f>
        <v>0</v>
      </c>
      <c r="K7" s="196"/>
      <c r="L7" s="156">
        <f>SUBTOTAL(9,L8:L1386)</f>
        <v>42.33142107307998</v>
      </c>
      <c r="M7" s="196"/>
      <c r="N7" s="156">
        <f>SUBTOTAL(9,N8:N1386)</f>
        <v>3.5336203349999993</v>
      </c>
      <c r="O7" s="198"/>
      <c r="P7" s="155">
        <f>SUBTOTAL(9,P8:P1386)</f>
        <v>0</v>
      </c>
      <c r="Q7" s="155">
        <f>SUBTOTAL(9,Q8:Q1386)</f>
        <v>0</v>
      </c>
      <c r="R7" s="195"/>
      <c r="S7" s="195"/>
      <c r="T7" s="157">
        <f>SUBTOTAL(9,T8:T1386)</f>
        <v>356</v>
      </c>
      <c r="U7" s="7"/>
      <c r="V7" s="10"/>
      <c r="W7" s="10"/>
      <c r="X7" s="112"/>
    </row>
    <row r="8" spans="1:27" ht="13.5" outlineLevel="1" x14ac:dyDescent="0.25">
      <c r="A8" s="158" t="s">
        <v>107</v>
      </c>
      <c r="B8" s="162">
        <v>2</v>
      </c>
      <c r="C8" s="199"/>
      <c r="D8" s="200" t="s">
        <v>239</v>
      </c>
      <c r="E8" s="200"/>
      <c r="F8" s="201" t="s">
        <v>108</v>
      </c>
      <c r="G8" s="200"/>
      <c r="H8" s="202"/>
      <c r="I8" s="203"/>
      <c r="J8" s="160">
        <f>SUBTOTAL(9,J9:J497)</f>
        <v>0</v>
      </c>
      <c r="K8" s="202"/>
      <c r="L8" s="161">
        <f>SUBTOTAL(9,L9:L497)</f>
        <v>4.736138073080002</v>
      </c>
      <c r="M8" s="202"/>
      <c r="N8" s="161">
        <f>SUBTOTAL(9,N9:N497)</f>
        <v>3.2336203349999995</v>
      </c>
      <c r="O8" s="204"/>
      <c r="P8" s="160">
        <f>SUBTOTAL(9,P9:P497)</f>
        <v>0</v>
      </c>
      <c r="Q8" s="160">
        <f>SUBTOTAL(9,Q9:Q497)</f>
        <v>0</v>
      </c>
      <c r="R8" s="200"/>
      <c r="S8" s="200"/>
      <c r="T8" s="162">
        <f>SUBTOTAL(9,T9:T497)</f>
        <v>93</v>
      </c>
      <c r="U8" s="7"/>
      <c r="V8" s="10"/>
      <c r="W8" s="10"/>
      <c r="X8" s="112"/>
    </row>
    <row r="9" spans="1:27" ht="13.5" outlineLevel="2" x14ac:dyDescent="0.25">
      <c r="A9" s="163" t="s">
        <v>109</v>
      </c>
      <c r="B9" s="167">
        <v>3</v>
      </c>
      <c r="C9" s="205"/>
      <c r="D9" s="206" t="s">
        <v>240</v>
      </c>
      <c r="E9" s="206"/>
      <c r="F9" s="207" t="s">
        <v>110</v>
      </c>
      <c r="G9" s="206"/>
      <c r="H9" s="208"/>
      <c r="I9" s="209"/>
      <c r="J9" s="165">
        <f>SUBTOTAL(9,J10:J497)</f>
        <v>0</v>
      </c>
      <c r="K9" s="208"/>
      <c r="L9" s="166">
        <f>SUBTOTAL(9,L10:L497)</f>
        <v>4.736138073080002</v>
      </c>
      <c r="M9" s="208"/>
      <c r="N9" s="166">
        <f>SUBTOTAL(9,N10:N497)</f>
        <v>3.2336203349999995</v>
      </c>
      <c r="O9" s="210"/>
      <c r="P9" s="165">
        <f>SUBTOTAL(9,P10:P497)</f>
        <v>0</v>
      </c>
      <c r="Q9" s="165">
        <f>SUBTOTAL(9,Q10:Q497)</f>
        <v>0</v>
      </c>
      <c r="R9" s="206"/>
      <c r="S9" s="206"/>
      <c r="T9" s="167">
        <f>SUBTOTAL(9,T10:T497)</f>
        <v>93</v>
      </c>
      <c r="U9" s="7"/>
      <c r="V9" s="10"/>
      <c r="W9" s="10"/>
      <c r="X9" s="112"/>
    </row>
    <row r="10" spans="1:27" ht="13.5" outlineLevel="3" x14ac:dyDescent="0.25">
      <c r="A10" s="168" t="s">
        <v>111</v>
      </c>
      <c r="B10" s="172">
        <v>4</v>
      </c>
      <c r="C10" s="211"/>
      <c r="D10" s="212" t="s">
        <v>241</v>
      </c>
      <c r="E10" s="212"/>
      <c r="F10" s="213" t="s">
        <v>112</v>
      </c>
      <c r="G10" s="212"/>
      <c r="H10" s="214"/>
      <c r="I10" s="215"/>
      <c r="J10" s="170">
        <f>SUBTOTAL(9,J11:J59)</f>
        <v>0</v>
      </c>
      <c r="K10" s="214"/>
      <c r="L10" s="171">
        <f>SUBTOTAL(9,L11:L59)</f>
        <v>0</v>
      </c>
      <c r="M10" s="214"/>
      <c r="N10" s="171">
        <f>SUBTOTAL(9,N11:N59)</f>
        <v>0</v>
      </c>
      <c r="O10" s="216"/>
      <c r="P10" s="170">
        <f>SUBTOTAL(9,P11:P59)</f>
        <v>0</v>
      </c>
      <c r="Q10" s="170">
        <f>SUBTOTAL(9,Q11:Q59)</f>
        <v>0</v>
      </c>
      <c r="R10" s="212"/>
      <c r="S10" s="212"/>
      <c r="T10" s="172">
        <f>SUBTOTAL(9,T11:T59)</f>
        <v>7</v>
      </c>
      <c r="U10" s="7"/>
      <c r="V10" s="10"/>
      <c r="W10" s="10"/>
      <c r="X10" s="112"/>
    </row>
    <row r="11" spans="1:27" outlineLevel="4" x14ac:dyDescent="0.2">
      <c r="A11" s="2" t="s">
        <v>41</v>
      </c>
      <c r="B11" s="217"/>
      <c r="C11" s="218">
        <v>1</v>
      </c>
      <c r="D11" s="219" t="s">
        <v>242</v>
      </c>
      <c r="E11" s="220" t="s">
        <v>243</v>
      </c>
      <c r="F11" s="221" t="s">
        <v>244</v>
      </c>
      <c r="G11" s="219" t="s">
        <v>245</v>
      </c>
      <c r="H11" s="222">
        <v>3</v>
      </c>
      <c r="I11" s="223"/>
      <c r="J11" s="224">
        <f>H11*I11</f>
        <v>0</v>
      </c>
      <c r="K11" s="222"/>
      <c r="L11" s="222">
        <f>H11*K11</f>
        <v>0</v>
      </c>
      <c r="M11" s="222"/>
      <c r="N11" s="222">
        <f>H11*M11</f>
        <v>0</v>
      </c>
      <c r="O11" s="224">
        <v>21</v>
      </c>
      <c r="P11" s="224">
        <f>J11*(O11/100)</f>
        <v>0</v>
      </c>
      <c r="Q11" s="224">
        <f>J11+P11</f>
        <v>0</v>
      </c>
      <c r="R11" s="220"/>
      <c r="S11" s="220" t="s">
        <v>246</v>
      </c>
      <c r="T11" s="225">
        <v>1</v>
      </c>
      <c r="U11" s="10"/>
      <c r="V11" s="10"/>
      <c r="W11" s="10"/>
      <c r="X11" s="112"/>
    </row>
    <row r="12" spans="1:27" outlineLevel="5" x14ac:dyDescent="0.2">
      <c r="A12" s="226" t="s">
        <v>37</v>
      </c>
      <c r="B12" s="227"/>
      <c r="C12" s="227"/>
      <c r="D12" s="228"/>
      <c r="E12" s="232" t="s">
        <v>0</v>
      </c>
      <c r="F12" s="253" t="s">
        <v>247</v>
      </c>
      <c r="G12" s="253"/>
      <c r="H12" s="254"/>
      <c r="I12" s="255"/>
      <c r="J12" s="256"/>
      <c r="K12" s="230"/>
      <c r="L12" s="230"/>
      <c r="M12" s="230"/>
      <c r="N12" s="230"/>
      <c r="O12" s="231"/>
      <c r="P12" s="231"/>
      <c r="Q12" s="231"/>
      <c r="R12" s="228"/>
      <c r="S12" s="228"/>
      <c r="T12" s="227"/>
      <c r="U12" s="7"/>
      <c r="V12" s="10"/>
      <c r="W12" s="10"/>
      <c r="X12" s="229" t="str">
        <f>F12</f>
        <v>Sejmutí ornice ručně při souvislé ploše, tl. vrstvy do 200 mm</v>
      </c>
      <c r="Y12" s="8"/>
      <c r="AA12" s="11"/>
    </row>
    <row r="13" spans="1:27" ht="7.5" customHeight="1" outlineLevel="5" x14ac:dyDescent="0.2">
      <c r="A13" s="13"/>
      <c r="B13" s="123"/>
      <c r="C13" s="123"/>
      <c r="D13" s="112"/>
      <c r="E13" s="112"/>
      <c r="F13" s="113"/>
      <c r="G13" s="112"/>
      <c r="H13" s="118"/>
      <c r="I13" s="180"/>
      <c r="J13" s="116"/>
      <c r="K13" s="118"/>
      <c r="L13" s="118"/>
      <c r="M13" s="118"/>
      <c r="N13" s="118"/>
      <c r="O13" s="116"/>
      <c r="P13" s="116"/>
      <c r="Q13" s="116"/>
      <c r="R13" s="112"/>
      <c r="S13" s="112"/>
      <c r="T13" s="123"/>
      <c r="U13" s="10"/>
      <c r="X13" s="112"/>
    </row>
    <row r="14" spans="1:27" outlineLevel="5" x14ac:dyDescent="0.2">
      <c r="A14" s="233" t="s">
        <v>38</v>
      </c>
      <c r="B14" s="234"/>
      <c r="C14" s="234"/>
      <c r="D14" s="235"/>
      <c r="E14" s="241" t="s">
        <v>1</v>
      </c>
      <c r="F14" s="236" t="s">
        <v>248</v>
      </c>
      <c r="G14" s="235"/>
      <c r="H14" s="237">
        <v>0</v>
      </c>
      <c r="I14" s="238"/>
      <c r="J14" s="239"/>
      <c r="K14" s="240"/>
      <c r="L14" s="240"/>
      <c r="M14" s="240"/>
      <c r="N14" s="240"/>
      <c r="O14" s="239"/>
      <c r="P14" s="239"/>
      <c r="Q14" s="239"/>
      <c r="R14" s="235"/>
      <c r="S14" s="235"/>
      <c r="T14" s="234"/>
      <c r="U14" s="7"/>
      <c r="V14" s="10"/>
      <c r="W14" s="10"/>
      <c r="X14" s="112"/>
    </row>
    <row r="15" spans="1:27" outlineLevel="5" x14ac:dyDescent="0.2">
      <c r="A15" s="233" t="s">
        <v>38</v>
      </c>
      <c r="B15" s="234"/>
      <c r="C15" s="234"/>
      <c r="D15" s="235"/>
      <c r="E15" s="241"/>
      <c r="F15" s="236" t="s">
        <v>249</v>
      </c>
      <c r="G15" s="235"/>
      <c r="H15" s="237">
        <v>2</v>
      </c>
      <c r="I15" s="238"/>
      <c r="J15" s="239"/>
      <c r="K15" s="240"/>
      <c r="L15" s="240"/>
      <c r="M15" s="240"/>
      <c r="N15" s="240"/>
      <c r="O15" s="239"/>
      <c r="P15" s="239"/>
      <c r="Q15" s="239"/>
      <c r="R15" s="235"/>
      <c r="S15" s="235"/>
      <c r="T15" s="234"/>
      <c r="U15" s="7"/>
      <c r="V15" s="10"/>
      <c r="W15" s="10"/>
      <c r="X15" s="112"/>
    </row>
    <row r="16" spans="1:27" outlineLevel="5" x14ac:dyDescent="0.2">
      <c r="A16" s="233" t="s">
        <v>38</v>
      </c>
      <c r="B16" s="234"/>
      <c r="C16" s="234"/>
      <c r="D16" s="235"/>
      <c r="E16" s="241"/>
      <c r="F16" s="236" t="s">
        <v>250</v>
      </c>
      <c r="G16" s="235"/>
      <c r="H16" s="237">
        <v>1</v>
      </c>
      <c r="I16" s="238"/>
      <c r="J16" s="239"/>
      <c r="K16" s="240"/>
      <c r="L16" s="240"/>
      <c r="M16" s="240"/>
      <c r="N16" s="240"/>
      <c r="O16" s="239"/>
      <c r="P16" s="239"/>
      <c r="Q16" s="239"/>
      <c r="R16" s="235"/>
      <c r="S16" s="235"/>
      <c r="T16" s="234"/>
      <c r="U16" s="7"/>
      <c r="V16" s="10"/>
      <c r="W16" s="10"/>
      <c r="X16" s="112"/>
    </row>
    <row r="17" spans="1:27" ht="7.5" customHeight="1" outlineLevel="5" x14ac:dyDescent="0.2">
      <c r="B17" s="123"/>
      <c r="C17" s="125"/>
      <c r="D17" s="112"/>
      <c r="E17" s="112"/>
      <c r="F17" s="179"/>
      <c r="G17" s="112"/>
      <c r="H17" s="118"/>
      <c r="I17" s="180"/>
      <c r="J17" s="116"/>
      <c r="K17" s="118"/>
      <c r="L17" s="118"/>
      <c r="M17" s="118"/>
      <c r="N17" s="118"/>
      <c r="O17" s="116"/>
      <c r="P17" s="116"/>
      <c r="Q17" s="116"/>
      <c r="R17" s="112"/>
      <c r="S17" s="112"/>
      <c r="T17" s="123"/>
      <c r="U17" s="10"/>
      <c r="X17" s="112"/>
    </row>
    <row r="18" spans="1:27" outlineLevel="4" x14ac:dyDescent="0.2">
      <c r="A18" s="2" t="s">
        <v>41</v>
      </c>
      <c r="B18" s="217"/>
      <c r="C18" s="218">
        <v>2</v>
      </c>
      <c r="D18" s="219" t="s">
        <v>242</v>
      </c>
      <c r="E18" s="220" t="s">
        <v>251</v>
      </c>
      <c r="F18" s="221" t="s">
        <v>252</v>
      </c>
      <c r="G18" s="219" t="s">
        <v>253</v>
      </c>
      <c r="H18" s="222">
        <v>0.89999999999999991</v>
      </c>
      <c r="I18" s="223"/>
      <c r="J18" s="224">
        <f>H18*I18</f>
        <v>0</v>
      </c>
      <c r="K18" s="222"/>
      <c r="L18" s="222">
        <f>H18*K18</f>
        <v>0</v>
      </c>
      <c r="M18" s="222"/>
      <c r="N18" s="222">
        <f>H18*M18</f>
        <v>0</v>
      </c>
      <c r="O18" s="224">
        <v>21</v>
      </c>
      <c r="P18" s="224">
        <f>J18*(O18/100)</f>
        <v>0</v>
      </c>
      <c r="Q18" s="224">
        <f>J18+P18</f>
        <v>0</v>
      </c>
      <c r="R18" s="220"/>
      <c r="S18" s="220" t="s">
        <v>246</v>
      </c>
      <c r="T18" s="225">
        <v>1</v>
      </c>
      <c r="U18" s="10"/>
      <c r="V18" s="10"/>
      <c r="W18" s="10"/>
      <c r="X18" s="112"/>
    </row>
    <row r="19" spans="1:27" outlineLevel="5" x14ac:dyDescent="0.2">
      <c r="A19" s="226" t="s">
        <v>37</v>
      </c>
      <c r="B19" s="227"/>
      <c r="C19" s="227"/>
      <c r="D19" s="228"/>
      <c r="E19" s="232" t="s">
        <v>0</v>
      </c>
      <c r="F19" s="253" t="s">
        <v>254</v>
      </c>
      <c r="G19" s="253"/>
      <c r="H19" s="254"/>
      <c r="I19" s="255"/>
      <c r="J19" s="256"/>
      <c r="K19" s="230"/>
      <c r="L19" s="230"/>
      <c r="M19" s="230"/>
      <c r="N19" s="230"/>
      <c r="O19" s="231"/>
      <c r="P19" s="231"/>
      <c r="Q19" s="231"/>
      <c r="R19" s="228"/>
      <c r="S19" s="228"/>
      <c r="T19" s="227"/>
      <c r="U19" s="7"/>
      <c r="V19" s="10"/>
      <c r="W19" s="10"/>
      <c r="X19" s="229" t="str">
        <f>F19</f>
        <v>Hloubení nezapažených jam ručně s urovnáním dna do předepsaného profilu a spádu v hornině třídy těžitelnosti I skupiny 3 soudržných</v>
      </c>
      <c r="Y19" s="8"/>
      <c r="AA19" s="11"/>
    </row>
    <row r="20" spans="1:27" ht="7.5" customHeight="1" outlineLevel="5" x14ac:dyDescent="0.2">
      <c r="A20" s="13"/>
      <c r="B20" s="123"/>
      <c r="C20" s="123"/>
      <c r="D20" s="112"/>
      <c r="E20" s="112"/>
      <c r="F20" s="113"/>
      <c r="G20" s="112"/>
      <c r="H20" s="118"/>
      <c r="I20" s="180"/>
      <c r="J20" s="116"/>
      <c r="K20" s="118"/>
      <c r="L20" s="118"/>
      <c r="M20" s="118"/>
      <c r="N20" s="118"/>
      <c r="O20" s="116"/>
      <c r="P20" s="116"/>
      <c r="Q20" s="116"/>
      <c r="R20" s="112"/>
      <c r="S20" s="112"/>
      <c r="T20" s="123"/>
      <c r="U20" s="10"/>
      <c r="X20" s="112"/>
    </row>
    <row r="21" spans="1:27" outlineLevel="5" x14ac:dyDescent="0.2">
      <c r="A21" s="233" t="s">
        <v>38</v>
      </c>
      <c r="B21" s="234"/>
      <c r="C21" s="234"/>
      <c r="D21" s="235"/>
      <c r="E21" s="241" t="s">
        <v>1</v>
      </c>
      <c r="F21" s="236" t="s">
        <v>248</v>
      </c>
      <c r="G21" s="235"/>
      <c r="H21" s="237">
        <v>0</v>
      </c>
      <c r="I21" s="238"/>
      <c r="J21" s="239"/>
      <c r="K21" s="240"/>
      <c r="L21" s="240"/>
      <c r="M21" s="240"/>
      <c r="N21" s="240"/>
      <c r="O21" s="239"/>
      <c r="P21" s="239"/>
      <c r="Q21" s="239"/>
      <c r="R21" s="235"/>
      <c r="S21" s="235"/>
      <c r="T21" s="234"/>
      <c r="U21" s="7"/>
      <c r="V21" s="10"/>
      <c r="W21" s="10"/>
      <c r="X21" s="112"/>
    </row>
    <row r="22" spans="1:27" outlineLevel="5" x14ac:dyDescent="0.2">
      <c r="A22" s="233" t="s">
        <v>38</v>
      </c>
      <c r="B22" s="234"/>
      <c r="C22" s="234"/>
      <c r="D22" s="235"/>
      <c r="E22" s="241"/>
      <c r="F22" s="236" t="s">
        <v>255</v>
      </c>
      <c r="G22" s="235"/>
      <c r="H22" s="237">
        <v>0.6</v>
      </c>
      <c r="I22" s="238"/>
      <c r="J22" s="239"/>
      <c r="K22" s="240"/>
      <c r="L22" s="240"/>
      <c r="M22" s="240"/>
      <c r="N22" s="240"/>
      <c r="O22" s="239"/>
      <c r="P22" s="239"/>
      <c r="Q22" s="239"/>
      <c r="R22" s="235"/>
      <c r="S22" s="235"/>
      <c r="T22" s="234"/>
      <c r="U22" s="7"/>
      <c r="V22" s="10"/>
      <c r="W22" s="10"/>
      <c r="X22" s="112"/>
    </row>
    <row r="23" spans="1:27" outlineLevel="5" x14ac:dyDescent="0.2">
      <c r="A23" s="233" t="s">
        <v>38</v>
      </c>
      <c r="B23" s="234"/>
      <c r="C23" s="234"/>
      <c r="D23" s="235"/>
      <c r="E23" s="241"/>
      <c r="F23" s="236" t="s">
        <v>256</v>
      </c>
      <c r="G23" s="235"/>
      <c r="H23" s="237">
        <v>0.3</v>
      </c>
      <c r="I23" s="238"/>
      <c r="J23" s="239"/>
      <c r="K23" s="240"/>
      <c r="L23" s="240"/>
      <c r="M23" s="240"/>
      <c r="N23" s="240"/>
      <c r="O23" s="239"/>
      <c r="P23" s="239"/>
      <c r="Q23" s="239"/>
      <c r="R23" s="235"/>
      <c r="S23" s="235"/>
      <c r="T23" s="234"/>
      <c r="U23" s="7"/>
      <c r="V23" s="10"/>
      <c r="W23" s="10"/>
      <c r="X23" s="112"/>
    </row>
    <row r="24" spans="1:27" ht="7.5" customHeight="1" outlineLevel="5" x14ac:dyDescent="0.2">
      <c r="B24" s="123"/>
      <c r="C24" s="125"/>
      <c r="D24" s="112"/>
      <c r="E24" s="112"/>
      <c r="F24" s="179"/>
      <c r="G24" s="112"/>
      <c r="H24" s="118"/>
      <c r="I24" s="180"/>
      <c r="J24" s="116"/>
      <c r="K24" s="118"/>
      <c r="L24" s="118"/>
      <c r="M24" s="118"/>
      <c r="N24" s="118"/>
      <c r="O24" s="116"/>
      <c r="P24" s="116"/>
      <c r="Q24" s="116"/>
      <c r="R24" s="112"/>
      <c r="S24" s="112"/>
      <c r="T24" s="123"/>
      <c r="U24" s="10"/>
      <c r="X24" s="112"/>
    </row>
    <row r="25" spans="1:27" outlineLevel="4" x14ac:dyDescent="0.2">
      <c r="A25" s="2" t="s">
        <v>41</v>
      </c>
      <c r="B25" s="217"/>
      <c r="C25" s="218">
        <v>3</v>
      </c>
      <c r="D25" s="219" t="s">
        <v>242</v>
      </c>
      <c r="E25" s="220" t="s">
        <v>257</v>
      </c>
      <c r="F25" s="221" t="s">
        <v>258</v>
      </c>
      <c r="G25" s="219" t="s">
        <v>245</v>
      </c>
      <c r="H25" s="222">
        <v>3</v>
      </c>
      <c r="I25" s="223"/>
      <c r="J25" s="224">
        <f>H25*I25</f>
        <v>0</v>
      </c>
      <c r="K25" s="222"/>
      <c r="L25" s="222">
        <f>H25*K25</f>
        <v>0</v>
      </c>
      <c r="M25" s="222"/>
      <c r="N25" s="222">
        <f>H25*M25</f>
        <v>0</v>
      </c>
      <c r="O25" s="224">
        <v>21</v>
      </c>
      <c r="P25" s="224">
        <f>J25*(O25/100)</f>
        <v>0</v>
      </c>
      <c r="Q25" s="224">
        <f>J25+P25</f>
        <v>0</v>
      </c>
      <c r="R25" s="220"/>
      <c r="S25" s="220" t="s">
        <v>246</v>
      </c>
      <c r="T25" s="225">
        <v>1</v>
      </c>
      <c r="U25" s="10"/>
      <c r="V25" s="10"/>
      <c r="W25" s="10"/>
      <c r="X25" s="112"/>
    </row>
    <row r="26" spans="1:27" outlineLevel="5" x14ac:dyDescent="0.2">
      <c r="A26" s="226" t="s">
        <v>37</v>
      </c>
      <c r="B26" s="227"/>
      <c r="C26" s="227"/>
      <c r="D26" s="228"/>
      <c r="E26" s="232" t="s">
        <v>0</v>
      </c>
      <c r="F26" s="253" t="s">
        <v>259</v>
      </c>
      <c r="G26" s="253"/>
      <c r="H26" s="254"/>
      <c r="I26" s="255"/>
      <c r="J26" s="256"/>
      <c r="K26" s="230"/>
      <c r="L26" s="230"/>
      <c r="M26" s="230"/>
      <c r="N26" s="230"/>
      <c r="O26" s="231"/>
      <c r="P26" s="231"/>
      <c r="Q26" s="231"/>
      <c r="R26" s="228"/>
      <c r="S26" s="228"/>
      <c r="T26" s="227"/>
      <c r="U26" s="7"/>
      <c r="V26" s="10"/>
      <c r="W26" s="10"/>
      <c r="X26" s="229" t="str">
        <f>F26</f>
        <v>Úprava pláně vyrovnáním výškových rozdílů ručně v hornině třídy těžitelnosti I skupiny 3 se zhutněním</v>
      </c>
      <c r="Y26" s="8"/>
      <c r="AA26" s="11"/>
    </row>
    <row r="27" spans="1:27" ht="7.5" customHeight="1" outlineLevel="5" x14ac:dyDescent="0.2">
      <c r="A27" s="13"/>
      <c r="B27" s="123"/>
      <c r="C27" s="123"/>
      <c r="D27" s="112"/>
      <c r="E27" s="112"/>
      <c r="F27" s="113"/>
      <c r="G27" s="112"/>
      <c r="H27" s="118"/>
      <c r="I27" s="180"/>
      <c r="J27" s="116"/>
      <c r="K27" s="118"/>
      <c r="L27" s="118"/>
      <c r="M27" s="118"/>
      <c r="N27" s="118"/>
      <c r="O27" s="116"/>
      <c r="P27" s="116"/>
      <c r="Q27" s="116"/>
      <c r="R27" s="112"/>
      <c r="S27" s="112"/>
      <c r="T27" s="123"/>
      <c r="U27" s="10"/>
      <c r="X27" s="112"/>
    </row>
    <row r="28" spans="1:27" outlineLevel="5" x14ac:dyDescent="0.2">
      <c r="A28" s="233" t="s">
        <v>38</v>
      </c>
      <c r="B28" s="234"/>
      <c r="C28" s="234"/>
      <c r="D28" s="235"/>
      <c r="E28" s="241" t="s">
        <v>1</v>
      </c>
      <c r="F28" s="236" t="s">
        <v>248</v>
      </c>
      <c r="G28" s="235"/>
      <c r="H28" s="237">
        <v>0</v>
      </c>
      <c r="I28" s="238"/>
      <c r="J28" s="239"/>
      <c r="K28" s="240"/>
      <c r="L28" s="240"/>
      <c r="M28" s="240"/>
      <c r="N28" s="240"/>
      <c r="O28" s="239"/>
      <c r="P28" s="239"/>
      <c r="Q28" s="239"/>
      <c r="R28" s="235"/>
      <c r="S28" s="235"/>
      <c r="T28" s="234"/>
      <c r="U28" s="7"/>
      <c r="V28" s="10"/>
      <c r="W28" s="10"/>
      <c r="X28" s="112"/>
    </row>
    <row r="29" spans="1:27" outlineLevel="5" x14ac:dyDescent="0.2">
      <c r="A29" s="233" t="s">
        <v>38</v>
      </c>
      <c r="B29" s="234"/>
      <c r="C29" s="234"/>
      <c r="D29" s="235"/>
      <c r="E29" s="241"/>
      <c r="F29" s="236" t="s">
        <v>249</v>
      </c>
      <c r="G29" s="235"/>
      <c r="H29" s="237">
        <v>2</v>
      </c>
      <c r="I29" s="238"/>
      <c r="J29" s="239"/>
      <c r="K29" s="240"/>
      <c r="L29" s="240"/>
      <c r="M29" s="240"/>
      <c r="N29" s="240"/>
      <c r="O29" s="239"/>
      <c r="P29" s="239"/>
      <c r="Q29" s="239"/>
      <c r="R29" s="235"/>
      <c r="S29" s="235"/>
      <c r="T29" s="234"/>
      <c r="U29" s="7"/>
      <c r="V29" s="10"/>
      <c r="W29" s="10"/>
      <c r="X29" s="112"/>
    </row>
    <row r="30" spans="1:27" outlineLevel="5" x14ac:dyDescent="0.2">
      <c r="A30" s="233" t="s">
        <v>38</v>
      </c>
      <c r="B30" s="234"/>
      <c r="C30" s="234"/>
      <c r="D30" s="235"/>
      <c r="E30" s="241"/>
      <c r="F30" s="236" t="s">
        <v>250</v>
      </c>
      <c r="G30" s="235"/>
      <c r="H30" s="237">
        <v>1</v>
      </c>
      <c r="I30" s="238"/>
      <c r="J30" s="239"/>
      <c r="K30" s="240"/>
      <c r="L30" s="240"/>
      <c r="M30" s="240"/>
      <c r="N30" s="240"/>
      <c r="O30" s="239"/>
      <c r="P30" s="239"/>
      <c r="Q30" s="239"/>
      <c r="R30" s="235"/>
      <c r="S30" s="235"/>
      <c r="T30" s="234"/>
      <c r="U30" s="7"/>
      <c r="V30" s="10"/>
      <c r="W30" s="10"/>
      <c r="X30" s="112"/>
    </row>
    <row r="31" spans="1:27" ht="7.5" customHeight="1" outlineLevel="5" x14ac:dyDescent="0.2">
      <c r="B31" s="123"/>
      <c r="C31" s="125"/>
      <c r="D31" s="112"/>
      <c r="E31" s="112"/>
      <c r="F31" s="179"/>
      <c r="G31" s="112"/>
      <c r="H31" s="118"/>
      <c r="I31" s="180"/>
      <c r="J31" s="116"/>
      <c r="K31" s="118"/>
      <c r="L31" s="118"/>
      <c r="M31" s="118"/>
      <c r="N31" s="118"/>
      <c r="O31" s="116"/>
      <c r="P31" s="116"/>
      <c r="Q31" s="116"/>
      <c r="R31" s="112"/>
      <c r="S31" s="112"/>
      <c r="T31" s="123"/>
      <c r="U31" s="10"/>
      <c r="X31" s="112"/>
    </row>
    <row r="32" spans="1:27" outlineLevel="4" x14ac:dyDescent="0.2">
      <c r="A32" s="2" t="s">
        <v>41</v>
      </c>
      <c r="B32" s="217"/>
      <c r="C32" s="218">
        <v>4</v>
      </c>
      <c r="D32" s="219" t="s">
        <v>242</v>
      </c>
      <c r="E32" s="220" t="s">
        <v>260</v>
      </c>
      <c r="F32" s="221" t="s">
        <v>261</v>
      </c>
      <c r="G32" s="219" t="s">
        <v>253</v>
      </c>
      <c r="H32" s="222">
        <v>0.2</v>
      </c>
      <c r="I32" s="223"/>
      <c r="J32" s="224">
        <f>H32*I32</f>
        <v>0</v>
      </c>
      <c r="K32" s="222"/>
      <c r="L32" s="222">
        <f>H32*K32</f>
        <v>0</v>
      </c>
      <c r="M32" s="222"/>
      <c r="N32" s="222">
        <f>H32*M32</f>
        <v>0</v>
      </c>
      <c r="O32" s="224">
        <v>21</v>
      </c>
      <c r="P32" s="224">
        <f>J32*(O32/100)</f>
        <v>0</v>
      </c>
      <c r="Q32" s="224">
        <f>J32+P32</f>
        <v>0</v>
      </c>
      <c r="R32" s="220"/>
      <c r="S32" s="220" t="s">
        <v>246</v>
      </c>
      <c r="T32" s="225">
        <v>1</v>
      </c>
      <c r="U32" s="10"/>
      <c r="V32" s="10"/>
      <c r="W32" s="10"/>
      <c r="X32" s="112"/>
    </row>
    <row r="33" spans="1:27" outlineLevel="5" x14ac:dyDescent="0.2">
      <c r="A33" s="226" t="s">
        <v>37</v>
      </c>
      <c r="B33" s="227"/>
      <c r="C33" s="227"/>
      <c r="D33" s="228"/>
      <c r="E33" s="232" t="s">
        <v>0</v>
      </c>
      <c r="F33" s="253" t="s">
        <v>262</v>
      </c>
      <c r="G33" s="253"/>
      <c r="H33" s="254"/>
      <c r="I33" s="255"/>
      <c r="J33" s="256"/>
      <c r="K33" s="230"/>
      <c r="L33" s="230"/>
      <c r="M33" s="230"/>
      <c r="N33" s="230"/>
      <c r="O33" s="231"/>
      <c r="P33" s="231"/>
      <c r="Q33" s="231"/>
      <c r="R33" s="228"/>
      <c r="S33" s="228"/>
      <c r="T33" s="227"/>
      <c r="U33" s="7"/>
      <c r="V33" s="10"/>
      <c r="W33" s="10"/>
      <c r="X33" s="229" t="str">
        <f>F33</f>
        <v>Zásyp sypaninou z jakékoliv horniny ručně s uložením výkopku ve vrstvách se zhutněním jam, šachet, rýh nebo kolem objektů v těchto vykopávkách</v>
      </c>
      <c r="Y33" s="8"/>
      <c r="AA33" s="11"/>
    </row>
    <row r="34" spans="1:27" ht="7.5" customHeight="1" outlineLevel="5" x14ac:dyDescent="0.2">
      <c r="A34" s="13"/>
      <c r="B34" s="123"/>
      <c r="C34" s="123"/>
      <c r="D34" s="112"/>
      <c r="E34" s="112"/>
      <c r="F34" s="113"/>
      <c r="G34" s="112"/>
      <c r="H34" s="118"/>
      <c r="I34" s="180"/>
      <c r="J34" s="116"/>
      <c r="K34" s="118"/>
      <c r="L34" s="118"/>
      <c r="M34" s="118"/>
      <c r="N34" s="118"/>
      <c r="O34" s="116"/>
      <c r="P34" s="116"/>
      <c r="Q34" s="116"/>
      <c r="R34" s="112"/>
      <c r="S34" s="112"/>
      <c r="T34" s="123"/>
      <c r="U34" s="10"/>
      <c r="X34" s="112"/>
    </row>
    <row r="35" spans="1:27" outlineLevel="5" x14ac:dyDescent="0.2">
      <c r="A35" s="233" t="s">
        <v>38</v>
      </c>
      <c r="B35" s="234"/>
      <c r="C35" s="234"/>
      <c r="D35" s="235"/>
      <c r="E35" s="241" t="s">
        <v>1</v>
      </c>
      <c r="F35" s="236" t="s">
        <v>263</v>
      </c>
      <c r="G35" s="235"/>
      <c r="H35" s="237">
        <v>0.2</v>
      </c>
      <c r="I35" s="238"/>
      <c r="J35" s="239"/>
      <c r="K35" s="240"/>
      <c r="L35" s="240"/>
      <c r="M35" s="240"/>
      <c r="N35" s="240"/>
      <c r="O35" s="239"/>
      <c r="P35" s="239"/>
      <c r="Q35" s="239"/>
      <c r="R35" s="235"/>
      <c r="S35" s="235"/>
      <c r="T35" s="234"/>
      <c r="U35" s="7"/>
      <c r="V35" s="10"/>
      <c r="W35" s="10"/>
      <c r="X35" s="112"/>
    </row>
    <row r="36" spans="1:27" ht="7.5" customHeight="1" outlineLevel="5" x14ac:dyDescent="0.2">
      <c r="B36" s="123"/>
      <c r="C36" s="125"/>
      <c r="D36" s="112"/>
      <c r="E36" s="112"/>
      <c r="F36" s="179"/>
      <c r="G36" s="112"/>
      <c r="H36" s="118"/>
      <c r="I36" s="180"/>
      <c r="J36" s="116"/>
      <c r="K36" s="118"/>
      <c r="L36" s="118"/>
      <c r="M36" s="118"/>
      <c r="N36" s="118"/>
      <c r="O36" s="116"/>
      <c r="P36" s="116"/>
      <c r="Q36" s="116"/>
      <c r="R36" s="112"/>
      <c r="S36" s="112"/>
      <c r="T36" s="123"/>
      <c r="U36" s="10"/>
      <c r="X36" s="112"/>
    </row>
    <row r="37" spans="1:27" outlineLevel="4" x14ac:dyDescent="0.2">
      <c r="A37" s="2" t="s">
        <v>41</v>
      </c>
      <c r="B37" s="217"/>
      <c r="C37" s="218">
        <v>5</v>
      </c>
      <c r="D37" s="219" t="s">
        <v>242</v>
      </c>
      <c r="E37" s="220" t="s">
        <v>264</v>
      </c>
      <c r="F37" s="221" t="s">
        <v>265</v>
      </c>
      <c r="G37" s="219" t="s">
        <v>253</v>
      </c>
      <c r="H37" s="222">
        <v>1.7</v>
      </c>
      <c r="I37" s="223"/>
      <c r="J37" s="224">
        <f>H37*I37</f>
        <v>0</v>
      </c>
      <c r="K37" s="222"/>
      <c r="L37" s="222">
        <f>H37*K37</f>
        <v>0</v>
      </c>
      <c r="M37" s="222"/>
      <c r="N37" s="222">
        <f>H37*M37</f>
        <v>0</v>
      </c>
      <c r="O37" s="224">
        <v>21</v>
      </c>
      <c r="P37" s="224">
        <f>J37*(O37/100)</f>
        <v>0</v>
      </c>
      <c r="Q37" s="224">
        <f>J37+P37</f>
        <v>0</v>
      </c>
      <c r="R37" s="220"/>
      <c r="S37" s="220" t="s">
        <v>246</v>
      </c>
      <c r="T37" s="225">
        <v>1</v>
      </c>
      <c r="U37" s="10"/>
      <c r="V37" s="10"/>
      <c r="W37" s="10"/>
      <c r="X37" s="112"/>
    </row>
    <row r="38" spans="1:27" outlineLevel="5" x14ac:dyDescent="0.2">
      <c r="A38" s="226" t="s">
        <v>37</v>
      </c>
      <c r="B38" s="227"/>
      <c r="C38" s="227"/>
      <c r="D38" s="228"/>
      <c r="E38" s="232" t="s">
        <v>0</v>
      </c>
      <c r="F38" s="253" t="s">
        <v>266</v>
      </c>
      <c r="G38" s="253"/>
      <c r="H38" s="254"/>
      <c r="I38" s="255"/>
      <c r="J38" s="256"/>
      <c r="K38" s="230"/>
      <c r="L38" s="230"/>
      <c r="M38" s="230"/>
      <c r="N38" s="230"/>
      <c r="O38" s="231"/>
      <c r="P38" s="231"/>
      <c r="Q38" s="231"/>
      <c r="R38" s="228"/>
      <c r="S38" s="228"/>
      <c r="T38" s="227"/>
      <c r="U38" s="7"/>
      <c r="V38" s="10"/>
      <c r="W38" s="10"/>
      <c r="X38" s="229" t="str">
        <f>F38</f>
        <v>Nakládání, skládání a překládání neulehlého výkopku nebo sypaniny strojně nakládání, množství do 100 m3, z horniny třídy těžitelnosti I, skupiny 1 až 3</v>
      </c>
      <c r="Y38" s="8"/>
      <c r="AA38" s="11"/>
    </row>
    <row r="39" spans="1:27" ht="7.5" customHeight="1" outlineLevel="5" x14ac:dyDescent="0.2">
      <c r="A39" s="13"/>
      <c r="B39" s="123"/>
      <c r="C39" s="123"/>
      <c r="D39" s="112"/>
      <c r="E39" s="112"/>
      <c r="F39" s="113"/>
      <c r="G39" s="112"/>
      <c r="H39" s="118"/>
      <c r="I39" s="180"/>
      <c r="J39" s="116"/>
      <c r="K39" s="118"/>
      <c r="L39" s="118"/>
      <c r="M39" s="118"/>
      <c r="N39" s="118"/>
      <c r="O39" s="116"/>
      <c r="P39" s="116"/>
      <c r="Q39" s="116"/>
      <c r="R39" s="112"/>
      <c r="S39" s="112"/>
      <c r="T39" s="123"/>
      <c r="U39" s="10"/>
      <c r="X39" s="112"/>
    </row>
    <row r="40" spans="1:27" outlineLevel="5" x14ac:dyDescent="0.2">
      <c r="A40" s="233" t="s">
        <v>38</v>
      </c>
      <c r="B40" s="234"/>
      <c r="C40" s="234"/>
      <c r="D40" s="235"/>
      <c r="E40" s="241" t="s">
        <v>1</v>
      </c>
      <c r="F40" s="236" t="s">
        <v>267</v>
      </c>
      <c r="G40" s="235"/>
      <c r="H40" s="237">
        <v>0</v>
      </c>
      <c r="I40" s="238"/>
      <c r="J40" s="239"/>
      <c r="K40" s="240"/>
      <c r="L40" s="240"/>
      <c r="M40" s="240"/>
      <c r="N40" s="240"/>
      <c r="O40" s="239"/>
      <c r="P40" s="239"/>
      <c r="Q40" s="239"/>
      <c r="R40" s="235"/>
      <c r="S40" s="235"/>
      <c r="T40" s="234"/>
      <c r="U40" s="7"/>
      <c r="V40" s="10"/>
      <c r="W40" s="10"/>
      <c r="X40" s="112"/>
    </row>
    <row r="41" spans="1:27" outlineLevel="5" x14ac:dyDescent="0.2">
      <c r="A41" s="233" t="s">
        <v>38</v>
      </c>
      <c r="B41" s="234"/>
      <c r="C41" s="234"/>
      <c r="D41" s="235"/>
      <c r="E41" s="241"/>
      <c r="F41" s="236" t="s">
        <v>268</v>
      </c>
      <c r="G41" s="235"/>
      <c r="H41" s="237">
        <v>1.5</v>
      </c>
      <c r="I41" s="238"/>
      <c r="J41" s="239"/>
      <c r="K41" s="240"/>
      <c r="L41" s="240"/>
      <c r="M41" s="240"/>
      <c r="N41" s="240"/>
      <c r="O41" s="239"/>
      <c r="P41" s="239"/>
      <c r="Q41" s="239"/>
      <c r="R41" s="235"/>
      <c r="S41" s="235"/>
      <c r="T41" s="234"/>
      <c r="U41" s="7"/>
      <c r="V41" s="10"/>
      <c r="W41" s="10"/>
      <c r="X41" s="112"/>
    </row>
    <row r="42" spans="1:27" outlineLevel="5" x14ac:dyDescent="0.2">
      <c r="A42" s="233" t="s">
        <v>38</v>
      </c>
      <c r="B42" s="234"/>
      <c r="C42" s="234"/>
      <c r="D42" s="235"/>
      <c r="E42" s="241"/>
      <c r="F42" s="236" t="s">
        <v>269</v>
      </c>
      <c r="G42" s="235"/>
      <c r="H42" s="237">
        <v>0</v>
      </c>
      <c r="I42" s="238"/>
      <c r="J42" s="239"/>
      <c r="K42" s="240"/>
      <c r="L42" s="240"/>
      <c r="M42" s="240"/>
      <c r="N42" s="240"/>
      <c r="O42" s="239"/>
      <c r="P42" s="239"/>
      <c r="Q42" s="239"/>
      <c r="R42" s="235"/>
      <c r="S42" s="235"/>
      <c r="T42" s="234"/>
      <c r="U42" s="7"/>
      <c r="V42" s="10"/>
      <c r="W42" s="10"/>
      <c r="X42" s="112"/>
    </row>
    <row r="43" spans="1:27" outlineLevel="5" x14ac:dyDescent="0.2">
      <c r="A43" s="233" t="s">
        <v>38</v>
      </c>
      <c r="B43" s="234"/>
      <c r="C43" s="234"/>
      <c r="D43" s="235"/>
      <c r="E43" s="241"/>
      <c r="F43" s="236" t="s">
        <v>270</v>
      </c>
      <c r="G43" s="235"/>
      <c r="H43" s="237">
        <v>0.2</v>
      </c>
      <c r="I43" s="238"/>
      <c r="J43" s="239"/>
      <c r="K43" s="240"/>
      <c r="L43" s="240"/>
      <c r="M43" s="240"/>
      <c r="N43" s="240"/>
      <c r="O43" s="239"/>
      <c r="P43" s="239"/>
      <c r="Q43" s="239"/>
      <c r="R43" s="235"/>
      <c r="S43" s="235"/>
      <c r="T43" s="234"/>
      <c r="U43" s="7"/>
      <c r="V43" s="10"/>
      <c r="W43" s="10"/>
      <c r="X43" s="112"/>
    </row>
    <row r="44" spans="1:27" ht="7.5" customHeight="1" outlineLevel="5" x14ac:dyDescent="0.2">
      <c r="B44" s="123"/>
      <c r="C44" s="125"/>
      <c r="D44" s="112"/>
      <c r="E44" s="112"/>
      <c r="F44" s="179"/>
      <c r="G44" s="112"/>
      <c r="H44" s="118"/>
      <c r="I44" s="180"/>
      <c r="J44" s="116"/>
      <c r="K44" s="118"/>
      <c r="L44" s="118"/>
      <c r="M44" s="118"/>
      <c r="N44" s="118"/>
      <c r="O44" s="116"/>
      <c r="P44" s="116"/>
      <c r="Q44" s="116"/>
      <c r="R44" s="112"/>
      <c r="S44" s="112"/>
      <c r="T44" s="123"/>
      <c r="U44" s="10"/>
      <c r="X44" s="112"/>
    </row>
    <row r="45" spans="1:27" ht="24" outlineLevel="4" x14ac:dyDescent="0.2">
      <c r="A45" s="2" t="s">
        <v>41</v>
      </c>
      <c r="B45" s="217"/>
      <c r="C45" s="218">
        <v>6</v>
      </c>
      <c r="D45" s="219" t="s">
        <v>242</v>
      </c>
      <c r="E45" s="220" t="s">
        <v>271</v>
      </c>
      <c r="F45" s="221" t="s">
        <v>272</v>
      </c>
      <c r="G45" s="219" t="s">
        <v>253</v>
      </c>
      <c r="H45" s="222">
        <v>1.7</v>
      </c>
      <c r="I45" s="223"/>
      <c r="J45" s="224">
        <f>H45*I45</f>
        <v>0</v>
      </c>
      <c r="K45" s="222"/>
      <c r="L45" s="222">
        <f>H45*K45</f>
        <v>0</v>
      </c>
      <c r="M45" s="222"/>
      <c r="N45" s="222">
        <f>H45*M45</f>
        <v>0</v>
      </c>
      <c r="O45" s="224">
        <v>21</v>
      </c>
      <c r="P45" s="224">
        <f>J45*(O45/100)</f>
        <v>0</v>
      </c>
      <c r="Q45" s="224">
        <f>J45+P45</f>
        <v>0</v>
      </c>
      <c r="R45" s="220"/>
      <c r="S45" s="220" t="s">
        <v>246</v>
      </c>
      <c r="T45" s="225">
        <v>1</v>
      </c>
      <c r="U45" s="10"/>
      <c r="V45" s="10"/>
      <c r="W45" s="10"/>
      <c r="X45" s="112"/>
    </row>
    <row r="46" spans="1:27" ht="22.5" outlineLevel="5" x14ac:dyDescent="0.2">
      <c r="A46" s="226" t="s">
        <v>37</v>
      </c>
      <c r="B46" s="227"/>
      <c r="C46" s="227"/>
      <c r="D46" s="228"/>
      <c r="E46" s="232" t="s">
        <v>0</v>
      </c>
      <c r="F46" s="253" t="s">
        <v>273</v>
      </c>
      <c r="G46" s="253"/>
      <c r="H46" s="254"/>
      <c r="I46" s="255"/>
      <c r="J46" s="256"/>
      <c r="K46" s="230"/>
      <c r="L46" s="230"/>
      <c r="M46" s="230"/>
      <c r="N46" s="230"/>
      <c r="O46" s="231"/>
      <c r="P46" s="231"/>
      <c r="Q46" s="231"/>
      <c r="R46" s="228"/>
      <c r="S46" s="228"/>
      <c r="T46" s="227"/>
      <c r="U46" s="7"/>
      <c r="V46" s="10"/>
      <c r="W46" s="10"/>
      <c r="X46" s="229" t="str">
        <f>F46</f>
        <v>Vodorovné přemístění výkopku nebo sypaniny po suchu na obvyklém dopravním prostředku, bez naložení výkopku, avšak se složením bez rozhrnutí z horniny třídy těžitelnosti I skupiny 1 až 3 na vzdálenost přes 500 do 1 000 m</v>
      </c>
      <c r="Y46" s="8"/>
      <c r="AA46" s="11"/>
    </row>
    <row r="47" spans="1:27" ht="7.5" customHeight="1" outlineLevel="5" x14ac:dyDescent="0.2">
      <c r="A47" s="13"/>
      <c r="B47" s="123"/>
      <c r="C47" s="123"/>
      <c r="D47" s="112"/>
      <c r="E47" s="112"/>
      <c r="F47" s="113"/>
      <c r="G47" s="112"/>
      <c r="H47" s="118"/>
      <c r="I47" s="180"/>
      <c r="J47" s="116"/>
      <c r="K47" s="118"/>
      <c r="L47" s="118"/>
      <c r="M47" s="118"/>
      <c r="N47" s="118"/>
      <c r="O47" s="116"/>
      <c r="P47" s="116"/>
      <c r="Q47" s="116"/>
      <c r="R47" s="112"/>
      <c r="S47" s="112"/>
      <c r="T47" s="123"/>
      <c r="U47" s="10"/>
      <c r="X47" s="112"/>
    </row>
    <row r="48" spans="1:27" outlineLevel="5" x14ac:dyDescent="0.2">
      <c r="A48" s="233" t="s">
        <v>38</v>
      </c>
      <c r="B48" s="234"/>
      <c r="C48" s="234"/>
      <c r="D48" s="235"/>
      <c r="E48" s="241" t="s">
        <v>1</v>
      </c>
      <c r="F48" s="236" t="s">
        <v>267</v>
      </c>
      <c r="G48" s="235"/>
      <c r="H48" s="237">
        <v>0</v>
      </c>
      <c r="I48" s="238"/>
      <c r="J48" s="239"/>
      <c r="K48" s="240"/>
      <c r="L48" s="240"/>
      <c r="M48" s="240"/>
      <c r="N48" s="240"/>
      <c r="O48" s="239"/>
      <c r="P48" s="239"/>
      <c r="Q48" s="239"/>
      <c r="R48" s="235"/>
      <c r="S48" s="235"/>
      <c r="T48" s="234"/>
      <c r="U48" s="7"/>
      <c r="V48" s="10"/>
      <c r="W48" s="10"/>
      <c r="X48" s="112"/>
    </row>
    <row r="49" spans="1:27" outlineLevel="5" x14ac:dyDescent="0.2">
      <c r="A49" s="233" t="s">
        <v>38</v>
      </c>
      <c r="B49" s="234"/>
      <c r="C49" s="234"/>
      <c r="D49" s="235"/>
      <c r="E49" s="241"/>
      <c r="F49" s="236" t="s">
        <v>268</v>
      </c>
      <c r="G49" s="235"/>
      <c r="H49" s="237">
        <v>1.5</v>
      </c>
      <c r="I49" s="238"/>
      <c r="J49" s="239"/>
      <c r="K49" s="240"/>
      <c r="L49" s="240"/>
      <c r="M49" s="240"/>
      <c r="N49" s="240"/>
      <c r="O49" s="239"/>
      <c r="P49" s="239"/>
      <c r="Q49" s="239"/>
      <c r="R49" s="235"/>
      <c r="S49" s="235"/>
      <c r="T49" s="234"/>
      <c r="U49" s="7"/>
      <c r="V49" s="10"/>
      <c r="W49" s="10"/>
      <c r="X49" s="112"/>
    </row>
    <row r="50" spans="1:27" outlineLevel="5" x14ac:dyDescent="0.2">
      <c r="A50" s="233" t="s">
        <v>38</v>
      </c>
      <c r="B50" s="234"/>
      <c r="C50" s="234"/>
      <c r="D50" s="235"/>
      <c r="E50" s="241"/>
      <c r="F50" s="236" t="s">
        <v>269</v>
      </c>
      <c r="G50" s="235"/>
      <c r="H50" s="237">
        <v>0</v>
      </c>
      <c r="I50" s="238"/>
      <c r="J50" s="239"/>
      <c r="K50" s="240"/>
      <c r="L50" s="240"/>
      <c r="M50" s="240"/>
      <c r="N50" s="240"/>
      <c r="O50" s="239"/>
      <c r="P50" s="239"/>
      <c r="Q50" s="239"/>
      <c r="R50" s="235"/>
      <c r="S50" s="235"/>
      <c r="T50" s="234"/>
      <c r="U50" s="7"/>
      <c r="V50" s="10"/>
      <c r="W50" s="10"/>
      <c r="X50" s="112"/>
    </row>
    <row r="51" spans="1:27" outlineLevel="5" x14ac:dyDescent="0.2">
      <c r="A51" s="233" t="s">
        <v>38</v>
      </c>
      <c r="B51" s="234"/>
      <c r="C51" s="234"/>
      <c r="D51" s="235"/>
      <c r="E51" s="241"/>
      <c r="F51" s="236" t="s">
        <v>270</v>
      </c>
      <c r="G51" s="235"/>
      <c r="H51" s="237">
        <v>0.2</v>
      </c>
      <c r="I51" s="238"/>
      <c r="J51" s="239"/>
      <c r="K51" s="240"/>
      <c r="L51" s="240"/>
      <c r="M51" s="240"/>
      <c r="N51" s="240"/>
      <c r="O51" s="239"/>
      <c r="P51" s="239"/>
      <c r="Q51" s="239"/>
      <c r="R51" s="235"/>
      <c r="S51" s="235"/>
      <c r="T51" s="234"/>
      <c r="U51" s="7"/>
      <c r="V51" s="10"/>
      <c r="W51" s="10"/>
      <c r="X51" s="112"/>
    </row>
    <row r="52" spans="1:27" ht="7.5" customHeight="1" outlineLevel="5" x14ac:dyDescent="0.2">
      <c r="B52" s="123"/>
      <c r="C52" s="125"/>
      <c r="D52" s="112"/>
      <c r="E52" s="112"/>
      <c r="F52" s="179"/>
      <c r="G52" s="112"/>
      <c r="H52" s="118"/>
      <c r="I52" s="180"/>
      <c r="J52" s="116"/>
      <c r="K52" s="118"/>
      <c r="L52" s="118"/>
      <c r="M52" s="118"/>
      <c r="N52" s="118"/>
      <c r="O52" s="116"/>
      <c r="P52" s="116"/>
      <c r="Q52" s="116"/>
      <c r="R52" s="112"/>
      <c r="S52" s="112"/>
      <c r="T52" s="123"/>
      <c r="U52" s="10"/>
      <c r="X52" s="112"/>
    </row>
    <row r="53" spans="1:27" outlineLevel="4" x14ac:dyDescent="0.2">
      <c r="A53" s="2" t="s">
        <v>41</v>
      </c>
      <c r="B53" s="217"/>
      <c r="C53" s="218">
        <v>7</v>
      </c>
      <c r="D53" s="219" t="s">
        <v>242</v>
      </c>
      <c r="E53" s="220" t="s">
        <v>274</v>
      </c>
      <c r="F53" s="221" t="s">
        <v>275</v>
      </c>
      <c r="G53" s="219" t="s">
        <v>253</v>
      </c>
      <c r="H53" s="222">
        <v>1.5</v>
      </c>
      <c r="I53" s="223"/>
      <c r="J53" s="224">
        <f>H53*I53</f>
        <v>0</v>
      </c>
      <c r="K53" s="222"/>
      <c r="L53" s="222">
        <f>H53*K53</f>
        <v>0</v>
      </c>
      <c r="M53" s="222"/>
      <c r="N53" s="222">
        <f>H53*M53</f>
        <v>0</v>
      </c>
      <c r="O53" s="224">
        <v>21</v>
      </c>
      <c r="P53" s="224">
        <f>J53*(O53/100)</f>
        <v>0</v>
      </c>
      <c r="Q53" s="224">
        <f>J53+P53</f>
        <v>0</v>
      </c>
      <c r="R53" s="220"/>
      <c r="S53" s="220" t="s">
        <v>246</v>
      </c>
      <c r="T53" s="225">
        <v>1</v>
      </c>
      <c r="U53" s="10"/>
      <c r="V53" s="10"/>
      <c r="W53" s="10"/>
      <c r="X53" s="112"/>
    </row>
    <row r="54" spans="1:27" outlineLevel="5" x14ac:dyDescent="0.2">
      <c r="A54" s="226" t="s">
        <v>37</v>
      </c>
      <c r="B54" s="227"/>
      <c r="C54" s="227"/>
      <c r="D54" s="228"/>
      <c r="E54" s="232" t="s">
        <v>0</v>
      </c>
      <c r="F54" s="253" t="s">
        <v>276</v>
      </c>
      <c r="G54" s="253"/>
      <c r="H54" s="254"/>
      <c r="I54" s="255"/>
      <c r="J54" s="256"/>
      <c r="K54" s="230"/>
      <c r="L54" s="230"/>
      <c r="M54" s="230"/>
      <c r="N54" s="230"/>
      <c r="O54" s="231"/>
      <c r="P54" s="231"/>
      <c r="Q54" s="231"/>
      <c r="R54" s="228"/>
      <c r="S54" s="228"/>
      <c r="T54" s="227"/>
      <c r="U54" s="7"/>
      <c r="V54" s="10"/>
      <c r="W54" s="10"/>
      <c r="X54" s="229" t="str">
        <f>F54</f>
        <v>Uložení sypaniny na skládky nebo meziskládky bez hutnění s upravením uložené sypaniny do předepsaného tvaru</v>
      </c>
      <c r="Y54" s="8"/>
      <c r="AA54" s="11"/>
    </row>
    <row r="55" spans="1:27" ht="7.5" customHeight="1" outlineLevel="5" x14ac:dyDescent="0.2">
      <c r="A55" s="13"/>
      <c r="B55" s="123"/>
      <c r="C55" s="123"/>
      <c r="D55" s="112"/>
      <c r="E55" s="112"/>
      <c r="F55" s="113"/>
      <c r="G55" s="112"/>
      <c r="H55" s="118"/>
      <c r="I55" s="180"/>
      <c r="J55" s="116"/>
      <c r="K55" s="118"/>
      <c r="L55" s="118"/>
      <c r="M55" s="118"/>
      <c r="N55" s="118"/>
      <c r="O55" s="116"/>
      <c r="P55" s="116"/>
      <c r="Q55" s="116"/>
      <c r="R55" s="112"/>
      <c r="S55" s="112"/>
      <c r="T55" s="123"/>
      <c r="U55" s="10"/>
      <c r="X55" s="112"/>
    </row>
    <row r="56" spans="1:27" outlineLevel="5" x14ac:dyDescent="0.2">
      <c r="A56" s="233" t="s">
        <v>38</v>
      </c>
      <c r="B56" s="234"/>
      <c r="C56" s="234"/>
      <c r="D56" s="235"/>
      <c r="E56" s="241" t="s">
        <v>1</v>
      </c>
      <c r="F56" s="236" t="s">
        <v>277</v>
      </c>
      <c r="G56" s="235"/>
      <c r="H56" s="237">
        <v>0</v>
      </c>
      <c r="I56" s="238"/>
      <c r="J56" s="239"/>
      <c r="K56" s="240"/>
      <c r="L56" s="240"/>
      <c r="M56" s="240"/>
      <c r="N56" s="240"/>
      <c r="O56" s="239"/>
      <c r="P56" s="239"/>
      <c r="Q56" s="239"/>
      <c r="R56" s="235"/>
      <c r="S56" s="235"/>
      <c r="T56" s="234"/>
      <c r="U56" s="7"/>
      <c r="V56" s="10"/>
      <c r="W56" s="10"/>
      <c r="X56" s="112"/>
    </row>
    <row r="57" spans="1:27" outlineLevel="5" x14ac:dyDescent="0.2">
      <c r="A57" s="233" t="s">
        <v>38</v>
      </c>
      <c r="B57" s="234"/>
      <c r="C57" s="234"/>
      <c r="D57" s="235"/>
      <c r="E57" s="241"/>
      <c r="F57" s="236" t="s">
        <v>268</v>
      </c>
      <c r="G57" s="235"/>
      <c r="H57" s="237">
        <v>1.5</v>
      </c>
      <c r="I57" s="238"/>
      <c r="J57" s="239"/>
      <c r="K57" s="240"/>
      <c r="L57" s="240"/>
      <c r="M57" s="240"/>
      <c r="N57" s="240"/>
      <c r="O57" s="239"/>
      <c r="P57" s="239"/>
      <c r="Q57" s="239"/>
      <c r="R57" s="235"/>
      <c r="S57" s="235"/>
      <c r="T57" s="234"/>
      <c r="U57" s="7"/>
      <c r="V57" s="10"/>
      <c r="W57" s="10"/>
      <c r="X57" s="112"/>
    </row>
    <row r="58" spans="1:27" ht="7.5" customHeight="1" outlineLevel="5" x14ac:dyDescent="0.2">
      <c r="B58" s="123"/>
      <c r="C58" s="125"/>
      <c r="D58" s="112"/>
      <c r="E58" s="112"/>
      <c r="F58" s="179"/>
      <c r="G58" s="112"/>
      <c r="H58" s="118"/>
      <c r="I58" s="180"/>
      <c r="J58" s="116"/>
      <c r="K58" s="118"/>
      <c r="L58" s="118"/>
      <c r="M58" s="118"/>
      <c r="N58" s="118"/>
      <c r="O58" s="116"/>
      <c r="P58" s="116"/>
      <c r="Q58" s="116"/>
      <c r="R58" s="112"/>
      <c r="S58" s="112"/>
      <c r="T58" s="123"/>
      <c r="U58" s="10"/>
      <c r="X58" s="112"/>
    </row>
    <row r="59" spans="1:27" outlineLevel="4" x14ac:dyDescent="0.2">
      <c r="B59" s="7"/>
      <c r="C59" s="7"/>
      <c r="D59" s="7"/>
      <c r="E59" s="7"/>
      <c r="F59" s="7"/>
      <c r="G59" s="7"/>
      <c r="H59" s="7"/>
      <c r="I59" s="10"/>
      <c r="J59" s="10"/>
      <c r="K59" s="7"/>
      <c r="L59" s="7"/>
      <c r="M59" s="7"/>
      <c r="N59" s="7"/>
      <c r="O59" s="7"/>
      <c r="P59" s="10"/>
      <c r="Q59" s="10"/>
      <c r="R59" s="10"/>
      <c r="S59" s="7"/>
      <c r="T59" s="7"/>
      <c r="X59" s="7"/>
    </row>
    <row r="60" spans="1:27" ht="13.5" outlineLevel="3" x14ac:dyDescent="0.25">
      <c r="A60" s="168" t="s">
        <v>113</v>
      </c>
      <c r="B60" s="172">
        <v>4</v>
      </c>
      <c r="C60" s="211"/>
      <c r="D60" s="212" t="s">
        <v>241</v>
      </c>
      <c r="E60" s="212"/>
      <c r="F60" s="213" t="s">
        <v>114</v>
      </c>
      <c r="G60" s="212"/>
      <c r="H60" s="214"/>
      <c r="I60" s="215"/>
      <c r="J60" s="170">
        <f>SUBTOTAL(9,J61:J81)</f>
        <v>0</v>
      </c>
      <c r="K60" s="214"/>
      <c r="L60" s="171">
        <f>SUBTOTAL(9,L61:L81)</f>
        <v>0.54137200000000008</v>
      </c>
      <c r="M60" s="214"/>
      <c r="N60" s="171">
        <f>SUBTOTAL(9,N61:N81)</f>
        <v>0</v>
      </c>
      <c r="O60" s="216"/>
      <c r="P60" s="170">
        <f>SUBTOTAL(9,P61:P81)</f>
        <v>0</v>
      </c>
      <c r="Q60" s="170">
        <f>SUBTOTAL(9,Q61:Q81)</f>
        <v>0</v>
      </c>
      <c r="R60" s="212"/>
      <c r="S60" s="212"/>
      <c r="T60" s="172">
        <f>SUBTOTAL(9,T61:T81)</f>
        <v>4</v>
      </c>
      <c r="U60" s="7"/>
      <c r="V60" s="10"/>
      <c r="W60" s="10"/>
      <c r="X60" s="112"/>
    </row>
    <row r="61" spans="1:27" outlineLevel="4" x14ac:dyDescent="0.2">
      <c r="A61" s="2" t="s">
        <v>41</v>
      </c>
      <c r="B61" s="217"/>
      <c r="C61" s="218">
        <v>8</v>
      </c>
      <c r="D61" s="219" t="s">
        <v>242</v>
      </c>
      <c r="E61" s="220" t="s">
        <v>278</v>
      </c>
      <c r="F61" s="221" t="s">
        <v>279</v>
      </c>
      <c r="G61" s="219" t="s">
        <v>245</v>
      </c>
      <c r="H61" s="222">
        <v>2.4</v>
      </c>
      <c r="I61" s="223"/>
      <c r="J61" s="224">
        <f>H61*I61</f>
        <v>0</v>
      </c>
      <c r="K61" s="222">
        <v>8.9219999999999994E-2</v>
      </c>
      <c r="L61" s="222">
        <f>H61*K61</f>
        <v>0.21412799999999999</v>
      </c>
      <c r="M61" s="222"/>
      <c r="N61" s="222">
        <f>H61*M61</f>
        <v>0</v>
      </c>
      <c r="O61" s="224">
        <v>21</v>
      </c>
      <c r="P61" s="224">
        <f>J61*(O61/100)</f>
        <v>0</v>
      </c>
      <c r="Q61" s="224">
        <f>J61+P61</f>
        <v>0</v>
      </c>
      <c r="R61" s="220"/>
      <c r="S61" s="220" t="s">
        <v>246</v>
      </c>
      <c r="T61" s="225">
        <v>1</v>
      </c>
      <c r="U61" s="10"/>
      <c r="V61" s="10"/>
      <c r="W61" s="10"/>
      <c r="X61" s="112"/>
    </row>
    <row r="62" spans="1:27" ht="22.5" outlineLevel="5" x14ac:dyDescent="0.2">
      <c r="A62" s="226" t="s">
        <v>37</v>
      </c>
      <c r="B62" s="227"/>
      <c r="C62" s="227"/>
      <c r="D62" s="228"/>
      <c r="E62" s="232" t="s">
        <v>0</v>
      </c>
      <c r="F62" s="253" t="s">
        <v>280</v>
      </c>
      <c r="G62" s="253"/>
      <c r="H62" s="254"/>
      <c r="I62" s="255"/>
      <c r="J62" s="256"/>
      <c r="K62" s="230"/>
      <c r="L62" s="230"/>
      <c r="M62" s="230"/>
      <c r="N62" s="230"/>
      <c r="O62" s="231"/>
      <c r="P62" s="231"/>
      <c r="Q62" s="231"/>
      <c r="R62" s="228"/>
      <c r="S62" s="228"/>
      <c r="T62" s="227"/>
      <c r="U62" s="7"/>
      <c r="V62" s="10"/>
      <c r="W62" s="10"/>
      <c r="X62" s="229" t="str">
        <f>F62</f>
        <v>Kladení dlažby z betonových zámkových dlaždic komunikací pro pěší ručně s ložem z kameniva těženého nebo drceného tl. do 40 mm, s vyplněním spár s dvojitým hutněním, vibrováním a se smetením přebytečného materiálu na krajnici tl. 60 mm skupiny B, pro plochy do 50 m2</v>
      </c>
      <c r="Y62" s="8"/>
      <c r="AA62" s="11"/>
    </row>
    <row r="63" spans="1:27" ht="7.5" customHeight="1" outlineLevel="5" x14ac:dyDescent="0.2">
      <c r="A63" s="13"/>
      <c r="B63" s="123"/>
      <c r="C63" s="123"/>
      <c r="D63" s="112"/>
      <c r="E63" s="112"/>
      <c r="F63" s="113"/>
      <c r="G63" s="112"/>
      <c r="H63" s="118"/>
      <c r="I63" s="180"/>
      <c r="J63" s="116"/>
      <c r="K63" s="118"/>
      <c r="L63" s="118"/>
      <c r="M63" s="118"/>
      <c r="N63" s="118"/>
      <c r="O63" s="116"/>
      <c r="P63" s="116"/>
      <c r="Q63" s="116"/>
      <c r="R63" s="112"/>
      <c r="S63" s="112"/>
      <c r="T63" s="123"/>
      <c r="U63" s="10"/>
      <c r="X63" s="112"/>
    </row>
    <row r="64" spans="1:27" outlineLevel="5" x14ac:dyDescent="0.2">
      <c r="A64" s="233" t="s">
        <v>38</v>
      </c>
      <c r="B64" s="234"/>
      <c r="C64" s="234"/>
      <c r="D64" s="235"/>
      <c r="E64" s="241" t="s">
        <v>1</v>
      </c>
      <c r="F64" s="236" t="s">
        <v>248</v>
      </c>
      <c r="G64" s="235"/>
      <c r="H64" s="237">
        <v>0</v>
      </c>
      <c r="I64" s="238"/>
      <c r="J64" s="239"/>
      <c r="K64" s="240"/>
      <c r="L64" s="240"/>
      <c r="M64" s="240"/>
      <c r="N64" s="240"/>
      <c r="O64" s="239"/>
      <c r="P64" s="239"/>
      <c r="Q64" s="239"/>
      <c r="R64" s="235"/>
      <c r="S64" s="235"/>
      <c r="T64" s="234"/>
      <c r="U64" s="7"/>
      <c r="V64" s="10"/>
      <c r="W64" s="10"/>
      <c r="X64" s="112"/>
    </row>
    <row r="65" spans="1:27" outlineLevel="5" x14ac:dyDescent="0.2">
      <c r="A65" s="233" t="s">
        <v>38</v>
      </c>
      <c r="B65" s="234"/>
      <c r="C65" s="234"/>
      <c r="D65" s="235"/>
      <c r="E65" s="241"/>
      <c r="F65" s="236" t="s">
        <v>281</v>
      </c>
      <c r="G65" s="235"/>
      <c r="H65" s="237">
        <v>2.4</v>
      </c>
      <c r="I65" s="238"/>
      <c r="J65" s="239"/>
      <c r="K65" s="240"/>
      <c r="L65" s="240"/>
      <c r="M65" s="240"/>
      <c r="N65" s="240"/>
      <c r="O65" s="239"/>
      <c r="P65" s="239"/>
      <c r="Q65" s="239"/>
      <c r="R65" s="235"/>
      <c r="S65" s="235"/>
      <c r="T65" s="234"/>
      <c r="U65" s="7"/>
      <c r="V65" s="10"/>
      <c r="W65" s="10"/>
      <c r="X65" s="112"/>
    </row>
    <row r="66" spans="1:27" ht="7.5" customHeight="1" outlineLevel="5" x14ac:dyDescent="0.2">
      <c r="B66" s="123"/>
      <c r="C66" s="125"/>
      <c r="D66" s="112"/>
      <c r="E66" s="112"/>
      <c r="F66" s="179"/>
      <c r="G66" s="112"/>
      <c r="H66" s="118"/>
      <c r="I66" s="180"/>
      <c r="J66" s="116"/>
      <c r="K66" s="118"/>
      <c r="L66" s="118"/>
      <c r="M66" s="118"/>
      <c r="N66" s="118"/>
      <c r="O66" s="116"/>
      <c r="P66" s="116"/>
      <c r="Q66" s="116"/>
      <c r="R66" s="112"/>
      <c r="S66" s="112"/>
      <c r="T66" s="123"/>
      <c r="U66" s="10"/>
      <c r="X66" s="112"/>
    </row>
    <row r="67" spans="1:27" outlineLevel="4" x14ac:dyDescent="0.2">
      <c r="A67" s="2" t="s">
        <v>41</v>
      </c>
      <c r="B67" s="217"/>
      <c r="C67" s="218">
        <v>9</v>
      </c>
      <c r="D67" s="219" t="s">
        <v>282</v>
      </c>
      <c r="E67" s="220" t="s">
        <v>283</v>
      </c>
      <c r="F67" s="221" t="s">
        <v>284</v>
      </c>
      <c r="G67" s="219" t="s">
        <v>245</v>
      </c>
      <c r="H67" s="222">
        <v>2.472</v>
      </c>
      <c r="I67" s="223"/>
      <c r="J67" s="224">
        <f>H67*I67</f>
        <v>0</v>
      </c>
      <c r="K67" s="222">
        <v>0.13200000000000001</v>
      </c>
      <c r="L67" s="222">
        <f>H67*K67</f>
        <v>0.32630400000000004</v>
      </c>
      <c r="M67" s="222"/>
      <c r="N67" s="222">
        <f>H67*M67</f>
        <v>0</v>
      </c>
      <c r="O67" s="224">
        <v>21</v>
      </c>
      <c r="P67" s="224">
        <f>J67*(O67/100)</f>
        <v>0</v>
      </c>
      <c r="Q67" s="224">
        <f>J67+P67</f>
        <v>0</v>
      </c>
      <c r="R67" s="220"/>
      <c r="S67" s="220" t="s">
        <v>246</v>
      </c>
      <c r="T67" s="225">
        <v>1</v>
      </c>
      <c r="U67" s="10"/>
      <c r="V67" s="10"/>
      <c r="W67" s="10"/>
      <c r="X67" s="112"/>
    </row>
    <row r="68" spans="1:27" outlineLevel="5" x14ac:dyDescent="0.2">
      <c r="A68" s="226" t="s">
        <v>37</v>
      </c>
      <c r="B68" s="227"/>
      <c r="C68" s="227"/>
      <c r="D68" s="228"/>
      <c r="E68" s="232" t="s">
        <v>0</v>
      </c>
      <c r="F68" s="253" t="s">
        <v>67</v>
      </c>
      <c r="G68" s="253"/>
      <c r="H68" s="254"/>
      <c r="I68" s="255"/>
      <c r="J68" s="256"/>
      <c r="K68" s="230"/>
      <c r="L68" s="230"/>
      <c r="M68" s="230"/>
      <c r="N68" s="230"/>
      <c r="O68" s="231"/>
      <c r="P68" s="231"/>
      <c r="Q68" s="231"/>
      <c r="R68" s="228"/>
      <c r="S68" s="228"/>
      <c r="T68" s="227"/>
      <c r="U68" s="7"/>
      <c r="V68" s="10"/>
      <c r="W68" s="10"/>
      <c r="X68" s="229" t="str">
        <f>F68</f>
        <v>---</v>
      </c>
      <c r="Y68" s="8"/>
      <c r="AA68" s="11"/>
    </row>
    <row r="69" spans="1:27" ht="7.5" customHeight="1" outlineLevel="5" x14ac:dyDescent="0.2">
      <c r="A69" s="13"/>
      <c r="B69" s="123"/>
      <c r="C69" s="123"/>
      <c r="D69" s="112"/>
      <c r="E69" s="112"/>
      <c r="F69" s="113"/>
      <c r="G69" s="112"/>
      <c r="H69" s="118"/>
      <c r="I69" s="180"/>
      <c r="J69" s="116"/>
      <c r="K69" s="118"/>
      <c r="L69" s="118"/>
      <c r="M69" s="118"/>
      <c r="N69" s="118"/>
      <c r="O69" s="116"/>
      <c r="P69" s="116"/>
      <c r="Q69" s="116"/>
      <c r="R69" s="112"/>
      <c r="S69" s="112"/>
      <c r="T69" s="123"/>
      <c r="U69" s="10"/>
      <c r="X69" s="112"/>
    </row>
    <row r="70" spans="1:27" outlineLevel="5" x14ac:dyDescent="0.2">
      <c r="A70" s="226" t="s">
        <v>38</v>
      </c>
      <c r="B70" s="227"/>
      <c r="C70" s="227"/>
      <c r="D70" s="228"/>
      <c r="E70" s="232" t="s">
        <v>24</v>
      </c>
      <c r="F70" s="244">
        <v>3</v>
      </c>
      <c r="G70" s="228"/>
      <c r="H70" s="242">
        <v>7.1999999999999995E-2</v>
      </c>
      <c r="I70" s="243"/>
      <c r="J70" s="231"/>
      <c r="K70" s="230"/>
      <c r="L70" s="230"/>
      <c r="M70" s="230"/>
      <c r="N70" s="230"/>
      <c r="O70" s="231"/>
      <c r="P70" s="231"/>
      <c r="Q70" s="231"/>
      <c r="R70" s="228"/>
      <c r="S70" s="228"/>
      <c r="T70" s="227"/>
      <c r="U70" s="7"/>
      <c r="V70" s="10"/>
      <c r="W70" s="10"/>
      <c r="X70" s="112"/>
    </row>
    <row r="71" spans="1:27" ht="7.5" customHeight="1" outlineLevel="5" x14ac:dyDescent="0.2">
      <c r="B71" s="123"/>
      <c r="C71" s="125"/>
      <c r="D71" s="112"/>
      <c r="E71" s="112"/>
      <c r="F71" s="179"/>
      <c r="G71" s="112"/>
      <c r="H71" s="118"/>
      <c r="I71" s="180"/>
      <c r="J71" s="116"/>
      <c r="K71" s="118"/>
      <c r="L71" s="118"/>
      <c r="M71" s="118"/>
      <c r="N71" s="118"/>
      <c r="O71" s="116"/>
      <c r="P71" s="116"/>
      <c r="Q71" s="116"/>
      <c r="R71" s="112"/>
      <c r="S71" s="112"/>
      <c r="T71" s="123"/>
      <c r="U71" s="10"/>
      <c r="X71" s="112"/>
    </row>
    <row r="72" spans="1:27" outlineLevel="4" x14ac:dyDescent="0.2">
      <c r="A72" s="2" t="s">
        <v>41</v>
      </c>
      <c r="B72" s="217"/>
      <c r="C72" s="218">
        <v>10</v>
      </c>
      <c r="D72" s="219" t="s">
        <v>242</v>
      </c>
      <c r="E72" s="220" t="s">
        <v>285</v>
      </c>
      <c r="F72" s="221" t="s">
        <v>286</v>
      </c>
      <c r="G72" s="219" t="s">
        <v>245</v>
      </c>
      <c r="H72" s="222">
        <v>4</v>
      </c>
      <c r="I72" s="223"/>
      <c r="J72" s="224">
        <f>H72*I72</f>
        <v>0</v>
      </c>
      <c r="K72" s="222"/>
      <c r="L72" s="222">
        <f>H72*K72</f>
        <v>0</v>
      </c>
      <c r="M72" s="222"/>
      <c r="N72" s="222">
        <f>H72*M72</f>
        <v>0</v>
      </c>
      <c r="O72" s="224">
        <v>21</v>
      </c>
      <c r="P72" s="224">
        <f>J72*(O72/100)</f>
        <v>0</v>
      </c>
      <c r="Q72" s="224">
        <f>J72+P72</f>
        <v>0</v>
      </c>
      <c r="R72" s="220"/>
      <c r="S72" s="220" t="s">
        <v>246</v>
      </c>
      <c r="T72" s="225">
        <v>1</v>
      </c>
      <c r="U72" s="10"/>
      <c r="V72" s="10"/>
      <c r="W72" s="10"/>
      <c r="X72" s="112"/>
    </row>
    <row r="73" spans="1:27" outlineLevel="5" x14ac:dyDescent="0.2">
      <c r="A73" s="226" t="s">
        <v>37</v>
      </c>
      <c r="B73" s="227"/>
      <c r="C73" s="227"/>
      <c r="D73" s="228"/>
      <c r="E73" s="232" t="s">
        <v>0</v>
      </c>
      <c r="F73" s="253" t="s">
        <v>287</v>
      </c>
      <c r="G73" s="253"/>
      <c r="H73" s="254"/>
      <c r="I73" s="255"/>
      <c r="J73" s="256"/>
      <c r="K73" s="230"/>
      <c r="L73" s="230"/>
      <c r="M73" s="230"/>
      <c r="N73" s="230"/>
      <c r="O73" s="231"/>
      <c r="P73" s="231"/>
      <c r="Q73" s="231"/>
      <c r="R73" s="228"/>
      <c r="S73" s="228"/>
      <c r="T73" s="227"/>
      <c r="U73" s="7"/>
      <c r="V73" s="10"/>
      <c r="W73" s="10"/>
      <c r="X73" s="229" t="str">
        <f>F73</f>
        <v>Podklad nebo kryt z kameniva hrubého drceného vel. 0-32 mm s rozprostřením a zhutněním plochy jednotlivě do 100 m2, po zhutnění tl. 200 mm</v>
      </c>
      <c r="Y73" s="8"/>
      <c r="AA73" s="11"/>
    </row>
    <row r="74" spans="1:27" ht="7.5" customHeight="1" outlineLevel="5" x14ac:dyDescent="0.2">
      <c r="A74" s="13"/>
      <c r="B74" s="123"/>
      <c r="C74" s="123"/>
      <c r="D74" s="112"/>
      <c r="E74" s="112"/>
      <c r="F74" s="113"/>
      <c r="G74" s="112"/>
      <c r="H74" s="118"/>
      <c r="I74" s="180"/>
      <c r="J74" s="116"/>
      <c r="K74" s="118"/>
      <c r="L74" s="118"/>
      <c r="M74" s="118"/>
      <c r="N74" s="118"/>
      <c r="O74" s="116"/>
      <c r="P74" s="116"/>
      <c r="Q74" s="116"/>
      <c r="R74" s="112"/>
      <c r="S74" s="112"/>
      <c r="T74" s="123"/>
      <c r="U74" s="10"/>
      <c r="X74" s="112"/>
    </row>
    <row r="75" spans="1:27" outlineLevel="5" x14ac:dyDescent="0.2">
      <c r="A75" s="233" t="s">
        <v>38</v>
      </c>
      <c r="B75" s="234"/>
      <c r="C75" s="234"/>
      <c r="D75" s="235"/>
      <c r="E75" s="241" t="s">
        <v>1</v>
      </c>
      <c r="F75" s="236" t="s">
        <v>248</v>
      </c>
      <c r="G75" s="235"/>
      <c r="H75" s="237">
        <v>0</v>
      </c>
      <c r="I75" s="238"/>
      <c r="J75" s="239"/>
      <c r="K75" s="240"/>
      <c r="L75" s="240"/>
      <c r="M75" s="240"/>
      <c r="N75" s="240"/>
      <c r="O75" s="239"/>
      <c r="P75" s="239"/>
      <c r="Q75" s="239"/>
      <c r="R75" s="235"/>
      <c r="S75" s="235"/>
      <c r="T75" s="234"/>
      <c r="U75" s="7"/>
      <c r="V75" s="10"/>
      <c r="W75" s="10"/>
      <c r="X75" s="112"/>
    </row>
    <row r="76" spans="1:27" outlineLevel="5" x14ac:dyDescent="0.2">
      <c r="A76" s="233" t="s">
        <v>38</v>
      </c>
      <c r="B76" s="234"/>
      <c r="C76" s="234"/>
      <c r="D76" s="235"/>
      <c r="E76" s="241"/>
      <c r="F76" s="236" t="s">
        <v>288</v>
      </c>
      <c r="G76" s="235"/>
      <c r="H76" s="237">
        <v>4</v>
      </c>
      <c r="I76" s="238"/>
      <c r="J76" s="239"/>
      <c r="K76" s="240"/>
      <c r="L76" s="240"/>
      <c r="M76" s="240"/>
      <c r="N76" s="240"/>
      <c r="O76" s="239"/>
      <c r="P76" s="239"/>
      <c r="Q76" s="239"/>
      <c r="R76" s="235"/>
      <c r="S76" s="235"/>
      <c r="T76" s="234"/>
      <c r="U76" s="7"/>
      <c r="V76" s="10"/>
      <c r="W76" s="10"/>
      <c r="X76" s="112"/>
    </row>
    <row r="77" spans="1:27" ht="7.5" customHeight="1" outlineLevel="5" x14ac:dyDescent="0.2">
      <c r="B77" s="123"/>
      <c r="C77" s="125"/>
      <c r="D77" s="112"/>
      <c r="E77" s="112"/>
      <c r="F77" s="179"/>
      <c r="G77" s="112"/>
      <c r="H77" s="118"/>
      <c r="I77" s="180"/>
      <c r="J77" s="116"/>
      <c r="K77" s="118"/>
      <c r="L77" s="118"/>
      <c r="M77" s="118"/>
      <c r="N77" s="118"/>
      <c r="O77" s="116"/>
      <c r="P77" s="116"/>
      <c r="Q77" s="116"/>
      <c r="R77" s="112"/>
      <c r="S77" s="112"/>
      <c r="T77" s="123"/>
      <c r="U77" s="10"/>
      <c r="X77" s="112"/>
    </row>
    <row r="78" spans="1:27" outlineLevel="4" x14ac:dyDescent="0.2">
      <c r="A78" s="2" t="s">
        <v>41</v>
      </c>
      <c r="B78" s="217"/>
      <c r="C78" s="218">
        <v>11</v>
      </c>
      <c r="D78" s="219" t="s">
        <v>242</v>
      </c>
      <c r="E78" s="220" t="s">
        <v>289</v>
      </c>
      <c r="F78" s="221" t="s">
        <v>290</v>
      </c>
      <c r="G78" s="219" t="s">
        <v>245</v>
      </c>
      <c r="H78" s="222">
        <v>2</v>
      </c>
      <c r="I78" s="223"/>
      <c r="J78" s="224">
        <f>H78*I78</f>
        <v>0</v>
      </c>
      <c r="K78" s="222">
        <v>4.6999999999999999E-4</v>
      </c>
      <c r="L78" s="222">
        <f>H78*K78</f>
        <v>9.3999999999999997E-4</v>
      </c>
      <c r="M78" s="222"/>
      <c r="N78" s="222">
        <f>H78*M78</f>
        <v>0</v>
      </c>
      <c r="O78" s="224">
        <v>21</v>
      </c>
      <c r="P78" s="224">
        <f>J78*(O78/100)</f>
        <v>0</v>
      </c>
      <c r="Q78" s="224">
        <f>J78+P78</f>
        <v>0</v>
      </c>
      <c r="R78" s="220"/>
      <c r="S78" s="220" t="s">
        <v>246</v>
      </c>
      <c r="T78" s="225">
        <v>1</v>
      </c>
      <c r="U78" s="10"/>
      <c r="V78" s="10"/>
      <c r="W78" s="10"/>
      <c r="X78" s="112"/>
    </row>
    <row r="79" spans="1:27" outlineLevel="5" x14ac:dyDescent="0.2">
      <c r="A79" s="226" t="s">
        <v>37</v>
      </c>
      <c r="B79" s="227"/>
      <c r="C79" s="227"/>
      <c r="D79" s="228"/>
      <c r="E79" s="232" t="s">
        <v>0</v>
      </c>
      <c r="F79" s="253" t="s">
        <v>291</v>
      </c>
      <c r="G79" s="253"/>
      <c r="H79" s="254"/>
      <c r="I79" s="255"/>
      <c r="J79" s="256"/>
      <c r="K79" s="230"/>
      <c r="L79" s="230"/>
      <c r="M79" s="230"/>
      <c r="N79" s="230"/>
      <c r="O79" s="231"/>
      <c r="P79" s="231"/>
      <c r="Q79" s="231"/>
      <c r="R79" s="228"/>
      <c r="S79" s="228"/>
      <c r="T79" s="227"/>
      <c r="U79" s="7"/>
      <c r="V79" s="10"/>
      <c r="W79" s="10"/>
      <c r="X79" s="229" t="str">
        <f>F79</f>
        <v>Geotextilie netkaná pro ochranu, separaci nebo filtraci měrná hmotnost přes 200 do 300 g/m2</v>
      </c>
      <c r="Y79" s="8"/>
      <c r="AA79" s="11"/>
    </row>
    <row r="80" spans="1:27" ht="7.5" customHeight="1" outlineLevel="5" x14ac:dyDescent="0.2">
      <c r="A80" s="13"/>
      <c r="B80" s="123"/>
      <c r="C80" s="123"/>
      <c r="D80" s="112"/>
      <c r="E80" s="112"/>
      <c r="F80" s="113"/>
      <c r="G80" s="112"/>
      <c r="H80" s="118"/>
      <c r="I80" s="180"/>
      <c r="J80" s="116"/>
      <c r="K80" s="118"/>
      <c r="L80" s="118"/>
      <c r="M80" s="118"/>
      <c r="N80" s="118"/>
      <c r="O80" s="116"/>
      <c r="P80" s="116"/>
      <c r="Q80" s="116"/>
      <c r="R80" s="112"/>
      <c r="S80" s="112"/>
      <c r="T80" s="123"/>
      <c r="U80" s="10"/>
      <c r="X80" s="112"/>
    </row>
    <row r="81" spans="1:27" outlineLevel="4" x14ac:dyDescent="0.2">
      <c r="B81" s="7"/>
      <c r="C81" s="7"/>
      <c r="D81" s="7"/>
      <c r="E81" s="7"/>
      <c r="F81" s="7"/>
      <c r="G81" s="7"/>
      <c r="H81" s="7"/>
      <c r="I81" s="10"/>
      <c r="J81" s="10"/>
      <c r="K81" s="7"/>
      <c r="L81" s="7"/>
      <c r="M81" s="7"/>
      <c r="N81" s="7"/>
      <c r="O81" s="7"/>
      <c r="P81" s="10"/>
      <c r="Q81" s="10"/>
      <c r="R81" s="10"/>
      <c r="S81" s="7"/>
      <c r="T81" s="7"/>
      <c r="X81" s="7"/>
    </row>
    <row r="82" spans="1:27" ht="13.5" outlineLevel="3" x14ac:dyDescent="0.25">
      <c r="A82" s="168" t="s">
        <v>115</v>
      </c>
      <c r="B82" s="172">
        <v>4</v>
      </c>
      <c r="C82" s="211"/>
      <c r="D82" s="212" t="s">
        <v>241</v>
      </c>
      <c r="E82" s="212"/>
      <c r="F82" s="213" t="s">
        <v>116</v>
      </c>
      <c r="G82" s="212"/>
      <c r="H82" s="214"/>
      <c r="I82" s="215"/>
      <c r="J82" s="170">
        <f>SUBTOTAL(9,J83:J153)</f>
        <v>0</v>
      </c>
      <c r="K82" s="214"/>
      <c r="L82" s="171">
        <f>SUBTOTAL(9,L83:L153)</f>
        <v>2.5335444430800003</v>
      </c>
      <c r="M82" s="214"/>
      <c r="N82" s="171">
        <f>SUBTOTAL(9,N83:N153)</f>
        <v>0</v>
      </c>
      <c r="O82" s="216"/>
      <c r="P82" s="170">
        <f>SUBTOTAL(9,P83:P153)</f>
        <v>0</v>
      </c>
      <c r="Q82" s="170">
        <f>SUBTOTAL(9,Q83:Q153)</f>
        <v>0</v>
      </c>
      <c r="R82" s="212"/>
      <c r="S82" s="212"/>
      <c r="T82" s="172">
        <f>SUBTOTAL(9,T83:T153)</f>
        <v>11</v>
      </c>
      <c r="U82" s="7"/>
      <c r="V82" s="10"/>
      <c r="W82" s="10"/>
      <c r="X82" s="112"/>
    </row>
    <row r="83" spans="1:27" outlineLevel="4" x14ac:dyDescent="0.2">
      <c r="A83" s="2" t="s">
        <v>41</v>
      </c>
      <c r="B83" s="217"/>
      <c r="C83" s="218">
        <v>12</v>
      </c>
      <c r="D83" s="219" t="s">
        <v>242</v>
      </c>
      <c r="E83" s="220" t="s">
        <v>292</v>
      </c>
      <c r="F83" s="221" t="s">
        <v>293</v>
      </c>
      <c r="G83" s="219" t="s">
        <v>245</v>
      </c>
      <c r="H83" s="222">
        <v>4.5000000000000009</v>
      </c>
      <c r="I83" s="223"/>
      <c r="J83" s="224">
        <f>H83*I83</f>
        <v>0</v>
      </c>
      <c r="K83" s="222">
        <v>3.4680000000000002E-2</v>
      </c>
      <c r="L83" s="222">
        <f>H83*K83</f>
        <v>0.15606000000000003</v>
      </c>
      <c r="M83" s="222"/>
      <c r="N83" s="222">
        <f>H83*M83</f>
        <v>0</v>
      </c>
      <c r="O83" s="224">
        <v>21</v>
      </c>
      <c r="P83" s="224">
        <f>J83*(O83/100)</f>
        <v>0</v>
      </c>
      <c r="Q83" s="224">
        <f>J83+P83</f>
        <v>0</v>
      </c>
      <c r="R83" s="220"/>
      <c r="S83" s="220" t="s">
        <v>246</v>
      </c>
      <c r="T83" s="225">
        <v>1</v>
      </c>
      <c r="U83" s="10"/>
      <c r="V83" s="10"/>
      <c r="W83" s="10"/>
      <c r="X83" s="112"/>
    </row>
    <row r="84" spans="1:27" outlineLevel="5" x14ac:dyDescent="0.2">
      <c r="A84" s="226" t="s">
        <v>37</v>
      </c>
      <c r="B84" s="227"/>
      <c r="C84" s="227"/>
      <c r="D84" s="228"/>
      <c r="E84" s="232" t="s">
        <v>0</v>
      </c>
      <c r="F84" s="253" t="s">
        <v>294</v>
      </c>
      <c r="G84" s="253"/>
      <c r="H84" s="254"/>
      <c r="I84" s="255"/>
      <c r="J84" s="256"/>
      <c r="K84" s="230"/>
      <c r="L84" s="230"/>
      <c r="M84" s="230"/>
      <c r="N84" s="230"/>
      <c r="O84" s="231"/>
      <c r="P84" s="231"/>
      <c r="Q84" s="231"/>
      <c r="R84" s="228"/>
      <c r="S84" s="228"/>
      <c r="T84" s="227"/>
      <c r="U84" s="7"/>
      <c r="V84" s="10"/>
      <c r="W84" s="10"/>
      <c r="X84" s="229" t="str">
        <f>F84</f>
        <v>Vápenocementová omítka ostění nebo nadpraží štuková dvouvrstvá</v>
      </c>
      <c r="Y84" s="8"/>
      <c r="AA84" s="11"/>
    </row>
    <row r="85" spans="1:27" ht="7.5" customHeight="1" outlineLevel="5" x14ac:dyDescent="0.2">
      <c r="A85" s="13"/>
      <c r="B85" s="123"/>
      <c r="C85" s="123"/>
      <c r="D85" s="112"/>
      <c r="E85" s="112"/>
      <c r="F85" s="113"/>
      <c r="G85" s="112"/>
      <c r="H85" s="118"/>
      <c r="I85" s="180"/>
      <c r="J85" s="116"/>
      <c r="K85" s="118"/>
      <c r="L85" s="118"/>
      <c r="M85" s="118"/>
      <c r="N85" s="118"/>
      <c r="O85" s="116"/>
      <c r="P85" s="116"/>
      <c r="Q85" s="116"/>
      <c r="R85" s="112"/>
      <c r="S85" s="112"/>
      <c r="T85" s="123"/>
      <c r="U85" s="10"/>
      <c r="X85" s="112"/>
    </row>
    <row r="86" spans="1:27" outlineLevel="5" x14ac:dyDescent="0.2">
      <c r="A86" s="233" t="s">
        <v>38</v>
      </c>
      <c r="B86" s="234"/>
      <c r="C86" s="234"/>
      <c r="D86" s="235"/>
      <c r="E86" s="241" t="s">
        <v>1</v>
      </c>
      <c r="F86" s="236" t="s">
        <v>248</v>
      </c>
      <c r="G86" s="235"/>
      <c r="H86" s="237">
        <v>0</v>
      </c>
      <c r="I86" s="238"/>
      <c r="J86" s="239"/>
      <c r="K86" s="240"/>
      <c r="L86" s="240"/>
      <c r="M86" s="240"/>
      <c r="N86" s="240"/>
      <c r="O86" s="239"/>
      <c r="P86" s="239"/>
      <c r="Q86" s="239"/>
      <c r="R86" s="235"/>
      <c r="S86" s="235"/>
      <c r="T86" s="234"/>
      <c r="U86" s="7"/>
      <c r="V86" s="10"/>
      <c r="W86" s="10"/>
      <c r="X86" s="112"/>
    </row>
    <row r="87" spans="1:27" outlineLevel="5" x14ac:dyDescent="0.2">
      <c r="A87" s="233" t="s">
        <v>38</v>
      </c>
      <c r="B87" s="234"/>
      <c r="C87" s="234"/>
      <c r="D87" s="235"/>
      <c r="E87" s="241"/>
      <c r="F87" s="236" t="s">
        <v>295</v>
      </c>
      <c r="G87" s="235"/>
      <c r="H87" s="237">
        <v>4.5000000000000009</v>
      </c>
      <c r="I87" s="238"/>
      <c r="J87" s="239"/>
      <c r="K87" s="240"/>
      <c r="L87" s="240"/>
      <c r="M87" s="240"/>
      <c r="N87" s="240"/>
      <c r="O87" s="239"/>
      <c r="P87" s="239"/>
      <c r="Q87" s="239"/>
      <c r="R87" s="235"/>
      <c r="S87" s="235"/>
      <c r="T87" s="234"/>
      <c r="U87" s="7"/>
      <c r="V87" s="10"/>
      <c r="W87" s="10"/>
      <c r="X87" s="112"/>
    </row>
    <row r="88" spans="1:27" ht="7.5" customHeight="1" outlineLevel="5" x14ac:dyDescent="0.2">
      <c r="B88" s="123"/>
      <c r="C88" s="125"/>
      <c r="D88" s="112"/>
      <c r="E88" s="112"/>
      <c r="F88" s="179"/>
      <c r="G88" s="112"/>
      <c r="H88" s="118"/>
      <c r="I88" s="180"/>
      <c r="J88" s="116"/>
      <c r="K88" s="118"/>
      <c r="L88" s="118"/>
      <c r="M88" s="118"/>
      <c r="N88" s="118"/>
      <c r="O88" s="116"/>
      <c r="P88" s="116"/>
      <c r="Q88" s="116"/>
      <c r="R88" s="112"/>
      <c r="S88" s="112"/>
      <c r="T88" s="123"/>
      <c r="U88" s="10"/>
      <c r="X88" s="112"/>
    </row>
    <row r="89" spans="1:27" outlineLevel="4" x14ac:dyDescent="0.2">
      <c r="A89" s="2" t="s">
        <v>41</v>
      </c>
      <c r="B89" s="217"/>
      <c r="C89" s="218">
        <v>13</v>
      </c>
      <c r="D89" s="219" t="s">
        <v>242</v>
      </c>
      <c r="E89" s="220" t="s">
        <v>296</v>
      </c>
      <c r="F89" s="221" t="s">
        <v>297</v>
      </c>
      <c r="G89" s="219" t="s">
        <v>298</v>
      </c>
      <c r="H89" s="222">
        <v>18.600000000000001</v>
      </c>
      <c r="I89" s="223"/>
      <c r="J89" s="224">
        <f>H89*I89</f>
        <v>0</v>
      </c>
      <c r="K89" s="222">
        <v>1.5E-3</v>
      </c>
      <c r="L89" s="222">
        <f>H89*K89</f>
        <v>2.7900000000000001E-2</v>
      </c>
      <c r="M89" s="222"/>
      <c r="N89" s="222">
        <f>H89*M89</f>
        <v>0</v>
      </c>
      <c r="O89" s="224">
        <v>21</v>
      </c>
      <c r="P89" s="224">
        <f>J89*(O89/100)</f>
        <v>0</v>
      </c>
      <c r="Q89" s="224">
        <f>J89+P89</f>
        <v>0</v>
      </c>
      <c r="R89" s="220"/>
      <c r="S89" s="220" t="s">
        <v>246</v>
      </c>
      <c r="T89" s="225">
        <v>1</v>
      </c>
      <c r="U89" s="10"/>
      <c r="V89" s="10"/>
      <c r="W89" s="10"/>
      <c r="X89" s="112"/>
    </row>
    <row r="90" spans="1:27" outlineLevel="5" x14ac:dyDescent="0.2">
      <c r="A90" s="226" t="s">
        <v>37</v>
      </c>
      <c r="B90" s="227"/>
      <c r="C90" s="227"/>
      <c r="D90" s="228"/>
      <c r="E90" s="232" t="s">
        <v>0</v>
      </c>
      <c r="F90" s="253" t="s">
        <v>299</v>
      </c>
      <c r="G90" s="253"/>
      <c r="H90" s="254"/>
      <c r="I90" s="255"/>
      <c r="J90" s="256"/>
      <c r="K90" s="230"/>
      <c r="L90" s="230"/>
      <c r="M90" s="230"/>
      <c r="N90" s="230"/>
      <c r="O90" s="231"/>
      <c r="P90" s="231"/>
      <c r="Q90" s="231"/>
      <c r="R90" s="228"/>
      <c r="S90" s="228"/>
      <c r="T90" s="227"/>
      <c r="U90" s="7"/>
      <c r="V90" s="10"/>
      <c r="W90" s="10"/>
      <c r="X90" s="229" t="str">
        <f>F90</f>
        <v>Začištění omítek (s dodáním hmot) kolem oken, dveří, podlah, obkladů apod.</v>
      </c>
      <c r="Y90" s="8"/>
      <c r="AA90" s="11"/>
    </row>
    <row r="91" spans="1:27" ht="7.5" customHeight="1" outlineLevel="5" x14ac:dyDescent="0.2">
      <c r="A91" s="13"/>
      <c r="B91" s="123"/>
      <c r="C91" s="123"/>
      <c r="D91" s="112"/>
      <c r="E91" s="112"/>
      <c r="F91" s="113"/>
      <c r="G91" s="112"/>
      <c r="H91" s="118"/>
      <c r="I91" s="180"/>
      <c r="J91" s="116"/>
      <c r="K91" s="118"/>
      <c r="L91" s="118"/>
      <c r="M91" s="118"/>
      <c r="N91" s="118"/>
      <c r="O91" s="116"/>
      <c r="P91" s="116"/>
      <c r="Q91" s="116"/>
      <c r="R91" s="112"/>
      <c r="S91" s="112"/>
      <c r="T91" s="123"/>
      <c r="U91" s="10"/>
      <c r="X91" s="112"/>
    </row>
    <row r="92" spans="1:27" outlineLevel="5" x14ac:dyDescent="0.2">
      <c r="A92" s="233" t="s">
        <v>38</v>
      </c>
      <c r="B92" s="234"/>
      <c r="C92" s="234"/>
      <c r="D92" s="235"/>
      <c r="E92" s="241" t="s">
        <v>1</v>
      </c>
      <c r="F92" s="236" t="s">
        <v>248</v>
      </c>
      <c r="G92" s="235"/>
      <c r="H92" s="237">
        <v>0</v>
      </c>
      <c r="I92" s="238"/>
      <c r="J92" s="239"/>
      <c r="K92" s="240"/>
      <c r="L92" s="240"/>
      <c r="M92" s="240"/>
      <c r="N92" s="240"/>
      <c r="O92" s="239"/>
      <c r="P92" s="239"/>
      <c r="Q92" s="239"/>
      <c r="R92" s="235"/>
      <c r="S92" s="235"/>
      <c r="T92" s="234"/>
      <c r="U92" s="7"/>
      <c r="V92" s="10"/>
      <c r="W92" s="10"/>
      <c r="X92" s="112"/>
    </row>
    <row r="93" spans="1:27" outlineLevel="5" x14ac:dyDescent="0.2">
      <c r="A93" s="233" t="s">
        <v>38</v>
      </c>
      <c r="B93" s="234"/>
      <c r="C93" s="234"/>
      <c r="D93" s="235"/>
      <c r="E93" s="241"/>
      <c r="F93" s="236" t="s">
        <v>300</v>
      </c>
      <c r="G93" s="235"/>
      <c r="H93" s="237">
        <v>18.600000000000001</v>
      </c>
      <c r="I93" s="238"/>
      <c r="J93" s="239"/>
      <c r="K93" s="240"/>
      <c r="L93" s="240"/>
      <c r="M93" s="240"/>
      <c r="N93" s="240"/>
      <c r="O93" s="239"/>
      <c r="P93" s="239"/>
      <c r="Q93" s="239"/>
      <c r="R93" s="235"/>
      <c r="S93" s="235"/>
      <c r="T93" s="234"/>
      <c r="U93" s="7"/>
      <c r="V93" s="10"/>
      <c r="W93" s="10"/>
      <c r="X93" s="112"/>
    </row>
    <row r="94" spans="1:27" ht="7.5" customHeight="1" outlineLevel="5" x14ac:dyDescent="0.2">
      <c r="B94" s="123"/>
      <c r="C94" s="125"/>
      <c r="D94" s="112"/>
      <c r="E94" s="112"/>
      <c r="F94" s="179"/>
      <c r="G94" s="112"/>
      <c r="H94" s="118"/>
      <c r="I94" s="180"/>
      <c r="J94" s="116"/>
      <c r="K94" s="118"/>
      <c r="L94" s="118"/>
      <c r="M94" s="118"/>
      <c r="N94" s="118"/>
      <c r="O94" s="116"/>
      <c r="P94" s="116"/>
      <c r="Q94" s="116"/>
      <c r="R94" s="112"/>
      <c r="S94" s="112"/>
      <c r="T94" s="123"/>
      <c r="U94" s="10"/>
      <c r="X94" s="112"/>
    </row>
    <row r="95" spans="1:27" outlineLevel="4" x14ac:dyDescent="0.2">
      <c r="A95" s="2" t="s">
        <v>41</v>
      </c>
      <c r="B95" s="217"/>
      <c r="C95" s="218">
        <v>14</v>
      </c>
      <c r="D95" s="219" t="s">
        <v>242</v>
      </c>
      <c r="E95" s="220" t="s">
        <v>301</v>
      </c>
      <c r="F95" s="221" t="s">
        <v>302</v>
      </c>
      <c r="G95" s="219" t="s">
        <v>303</v>
      </c>
      <c r="H95" s="222">
        <v>3</v>
      </c>
      <c r="I95" s="223"/>
      <c r="J95" s="224">
        <f>H95*I95</f>
        <v>0</v>
      </c>
      <c r="K95" s="222">
        <v>4.2100000000000002E-3</v>
      </c>
      <c r="L95" s="222">
        <f>H95*K95</f>
        <v>1.2630000000000001E-2</v>
      </c>
      <c r="M95" s="222"/>
      <c r="N95" s="222">
        <f>H95*M95</f>
        <v>0</v>
      </c>
      <c r="O95" s="224">
        <v>21</v>
      </c>
      <c r="P95" s="224">
        <f>J95*(O95/100)</f>
        <v>0</v>
      </c>
      <c r="Q95" s="224">
        <f>J95+P95</f>
        <v>0</v>
      </c>
      <c r="R95" s="220"/>
      <c r="S95" s="220" t="s">
        <v>246</v>
      </c>
      <c r="T95" s="225">
        <v>1</v>
      </c>
      <c r="U95" s="10"/>
      <c r="V95" s="10"/>
      <c r="W95" s="10"/>
      <c r="X95" s="112"/>
    </row>
    <row r="96" spans="1:27" outlineLevel="5" x14ac:dyDescent="0.2">
      <c r="A96" s="226" t="s">
        <v>37</v>
      </c>
      <c r="B96" s="227"/>
      <c r="C96" s="227"/>
      <c r="D96" s="228"/>
      <c r="E96" s="232" t="s">
        <v>0</v>
      </c>
      <c r="F96" s="253" t="s">
        <v>304</v>
      </c>
      <c r="G96" s="253"/>
      <c r="H96" s="254"/>
      <c r="I96" s="255"/>
      <c r="J96" s="256"/>
      <c r="K96" s="230"/>
      <c r="L96" s="230"/>
      <c r="M96" s="230"/>
      <c r="N96" s="230"/>
      <c r="O96" s="231"/>
      <c r="P96" s="231"/>
      <c r="Q96" s="231"/>
      <c r="R96" s="228"/>
      <c r="S96" s="228"/>
      <c r="T96" s="227"/>
      <c r="U96" s="7"/>
      <c r="V96" s="10"/>
      <c r="W96" s="10"/>
      <c r="X96" s="229" t="str">
        <f>F96</f>
        <v>Omítka tenkovrstvá jednotlivých malých ploch silikátová, akrylátová, silikonová nebo silikonsilikátová stěn, plochy jednotlivě přes 0,5 do 1,0 m2</v>
      </c>
      <c r="Y96" s="8"/>
      <c r="AA96" s="11"/>
    </row>
    <row r="97" spans="1:27" ht="7.5" customHeight="1" outlineLevel="5" x14ac:dyDescent="0.2">
      <c r="A97" s="13"/>
      <c r="B97" s="123"/>
      <c r="C97" s="123"/>
      <c r="D97" s="112"/>
      <c r="E97" s="112"/>
      <c r="F97" s="113"/>
      <c r="G97" s="112"/>
      <c r="H97" s="118"/>
      <c r="I97" s="180"/>
      <c r="J97" s="116"/>
      <c r="K97" s="118"/>
      <c r="L97" s="118"/>
      <c r="M97" s="118"/>
      <c r="N97" s="118"/>
      <c r="O97" s="116"/>
      <c r="P97" s="116"/>
      <c r="Q97" s="116"/>
      <c r="R97" s="112"/>
      <c r="S97" s="112"/>
      <c r="T97" s="123"/>
      <c r="U97" s="10"/>
      <c r="X97" s="112"/>
    </row>
    <row r="98" spans="1:27" outlineLevel="5" x14ac:dyDescent="0.2">
      <c r="A98" s="233" t="s">
        <v>38</v>
      </c>
      <c r="B98" s="234"/>
      <c r="C98" s="234"/>
      <c r="D98" s="235"/>
      <c r="E98" s="241" t="s">
        <v>1</v>
      </c>
      <c r="F98" s="236" t="s">
        <v>248</v>
      </c>
      <c r="G98" s="235"/>
      <c r="H98" s="237">
        <v>0</v>
      </c>
      <c r="I98" s="238"/>
      <c r="J98" s="239"/>
      <c r="K98" s="240"/>
      <c r="L98" s="240"/>
      <c r="M98" s="240"/>
      <c r="N98" s="240"/>
      <c r="O98" s="239"/>
      <c r="P98" s="239"/>
      <c r="Q98" s="239"/>
      <c r="R98" s="235"/>
      <c r="S98" s="235"/>
      <c r="T98" s="234"/>
      <c r="U98" s="7"/>
      <c r="V98" s="10"/>
      <c r="W98" s="10"/>
      <c r="X98" s="112"/>
    </row>
    <row r="99" spans="1:27" outlineLevel="5" x14ac:dyDescent="0.2">
      <c r="A99" s="233" t="s">
        <v>38</v>
      </c>
      <c r="B99" s="234"/>
      <c r="C99" s="234"/>
      <c r="D99" s="235"/>
      <c r="E99" s="241"/>
      <c r="F99" s="236" t="s">
        <v>305</v>
      </c>
      <c r="G99" s="235"/>
      <c r="H99" s="237">
        <v>3</v>
      </c>
      <c r="I99" s="238"/>
      <c r="J99" s="239"/>
      <c r="K99" s="240"/>
      <c r="L99" s="240"/>
      <c r="M99" s="240"/>
      <c r="N99" s="240"/>
      <c r="O99" s="239"/>
      <c r="P99" s="239"/>
      <c r="Q99" s="239"/>
      <c r="R99" s="235"/>
      <c r="S99" s="235"/>
      <c r="T99" s="234"/>
      <c r="U99" s="7"/>
      <c r="V99" s="10"/>
      <c r="W99" s="10"/>
      <c r="X99" s="112"/>
    </row>
    <row r="100" spans="1:27" ht="7.5" customHeight="1" outlineLevel="5" x14ac:dyDescent="0.2">
      <c r="B100" s="123"/>
      <c r="C100" s="125"/>
      <c r="D100" s="112"/>
      <c r="E100" s="112"/>
      <c r="F100" s="179"/>
      <c r="G100" s="112"/>
      <c r="H100" s="118"/>
      <c r="I100" s="180"/>
      <c r="J100" s="116"/>
      <c r="K100" s="118"/>
      <c r="L100" s="118"/>
      <c r="M100" s="118"/>
      <c r="N100" s="118"/>
      <c r="O100" s="116"/>
      <c r="P100" s="116"/>
      <c r="Q100" s="116"/>
      <c r="R100" s="112"/>
      <c r="S100" s="112"/>
      <c r="T100" s="123"/>
      <c r="U100" s="10"/>
      <c r="X100" s="112"/>
    </row>
    <row r="101" spans="1:27" outlineLevel="4" x14ac:dyDescent="0.2">
      <c r="A101" s="2" t="s">
        <v>41</v>
      </c>
      <c r="B101" s="217"/>
      <c r="C101" s="218">
        <v>15</v>
      </c>
      <c r="D101" s="219" t="s">
        <v>242</v>
      </c>
      <c r="E101" s="220" t="s">
        <v>306</v>
      </c>
      <c r="F101" s="221" t="s">
        <v>307</v>
      </c>
      <c r="G101" s="219" t="s">
        <v>253</v>
      </c>
      <c r="H101" s="222">
        <v>9.1200000000000003E-2</v>
      </c>
      <c r="I101" s="223"/>
      <c r="J101" s="224">
        <f>H101*I101</f>
        <v>0</v>
      </c>
      <c r="K101" s="222">
        <v>2.5018699999999998</v>
      </c>
      <c r="L101" s="222">
        <f>H101*K101</f>
        <v>0.228170544</v>
      </c>
      <c r="M101" s="222"/>
      <c r="N101" s="222">
        <f>H101*M101</f>
        <v>0</v>
      </c>
      <c r="O101" s="224">
        <v>21</v>
      </c>
      <c r="P101" s="224">
        <f>J101*(O101/100)</f>
        <v>0</v>
      </c>
      <c r="Q101" s="224">
        <f>J101+P101</f>
        <v>0</v>
      </c>
      <c r="R101" s="220"/>
      <c r="S101" s="220" t="s">
        <v>246</v>
      </c>
      <c r="T101" s="225">
        <v>1</v>
      </c>
      <c r="U101" s="10"/>
      <c r="V101" s="10"/>
      <c r="W101" s="10"/>
      <c r="X101" s="112"/>
    </row>
    <row r="102" spans="1:27" outlineLevel="5" x14ac:dyDescent="0.2">
      <c r="A102" s="226" t="s">
        <v>37</v>
      </c>
      <c r="B102" s="227"/>
      <c r="C102" s="227"/>
      <c r="D102" s="228"/>
      <c r="E102" s="232" t="s">
        <v>0</v>
      </c>
      <c r="F102" s="253" t="s">
        <v>308</v>
      </c>
      <c r="G102" s="253"/>
      <c r="H102" s="254"/>
      <c r="I102" s="255"/>
      <c r="J102" s="256"/>
      <c r="K102" s="230"/>
      <c r="L102" s="230"/>
      <c r="M102" s="230"/>
      <c r="N102" s="230"/>
      <c r="O102" s="231"/>
      <c r="P102" s="231"/>
      <c r="Q102" s="231"/>
      <c r="R102" s="228"/>
      <c r="S102" s="228"/>
      <c r="T102" s="227"/>
      <c r="U102" s="7"/>
      <c r="V102" s="10"/>
      <c r="W102" s="10"/>
      <c r="X102" s="229" t="str">
        <f>F102</f>
        <v>Doplnění dosavadních mazanin prostým betonem s dodáním hmot, bez potěru, plochy jednotlivě do 1 m2 a tl. přes 80 mm</v>
      </c>
      <c r="Y102" s="8"/>
      <c r="AA102" s="11"/>
    </row>
    <row r="103" spans="1:27" ht="7.5" customHeight="1" outlineLevel="5" x14ac:dyDescent="0.2">
      <c r="A103" s="13"/>
      <c r="B103" s="123"/>
      <c r="C103" s="123"/>
      <c r="D103" s="112"/>
      <c r="E103" s="112"/>
      <c r="F103" s="113"/>
      <c r="G103" s="112"/>
      <c r="H103" s="118"/>
      <c r="I103" s="180"/>
      <c r="J103" s="116"/>
      <c r="K103" s="118"/>
      <c r="L103" s="118"/>
      <c r="M103" s="118"/>
      <c r="N103" s="118"/>
      <c r="O103" s="116"/>
      <c r="P103" s="116"/>
      <c r="Q103" s="116"/>
      <c r="R103" s="112"/>
      <c r="S103" s="112"/>
      <c r="T103" s="123"/>
      <c r="U103" s="10"/>
      <c r="X103" s="112"/>
    </row>
    <row r="104" spans="1:27" outlineLevel="5" x14ac:dyDescent="0.2">
      <c r="A104" s="233" t="s">
        <v>38</v>
      </c>
      <c r="B104" s="234"/>
      <c r="C104" s="234"/>
      <c r="D104" s="235"/>
      <c r="E104" s="241" t="s">
        <v>1</v>
      </c>
      <c r="F104" s="236" t="s">
        <v>248</v>
      </c>
      <c r="G104" s="235"/>
      <c r="H104" s="237">
        <v>0</v>
      </c>
      <c r="I104" s="238"/>
      <c r="J104" s="239"/>
      <c r="K104" s="240"/>
      <c r="L104" s="240"/>
      <c r="M104" s="240"/>
      <c r="N104" s="240"/>
      <c r="O104" s="239"/>
      <c r="P104" s="239"/>
      <c r="Q104" s="239"/>
      <c r="R104" s="235"/>
      <c r="S104" s="235"/>
      <c r="T104" s="234"/>
      <c r="U104" s="7"/>
      <c r="V104" s="10"/>
      <c r="W104" s="10"/>
      <c r="X104" s="112"/>
    </row>
    <row r="105" spans="1:27" outlineLevel="5" x14ac:dyDescent="0.2">
      <c r="A105" s="233" t="s">
        <v>38</v>
      </c>
      <c r="B105" s="234"/>
      <c r="C105" s="234"/>
      <c r="D105" s="235"/>
      <c r="E105" s="241"/>
      <c r="F105" s="236" t="s">
        <v>309</v>
      </c>
      <c r="G105" s="235"/>
      <c r="H105" s="237">
        <v>9.1200000000000003E-2</v>
      </c>
      <c r="I105" s="238"/>
      <c r="J105" s="239"/>
      <c r="K105" s="240"/>
      <c r="L105" s="240"/>
      <c r="M105" s="240"/>
      <c r="N105" s="240"/>
      <c r="O105" s="239"/>
      <c r="P105" s="239"/>
      <c r="Q105" s="239"/>
      <c r="R105" s="235"/>
      <c r="S105" s="235"/>
      <c r="T105" s="234"/>
      <c r="U105" s="7"/>
      <c r="V105" s="10"/>
      <c r="W105" s="10"/>
      <c r="X105" s="112"/>
    </row>
    <row r="106" spans="1:27" ht="7.5" customHeight="1" outlineLevel="5" x14ac:dyDescent="0.2">
      <c r="B106" s="123"/>
      <c r="C106" s="125"/>
      <c r="D106" s="112"/>
      <c r="E106" s="112"/>
      <c r="F106" s="179"/>
      <c r="G106" s="112"/>
      <c r="H106" s="118"/>
      <c r="I106" s="180"/>
      <c r="J106" s="116"/>
      <c r="K106" s="118"/>
      <c r="L106" s="118"/>
      <c r="M106" s="118"/>
      <c r="N106" s="118"/>
      <c r="O106" s="116"/>
      <c r="P106" s="116"/>
      <c r="Q106" s="116"/>
      <c r="R106" s="112"/>
      <c r="S106" s="112"/>
      <c r="T106" s="123"/>
      <c r="U106" s="10"/>
      <c r="X106" s="112"/>
    </row>
    <row r="107" spans="1:27" outlineLevel="4" x14ac:dyDescent="0.2">
      <c r="A107" s="2" t="s">
        <v>41</v>
      </c>
      <c r="B107" s="217"/>
      <c r="C107" s="218">
        <v>16</v>
      </c>
      <c r="D107" s="219" t="s">
        <v>242</v>
      </c>
      <c r="E107" s="220" t="s">
        <v>310</v>
      </c>
      <c r="F107" s="221" t="s">
        <v>311</v>
      </c>
      <c r="G107" s="219" t="s">
        <v>253</v>
      </c>
      <c r="H107" s="222">
        <v>0.15</v>
      </c>
      <c r="I107" s="223"/>
      <c r="J107" s="224">
        <f>H107*I107</f>
        <v>0</v>
      </c>
      <c r="K107" s="222">
        <v>2.5018699999999998</v>
      </c>
      <c r="L107" s="222">
        <f>H107*K107</f>
        <v>0.37528049999999996</v>
      </c>
      <c r="M107" s="222"/>
      <c r="N107" s="222">
        <f>H107*M107</f>
        <v>0</v>
      </c>
      <c r="O107" s="224">
        <v>21</v>
      </c>
      <c r="P107" s="224">
        <f>J107*(O107/100)</f>
        <v>0</v>
      </c>
      <c r="Q107" s="224">
        <f>J107+P107</f>
        <v>0</v>
      </c>
      <c r="R107" s="220"/>
      <c r="S107" s="220" t="s">
        <v>246</v>
      </c>
      <c r="T107" s="225">
        <v>1</v>
      </c>
      <c r="U107" s="10"/>
      <c r="V107" s="10"/>
      <c r="W107" s="10"/>
      <c r="X107" s="112"/>
    </row>
    <row r="108" spans="1:27" outlineLevel="5" x14ac:dyDescent="0.2">
      <c r="A108" s="226" t="s">
        <v>37</v>
      </c>
      <c r="B108" s="227"/>
      <c r="C108" s="227"/>
      <c r="D108" s="228"/>
      <c r="E108" s="232" t="s">
        <v>0</v>
      </c>
      <c r="F108" s="253" t="s">
        <v>312</v>
      </c>
      <c r="G108" s="253"/>
      <c r="H108" s="254"/>
      <c r="I108" s="255"/>
      <c r="J108" s="256"/>
      <c r="K108" s="230"/>
      <c r="L108" s="230"/>
      <c r="M108" s="230"/>
      <c r="N108" s="230"/>
      <c r="O108" s="231"/>
      <c r="P108" s="231"/>
      <c r="Q108" s="231"/>
      <c r="R108" s="228"/>
      <c r="S108" s="228"/>
      <c r="T108" s="227"/>
      <c r="U108" s="7"/>
      <c r="V108" s="10"/>
      <c r="W108" s="10"/>
      <c r="X108" s="229" t="str">
        <f>F108</f>
        <v>Doplnění dosavadních mazanin prostým betonem s dodáním hmot, bez potěru, plochy jednotlivě rýh v dosavadních mazaninách</v>
      </c>
      <c r="Y108" s="8"/>
      <c r="AA108" s="11"/>
    </row>
    <row r="109" spans="1:27" ht="7.5" customHeight="1" outlineLevel="5" x14ac:dyDescent="0.2">
      <c r="A109" s="13"/>
      <c r="B109" s="123"/>
      <c r="C109" s="123"/>
      <c r="D109" s="112"/>
      <c r="E109" s="112"/>
      <c r="F109" s="113"/>
      <c r="G109" s="112"/>
      <c r="H109" s="118"/>
      <c r="I109" s="180"/>
      <c r="J109" s="116"/>
      <c r="K109" s="118"/>
      <c r="L109" s="118"/>
      <c r="M109" s="118"/>
      <c r="N109" s="118"/>
      <c r="O109" s="116"/>
      <c r="P109" s="116"/>
      <c r="Q109" s="116"/>
      <c r="R109" s="112"/>
      <c r="S109" s="112"/>
      <c r="T109" s="123"/>
      <c r="U109" s="10"/>
      <c r="X109" s="112"/>
    </row>
    <row r="110" spans="1:27" outlineLevel="5" x14ac:dyDescent="0.2">
      <c r="A110" s="233" t="s">
        <v>38</v>
      </c>
      <c r="B110" s="234"/>
      <c r="C110" s="234"/>
      <c r="D110" s="235"/>
      <c r="E110" s="241" t="s">
        <v>1</v>
      </c>
      <c r="F110" s="236" t="s">
        <v>248</v>
      </c>
      <c r="G110" s="235"/>
      <c r="H110" s="237">
        <v>0</v>
      </c>
      <c r="I110" s="238"/>
      <c r="J110" s="239"/>
      <c r="K110" s="240"/>
      <c r="L110" s="240"/>
      <c r="M110" s="240"/>
      <c r="N110" s="240"/>
      <c r="O110" s="239"/>
      <c r="P110" s="239"/>
      <c r="Q110" s="239"/>
      <c r="R110" s="235"/>
      <c r="S110" s="235"/>
      <c r="T110" s="234"/>
      <c r="U110" s="7"/>
      <c r="V110" s="10"/>
      <c r="W110" s="10"/>
      <c r="X110" s="112"/>
    </row>
    <row r="111" spans="1:27" outlineLevel="5" x14ac:dyDescent="0.2">
      <c r="A111" s="233" t="s">
        <v>38</v>
      </c>
      <c r="B111" s="234"/>
      <c r="C111" s="234"/>
      <c r="D111" s="235"/>
      <c r="E111" s="241"/>
      <c r="F111" s="236" t="s">
        <v>313</v>
      </c>
      <c r="G111" s="235"/>
      <c r="H111" s="237">
        <v>0.15</v>
      </c>
      <c r="I111" s="238"/>
      <c r="J111" s="239"/>
      <c r="K111" s="240"/>
      <c r="L111" s="240"/>
      <c r="M111" s="240"/>
      <c r="N111" s="240"/>
      <c r="O111" s="239"/>
      <c r="P111" s="239"/>
      <c r="Q111" s="239"/>
      <c r="R111" s="235"/>
      <c r="S111" s="235"/>
      <c r="T111" s="234"/>
      <c r="U111" s="7"/>
      <c r="V111" s="10"/>
      <c r="W111" s="10"/>
      <c r="X111" s="112"/>
    </row>
    <row r="112" spans="1:27" ht="7.5" customHeight="1" outlineLevel="5" x14ac:dyDescent="0.2">
      <c r="B112" s="123"/>
      <c r="C112" s="125"/>
      <c r="D112" s="112"/>
      <c r="E112" s="112"/>
      <c r="F112" s="179"/>
      <c r="G112" s="112"/>
      <c r="H112" s="118"/>
      <c r="I112" s="180"/>
      <c r="J112" s="116"/>
      <c r="K112" s="118"/>
      <c r="L112" s="118"/>
      <c r="M112" s="118"/>
      <c r="N112" s="118"/>
      <c r="O112" s="116"/>
      <c r="P112" s="116"/>
      <c r="Q112" s="116"/>
      <c r="R112" s="112"/>
      <c r="S112" s="112"/>
      <c r="T112" s="123"/>
      <c r="U112" s="10"/>
      <c r="X112" s="112"/>
    </row>
    <row r="113" spans="1:27" outlineLevel="4" x14ac:dyDescent="0.2">
      <c r="A113" s="2" t="s">
        <v>41</v>
      </c>
      <c r="B113" s="217"/>
      <c r="C113" s="218">
        <v>17</v>
      </c>
      <c r="D113" s="219" t="s">
        <v>242</v>
      </c>
      <c r="E113" s="220" t="s">
        <v>314</v>
      </c>
      <c r="F113" s="221" t="s">
        <v>315</v>
      </c>
      <c r="G113" s="219" t="s">
        <v>316</v>
      </c>
      <c r="H113" s="222">
        <v>1.0404E-2</v>
      </c>
      <c r="I113" s="223"/>
      <c r="J113" s="224">
        <f>H113*I113</f>
        <v>0</v>
      </c>
      <c r="K113" s="222">
        <v>1.06277</v>
      </c>
      <c r="L113" s="222">
        <f>H113*K113</f>
        <v>1.1057059080000001E-2</v>
      </c>
      <c r="M113" s="222"/>
      <c r="N113" s="222">
        <f>H113*M113</f>
        <v>0</v>
      </c>
      <c r="O113" s="224">
        <v>21</v>
      </c>
      <c r="P113" s="224">
        <f>J113*(O113/100)</f>
        <v>0</v>
      </c>
      <c r="Q113" s="224">
        <f>J113+P113</f>
        <v>0</v>
      </c>
      <c r="R113" s="220"/>
      <c r="S113" s="220" t="s">
        <v>246</v>
      </c>
      <c r="T113" s="225">
        <v>1</v>
      </c>
      <c r="U113" s="10"/>
      <c r="V113" s="10"/>
      <c r="W113" s="10"/>
      <c r="X113" s="112"/>
    </row>
    <row r="114" spans="1:27" outlineLevel="5" x14ac:dyDescent="0.2">
      <c r="A114" s="226" t="s">
        <v>37</v>
      </c>
      <c r="B114" s="227"/>
      <c r="C114" s="227"/>
      <c r="D114" s="228"/>
      <c r="E114" s="232" t="s">
        <v>0</v>
      </c>
      <c r="F114" s="253" t="s">
        <v>317</v>
      </c>
      <c r="G114" s="253"/>
      <c r="H114" s="254"/>
      <c r="I114" s="255"/>
      <c r="J114" s="256"/>
      <c r="K114" s="230"/>
      <c r="L114" s="230"/>
      <c r="M114" s="230"/>
      <c r="N114" s="230"/>
      <c r="O114" s="231"/>
      <c r="P114" s="231"/>
      <c r="Q114" s="231"/>
      <c r="R114" s="228"/>
      <c r="S114" s="228"/>
      <c r="T114" s="227"/>
      <c r="U114" s="7"/>
      <c r="V114" s="10"/>
      <c r="W114" s="10"/>
      <c r="X114" s="229" t="str">
        <f>F114</f>
        <v>Výztuž mazanin ze svařovaných sítí z drátů typu KARI</v>
      </c>
      <c r="Y114" s="8"/>
      <c r="AA114" s="11"/>
    </row>
    <row r="115" spans="1:27" ht="7.5" customHeight="1" outlineLevel="5" x14ac:dyDescent="0.2">
      <c r="A115" s="13"/>
      <c r="B115" s="123"/>
      <c r="C115" s="123"/>
      <c r="D115" s="112"/>
      <c r="E115" s="112"/>
      <c r="F115" s="113"/>
      <c r="G115" s="112"/>
      <c r="H115" s="118"/>
      <c r="I115" s="180"/>
      <c r="J115" s="116"/>
      <c r="K115" s="118"/>
      <c r="L115" s="118"/>
      <c r="M115" s="118"/>
      <c r="N115" s="118"/>
      <c r="O115" s="116"/>
      <c r="P115" s="116"/>
      <c r="Q115" s="116"/>
      <c r="R115" s="112"/>
      <c r="S115" s="112"/>
      <c r="T115" s="123"/>
      <c r="U115" s="10"/>
      <c r="X115" s="112"/>
    </row>
    <row r="116" spans="1:27" outlineLevel="5" x14ac:dyDescent="0.2">
      <c r="A116" s="233" t="s">
        <v>38</v>
      </c>
      <c r="B116" s="234"/>
      <c r="C116" s="234"/>
      <c r="D116" s="235"/>
      <c r="E116" s="241" t="s">
        <v>1</v>
      </c>
      <c r="F116" s="236" t="s">
        <v>318</v>
      </c>
      <c r="G116" s="235"/>
      <c r="H116" s="237">
        <v>0</v>
      </c>
      <c r="I116" s="238"/>
      <c r="J116" s="239"/>
      <c r="K116" s="240"/>
      <c r="L116" s="240"/>
      <c r="M116" s="240"/>
      <c r="N116" s="240"/>
      <c r="O116" s="239"/>
      <c r="P116" s="239"/>
      <c r="Q116" s="239"/>
      <c r="R116" s="235"/>
      <c r="S116" s="235"/>
      <c r="T116" s="234"/>
      <c r="U116" s="7"/>
      <c r="V116" s="10"/>
      <c r="W116" s="10"/>
      <c r="X116" s="112"/>
    </row>
    <row r="117" spans="1:27" outlineLevel="5" x14ac:dyDescent="0.2">
      <c r="A117" s="233" t="s">
        <v>38</v>
      </c>
      <c r="B117" s="234"/>
      <c r="C117" s="234"/>
      <c r="D117" s="235"/>
      <c r="E117" s="241"/>
      <c r="F117" s="236" t="s">
        <v>248</v>
      </c>
      <c r="G117" s="235"/>
      <c r="H117" s="237">
        <v>0</v>
      </c>
      <c r="I117" s="238"/>
      <c r="J117" s="239"/>
      <c r="K117" s="240"/>
      <c r="L117" s="240"/>
      <c r="M117" s="240"/>
      <c r="N117" s="240"/>
      <c r="O117" s="239"/>
      <c r="P117" s="239"/>
      <c r="Q117" s="239"/>
      <c r="R117" s="235"/>
      <c r="S117" s="235"/>
      <c r="T117" s="234"/>
      <c r="U117" s="7"/>
      <c r="V117" s="10"/>
      <c r="W117" s="10"/>
      <c r="X117" s="112"/>
    </row>
    <row r="118" spans="1:27" outlineLevel="5" x14ac:dyDescent="0.2">
      <c r="A118" s="233" t="s">
        <v>38</v>
      </c>
      <c r="B118" s="234"/>
      <c r="C118" s="234"/>
      <c r="D118" s="235"/>
      <c r="E118" s="241"/>
      <c r="F118" s="236" t="s">
        <v>319</v>
      </c>
      <c r="G118" s="235"/>
      <c r="H118" s="237">
        <v>1.0404E-2</v>
      </c>
      <c r="I118" s="238"/>
      <c r="J118" s="239"/>
      <c r="K118" s="240"/>
      <c r="L118" s="240"/>
      <c r="M118" s="240"/>
      <c r="N118" s="240"/>
      <c r="O118" s="239"/>
      <c r="P118" s="239"/>
      <c r="Q118" s="239"/>
      <c r="R118" s="235"/>
      <c r="S118" s="235"/>
      <c r="T118" s="234"/>
      <c r="U118" s="7"/>
      <c r="V118" s="10"/>
      <c r="W118" s="10"/>
      <c r="X118" s="112"/>
    </row>
    <row r="119" spans="1:27" ht="7.5" customHeight="1" outlineLevel="5" x14ac:dyDescent="0.2">
      <c r="B119" s="123"/>
      <c r="C119" s="125"/>
      <c r="D119" s="112"/>
      <c r="E119" s="112"/>
      <c r="F119" s="179"/>
      <c r="G119" s="112"/>
      <c r="H119" s="118"/>
      <c r="I119" s="180"/>
      <c r="J119" s="116"/>
      <c r="K119" s="118"/>
      <c r="L119" s="118"/>
      <c r="M119" s="118"/>
      <c r="N119" s="118"/>
      <c r="O119" s="116"/>
      <c r="P119" s="116"/>
      <c r="Q119" s="116"/>
      <c r="R119" s="112"/>
      <c r="S119" s="112"/>
      <c r="T119" s="123"/>
      <c r="U119" s="10"/>
      <c r="X119" s="112"/>
    </row>
    <row r="120" spans="1:27" outlineLevel="4" x14ac:dyDescent="0.2">
      <c r="A120" s="2" t="s">
        <v>41</v>
      </c>
      <c r="B120" s="217"/>
      <c r="C120" s="218">
        <v>18</v>
      </c>
      <c r="D120" s="219" t="s">
        <v>242</v>
      </c>
      <c r="E120" s="220" t="s">
        <v>320</v>
      </c>
      <c r="F120" s="221" t="s">
        <v>321</v>
      </c>
      <c r="G120" s="219" t="s">
        <v>245</v>
      </c>
      <c r="H120" s="222">
        <v>2.1760000000000002</v>
      </c>
      <c r="I120" s="223"/>
      <c r="J120" s="224">
        <f>H120*I120</f>
        <v>0</v>
      </c>
      <c r="K120" s="222">
        <v>2.6339999999999999E-2</v>
      </c>
      <c r="L120" s="222">
        <f>H120*K120</f>
        <v>5.731584E-2</v>
      </c>
      <c r="M120" s="222"/>
      <c r="N120" s="222">
        <f>H120*M120</f>
        <v>0</v>
      </c>
      <c r="O120" s="224">
        <v>21</v>
      </c>
      <c r="P120" s="224">
        <f>J120*(O120/100)</f>
        <v>0</v>
      </c>
      <c r="Q120" s="224">
        <f>J120+P120</f>
        <v>0</v>
      </c>
      <c r="R120" s="220"/>
      <c r="S120" s="220" t="s">
        <v>246</v>
      </c>
      <c r="T120" s="225">
        <v>1</v>
      </c>
      <c r="U120" s="10"/>
      <c r="V120" s="10"/>
      <c r="W120" s="10"/>
      <c r="X120" s="112"/>
    </row>
    <row r="121" spans="1:27" ht="22.5" outlineLevel="5" x14ac:dyDescent="0.2">
      <c r="A121" s="226" t="s">
        <v>37</v>
      </c>
      <c r="B121" s="227"/>
      <c r="C121" s="227"/>
      <c r="D121" s="228"/>
      <c r="E121" s="232" t="s">
        <v>0</v>
      </c>
      <c r="F121" s="253" t="s">
        <v>322</v>
      </c>
      <c r="G121" s="253"/>
      <c r="H121" s="254"/>
      <c r="I121" s="255"/>
      <c r="J121" s="256"/>
      <c r="K121" s="230"/>
      <c r="L121" s="230"/>
      <c r="M121" s="230"/>
      <c r="N121" s="230"/>
      <c r="O121" s="231"/>
      <c r="P121" s="231"/>
      <c r="Q121" s="231"/>
      <c r="R121" s="228"/>
      <c r="S121" s="228"/>
      <c r="T121" s="227"/>
      <c r="U121" s="7"/>
      <c r="V121" s="10"/>
      <c r="W121" s="10"/>
      <c r="X121" s="229" t="str">
        <f>F121</f>
        <v>Doplnění cementového potěru na mazaninách a betonových podkladech (s dodáním hmot), hlazeného dřevěným nebo ocelovým hladítkem, plochy jednotlivě do 1 m2 a tl. do 10 mm</v>
      </c>
      <c r="Y121" s="8"/>
      <c r="AA121" s="11"/>
    </row>
    <row r="122" spans="1:27" ht="7.5" customHeight="1" outlineLevel="5" x14ac:dyDescent="0.2">
      <c r="A122" s="13"/>
      <c r="B122" s="123"/>
      <c r="C122" s="123"/>
      <c r="D122" s="112"/>
      <c r="E122" s="112"/>
      <c r="F122" s="113"/>
      <c r="G122" s="112"/>
      <c r="H122" s="118"/>
      <c r="I122" s="180"/>
      <c r="J122" s="116"/>
      <c r="K122" s="118"/>
      <c r="L122" s="118"/>
      <c r="M122" s="118"/>
      <c r="N122" s="118"/>
      <c r="O122" s="116"/>
      <c r="P122" s="116"/>
      <c r="Q122" s="116"/>
      <c r="R122" s="112"/>
      <c r="S122" s="112"/>
      <c r="T122" s="123"/>
      <c r="U122" s="10"/>
      <c r="X122" s="112"/>
    </row>
    <row r="123" spans="1:27" outlineLevel="5" x14ac:dyDescent="0.2">
      <c r="A123" s="233" t="s">
        <v>38</v>
      </c>
      <c r="B123" s="234"/>
      <c r="C123" s="234"/>
      <c r="D123" s="235"/>
      <c r="E123" s="241" t="s">
        <v>1</v>
      </c>
      <c r="F123" s="236" t="s">
        <v>248</v>
      </c>
      <c r="G123" s="235"/>
      <c r="H123" s="237">
        <v>0</v>
      </c>
      <c r="I123" s="238"/>
      <c r="J123" s="239"/>
      <c r="K123" s="240"/>
      <c r="L123" s="240"/>
      <c r="M123" s="240"/>
      <c r="N123" s="240"/>
      <c r="O123" s="239"/>
      <c r="P123" s="239"/>
      <c r="Q123" s="239"/>
      <c r="R123" s="235"/>
      <c r="S123" s="235"/>
      <c r="T123" s="234"/>
      <c r="U123" s="7"/>
      <c r="V123" s="10"/>
      <c r="W123" s="10"/>
      <c r="X123" s="112"/>
    </row>
    <row r="124" spans="1:27" outlineLevel="5" x14ac:dyDescent="0.2">
      <c r="A124" s="233" t="s">
        <v>38</v>
      </c>
      <c r="B124" s="234"/>
      <c r="C124" s="234"/>
      <c r="D124" s="235"/>
      <c r="E124" s="241"/>
      <c r="F124" s="236" t="s">
        <v>323</v>
      </c>
      <c r="G124" s="235"/>
      <c r="H124" s="237">
        <v>0.45599999999999996</v>
      </c>
      <c r="I124" s="238"/>
      <c r="J124" s="239"/>
      <c r="K124" s="240"/>
      <c r="L124" s="240"/>
      <c r="M124" s="240"/>
      <c r="N124" s="240"/>
      <c r="O124" s="239"/>
      <c r="P124" s="239"/>
      <c r="Q124" s="239"/>
      <c r="R124" s="235"/>
      <c r="S124" s="235"/>
      <c r="T124" s="234"/>
      <c r="U124" s="7"/>
      <c r="V124" s="10"/>
      <c r="W124" s="10"/>
      <c r="X124" s="112"/>
    </row>
    <row r="125" spans="1:27" outlineLevel="5" x14ac:dyDescent="0.2">
      <c r="A125" s="233" t="s">
        <v>38</v>
      </c>
      <c r="B125" s="234"/>
      <c r="C125" s="234"/>
      <c r="D125" s="235"/>
      <c r="E125" s="241"/>
      <c r="F125" s="236" t="s">
        <v>324</v>
      </c>
      <c r="G125" s="235"/>
      <c r="H125" s="237">
        <v>1</v>
      </c>
      <c r="I125" s="238"/>
      <c r="J125" s="239"/>
      <c r="K125" s="240"/>
      <c r="L125" s="240"/>
      <c r="M125" s="240"/>
      <c r="N125" s="240"/>
      <c r="O125" s="239"/>
      <c r="P125" s="239"/>
      <c r="Q125" s="239"/>
      <c r="R125" s="235"/>
      <c r="S125" s="235"/>
      <c r="T125" s="234"/>
      <c r="U125" s="7"/>
      <c r="V125" s="10"/>
      <c r="W125" s="10"/>
      <c r="X125" s="112"/>
    </row>
    <row r="126" spans="1:27" outlineLevel="5" x14ac:dyDescent="0.2">
      <c r="A126" s="233" t="s">
        <v>38</v>
      </c>
      <c r="B126" s="234"/>
      <c r="C126" s="234"/>
      <c r="D126" s="235"/>
      <c r="E126" s="241"/>
      <c r="F126" s="236" t="s">
        <v>325</v>
      </c>
      <c r="G126" s="235"/>
      <c r="H126" s="237">
        <v>1.456</v>
      </c>
      <c r="I126" s="238"/>
      <c r="J126" s="239"/>
      <c r="K126" s="240"/>
      <c r="L126" s="240"/>
      <c r="M126" s="240"/>
      <c r="N126" s="240"/>
      <c r="O126" s="239"/>
      <c r="P126" s="239"/>
      <c r="Q126" s="239"/>
      <c r="R126" s="235"/>
      <c r="S126" s="235"/>
      <c r="T126" s="234"/>
      <c r="U126" s="7"/>
      <c r="V126" s="10"/>
      <c r="W126" s="10"/>
      <c r="X126" s="112"/>
    </row>
    <row r="127" spans="1:27" outlineLevel="5" x14ac:dyDescent="0.2">
      <c r="A127" s="233" t="s">
        <v>38</v>
      </c>
      <c r="B127" s="234"/>
      <c r="C127" s="234"/>
      <c r="D127" s="235"/>
      <c r="E127" s="241"/>
      <c r="F127" s="236" t="s">
        <v>248</v>
      </c>
      <c r="G127" s="235"/>
      <c r="H127" s="237">
        <v>0</v>
      </c>
      <c r="I127" s="238"/>
      <c r="J127" s="239"/>
      <c r="K127" s="240"/>
      <c r="L127" s="240"/>
      <c r="M127" s="240"/>
      <c r="N127" s="240"/>
      <c r="O127" s="239"/>
      <c r="P127" s="239"/>
      <c r="Q127" s="239"/>
      <c r="R127" s="235"/>
      <c r="S127" s="235"/>
      <c r="T127" s="234"/>
      <c r="U127" s="7"/>
      <c r="V127" s="10"/>
      <c r="W127" s="10"/>
      <c r="X127" s="112"/>
    </row>
    <row r="128" spans="1:27" outlineLevel="5" x14ac:dyDescent="0.2">
      <c r="A128" s="233" t="s">
        <v>38</v>
      </c>
      <c r="B128" s="234"/>
      <c r="C128" s="234"/>
      <c r="D128" s="235"/>
      <c r="E128" s="241"/>
      <c r="F128" s="236" t="s">
        <v>326</v>
      </c>
      <c r="G128" s="235"/>
      <c r="H128" s="237">
        <v>0.72000000000000008</v>
      </c>
      <c r="I128" s="238"/>
      <c r="J128" s="239"/>
      <c r="K128" s="240"/>
      <c r="L128" s="240"/>
      <c r="M128" s="240"/>
      <c r="N128" s="240"/>
      <c r="O128" s="239"/>
      <c r="P128" s="239"/>
      <c r="Q128" s="239"/>
      <c r="R128" s="235"/>
      <c r="S128" s="235"/>
      <c r="T128" s="234"/>
      <c r="U128" s="7"/>
      <c r="V128" s="10"/>
      <c r="W128" s="10"/>
      <c r="X128" s="112"/>
    </row>
    <row r="129" spans="1:27" outlineLevel="5" x14ac:dyDescent="0.2">
      <c r="A129" s="233" t="s">
        <v>38</v>
      </c>
      <c r="B129" s="234"/>
      <c r="C129" s="234"/>
      <c r="D129" s="235"/>
      <c r="E129" s="241"/>
      <c r="F129" s="236" t="s">
        <v>325</v>
      </c>
      <c r="G129" s="235"/>
      <c r="H129" s="237">
        <v>0.72000000000000008</v>
      </c>
      <c r="I129" s="238"/>
      <c r="J129" s="239"/>
      <c r="K129" s="240"/>
      <c r="L129" s="240"/>
      <c r="M129" s="240"/>
      <c r="N129" s="240"/>
      <c r="O129" s="239"/>
      <c r="P129" s="239"/>
      <c r="Q129" s="239"/>
      <c r="R129" s="235"/>
      <c r="S129" s="235"/>
      <c r="T129" s="234"/>
      <c r="U129" s="7"/>
      <c r="V129" s="10"/>
      <c r="W129" s="10"/>
      <c r="X129" s="112"/>
    </row>
    <row r="130" spans="1:27" ht="7.5" customHeight="1" outlineLevel="5" x14ac:dyDescent="0.2">
      <c r="B130" s="123"/>
      <c r="C130" s="125"/>
      <c r="D130" s="112"/>
      <c r="E130" s="112"/>
      <c r="F130" s="179"/>
      <c r="G130" s="112"/>
      <c r="H130" s="118"/>
      <c r="I130" s="180"/>
      <c r="J130" s="116"/>
      <c r="K130" s="118"/>
      <c r="L130" s="118"/>
      <c r="M130" s="118"/>
      <c r="N130" s="118"/>
      <c r="O130" s="116"/>
      <c r="P130" s="116"/>
      <c r="Q130" s="116"/>
      <c r="R130" s="112"/>
      <c r="S130" s="112"/>
      <c r="T130" s="123"/>
      <c r="U130" s="10"/>
      <c r="X130" s="112"/>
    </row>
    <row r="131" spans="1:27" ht="24" outlineLevel="4" x14ac:dyDescent="0.2">
      <c r="A131" s="2" t="s">
        <v>41</v>
      </c>
      <c r="B131" s="217"/>
      <c r="C131" s="218">
        <v>19</v>
      </c>
      <c r="D131" s="219" t="s">
        <v>242</v>
      </c>
      <c r="E131" s="220" t="s">
        <v>327</v>
      </c>
      <c r="F131" s="221" t="s">
        <v>328</v>
      </c>
      <c r="G131" s="219" t="s">
        <v>245</v>
      </c>
      <c r="H131" s="222">
        <v>2.1760000000000002</v>
      </c>
      <c r="I131" s="223"/>
      <c r="J131" s="224">
        <f>H131*I131</f>
        <v>0</v>
      </c>
      <c r="K131" s="222">
        <v>4.1000000000000003E-3</v>
      </c>
      <c r="L131" s="222">
        <f>H131*K131</f>
        <v>8.9216000000000018E-3</v>
      </c>
      <c r="M131" s="222"/>
      <c r="N131" s="222">
        <f>H131*M131</f>
        <v>0</v>
      </c>
      <c r="O131" s="224">
        <v>21</v>
      </c>
      <c r="P131" s="224">
        <f>J131*(O131/100)</f>
        <v>0</v>
      </c>
      <c r="Q131" s="224">
        <f>J131+P131</f>
        <v>0</v>
      </c>
      <c r="R131" s="220"/>
      <c r="S131" s="220" t="s">
        <v>246</v>
      </c>
      <c r="T131" s="225">
        <v>1</v>
      </c>
      <c r="U131" s="10"/>
      <c r="V131" s="10"/>
      <c r="W131" s="10"/>
      <c r="X131" s="112"/>
    </row>
    <row r="132" spans="1:27" outlineLevel="5" x14ac:dyDescent="0.2">
      <c r="A132" s="226" t="s">
        <v>37</v>
      </c>
      <c r="B132" s="227"/>
      <c r="C132" s="227"/>
      <c r="D132" s="228"/>
      <c r="E132" s="232" t="s">
        <v>0</v>
      </c>
      <c r="F132" s="253" t="s">
        <v>328</v>
      </c>
      <c r="G132" s="253"/>
      <c r="H132" s="254"/>
      <c r="I132" s="255"/>
      <c r="J132" s="256"/>
      <c r="K132" s="230"/>
      <c r="L132" s="230"/>
      <c r="M132" s="230"/>
      <c r="N132" s="230"/>
      <c r="O132" s="231"/>
      <c r="P132" s="231"/>
      <c r="Q132" s="231"/>
      <c r="R132" s="228"/>
      <c r="S132" s="228"/>
      <c r="T132" s="227"/>
      <c r="U132" s="7"/>
      <c r="V132" s="10"/>
      <c r="W132" s="10"/>
      <c r="X132" s="229" t="str">
        <f>F132</f>
        <v>Příprava zatvrdlého povrchu betonových mazanin pro cementový potěr cementovým mlékem s přísadou</v>
      </c>
      <c r="Y132" s="8"/>
      <c r="AA132" s="11"/>
    </row>
    <row r="133" spans="1:27" ht="7.5" customHeight="1" outlineLevel="5" x14ac:dyDescent="0.2">
      <c r="A133" s="13"/>
      <c r="B133" s="123"/>
      <c r="C133" s="123"/>
      <c r="D133" s="112"/>
      <c r="E133" s="112"/>
      <c r="F133" s="113"/>
      <c r="G133" s="112"/>
      <c r="H133" s="118"/>
      <c r="I133" s="180"/>
      <c r="J133" s="116"/>
      <c r="K133" s="118"/>
      <c r="L133" s="118"/>
      <c r="M133" s="118"/>
      <c r="N133" s="118"/>
      <c r="O133" s="116"/>
      <c r="P133" s="116"/>
      <c r="Q133" s="116"/>
      <c r="R133" s="112"/>
      <c r="S133" s="112"/>
      <c r="T133" s="123"/>
      <c r="U133" s="10"/>
      <c r="X133" s="112"/>
    </row>
    <row r="134" spans="1:27" outlineLevel="4" x14ac:dyDescent="0.2">
      <c r="A134" s="2" t="s">
        <v>41</v>
      </c>
      <c r="B134" s="217"/>
      <c r="C134" s="218">
        <v>20</v>
      </c>
      <c r="D134" s="219" t="s">
        <v>242</v>
      </c>
      <c r="E134" s="220" t="s">
        <v>329</v>
      </c>
      <c r="F134" s="221" t="s">
        <v>330</v>
      </c>
      <c r="G134" s="219" t="s">
        <v>303</v>
      </c>
      <c r="H134" s="222">
        <v>18</v>
      </c>
      <c r="I134" s="223"/>
      <c r="J134" s="224">
        <f>H134*I134</f>
        <v>0</v>
      </c>
      <c r="K134" s="222">
        <v>1.0699999999999999E-2</v>
      </c>
      <c r="L134" s="222">
        <f>H134*K134</f>
        <v>0.19259999999999999</v>
      </c>
      <c r="M134" s="222"/>
      <c r="N134" s="222">
        <f>H134*M134</f>
        <v>0</v>
      </c>
      <c r="O134" s="224">
        <v>21</v>
      </c>
      <c r="P134" s="224">
        <f>J134*(O134/100)</f>
        <v>0</v>
      </c>
      <c r="Q134" s="224">
        <f>J134+P134</f>
        <v>0</v>
      </c>
      <c r="R134" s="220"/>
      <c r="S134" s="220" t="s">
        <v>246</v>
      </c>
      <c r="T134" s="225">
        <v>1</v>
      </c>
      <c r="U134" s="10"/>
      <c r="V134" s="10"/>
      <c r="W134" s="10"/>
      <c r="X134" s="112"/>
    </row>
    <row r="135" spans="1:27" outlineLevel="5" x14ac:dyDescent="0.2">
      <c r="A135" s="226" t="s">
        <v>37</v>
      </c>
      <c r="B135" s="227"/>
      <c r="C135" s="227"/>
      <c r="D135" s="228"/>
      <c r="E135" s="232" t="s">
        <v>0</v>
      </c>
      <c r="F135" s="253" t="s">
        <v>331</v>
      </c>
      <c r="G135" s="253"/>
      <c r="H135" s="254"/>
      <c r="I135" s="255"/>
      <c r="J135" s="256"/>
      <c r="K135" s="230"/>
      <c r="L135" s="230"/>
      <c r="M135" s="230"/>
      <c r="N135" s="230"/>
      <c r="O135" s="231"/>
      <c r="P135" s="231"/>
      <c r="Q135" s="231"/>
      <c r="R135" s="228"/>
      <c r="S135" s="228"/>
      <c r="T135" s="227"/>
      <c r="U135" s="7"/>
      <c r="V135" s="10"/>
      <c r="W135" s="10"/>
      <c r="X135" s="229" t="str">
        <f>F135</f>
        <v>Vápenocementová omítka jednotlivých malých ploch štuková dvouvrstvá na stěnách, plochy jednotlivě přes 0,09 do 0,25 m2</v>
      </c>
      <c r="Y135" s="8"/>
      <c r="AA135" s="11"/>
    </row>
    <row r="136" spans="1:27" ht="7.5" customHeight="1" outlineLevel="5" x14ac:dyDescent="0.2">
      <c r="A136" s="13"/>
      <c r="B136" s="123"/>
      <c r="C136" s="123"/>
      <c r="D136" s="112"/>
      <c r="E136" s="112"/>
      <c r="F136" s="113"/>
      <c r="G136" s="112"/>
      <c r="H136" s="118"/>
      <c r="I136" s="180"/>
      <c r="J136" s="116"/>
      <c r="K136" s="118"/>
      <c r="L136" s="118"/>
      <c r="M136" s="118"/>
      <c r="N136" s="118"/>
      <c r="O136" s="116"/>
      <c r="P136" s="116"/>
      <c r="Q136" s="116"/>
      <c r="R136" s="112"/>
      <c r="S136" s="112"/>
      <c r="T136" s="123"/>
      <c r="U136" s="10"/>
      <c r="X136" s="112"/>
    </row>
    <row r="137" spans="1:27" outlineLevel="5" x14ac:dyDescent="0.2">
      <c r="A137" s="233" t="s">
        <v>38</v>
      </c>
      <c r="B137" s="234"/>
      <c r="C137" s="234"/>
      <c r="D137" s="235"/>
      <c r="E137" s="241" t="s">
        <v>1</v>
      </c>
      <c r="F137" s="236" t="s">
        <v>248</v>
      </c>
      <c r="G137" s="235"/>
      <c r="H137" s="237">
        <v>0</v>
      </c>
      <c r="I137" s="238"/>
      <c r="J137" s="239"/>
      <c r="K137" s="240"/>
      <c r="L137" s="240"/>
      <c r="M137" s="240"/>
      <c r="N137" s="240"/>
      <c r="O137" s="239"/>
      <c r="P137" s="239"/>
      <c r="Q137" s="239"/>
      <c r="R137" s="235"/>
      <c r="S137" s="235"/>
      <c r="T137" s="234"/>
      <c r="U137" s="7"/>
      <c r="V137" s="10"/>
      <c r="W137" s="10"/>
      <c r="X137" s="112"/>
    </row>
    <row r="138" spans="1:27" outlineLevel="5" x14ac:dyDescent="0.2">
      <c r="A138" s="233" t="s">
        <v>38</v>
      </c>
      <c r="B138" s="234"/>
      <c r="C138" s="234"/>
      <c r="D138" s="235"/>
      <c r="E138" s="241"/>
      <c r="F138" s="236" t="s">
        <v>332</v>
      </c>
      <c r="G138" s="235"/>
      <c r="H138" s="237">
        <v>18</v>
      </c>
      <c r="I138" s="238"/>
      <c r="J138" s="239"/>
      <c r="K138" s="240"/>
      <c r="L138" s="240"/>
      <c r="M138" s="240"/>
      <c r="N138" s="240"/>
      <c r="O138" s="239"/>
      <c r="P138" s="239"/>
      <c r="Q138" s="239"/>
      <c r="R138" s="235"/>
      <c r="S138" s="235"/>
      <c r="T138" s="234"/>
      <c r="U138" s="7"/>
      <c r="V138" s="10"/>
      <c r="W138" s="10"/>
      <c r="X138" s="112"/>
    </row>
    <row r="139" spans="1:27" ht="7.5" customHeight="1" outlineLevel="5" x14ac:dyDescent="0.2">
      <c r="B139" s="123"/>
      <c r="C139" s="125"/>
      <c r="D139" s="112"/>
      <c r="E139" s="112"/>
      <c r="F139" s="179"/>
      <c r="G139" s="112"/>
      <c r="H139" s="118"/>
      <c r="I139" s="180"/>
      <c r="J139" s="116"/>
      <c r="K139" s="118"/>
      <c r="L139" s="118"/>
      <c r="M139" s="118"/>
      <c r="N139" s="118"/>
      <c r="O139" s="116"/>
      <c r="P139" s="116"/>
      <c r="Q139" s="116"/>
      <c r="R139" s="112"/>
      <c r="S139" s="112"/>
      <c r="T139" s="123"/>
      <c r="U139" s="10"/>
      <c r="X139" s="112"/>
    </row>
    <row r="140" spans="1:27" ht="24" outlineLevel="4" x14ac:dyDescent="0.2">
      <c r="A140" s="2" t="s">
        <v>41</v>
      </c>
      <c r="B140" s="217"/>
      <c r="C140" s="218">
        <v>21</v>
      </c>
      <c r="D140" s="219" t="s">
        <v>242</v>
      </c>
      <c r="E140" s="220" t="s">
        <v>333</v>
      </c>
      <c r="F140" s="221" t="s">
        <v>334</v>
      </c>
      <c r="G140" s="219" t="s">
        <v>245</v>
      </c>
      <c r="H140" s="222">
        <v>39.757000000000005</v>
      </c>
      <c r="I140" s="223"/>
      <c r="J140" s="224">
        <f>H140*I140</f>
        <v>0</v>
      </c>
      <c r="K140" s="222">
        <v>2.7699999999999999E-2</v>
      </c>
      <c r="L140" s="222">
        <f>H140*K140</f>
        <v>1.1012689</v>
      </c>
      <c r="M140" s="222"/>
      <c r="N140" s="222">
        <f>H140*M140</f>
        <v>0</v>
      </c>
      <c r="O140" s="224">
        <v>21</v>
      </c>
      <c r="P140" s="224">
        <f>J140*(O140/100)</f>
        <v>0</v>
      </c>
      <c r="Q140" s="224">
        <f>J140+P140</f>
        <v>0</v>
      </c>
      <c r="R140" s="220"/>
      <c r="S140" s="220" t="s">
        <v>246</v>
      </c>
      <c r="T140" s="225">
        <v>1</v>
      </c>
      <c r="U140" s="10"/>
      <c r="V140" s="10"/>
      <c r="W140" s="10"/>
      <c r="X140" s="112"/>
    </row>
    <row r="141" spans="1:27" outlineLevel="5" x14ac:dyDescent="0.2">
      <c r="A141" s="226" t="s">
        <v>37</v>
      </c>
      <c r="B141" s="227"/>
      <c r="C141" s="227"/>
      <c r="D141" s="228"/>
      <c r="E141" s="232" t="s">
        <v>0</v>
      </c>
      <c r="F141" s="253" t="s">
        <v>335</v>
      </c>
      <c r="G141" s="253"/>
      <c r="H141" s="254"/>
      <c r="I141" s="255"/>
      <c r="J141" s="256"/>
      <c r="K141" s="230"/>
      <c r="L141" s="230"/>
      <c r="M141" s="230"/>
      <c r="N141" s="230"/>
      <c r="O141" s="231"/>
      <c r="P141" s="231"/>
      <c r="Q141" s="231"/>
      <c r="R141" s="228"/>
      <c r="S141" s="228"/>
      <c r="T141" s="227"/>
      <c r="U141" s="7"/>
      <c r="V141" s="10"/>
      <c r="W141" s="10"/>
      <c r="X141" s="229" t="str">
        <f>F141</f>
        <v>Oprava vápenocementové omítky vnitřních ploch hladké, tl. do 20 mm stěn, v rozsahu opravované plochy přes 30 do 50%</v>
      </c>
      <c r="Y141" s="8"/>
      <c r="AA141" s="11"/>
    </row>
    <row r="142" spans="1:27" ht="7.5" customHeight="1" outlineLevel="5" x14ac:dyDescent="0.2">
      <c r="A142" s="13"/>
      <c r="B142" s="123"/>
      <c r="C142" s="123"/>
      <c r="D142" s="112"/>
      <c r="E142" s="112"/>
      <c r="F142" s="113"/>
      <c r="G142" s="112"/>
      <c r="H142" s="118"/>
      <c r="I142" s="180"/>
      <c r="J142" s="116"/>
      <c r="K142" s="118"/>
      <c r="L142" s="118"/>
      <c r="M142" s="118"/>
      <c r="N142" s="118"/>
      <c r="O142" s="116"/>
      <c r="P142" s="116"/>
      <c r="Q142" s="116"/>
      <c r="R142" s="112"/>
      <c r="S142" s="112"/>
      <c r="T142" s="123"/>
      <c r="U142" s="10"/>
      <c r="X142" s="112"/>
    </row>
    <row r="143" spans="1:27" outlineLevel="5" x14ac:dyDescent="0.2">
      <c r="A143" s="233" t="s">
        <v>38</v>
      </c>
      <c r="B143" s="234"/>
      <c r="C143" s="234"/>
      <c r="D143" s="235"/>
      <c r="E143" s="241" t="s">
        <v>1</v>
      </c>
      <c r="F143" s="236" t="s">
        <v>248</v>
      </c>
      <c r="G143" s="235"/>
      <c r="H143" s="237">
        <v>0</v>
      </c>
      <c r="I143" s="238"/>
      <c r="J143" s="239"/>
      <c r="K143" s="240"/>
      <c r="L143" s="240"/>
      <c r="M143" s="240"/>
      <c r="N143" s="240"/>
      <c r="O143" s="239"/>
      <c r="P143" s="239"/>
      <c r="Q143" s="239"/>
      <c r="R143" s="235"/>
      <c r="S143" s="235"/>
      <c r="T143" s="234"/>
      <c r="U143" s="7"/>
      <c r="V143" s="10"/>
      <c r="W143" s="10"/>
      <c r="X143" s="112"/>
    </row>
    <row r="144" spans="1:27" outlineLevel="5" x14ac:dyDescent="0.2">
      <c r="A144" s="233" t="s">
        <v>38</v>
      </c>
      <c r="B144" s="234"/>
      <c r="C144" s="234"/>
      <c r="D144" s="235"/>
      <c r="E144" s="241"/>
      <c r="F144" s="236" t="s">
        <v>336</v>
      </c>
      <c r="G144" s="235"/>
      <c r="H144" s="237">
        <v>45.607000000000006</v>
      </c>
      <c r="I144" s="238"/>
      <c r="J144" s="239"/>
      <c r="K144" s="240"/>
      <c r="L144" s="240"/>
      <c r="M144" s="240"/>
      <c r="N144" s="240"/>
      <c r="O144" s="239"/>
      <c r="P144" s="239"/>
      <c r="Q144" s="239"/>
      <c r="R144" s="235"/>
      <c r="S144" s="235"/>
      <c r="T144" s="234"/>
      <c r="U144" s="7"/>
      <c r="V144" s="10"/>
      <c r="W144" s="10"/>
      <c r="X144" s="112"/>
    </row>
    <row r="145" spans="1:27" outlineLevel="5" x14ac:dyDescent="0.2">
      <c r="A145" s="233" t="s">
        <v>38</v>
      </c>
      <c r="B145" s="234"/>
      <c r="C145" s="234"/>
      <c r="D145" s="235"/>
      <c r="E145" s="241"/>
      <c r="F145" s="236" t="s">
        <v>337</v>
      </c>
      <c r="G145" s="235"/>
      <c r="H145" s="237">
        <v>-5.85</v>
      </c>
      <c r="I145" s="238"/>
      <c r="J145" s="239"/>
      <c r="K145" s="240"/>
      <c r="L145" s="240"/>
      <c r="M145" s="240"/>
      <c r="N145" s="240"/>
      <c r="O145" s="239"/>
      <c r="P145" s="239"/>
      <c r="Q145" s="239"/>
      <c r="R145" s="235"/>
      <c r="S145" s="235"/>
      <c r="T145" s="234"/>
      <c r="U145" s="7"/>
      <c r="V145" s="10"/>
      <c r="W145" s="10"/>
      <c r="X145" s="112"/>
    </row>
    <row r="146" spans="1:27" ht="7.5" customHeight="1" outlineLevel="5" x14ac:dyDescent="0.2">
      <c r="B146" s="123"/>
      <c r="C146" s="125"/>
      <c r="D146" s="112"/>
      <c r="E146" s="112"/>
      <c r="F146" s="179"/>
      <c r="G146" s="112"/>
      <c r="H146" s="118"/>
      <c r="I146" s="180"/>
      <c r="J146" s="116"/>
      <c r="K146" s="118"/>
      <c r="L146" s="118"/>
      <c r="M146" s="118"/>
      <c r="N146" s="118"/>
      <c r="O146" s="116"/>
      <c r="P146" s="116"/>
      <c r="Q146" s="116"/>
      <c r="R146" s="112"/>
      <c r="S146" s="112"/>
      <c r="T146" s="123"/>
      <c r="U146" s="10"/>
      <c r="X146" s="112"/>
    </row>
    <row r="147" spans="1:27" ht="24" outlineLevel="4" x14ac:dyDescent="0.2">
      <c r="A147" s="2" t="s">
        <v>41</v>
      </c>
      <c r="B147" s="217"/>
      <c r="C147" s="218">
        <v>22</v>
      </c>
      <c r="D147" s="219" t="s">
        <v>242</v>
      </c>
      <c r="E147" s="220" t="s">
        <v>338</v>
      </c>
      <c r="F147" s="221" t="s">
        <v>339</v>
      </c>
      <c r="G147" s="219" t="s">
        <v>245</v>
      </c>
      <c r="H147" s="222">
        <v>12.2</v>
      </c>
      <c r="I147" s="223"/>
      <c r="J147" s="224">
        <f>H147*I147</f>
        <v>0</v>
      </c>
      <c r="K147" s="222">
        <v>2.9700000000000001E-2</v>
      </c>
      <c r="L147" s="222">
        <f>H147*K147</f>
        <v>0.36234</v>
      </c>
      <c r="M147" s="222"/>
      <c r="N147" s="222">
        <f>H147*M147</f>
        <v>0</v>
      </c>
      <c r="O147" s="224">
        <v>21</v>
      </c>
      <c r="P147" s="224">
        <f>J147*(O147/100)</f>
        <v>0</v>
      </c>
      <c r="Q147" s="224">
        <f>J147+P147</f>
        <v>0</v>
      </c>
      <c r="R147" s="220"/>
      <c r="S147" s="220" t="s">
        <v>246</v>
      </c>
      <c r="T147" s="225">
        <v>1</v>
      </c>
      <c r="U147" s="10"/>
      <c r="V147" s="10"/>
      <c r="W147" s="10"/>
      <c r="X147" s="112"/>
    </row>
    <row r="148" spans="1:27" outlineLevel="5" x14ac:dyDescent="0.2">
      <c r="A148" s="226" t="s">
        <v>37</v>
      </c>
      <c r="B148" s="227"/>
      <c r="C148" s="227"/>
      <c r="D148" s="228"/>
      <c r="E148" s="232" t="s">
        <v>0</v>
      </c>
      <c r="F148" s="253" t="s">
        <v>340</v>
      </c>
      <c r="G148" s="253"/>
      <c r="H148" s="254"/>
      <c r="I148" s="255"/>
      <c r="J148" s="256"/>
      <c r="K148" s="230"/>
      <c r="L148" s="230"/>
      <c r="M148" s="230"/>
      <c r="N148" s="230"/>
      <c r="O148" s="231"/>
      <c r="P148" s="231"/>
      <c r="Q148" s="231"/>
      <c r="R148" s="228"/>
      <c r="S148" s="228"/>
      <c r="T148" s="227"/>
      <c r="U148" s="7"/>
      <c r="V148" s="10"/>
      <c r="W148" s="10"/>
      <c r="X148" s="229" t="str">
        <f>F148</f>
        <v>Oprava vápenocementové omítky vnitřních ploch hladké, tl. do 20 mm stropů, v rozsahu opravované plochy přes 30 do 50%</v>
      </c>
      <c r="Y148" s="8"/>
      <c r="AA148" s="11"/>
    </row>
    <row r="149" spans="1:27" ht="7.5" customHeight="1" outlineLevel="5" x14ac:dyDescent="0.2">
      <c r="A149" s="13"/>
      <c r="B149" s="123"/>
      <c r="C149" s="123"/>
      <c r="D149" s="112"/>
      <c r="E149" s="112"/>
      <c r="F149" s="113"/>
      <c r="G149" s="112"/>
      <c r="H149" s="118"/>
      <c r="I149" s="180"/>
      <c r="J149" s="116"/>
      <c r="K149" s="118"/>
      <c r="L149" s="118"/>
      <c r="M149" s="118"/>
      <c r="N149" s="118"/>
      <c r="O149" s="116"/>
      <c r="P149" s="116"/>
      <c r="Q149" s="116"/>
      <c r="R149" s="112"/>
      <c r="S149" s="112"/>
      <c r="T149" s="123"/>
      <c r="U149" s="10"/>
      <c r="X149" s="112"/>
    </row>
    <row r="150" spans="1:27" outlineLevel="5" x14ac:dyDescent="0.2">
      <c r="A150" s="233" t="s">
        <v>38</v>
      </c>
      <c r="B150" s="234"/>
      <c r="C150" s="234"/>
      <c r="D150" s="235"/>
      <c r="E150" s="241" t="s">
        <v>1</v>
      </c>
      <c r="F150" s="236" t="s">
        <v>248</v>
      </c>
      <c r="G150" s="235"/>
      <c r="H150" s="237">
        <v>0</v>
      </c>
      <c r="I150" s="238"/>
      <c r="J150" s="239"/>
      <c r="K150" s="240"/>
      <c r="L150" s="240"/>
      <c r="M150" s="240"/>
      <c r="N150" s="240"/>
      <c r="O150" s="239"/>
      <c r="P150" s="239"/>
      <c r="Q150" s="239"/>
      <c r="R150" s="235"/>
      <c r="S150" s="235"/>
      <c r="T150" s="234"/>
      <c r="U150" s="7"/>
      <c r="V150" s="10"/>
      <c r="W150" s="10"/>
      <c r="X150" s="112"/>
    </row>
    <row r="151" spans="1:27" outlineLevel="5" x14ac:dyDescent="0.2">
      <c r="A151" s="233" t="s">
        <v>38</v>
      </c>
      <c r="B151" s="234"/>
      <c r="C151" s="234"/>
      <c r="D151" s="235"/>
      <c r="E151" s="241"/>
      <c r="F151" s="236" t="s">
        <v>341</v>
      </c>
      <c r="G151" s="235"/>
      <c r="H151" s="237">
        <v>12.2</v>
      </c>
      <c r="I151" s="238"/>
      <c r="J151" s="239"/>
      <c r="K151" s="240"/>
      <c r="L151" s="240"/>
      <c r="M151" s="240"/>
      <c r="N151" s="240"/>
      <c r="O151" s="239"/>
      <c r="P151" s="239"/>
      <c r="Q151" s="239"/>
      <c r="R151" s="235"/>
      <c r="S151" s="235"/>
      <c r="T151" s="234"/>
      <c r="U151" s="7"/>
      <c r="V151" s="10"/>
      <c r="W151" s="10"/>
      <c r="X151" s="112"/>
    </row>
    <row r="152" spans="1:27" ht="7.5" customHeight="1" outlineLevel="5" x14ac:dyDescent="0.2">
      <c r="B152" s="123"/>
      <c r="C152" s="125"/>
      <c r="D152" s="112"/>
      <c r="E152" s="112"/>
      <c r="F152" s="179"/>
      <c r="G152" s="112"/>
      <c r="H152" s="118"/>
      <c r="I152" s="180"/>
      <c r="J152" s="116"/>
      <c r="K152" s="118"/>
      <c r="L152" s="118"/>
      <c r="M152" s="118"/>
      <c r="N152" s="118"/>
      <c r="O152" s="116"/>
      <c r="P152" s="116"/>
      <c r="Q152" s="116"/>
      <c r="R152" s="112"/>
      <c r="S152" s="112"/>
      <c r="T152" s="123"/>
      <c r="U152" s="10"/>
      <c r="X152" s="112"/>
    </row>
    <row r="153" spans="1:27" outlineLevel="4" x14ac:dyDescent="0.2">
      <c r="B153" s="7"/>
      <c r="C153" s="7"/>
      <c r="D153" s="7"/>
      <c r="E153" s="7"/>
      <c r="F153" s="7"/>
      <c r="G153" s="7"/>
      <c r="H153" s="7"/>
      <c r="I153" s="10"/>
      <c r="J153" s="10"/>
      <c r="K153" s="7"/>
      <c r="L153" s="7"/>
      <c r="M153" s="7"/>
      <c r="N153" s="7"/>
      <c r="O153" s="7"/>
      <c r="P153" s="10"/>
      <c r="Q153" s="10"/>
      <c r="R153" s="10"/>
      <c r="S153" s="7"/>
      <c r="T153" s="7"/>
      <c r="X153" s="7"/>
    </row>
    <row r="154" spans="1:27" ht="13.5" outlineLevel="3" x14ac:dyDescent="0.25">
      <c r="A154" s="168" t="s">
        <v>117</v>
      </c>
      <c r="B154" s="172">
        <v>4</v>
      </c>
      <c r="C154" s="211"/>
      <c r="D154" s="212" t="s">
        <v>241</v>
      </c>
      <c r="E154" s="212"/>
      <c r="F154" s="213" t="s">
        <v>118</v>
      </c>
      <c r="G154" s="212"/>
      <c r="H154" s="214"/>
      <c r="I154" s="215"/>
      <c r="J154" s="170">
        <f>SUBTOTAL(9,J155:J191)</f>
        <v>0</v>
      </c>
      <c r="K154" s="214"/>
      <c r="L154" s="171">
        <f>SUBTOTAL(9,L155:L191)</f>
        <v>1.0059945000000001</v>
      </c>
      <c r="M154" s="214"/>
      <c r="N154" s="171">
        <f>SUBTOTAL(9,N155:N191)</f>
        <v>3.6550000000000006E-2</v>
      </c>
      <c r="O154" s="216"/>
      <c r="P154" s="170">
        <f>SUBTOTAL(9,P155:P191)</f>
        <v>0</v>
      </c>
      <c r="Q154" s="170">
        <f>SUBTOTAL(9,Q155:Q191)</f>
        <v>0</v>
      </c>
      <c r="R154" s="212"/>
      <c r="S154" s="212"/>
      <c r="T154" s="172">
        <f>SUBTOTAL(9,T155:T191)</f>
        <v>7</v>
      </c>
      <c r="U154" s="7"/>
      <c r="V154" s="10"/>
      <c r="W154" s="10"/>
      <c r="X154" s="112"/>
    </row>
    <row r="155" spans="1:27" ht="24" outlineLevel="4" x14ac:dyDescent="0.2">
      <c r="A155" s="2" t="s">
        <v>41</v>
      </c>
      <c r="B155" s="217"/>
      <c r="C155" s="218">
        <v>23</v>
      </c>
      <c r="D155" s="219" t="s">
        <v>242</v>
      </c>
      <c r="E155" s="220" t="s">
        <v>342</v>
      </c>
      <c r="F155" s="221" t="s">
        <v>343</v>
      </c>
      <c r="G155" s="219" t="s">
        <v>298</v>
      </c>
      <c r="H155" s="222">
        <v>4</v>
      </c>
      <c r="I155" s="223"/>
      <c r="J155" s="224">
        <f>H155*I155</f>
        <v>0</v>
      </c>
      <c r="K155" s="222">
        <v>0.14041999999999999</v>
      </c>
      <c r="L155" s="222">
        <f>H155*K155</f>
        <v>0.56167999999999996</v>
      </c>
      <c r="M155" s="222"/>
      <c r="N155" s="222">
        <f>H155*M155</f>
        <v>0</v>
      </c>
      <c r="O155" s="224">
        <v>21</v>
      </c>
      <c r="P155" s="224">
        <f>J155*(O155/100)</f>
        <v>0</v>
      </c>
      <c r="Q155" s="224">
        <f>J155+P155</f>
        <v>0</v>
      </c>
      <c r="R155" s="220"/>
      <c r="S155" s="220" t="s">
        <v>246</v>
      </c>
      <c r="T155" s="225">
        <v>1</v>
      </c>
      <c r="U155" s="10"/>
      <c r="V155" s="10"/>
      <c r="W155" s="10"/>
      <c r="X155" s="112"/>
    </row>
    <row r="156" spans="1:27" ht="22.5" outlineLevel="5" x14ac:dyDescent="0.2">
      <c r="A156" s="226" t="s">
        <v>37</v>
      </c>
      <c r="B156" s="227"/>
      <c r="C156" s="227"/>
      <c r="D156" s="228"/>
      <c r="E156" s="232" t="s">
        <v>0</v>
      </c>
      <c r="F156" s="253" t="s">
        <v>344</v>
      </c>
      <c r="G156" s="253"/>
      <c r="H156" s="254"/>
      <c r="I156" s="255"/>
      <c r="J156" s="256"/>
      <c r="K156" s="230"/>
      <c r="L156" s="230"/>
      <c r="M156" s="230"/>
      <c r="N156" s="230"/>
      <c r="O156" s="231"/>
      <c r="P156" s="231"/>
      <c r="Q156" s="231"/>
      <c r="R156" s="228"/>
      <c r="S156" s="228"/>
      <c r="T156" s="227"/>
      <c r="U156" s="7"/>
      <c r="V156" s="10"/>
      <c r="W156" s="10"/>
      <c r="X156" s="229" t="str">
        <f>F156</f>
        <v>Osazení chodníkového obrubníku betonového se zřízením lože, s vyplněním a zatřením spár cementovou maltou stojatého s boční opěrou z betonu prostého, do lože z betonu prostého</v>
      </c>
      <c r="Y156" s="8"/>
      <c r="AA156" s="11"/>
    </row>
    <row r="157" spans="1:27" ht="7.5" customHeight="1" outlineLevel="5" x14ac:dyDescent="0.2">
      <c r="A157" s="13"/>
      <c r="B157" s="123"/>
      <c r="C157" s="123"/>
      <c r="D157" s="112"/>
      <c r="E157" s="112"/>
      <c r="F157" s="113"/>
      <c r="G157" s="112"/>
      <c r="H157" s="118"/>
      <c r="I157" s="180"/>
      <c r="J157" s="116"/>
      <c r="K157" s="118"/>
      <c r="L157" s="118"/>
      <c r="M157" s="118"/>
      <c r="N157" s="118"/>
      <c r="O157" s="116"/>
      <c r="P157" s="116"/>
      <c r="Q157" s="116"/>
      <c r="R157" s="112"/>
      <c r="S157" s="112"/>
      <c r="T157" s="123"/>
      <c r="U157" s="10"/>
      <c r="X157" s="112"/>
    </row>
    <row r="158" spans="1:27" outlineLevel="5" x14ac:dyDescent="0.2">
      <c r="A158" s="233" t="s">
        <v>38</v>
      </c>
      <c r="B158" s="234"/>
      <c r="C158" s="234"/>
      <c r="D158" s="235"/>
      <c r="E158" s="241" t="s">
        <v>1</v>
      </c>
      <c r="F158" s="236" t="s">
        <v>248</v>
      </c>
      <c r="G158" s="235"/>
      <c r="H158" s="237">
        <v>0</v>
      </c>
      <c r="I158" s="238"/>
      <c r="J158" s="239"/>
      <c r="K158" s="240"/>
      <c r="L158" s="240"/>
      <c r="M158" s="240"/>
      <c r="N158" s="240"/>
      <c r="O158" s="239"/>
      <c r="P158" s="239"/>
      <c r="Q158" s="239"/>
      <c r="R158" s="235"/>
      <c r="S158" s="235"/>
      <c r="T158" s="234"/>
      <c r="U158" s="7"/>
      <c r="V158" s="10"/>
      <c r="W158" s="10"/>
      <c r="X158" s="112"/>
    </row>
    <row r="159" spans="1:27" outlineLevel="5" x14ac:dyDescent="0.2">
      <c r="A159" s="233" t="s">
        <v>38</v>
      </c>
      <c r="B159" s="234"/>
      <c r="C159" s="234"/>
      <c r="D159" s="235"/>
      <c r="E159" s="241"/>
      <c r="F159" s="236" t="s">
        <v>345</v>
      </c>
      <c r="G159" s="235"/>
      <c r="H159" s="237">
        <v>4</v>
      </c>
      <c r="I159" s="238"/>
      <c r="J159" s="239"/>
      <c r="K159" s="240"/>
      <c r="L159" s="240"/>
      <c r="M159" s="240"/>
      <c r="N159" s="240"/>
      <c r="O159" s="239"/>
      <c r="P159" s="239"/>
      <c r="Q159" s="239"/>
      <c r="R159" s="235"/>
      <c r="S159" s="235"/>
      <c r="T159" s="234"/>
      <c r="U159" s="7"/>
      <c r="V159" s="10"/>
      <c r="W159" s="10"/>
      <c r="X159" s="112"/>
    </row>
    <row r="160" spans="1:27" ht="7.5" customHeight="1" outlineLevel="5" x14ac:dyDescent="0.2">
      <c r="B160" s="123"/>
      <c r="C160" s="125"/>
      <c r="D160" s="112"/>
      <c r="E160" s="112"/>
      <c r="F160" s="179"/>
      <c r="G160" s="112"/>
      <c r="H160" s="118"/>
      <c r="I160" s="180"/>
      <c r="J160" s="116"/>
      <c r="K160" s="118"/>
      <c r="L160" s="118"/>
      <c r="M160" s="118"/>
      <c r="N160" s="118"/>
      <c r="O160" s="116"/>
      <c r="P160" s="116"/>
      <c r="Q160" s="116"/>
      <c r="R160" s="112"/>
      <c r="S160" s="112"/>
      <c r="T160" s="123"/>
      <c r="U160" s="10"/>
      <c r="X160" s="112"/>
    </row>
    <row r="161" spans="1:27" outlineLevel="4" x14ac:dyDescent="0.2">
      <c r="A161" s="2" t="s">
        <v>41</v>
      </c>
      <c r="B161" s="217"/>
      <c r="C161" s="218">
        <v>24</v>
      </c>
      <c r="D161" s="219" t="s">
        <v>282</v>
      </c>
      <c r="E161" s="220" t="s">
        <v>346</v>
      </c>
      <c r="F161" s="221" t="s">
        <v>347</v>
      </c>
      <c r="G161" s="219" t="s">
        <v>298</v>
      </c>
      <c r="H161" s="222">
        <v>4.04</v>
      </c>
      <c r="I161" s="223"/>
      <c r="J161" s="224">
        <f>H161*I161</f>
        <v>0</v>
      </c>
      <c r="K161" s="222">
        <v>2.4E-2</v>
      </c>
      <c r="L161" s="222">
        <f>H161*K161</f>
        <v>9.6960000000000005E-2</v>
      </c>
      <c r="M161" s="222"/>
      <c r="N161" s="222">
        <f>H161*M161</f>
        <v>0</v>
      </c>
      <c r="O161" s="224">
        <v>21</v>
      </c>
      <c r="P161" s="224">
        <f>J161*(O161/100)</f>
        <v>0</v>
      </c>
      <c r="Q161" s="224">
        <f>J161+P161</f>
        <v>0</v>
      </c>
      <c r="R161" s="220"/>
      <c r="S161" s="220" t="s">
        <v>246</v>
      </c>
      <c r="T161" s="225">
        <v>1</v>
      </c>
      <c r="U161" s="10"/>
      <c r="V161" s="10"/>
      <c r="W161" s="10"/>
      <c r="X161" s="112"/>
    </row>
    <row r="162" spans="1:27" outlineLevel="5" x14ac:dyDescent="0.2">
      <c r="A162" s="226" t="s">
        <v>37</v>
      </c>
      <c r="B162" s="227"/>
      <c r="C162" s="227"/>
      <c r="D162" s="228"/>
      <c r="E162" s="232" t="s">
        <v>0</v>
      </c>
      <c r="F162" s="253" t="s">
        <v>67</v>
      </c>
      <c r="G162" s="253"/>
      <c r="H162" s="254"/>
      <c r="I162" s="255"/>
      <c r="J162" s="256"/>
      <c r="K162" s="230"/>
      <c r="L162" s="230"/>
      <c r="M162" s="230"/>
      <c r="N162" s="230"/>
      <c r="O162" s="231"/>
      <c r="P162" s="231"/>
      <c r="Q162" s="231"/>
      <c r="R162" s="228"/>
      <c r="S162" s="228"/>
      <c r="T162" s="227"/>
      <c r="U162" s="7"/>
      <c r="V162" s="10"/>
      <c r="W162" s="10"/>
      <c r="X162" s="229" t="str">
        <f>F162</f>
        <v>---</v>
      </c>
      <c r="Y162" s="8"/>
      <c r="AA162" s="11"/>
    </row>
    <row r="163" spans="1:27" ht="7.5" customHeight="1" outlineLevel="5" x14ac:dyDescent="0.2">
      <c r="A163" s="13"/>
      <c r="B163" s="123"/>
      <c r="C163" s="123"/>
      <c r="D163" s="112"/>
      <c r="E163" s="112"/>
      <c r="F163" s="113"/>
      <c r="G163" s="112"/>
      <c r="H163" s="118"/>
      <c r="I163" s="180"/>
      <c r="J163" s="116"/>
      <c r="K163" s="118"/>
      <c r="L163" s="118"/>
      <c r="M163" s="118"/>
      <c r="N163" s="118"/>
      <c r="O163" s="116"/>
      <c r="P163" s="116"/>
      <c r="Q163" s="116"/>
      <c r="R163" s="112"/>
      <c r="S163" s="112"/>
      <c r="T163" s="123"/>
      <c r="U163" s="10"/>
      <c r="X163" s="112"/>
    </row>
    <row r="164" spans="1:27" outlineLevel="5" x14ac:dyDescent="0.2">
      <c r="A164" s="226" t="s">
        <v>38</v>
      </c>
      <c r="B164" s="227"/>
      <c r="C164" s="227"/>
      <c r="D164" s="228"/>
      <c r="E164" s="232" t="s">
        <v>24</v>
      </c>
      <c r="F164" s="244">
        <v>1</v>
      </c>
      <c r="G164" s="228"/>
      <c r="H164" s="242">
        <v>0.04</v>
      </c>
      <c r="I164" s="243"/>
      <c r="J164" s="231"/>
      <c r="K164" s="230"/>
      <c r="L164" s="230"/>
      <c r="M164" s="230"/>
      <c r="N164" s="230"/>
      <c r="O164" s="231"/>
      <c r="P164" s="231"/>
      <c r="Q164" s="231"/>
      <c r="R164" s="228"/>
      <c r="S164" s="228"/>
      <c r="T164" s="227"/>
      <c r="U164" s="7"/>
      <c r="V164" s="10"/>
      <c r="W164" s="10"/>
      <c r="X164" s="112"/>
    </row>
    <row r="165" spans="1:27" ht="7.5" customHeight="1" outlineLevel="5" x14ac:dyDescent="0.2">
      <c r="B165" s="123"/>
      <c r="C165" s="125"/>
      <c r="D165" s="112"/>
      <c r="E165" s="112"/>
      <c r="F165" s="179"/>
      <c r="G165" s="112"/>
      <c r="H165" s="118"/>
      <c r="I165" s="180"/>
      <c r="J165" s="116"/>
      <c r="K165" s="118"/>
      <c r="L165" s="118"/>
      <c r="M165" s="118"/>
      <c r="N165" s="118"/>
      <c r="O165" s="116"/>
      <c r="P165" s="116"/>
      <c r="Q165" s="116"/>
      <c r="R165" s="112"/>
      <c r="S165" s="112"/>
      <c r="T165" s="123"/>
      <c r="U165" s="10"/>
      <c r="X165" s="112"/>
    </row>
    <row r="166" spans="1:27" outlineLevel="4" x14ac:dyDescent="0.2">
      <c r="A166" s="2" t="s">
        <v>41</v>
      </c>
      <c r="B166" s="217"/>
      <c r="C166" s="218">
        <v>25</v>
      </c>
      <c r="D166" s="219" t="s">
        <v>242</v>
      </c>
      <c r="E166" s="220" t="s">
        <v>348</v>
      </c>
      <c r="F166" s="221" t="s">
        <v>349</v>
      </c>
      <c r="G166" s="219" t="s">
        <v>253</v>
      </c>
      <c r="H166" s="222">
        <v>0.1</v>
      </c>
      <c r="I166" s="223"/>
      <c r="J166" s="224">
        <f>H166*I166</f>
        <v>0</v>
      </c>
      <c r="K166" s="222">
        <v>2.2563399999999998</v>
      </c>
      <c r="L166" s="222">
        <f>H166*K166</f>
        <v>0.225634</v>
      </c>
      <c r="M166" s="222"/>
      <c r="N166" s="222">
        <f>H166*M166</f>
        <v>0</v>
      </c>
      <c r="O166" s="224">
        <v>21</v>
      </c>
      <c r="P166" s="224">
        <f>J166*(O166/100)</f>
        <v>0</v>
      </c>
      <c r="Q166" s="224">
        <f>J166+P166</f>
        <v>0</v>
      </c>
      <c r="R166" s="220"/>
      <c r="S166" s="220" t="s">
        <v>246</v>
      </c>
      <c r="T166" s="225">
        <v>1</v>
      </c>
      <c r="U166" s="10"/>
      <c r="V166" s="10"/>
      <c r="W166" s="10"/>
      <c r="X166" s="112"/>
    </row>
    <row r="167" spans="1:27" outlineLevel="5" x14ac:dyDescent="0.2">
      <c r="A167" s="226" t="s">
        <v>37</v>
      </c>
      <c r="B167" s="227"/>
      <c r="C167" s="227"/>
      <c r="D167" s="228"/>
      <c r="E167" s="232" t="s">
        <v>0</v>
      </c>
      <c r="F167" s="253" t="s">
        <v>349</v>
      </c>
      <c r="G167" s="253"/>
      <c r="H167" s="254"/>
      <c r="I167" s="255"/>
      <c r="J167" s="256"/>
      <c r="K167" s="230"/>
      <c r="L167" s="230"/>
      <c r="M167" s="230"/>
      <c r="N167" s="230"/>
      <c r="O167" s="231"/>
      <c r="P167" s="231"/>
      <c r="Q167" s="231"/>
      <c r="R167" s="228"/>
      <c r="S167" s="228"/>
      <c r="T167" s="227"/>
      <c r="U167" s="7"/>
      <c r="V167" s="10"/>
      <c r="W167" s="10"/>
      <c r="X167" s="229" t="str">
        <f>F167</f>
        <v>Lože pod obrubníky, krajníky nebo obruby z dlažebních kostek z betonu prostého</v>
      </c>
      <c r="Y167" s="8"/>
      <c r="AA167" s="11"/>
    </row>
    <row r="168" spans="1:27" ht="7.5" customHeight="1" outlineLevel="5" x14ac:dyDescent="0.2">
      <c r="A168" s="13"/>
      <c r="B168" s="123"/>
      <c r="C168" s="123"/>
      <c r="D168" s="112"/>
      <c r="E168" s="112"/>
      <c r="F168" s="113"/>
      <c r="G168" s="112"/>
      <c r="H168" s="118"/>
      <c r="I168" s="180"/>
      <c r="J168" s="116"/>
      <c r="K168" s="118"/>
      <c r="L168" s="118"/>
      <c r="M168" s="118"/>
      <c r="N168" s="118"/>
      <c r="O168" s="116"/>
      <c r="P168" s="116"/>
      <c r="Q168" s="116"/>
      <c r="R168" s="112"/>
      <c r="S168" s="112"/>
      <c r="T168" s="123"/>
      <c r="U168" s="10"/>
      <c r="X168" s="112"/>
    </row>
    <row r="169" spans="1:27" outlineLevel="5" x14ac:dyDescent="0.2">
      <c r="A169" s="233" t="s">
        <v>38</v>
      </c>
      <c r="B169" s="234"/>
      <c r="C169" s="234"/>
      <c r="D169" s="235"/>
      <c r="E169" s="241" t="s">
        <v>1</v>
      </c>
      <c r="F169" s="236" t="s">
        <v>350</v>
      </c>
      <c r="G169" s="235"/>
      <c r="H169" s="237">
        <v>0.1</v>
      </c>
      <c r="I169" s="238"/>
      <c r="J169" s="239"/>
      <c r="K169" s="240"/>
      <c r="L169" s="240"/>
      <c r="M169" s="240"/>
      <c r="N169" s="240"/>
      <c r="O169" s="239"/>
      <c r="P169" s="239"/>
      <c r="Q169" s="239"/>
      <c r="R169" s="235"/>
      <c r="S169" s="235"/>
      <c r="T169" s="234"/>
      <c r="U169" s="7"/>
      <c r="V169" s="10"/>
      <c r="W169" s="10"/>
      <c r="X169" s="112"/>
    </row>
    <row r="170" spans="1:27" ht="7.5" customHeight="1" outlineLevel="5" x14ac:dyDescent="0.2">
      <c r="B170" s="123"/>
      <c r="C170" s="125"/>
      <c r="D170" s="112"/>
      <c r="E170" s="112"/>
      <c r="F170" s="179"/>
      <c r="G170" s="112"/>
      <c r="H170" s="118"/>
      <c r="I170" s="180"/>
      <c r="J170" s="116"/>
      <c r="K170" s="118"/>
      <c r="L170" s="118"/>
      <c r="M170" s="118"/>
      <c r="N170" s="118"/>
      <c r="O170" s="116"/>
      <c r="P170" s="116"/>
      <c r="Q170" s="116"/>
      <c r="R170" s="112"/>
      <c r="S170" s="112"/>
      <c r="T170" s="123"/>
      <c r="U170" s="10"/>
      <c r="X170" s="112"/>
    </row>
    <row r="171" spans="1:27" outlineLevel="4" x14ac:dyDescent="0.2">
      <c r="A171" s="2" t="s">
        <v>41</v>
      </c>
      <c r="B171" s="217"/>
      <c r="C171" s="218">
        <v>26</v>
      </c>
      <c r="D171" s="219" t="s">
        <v>242</v>
      </c>
      <c r="E171" s="220" t="s">
        <v>351</v>
      </c>
      <c r="F171" s="221" t="s">
        <v>352</v>
      </c>
      <c r="G171" s="219" t="s">
        <v>303</v>
      </c>
      <c r="H171" s="222">
        <v>1</v>
      </c>
      <c r="I171" s="223"/>
      <c r="J171" s="224">
        <f>H171*I171</f>
        <v>0</v>
      </c>
      <c r="K171" s="222">
        <v>4.5969999999999997E-2</v>
      </c>
      <c r="L171" s="222">
        <f>H171*K171</f>
        <v>4.5969999999999997E-2</v>
      </c>
      <c r="M171" s="222"/>
      <c r="N171" s="222">
        <f>H171*M171</f>
        <v>0</v>
      </c>
      <c r="O171" s="224">
        <v>21</v>
      </c>
      <c r="P171" s="224">
        <f>J171*(O171/100)</f>
        <v>0</v>
      </c>
      <c r="Q171" s="224">
        <f>J171+P171</f>
        <v>0</v>
      </c>
      <c r="R171" s="220"/>
      <c r="S171" s="220" t="s">
        <v>246</v>
      </c>
      <c r="T171" s="225">
        <v>1</v>
      </c>
      <c r="U171" s="10"/>
      <c r="V171" s="10"/>
      <c r="W171" s="10"/>
      <c r="X171" s="112"/>
    </row>
    <row r="172" spans="1:27" ht="22.5" outlineLevel="5" x14ac:dyDescent="0.2">
      <c r="A172" s="226" t="s">
        <v>37</v>
      </c>
      <c r="B172" s="227"/>
      <c r="C172" s="227"/>
      <c r="D172" s="228"/>
      <c r="E172" s="232" t="s">
        <v>0</v>
      </c>
      <c r="F172" s="253" t="s">
        <v>353</v>
      </c>
      <c r="G172" s="253"/>
      <c r="H172" s="254"/>
      <c r="I172" s="255"/>
      <c r="J172" s="256"/>
      <c r="K172" s="230"/>
      <c r="L172" s="230"/>
      <c r="M172" s="230"/>
      <c r="N172" s="230"/>
      <c r="O172" s="231"/>
      <c r="P172" s="231"/>
      <c r="Q172" s="231"/>
      <c r="R172" s="228"/>
      <c r="S172" s="228"/>
      <c r="T172" s="227"/>
      <c r="U172" s="7"/>
      <c r="V172" s="10"/>
      <c r="W172" s="10"/>
      <c r="X172" s="229" t="str">
        <f>F172</f>
        <v>Osazení drobných kovových výrobků bez jejich dodání s vysekáním kapes pro upevňovací prvky se zazděním, zabetonováním nebo zalitím kovových poklopů s rámy, plochy do 1 m2</v>
      </c>
      <c r="Y172" s="8"/>
      <c r="AA172" s="11"/>
    </row>
    <row r="173" spans="1:27" ht="7.5" customHeight="1" outlineLevel="5" x14ac:dyDescent="0.2">
      <c r="A173" s="13"/>
      <c r="B173" s="123"/>
      <c r="C173" s="123"/>
      <c r="D173" s="112"/>
      <c r="E173" s="112"/>
      <c r="F173" s="113"/>
      <c r="G173" s="112"/>
      <c r="H173" s="118"/>
      <c r="I173" s="180"/>
      <c r="J173" s="116"/>
      <c r="K173" s="118"/>
      <c r="L173" s="118"/>
      <c r="M173" s="118"/>
      <c r="N173" s="118"/>
      <c r="O173" s="116"/>
      <c r="P173" s="116"/>
      <c r="Q173" s="116"/>
      <c r="R173" s="112"/>
      <c r="S173" s="112"/>
      <c r="T173" s="123"/>
      <c r="U173" s="10"/>
      <c r="X173" s="112"/>
    </row>
    <row r="174" spans="1:27" outlineLevel="4" x14ac:dyDescent="0.2">
      <c r="A174" s="2" t="s">
        <v>41</v>
      </c>
      <c r="B174" s="217"/>
      <c r="C174" s="218">
        <v>27</v>
      </c>
      <c r="D174" s="219" t="s">
        <v>282</v>
      </c>
      <c r="E174" s="220" t="s">
        <v>354</v>
      </c>
      <c r="F174" s="221" t="s">
        <v>355</v>
      </c>
      <c r="G174" s="219" t="s">
        <v>303</v>
      </c>
      <c r="H174" s="222">
        <v>1</v>
      </c>
      <c r="I174" s="223"/>
      <c r="J174" s="224">
        <f>H174*I174</f>
        <v>0</v>
      </c>
      <c r="K174" s="222">
        <v>7.2330000000000005E-2</v>
      </c>
      <c r="L174" s="222">
        <f>H174*K174</f>
        <v>7.2330000000000005E-2</v>
      </c>
      <c r="M174" s="222"/>
      <c r="N174" s="222">
        <f>H174*M174</f>
        <v>0</v>
      </c>
      <c r="O174" s="224">
        <v>21</v>
      </c>
      <c r="P174" s="224">
        <f>J174*(O174/100)</f>
        <v>0</v>
      </c>
      <c r="Q174" s="224">
        <f>J174+P174</f>
        <v>0</v>
      </c>
      <c r="R174" s="220"/>
      <c r="S174" s="220" t="s">
        <v>356</v>
      </c>
      <c r="T174" s="225">
        <v>1</v>
      </c>
      <c r="U174" s="10"/>
      <c r="V174" s="10"/>
      <c r="W174" s="10"/>
      <c r="X174" s="112"/>
    </row>
    <row r="175" spans="1:27" outlineLevel="5" x14ac:dyDescent="0.2">
      <c r="A175" s="226" t="s">
        <v>37</v>
      </c>
      <c r="B175" s="227"/>
      <c r="C175" s="227"/>
      <c r="D175" s="228"/>
      <c r="E175" s="232" t="s">
        <v>0</v>
      </c>
      <c r="F175" s="253" t="s">
        <v>67</v>
      </c>
      <c r="G175" s="253"/>
      <c r="H175" s="254"/>
      <c r="I175" s="255"/>
      <c r="J175" s="256"/>
      <c r="K175" s="230"/>
      <c r="L175" s="230"/>
      <c r="M175" s="230"/>
      <c r="N175" s="230"/>
      <c r="O175" s="231"/>
      <c r="P175" s="231"/>
      <c r="Q175" s="231"/>
      <c r="R175" s="228"/>
      <c r="S175" s="228"/>
      <c r="T175" s="227"/>
      <c r="U175" s="7"/>
      <c r="V175" s="10"/>
      <c r="W175" s="10"/>
      <c r="X175" s="229" t="str">
        <f>F175</f>
        <v>---</v>
      </c>
      <c r="Y175" s="8"/>
      <c r="AA175" s="11"/>
    </row>
    <row r="176" spans="1:27" ht="7.5" customHeight="1" outlineLevel="5" x14ac:dyDescent="0.2">
      <c r="A176" s="13"/>
      <c r="B176" s="123"/>
      <c r="C176" s="123"/>
      <c r="D176" s="112"/>
      <c r="E176" s="112"/>
      <c r="F176" s="113"/>
      <c r="G176" s="112"/>
      <c r="H176" s="118"/>
      <c r="I176" s="180"/>
      <c r="J176" s="116"/>
      <c r="K176" s="118"/>
      <c r="L176" s="118"/>
      <c r="M176" s="118"/>
      <c r="N176" s="118"/>
      <c r="O176" s="116"/>
      <c r="P176" s="116"/>
      <c r="Q176" s="116"/>
      <c r="R176" s="112"/>
      <c r="S176" s="112"/>
      <c r="T176" s="123"/>
      <c r="U176" s="10"/>
      <c r="X176" s="112"/>
    </row>
    <row r="177" spans="1:27" outlineLevel="4" x14ac:dyDescent="0.2">
      <c r="A177" s="2" t="s">
        <v>41</v>
      </c>
      <c r="B177" s="217"/>
      <c r="C177" s="218">
        <v>28</v>
      </c>
      <c r="D177" s="219" t="s">
        <v>242</v>
      </c>
      <c r="E177" s="220" t="s">
        <v>357</v>
      </c>
      <c r="F177" s="221" t="s">
        <v>358</v>
      </c>
      <c r="G177" s="219" t="s">
        <v>298</v>
      </c>
      <c r="H177" s="222">
        <v>2.1500000000000004</v>
      </c>
      <c r="I177" s="223"/>
      <c r="J177" s="224">
        <f>H177*I177</f>
        <v>0</v>
      </c>
      <c r="K177" s="222">
        <v>1.23E-3</v>
      </c>
      <c r="L177" s="222">
        <f>H177*K177</f>
        <v>2.6445000000000006E-3</v>
      </c>
      <c r="M177" s="222">
        <v>1.7000000000000001E-2</v>
      </c>
      <c r="N177" s="222">
        <f>H177*M177</f>
        <v>3.6550000000000006E-2</v>
      </c>
      <c r="O177" s="224">
        <v>21</v>
      </c>
      <c r="P177" s="224">
        <f>J177*(O177/100)</f>
        <v>0</v>
      </c>
      <c r="Q177" s="224">
        <f>J177+P177</f>
        <v>0</v>
      </c>
      <c r="R177" s="220"/>
      <c r="S177" s="220" t="s">
        <v>246</v>
      </c>
      <c r="T177" s="225">
        <v>1</v>
      </c>
      <c r="U177" s="10"/>
      <c r="V177" s="10"/>
      <c r="W177" s="10"/>
      <c r="X177" s="112"/>
    </row>
    <row r="178" spans="1:27" outlineLevel="5" x14ac:dyDescent="0.2">
      <c r="A178" s="226" t="s">
        <v>37</v>
      </c>
      <c r="B178" s="227"/>
      <c r="C178" s="227"/>
      <c r="D178" s="228"/>
      <c r="E178" s="232" t="s">
        <v>0</v>
      </c>
      <c r="F178" s="253" t="s">
        <v>359</v>
      </c>
      <c r="G178" s="253"/>
      <c r="H178" s="254"/>
      <c r="I178" s="255"/>
      <c r="J178" s="256"/>
      <c r="K178" s="230"/>
      <c r="L178" s="230"/>
      <c r="M178" s="230"/>
      <c r="N178" s="230"/>
      <c r="O178" s="231"/>
      <c r="P178" s="231"/>
      <c r="Q178" s="231"/>
      <c r="R178" s="228"/>
      <c r="S178" s="228"/>
      <c r="T178" s="227"/>
      <c r="U178" s="7"/>
      <c r="V178" s="10"/>
      <c r="W178" s="10"/>
      <c r="X178" s="229" t="str">
        <f>F178</f>
        <v>Jádrové vrty diamantovými korunkami do stavebních materiálů (železobetonu, betonu, cihel, obkladů, dlažeb, kamene) průměru přes 90 do 100 mm</v>
      </c>
      <c r="Y178" s="8"/>
      <c r="AA178" s="11"/>
    </row>
    <row r="179" spans="1:27" ht="7.5" customHeight="1" outlineLevel="5" x14ac:dyDescent="0.2">
      <c r="A179" s="13"/>
      <c r="B179" s="123"/>
      <c r="C179" s="123"/>
      <c r="D179" s="112"/>
      <c r="E179" s="112"/>
      <c r="F179" s="113"/>
      <c r="G179" s="112"/>
      <c r="H179" s="118"/>
      <c r="I179" s="180"/>
      <c r="J179" s="116"/>
      <c r="K179" s="118"/>
      <c r="L179" s="118"/>
      <c r="M179" s="118"/>
      <c r="N179" s="118"/>
      <c r="O179" s="116"/>
      <c r="P179" s="116"/>
      <c r="Q179" s="116"/>
      <c r="R179" s="112"/>
      <c r="S179" s="112"/>
      <c r="T179" s="123"/>
      <c r="U179" s="10"/>
      <c r="X179" s="112"/>
    </row>
    <row r="180" spans="1:27" outlineLevel="5" x14ac:dyDescent="0.2">
      <c r="A180" s="233" t="s">
        <v>38</v>
      </c>
      <c r="B180" s="234"/>
      <c r="C180" s="234"/>
      <c r="D180" s="235"/>
      <c r="E180" s="241" t="s">
        <v>1</v>
      </c>
      <c r="F180" s="236" t="s">
        <v>248</v>
      </c>
      <c r="G180" s="235"/>
      <c r="H180" s="237">
        <v>0</v>
      </c>
      <c r="I180" s="238"/>
      <c r="J180" s="239"/>
      <c r="K180" s="240"/>
      <c r="L180" s="240"/>
      <c r="M180" s="240"/>
      <c r="N180" s="240"/>
      <c r="O180" s="239"/>
      <c r="P180" s="239"/>
      <c r="Q180" s="239"/>
      <c r="R180" s="235"/>
      <c r="S180" s="235"/>
      <c r="T180" s="234"/>
      <c r="U180" s="7"/>
      <c r="V180" s="10"/>
      <c r="W180" s="10"/>
      <c r="X180" s="112"/>
    </row>
    <row r="181" spans="1:27" outlineLevel="5" x14ac:dyDescent="0.2">
      <c r="A181" s="233" t="s">
        <v>38</v>
      </c>
      <c r="B181" s="234"/>
      <c r="C181" s="234"/>
      <c r="D181" s="235"/>
      <c r="E181" s="241"/>
      <c r="F181" s="236" t="s">
        <v>360</v>
      </c>
      <c r="G181" s="235"/>
      <c r="H181" s="237">
        <v>2.1500000000000004</v>
      </c>
      <c r="I181" s="238"/>
      <c r="J181" s="239"/>
      <c r="K181" s="240"/>
      <c r="L181" s="240"/>
      <c r="M181" s="240"/>
      <c r="N181" s="240"/>
      <c r="O181" s="239"/>
      <c r="P181" s="239"/>
      <c r="Q181" s="239"/>
      <c r="R181" s="235"/>
      <c r="S181" s="235"/>
      <c r="T181" s="234"/>
      <c r="U181" s="7"/>
      <c r="V181" s="10"/>
      <c r="W181" s="10"/>
      <c r="X181" s="112"/>
    </row>
    <row r="182" spans="1:27" ht="7.5" customHeight="1" outlineLevel="5" x14ac:dyDescent="0.2">
      <c r="B182" s="123"/>
      <c r="C182" s="125"/>
      <c r="D182" s="112"/>
      <c r="E182" s="112"/>
      <c r="F182" s="179"/>
      <c r="G182" s="112"/>
      <c r="H182" s="118"/>
      <c r="I182" s="180"/>
      <c r="J182" s="116"/>
      <c r="K182" s="118"/>
      <c r="L182" s="118"/>
      <c r="M182" s="118"/>
      <c r="N182" s="118"/>
      <c r="O182" s="116"/>
      <c r="P182" s="116"/>
      <c r="Q182" s="116"/>
      <c r="R182" s="112"/>
      <c r="S182" s="112"/>
      <c r="T182" s="123"/>
      <c r="U182" s="10"/>
      <c r="X182" s="112"/>
    </row>
    <row r="183" spans="1:27" outlineLevel="4" x14ac:dyDescent="0.2">
      <c r="A183" s="2" t="s">
        <v>41</v>
      </c>
      <c r="B183" s="217"/>
      <c r="C183" s="218">
        <v>29</v>
      </c>
      <c r="D183" s="219" t="s">
        <v>242</v>
      </c>
      <c r="E183" s="220" t="s">
        <v>361</v>
      </c>
      <c r="F183" s="221" t="s">
        <v>362</v>
      </c>
      <c r="G183" s="219" t="s">
        <v>245</v>
      </c>
      <c r="H183" s="222">
        <v>19.399999999999999</v>
      </c>
      <c r="I183" s="223"/>
      <c r="J183" s="224">
        <f>H183*I183</f>
        <v>0</v>
      </c>
      <c r="K183" s="222">
        <v>4.0000000000000003E-5</v>
      </c>
      <c r="L183" s="222">
        <f>H183*K183</f>
        <v>7.76E-4</v>
      </c>
      <c r="M183" s="222"/>
      <c r="N183" s="222">
        <f>H183*M183</f>
        <v>0</v>
      </c>
      <c r="O183" s="224">
        <v>21</v>
      </c>
      <c r="P183" s="224">
        <f>J183*(O183/100)</f>
        <v>0</v>
      </c>
      <c r="Q183" s="224">
        <f>J183+P183</f>
        <v>0</v>
      </c>
      <c r="R183" s="220"/>
      <c r="S183" s="220" t="s">
        <v>246</v>
      </c>
      <c r="T183" s="225">
        <v>1</v>
      </c>
      <c r="U183" s="10"/>
      <c r="V183" s="10"/>
      <c r="W183" s="10"/>
      <c r="X183" s="112"/>
    </row>
    <row r="184" spans="1:27" outlineLevel="5" x14ac:dyDescent="0.2">
      <c r="A184" s="226" t="s">
        <v>37</v>
      </c>
      <c r="B184" s="227"/>
      <c r="C184" s="227"/>
      <c r="D184" s="228"/>
      <c r="E184" s="232" t="s">
        <v>0</v>
      </c>
      <c r="F184" s="253" t="s">
        <v>363</v>
      </c>
      <c r="G184" s="253"/>
      <c r="H184" s="254"/>
      <c r="I184" s="255"/>
      <c r="J184" s="256"/>
      <c r="K184" s="230"/>
      <c r="L184" s="230"/>
      <c r="M184" s="230"/>
      <c r="N184" s="230"/>
      <c r="O184" s="231"/>
      <c r="P184" s="231"/>
      <c r="Q184" s="231"/>
      <c r="R184" s="228"/>
      <c r="S184" s="228"/>
      <c r="T184" s="227"/>
      <c r="U184" s="7"/>
      <c r="V184" s="10"/>
      <c r="W184" s="10"/>
      <c r="X184" s="229" t="str">
        <f>F184</f>
        <v>Vyčištění budov nebo objektů před předáním do užívání budov bytové nebo občanské výstavby, světlé výšky podlaží do 4 m</v>
      </c>
      <c r="Y184" s="8"/>
      <c r="AA184" s="11"/>
    </row>
    <row r="185" spans="1:27" ht="7.5" customHeight="1" outlineLevel="5" x14ac:dyDescent="0.2">
      <c r="A185" s="13"/>
      <c r="B185" s="123"/>
      <c r="C185" s="123"/>
      <c r="D185" s="112"/>
      <c r="E185" s="112"/>
      <c r="F185" s="113"/>
      <c r="G185" s="112"/>
      <c r="H185" s="118"/>
      <c r="I185" s="180"/>
      <c r="J185" s="116"/>
      <c r="K185" s="118"/>
      <c r="L185" s="118"/>
      <c r="M185" s="118"/>
      <c r="N185" s="118"/>
      <c r="O185" s="116"/>
      <c r="P185" s="116"/>
      <c r="Q185" s="116"/>
      <c r="R185" s="112"/>
      <c r="S185" s="112"/>
      <c r="T185" s="123"/>
      <c r="U185" s="10"/>
      <c r="X185" s="112"/>
    </row>
    <row r="186" spans="1:27" outlineLevel="5" x14ac:dyDescent="0.2">
      <c r="A186" s="233" t="s">
        <v>38</v>
      </c>
      <c r="B186" s="234"/>
      <c r="C186" s="234"/>
      <c r="D186" s="235"/>
      <c r="E186" s="241" t="s">
        <v>1</v>
      </c>
      <c r="F186" s="236" t="s">
        <v>248</v>
      </c>
      <c r="G186" s="235"/>
      <c r="H186" s="237">
        <v>0</v>
      </c>
      <c r="I186" s="238"/>
      <c r="J186" s="239"/>
      <c r="K186" s="240"/>
      <c r="L186" s="240"/>
      <c r="M186" s="240"/>
      <c r="N186" s="240"/>
      <c r="O186" s="239"/>
      <c r="P186" s="239"/>
      <c r="Q186" s="239"/>
      <c r="R186" s="235"/>
      <c r="S186" s="235"/>
      <c r="T186" s="234"/>
      <c r="U186" s="7"/>
      <c r="V186" s="10"/>
      <c r="W186" s="10"/>
      <c r="X186" s="112"/>
    </row>
    <row r="187" spans="1:27" outlineLevel="5" x14ac:dyDescent="0.2">
      <c r="A187" s="233" t="s">
        <v>38</v>
      </c>
      <c r="B187" s="234"/>
      <c r="C187" s="234"/>
      <c r="D187" s="235"/>
      <c r="E187" s="241"/>
      <c r="F187" s="236" t="s">
        <v>341</v>
      </c>
      <c r="G187" s="235"/>
      <c r="H187" s="237">
        <v>12.2</v>
      </c>
      <c r="I187" s="238"/>
      <c r="J187" s="239"/>
      <c r="K187" s="240"/>
      <c r="L187" s="240"/>
      <c r="M187" s="240"/>
      <c r="N187" s="240"/>
      <c r="O187" s="239"/>
      <c r="P187" s="239"/>
      <c r="Q187" s="239"/>
      <c r="R187" s="235"/>
      <c r="S187" s="235"/>
      <c r="T187" s="234"/>
      <c r="U187" s="7"/>
      <c r="V187" s="10"/>
      <c r="W187" s="10"/>
      <c r="X187" s="112"/>
    </row>
    <row r="188" spans="1:27" outlineLevel="5" x14ac:dyDescent="0.2">
      <c r="A188" s="233" t="s">
        <v>38</v>
      </c>
      <c r="B188" s="234"/>
      <c r="C188" s="234"/>
      <c r="D188" s="235"/>
      <c r="E188" s="241"/>
      <c r="F188" s="236" t="s">
        <v>364</v>
      </c>
      <c r="G188" s="235"/>
      <c r="H188" s="237">
        <v>2</v>
      </c>
      <c r="I188" s="238"/>
      <c r="J188" s="239"/>
      <c r="K188" s="240"/>
      <c r="L188" s="240"/>
      <c r="M188" s="240"/>
      <c r="N188" s="240"/>
      <c r="O188" s="239"/>
      <c r="P188" s="239"/>
      <c r="Q188" s="239"/>
      <c r="R188" s="235"/>
      <c r="S188" s="235"/>
      <c r="T188" s="234"/>
      <c r="U188" s="7"/>
      <c r="V188" s="10"/>
      <c r="W188" s="10"/>
      <c r="X188" s="112"/>
    </row>
    <row r="189" spans="1:27" outlineLevel="5" x14ac:dyDescent="0.2">
      <c r="A189" s="233" t="s">
        <v>38</v>
      </c>
      <c r="B189" s="234"/>
      <c r="C189" s="234"/>
      <c r="D189" s="235"/>
      <c r="E189" s="241"/>
      <c r="F189" s="236" t="s">
        <v>365</v>
      </c>
      <c r="G189" s="235"/>
      <c r="H189" s="237">
        <v>5.2</v>
      </c>
      <c r="I189" s="238"/>
      <c r="J189" s="239"/>
      <c r="K189" s="240"/>
      <c r="L189" s="240"/>
      <c r="M189" s="240"/>
      <c r="N189" s="240"/>
      <c r="O189" s="239"/>
      <c r="P189" s="239"/>
      <c r="Q189" s="239"/>
      <c r="R189" s="235"/>
      <c r="S189" s="235"/>
      <c r="T189" s="234"/>
      <c r="U189" s="7"/>
      <c r="V189" s="10"/>
      <c r="W189" s="10"/>
      <c r="X189" s="112"/>
    </row>
    <row r="190" spans="1:27" ht="7.5" customHeight="1" outlineLevel="5" x14ac:dyDescent="0.2">
      <c r="B190" s="123"/>
      <c r="C190" s="125"/>
      <c r="D190" s="112"/>
      <c r="E190" s="112"/>
      <c r="F190" s="179"/>
      <c r="G190" s="112"/>
      <c r="H190" s="118"/>
      <c r="I190" s="180"/>
      <c r="J190" s="116"/>
      <c r="K190" s="118"/>
      <c r="L190" s="118"/>
      <c r="M190" s="118"/>
      <c r="N190" s="118"/>
      <c r="O190" s="116"/>
      <c r="P190" s="116"/>
      <c r="Q190" s="116"/>
      <c r="R190" s="112"/>
      <c r="S190" s="112"/>
      <c r="T190" s="123"/>
      <c r="U190" s="10"/>
      <c r="X190" s="112"/>
    </row>
    <row r="191" spans="1:27" outlineLevel="4" x14ac:dyDescent="0.2">
      <c r="B191" s="7"/>
      <c r="C191" s="7"/>
      <c r="D191" s="7"/>
      <c r="E191" s="7"/>
      <c r="F191" s="7"/>
      <c r="G191" s="7"/>
      <c r="H191" s="7"/>
      <c r="I191" s="10"/>
      <c r="J191" s="10"/>
      <c r="K191" s="7"/>
      <c r="L191" s="7"/>
      <c r="M191" s="7"/>
      <c r="N191" s="7"/>
      <c r="O191" s="7"/>
      <c r="P191" s="10"/>
      <c r="Q191" s="10"/>
      <c r="R191" s="10"/>
      <c r="S191" s="7"/>
      <c r="T191" s="7"/>
      <c r="X191" s="7"/>
    </row>
    <row r="192" spans="1:27" ht="13.5" outlineLevel="3" x14ac:dyDescent="0.25">
      <c r="A192" s="168" t="s">
        <v>119</v>
      </c>
      <c r="B192" s="172">
        <v>4</v>
      </c>
      <c r="C192" s="211"/>
      <c r="D192" s="212" t="s">
        <v>241</v>
      </c>
      <c r="E192" s="212"/>
      <c r="F192" s="213" t="s">
        <v>120</v>
      </c>
      <c r="G192" s="212"/>
      <c r="H192" s="214"/>
      <c r="I192" s="215"/>
      <c r="J192" s="170">
        <f>SUBTOTAL(9,J193:J204)</f>
        <v>0</v>
      </c>
      <c r="K192" s="214"/>
      <c r="L192" s="171">
        <f>SUBTOTAL(9,L193:L204)</f>
        <v>0</v>
      </c>
      <c r="M192" s="214"/>
      <c r="N192" s="171">
        <f>SUBTOTAL(9,N193:N204)</f>
        <v>0</v>
      </c>
      <c r="O192" s="216"/>
      <c r="P192" s="170">
        <f>SUBTOTAL(9,P193:P204)</f>
        <v>0</v>
      </c>
      <c r="Q192" s="170">
        <f>SUBTOTAL(9,Q193:Q204)</f>
        <v>0</v>
      </c>
      <c r="R192" s="212"/>
      <c r="S192" s="212"/>
      <c r="T192" s="172">
        <f>SUBTOTAL(9,T193:T204)</f>
        <v>2</v>
      </c>
      <c r="U192" s="7"/>
      <c r="V192" s="10"/>
      <c r="W192" s="10"/>
      <c r="X192" s="112"/>
    </row>
    <row r="193" spans="1:27" ht="24" outlineLevel="4" x14ac:dyDescent="0.2">
      <c r="A193" s="2" t="s">
        <v>41</v>
      </c>
      <c r="B193" s="217"/>
      <c r="C193" s="218">
        <v>30</v>
      </c>
      <c r="D193" s="219" t="s">
        <v>242</v>
      </c>
      <c r="E193" s="220" t="s">
        <v>366</v>
      </c>
      <c r="F193" s="221" t="s">
        <v>367</v>
      </c>
      <c r="G193" s="219" t="s">
        <v>245</v>
      </c>
      <c r="H193" s="222">
        <v>19.399999999999999</v>
      </c>
      <c r="I193" s="223"/>
      <c r="J193" s="224">
        <f>H193*I193</f>
        <v>0</v>
      </c>
      <c r="K193" s="222"/>
      <c r="L193" s="222">
        <f>H193*K193</f>
        <v>0</v>
      </c>
      <c r="M193" s="222"/>
      <c r="N193" s="222">
        <f>H193*M193</f>
        <v>0</v>
      </c>
      <c r="O193" s="224">
        <v>21</v>
      </c>
      <c r="P193" s="224">
        <f>J193*(O193/100)</f>
        <v>0</v>
      </c>
      <c r="Q193" s="224">
        <f>J193+P193</f>
        <v>0</v>
      </c>
      <c r="R193" s="220"/>
      <c r="S193" s="220" t="s">
        <v>246</v>
      </c>
      <c r="T193" s="225">
        <v>1</v>
      </c>
      <c r="U193" s="10"/>
      <c r="V193" s="10"/>
      <c r="W193" s="10"/>
      <c r="X193" s="112"/>
    </row>
    <row r="194" spans="1:27" ht="33.75" outlineLevel="5" x14ac:dyDescent="0.2">
      <c r="A194" s="226" t="s">
        <v>37</v>
      </c>
      <c r="B194" s="227"/>
      <c r="C194" s="227"/>
      <c r="D194" s="228"/>
      <c r="E194" s="232" t="s">
        <v>0</v>
      </c>
      <c r="F194" s="253" t="s">
        <v>368</v>
      </c>
      <c r="G194" s="253"/>
      <c r="H194" s="254"/>
      <c r="I194" s="255"/>
      <c r="J194" s="256"/>
      <c r="K194" s="230"/>
      <c r="L194" s="230"/>
      <c r="M194" s="230"/>
      <c r="N194" s="230"/>
      <c r="O194" s="231"/>
      <c r="P194" s="231"/>
      <c r="Q194" s="231"/>
      <c r="R194" s="228"/>
      <c r="S194" s="228"/>
      <c r="T194" s="227"/>
      <c r="U194" s="7"/>
      <c r="V194" s="10"/>
      <c r="W194" s="10"/>
      <c r="X194" s="229" t="str">
        <f>F194</f>
        <v>Lešení pomocné pracovní pro objekty pozemních staveb  
  pro zatížení do 150 kg/m2, o výšce lešeňové podlahy 
    do 1,9 m</v>
      </c>
      <c r="Y194" s="8"/>
      <c r="AA194" s="11"/>
    </row>
    <row r="195" spans="1:27" ht="7.5" customHeight="1" outlineLevel="5" x14ac:dyDescent="0.2">
      <c r="A195" s="13"/>
      <c r="B195" s="123"/>
      <c r="C195" s="123"/>
      <c r="D195" s="112"/>
      <c r="E195" s="112"/>
      <c r="F195" s="113"/>
      <c r="G195" s="112"/>
      <c r="H195" s="118"/>
      <c r="I195" s="180"/>
      <c r="J195" s="116"/>
      <c r="K195" s="118"/>
      <c r="L195" s="118"/>
      <c r="M195" s="118"/>
      <c r="N195" s="118"/>
      <c r="O195" s="116"/>
      <c r="P195" s="116"/>
      <c r="Q195" s="116"/>
      <c r="R195" s="112"/>
      <c r="S195" s="112"/>
      <c r="T195" s="123"/>
      <c r="U195" s="10"/>
      <c r="X195" s="112"/>
    </row>
    <row r="196" spans="1:27" outlineLevel="5" x14ac:dyDescent="0.2">
      <c r="A196" s="233" t="s">
        <v>38</v>
      </c>
      <c r="B196" s="234"/>
      <c r="C196" s="234"/>
      <c r="D196" s="235"/>
      <c r="E196" s="241" t="s">
        <v>1</v>
      </c>
      <c r="F196" s="236" t="s">
        <v>248</v>
      </c>
      <c r="G196" s="235"/>
      <c r="H196" s="237">
        <v>0</v>
      </c>
      <c r="I196" s="238"/>
      <c r="J196" s="239"/>
      <c r="K196" s="240"/>
      <c r="L196" s="240"/>
      <c r="M196" s="240"/>
      <c r="N196" s="240"/>
      <c r="O196" s="239"/>
      <c r="P196" s="239"/>
      <c r="Q196" s="239"/>
      <c r="R196" s="235"/>
      <c r="S196" s="235"/>
      <c r="T196" s="234"/>
      <c r="U196" s="7"/>
      <c r="V196" s="10"/>
      <c r="W196" s="10"/>
      <c r="X196" s="112"/>
    </row>
    <row r="197" spans="1:27" outlineLevel="5" x14ac:dyDescent="0.2">
      <c r="A197" s="233" t="s">
        <v>38</v>
      </c>
      <c r="B197" s="234"/>
      <c r="C197" s="234"/>
      <c r="D197" s="235"/>
      <c r="E197" s="241"/>
      <c r="F197" s="236" t="s">
        <v>341</v>
      </c>
      <c r="G197" s="235"/>
      <c r="H197" s="237">
        <v>12.2</v>
      </c>
      <c r="I197" s="238"/>
      <c r="J197" s="239"/>
      <c r="K197" s="240"/>
      <c r="L197" s="240"/>
      <c r="M197" s="240"/>
      <c r="N197" s="240"/>
      <c r="O197" s="239"/>
      <c r="P197" s="239"/>
      <c r="Q197" s="239"/>
      <c r="R197" s="235"/>
      <c r="S197" s="235"/>
      <c r="T197" s="234"/>
      <c r="U197" s="7"/>
      <c r="V197" s="10"/>
      <c r="W197" s="10"/>
      <c r="X197" s="112"/>
    </row>
    <row r="198" spans="1:27" outlineLevel="5" x14ac:dyDescent="0.2">
      <c r="A198" s="233" t="s">
        <v>38</v>
      </c>
      <c r="B198" s="234"/>
      <c r="C198" s="234"/>
      <c r="D198" s="235"/>
      <c r="E198" s="241"/>
      <c r="F198" s="236" t="s">
        <v>364</v>
      </c>
      <c r="G198" s="235"/>
      <c r="H198" s="237">
        <v>2</v>
      </c>
      <c r="I198" s="238"/>
      <c r="J198" s="239"/>
      <c r="K198" s="240"/>
      <c r="L198" s="240"/>
      <c r="M198" s="240"/>
      <c r="N198" s="240"/>
      <c r="O198" s="239"/>
      <c r="P198" s="239"/>
      <c r="Q198" s="239"/>
      <c r="R198" s="235"/>
      <c r="S198" s="235"/>
      <c r="T198" s="234"/>
      <c r="U198" s="7"/>
      <c r="V198" s="10"/>
      <c r="W198" s="10"/>
      <c r="X198" s="112"/>
    </row>
    <row r="199" spans="1:27" outlineLevel="5" x14ac:dyDescent="0.2">
      <c r="A199" s="233" t="s">
        <v>38</v>
      </c>
      <c r="B199" s="234"/>
      <c r="C199" s="234"/>
      <c r="D199" s="235"/>
      <c r="E199" s="241"/>
      <c r="F199" s="236" t="s">
        <v>365</v>
      </c>
      <c r="G199" s="235"/>
      <c r="H199" s="237">
        <v>5.2</v>
      </c>
      <c r="I199" s="238"/>
      <c r="J199" s="239"/>
      <c r="K199" s="240"/>
      <c r="L199" s="240"/>
      <c r="M199" s="240"/>
      <c r="N199" s="240"/>
      <c r="O199" s="239"/>
      <c r="P199" s="239"/>
      <c r="Q199" s="239"/>
      <c r="R199" s="235"/>
      <c r="S199" s="235"/>
      <c r="T199" s="234"/>
      <c r="U199" s="7"/>
      <c r="V199" s="10"/>
      <c r="W199" s="10"/>
      <c r="X199" s="112"/>
    </row>
    <row r="200" spans="1:27" ht="7.5" customHeight="1" outlineLevel="5" x14ac:dyDescent="0.2">
      <c r="B200" s="123"/>
      <c r="C200" s="125"/>
      <c r="D200" s="112"/>
      <c r="E200" s="112"/>
      <c r="F200" s="179"/>
      <c r="G200" s="112"/>
      <c r="H200" s="118"/>
      <c r="I200" s="180"/>
      <c r="J200" s="116"/>
      <c r="K200" s="118"/>
      <c r="L200" s="118"/>
      <c r="M200" s="118"/>
      <c r="N200" s="118"/>
      <c r="O200" s="116"/>
      <c r="P200" s="116"/>
      <c r="Q200" s="116"/>
      <c r="R200" s="112"/>
      <c r="S200" s="112"/>
      <c r="T200" s="123"/>
      <c r="U200" s="10"/>
      <c r="X200" s="112"/>
    </row>
    <row r="201" spans="1:27" outlineLevel="4" x14ac:dyDescent="0.2">
      <c r="A201" s="2" t="s">
        <v>41</v>
      </c>
      <c r="B201" s="217"/>
      <c r="C201" s="218">
        <v>31</v>
      </c>
      <c r="D201" s="219" t="s">
        <v>242</v>
      </c>
      <c r="E201" s="220" t="s">
        <v>369</v>
      </c>
      <c r="F201" s="221" t="s">
        <v>370</v>
      </c>
      <c r="G201" s="219" t="s">
        <v>303</v>
      </c>
      <c r="H201" s="222">
        <v>1</v>
      </c>
      <c r="I201" s="223"/>
      <c r="J201" s="224">
        <f>H201*I201</f>
        <v>0</v>
      </c>
      <c r="K201" s="222"/>
      <c r="L201" s="222">
        <f>H201*K201</f>
        <v>0</v>
      </c>
      <c r="M201" s="222"/>
      <c r="N201" s="222">
        <f>H201*M201</f>
        <v>0</v>
      </c>
      <c r="O201" s="224">
        <v>21</v>
      </c>
      <c r="P201" s="224">
        <f>J201*(O201/100)</f>
        <v>0</v>
      </c>
      <c r="Q201" s="224">
        <f>J201+P201</f>
        <v>0</v>
      </c>
      <c r="R201" s="220"/>
      <c r="S201" s="220" t="s">
        <v>356</v>
      </c>
      <c r="T201" s="225">
        <v>1</v>
      </c>
      <c r="U201" s="10"/>
      <c r="V201" s="10"/>
      <c r="W201" s="10"/>
      <c r="X201" s="112"/>
    </row>
    <row r="202" spans="1:27" outlineLevel="5" x14ac:dyDescent="0.2">
      <c r="A202" s="226" t="s">
        <v>37</v>
      </c>
      <c r="B202" s="227"/>
      <c r="C202" s="227"/>
      <c r="D202" s="228"/>
      <c r="E202" s="232" t="s">
        <v>0</v>
      </c>
      <c r="F202" s="253" t="s">
        <v>67</v>
      </c>
      <c r="G202" s="253"/>
      <c r="H202" s="254"/>
      <c r="I202" s="255"/>
      <c r="J202" s="256"/>
      <c r="K202" s="230"/>
      <c r="L202" s="230"/>
      <c r="M202" s="230"/>
      <c r="N202" s="230"/>
      <c r="O202" s="231"/>
      <c r="P202" s="231"/>
      <c r="Q202" s="231"/>
      <c r="R202" s="228"/>
      <c r="S202" s="228"/>
      <c r="T202" s="227"/>
      <c r="U202" s="7"/>
      <c r="V202" s="10"/>
      <c r="W202" s="10"/>
      <c r="X202" s="229" t="str">
        <f>F202</f>
        <v>---</v>
      </c>
      <c r="Y202" s="8"/>
      <c r="AA202" s="11"/>
    </row>
    <row r="203" spans="1:27" ht="7.5" customHeight="1" outlineLevel="5" x14ac:dyDescent="0.2">
      <c r="A203" s="13"/>
      <c r="B203" s="123"/>
      <c r="C203" s="123"/>
      <c r="D203" s="112"/>
      <c r="E203" s="112"/>
      <c r="F203" s="113"/>
      <c r="G203" s="112"/>
      <c r="H203" s="118"/>
      <c r="I203" s="180"/>
      <c r="J203" s="116"/>
      <c r="K203" s="118"/>
      <c r="L203" s="118"/>
      <c r="M203" s="118"/>
      <c r="N203" s="118"/>
      <c r="O203" s="116"/>
      <c r="P203" s="116"/>
      <c r="Q203" s="116"/>
      <c r="R203" s="112"/>
      <c r="S203" s="112"/>
      <c r="T203" s="123"/>
      <c r="U203" s="10"/>
      <c r="X203" s="112"/>
    </row>
    <row r="204" spans="1:27" outlineLevel="4" x14ac:dyDescent="0.2">
      <c r="B204" s="7"/>
      <c r="C204" s="7"/>
      <c r="D204" s="7"/>
      <c r="E204" s="7"/>
      <c r="F204" s="7"/>
      <c r="G204" s="7"/>
      <c r="H204" s="7"/>
      <c r="I204" s="10"/>
      <c r="J204" s="10"/>
      <c r="K204" s="7"/>
      <c r="L204" s="7"/>
      <c r="M204" s="7"/>
      <c r="N204" s="7"/>
      <c r="O204" s="7"/>
      <c r="P204" s="10"/>
      <c r="Q204" s="10"/>
      <c r="R204" s="10"/>
      <c r="S204" s="7"/>
      <c r="T204" s="7"/>
      <c r="X204" s="7"/>
    </row>
    <row r="205" spans="1:27" ht="13.5" outlineLevel="3" x14ac:dyDescent="0.25">
      <c r="A205" s="168" t="s">
        <v>121</v>
      </c>
      <c r="B205" s="172">
        <v>4</v>
      </c>
      <c r="C205" s="211"/>
      <c r="D205" s="212" t="s">
        <v>241</v>
      </c>
      <c r="E205" s="212"/>
      <c r="F205" s="213" t="s">
        <v>122</v>
      </c>
      <c r="G205" s="212"/>
      <c r="H205" s="214"/>
      <c r="I205" s="215"/>
      <c r="J205" s="170">
        <f>SUBTOTAL(9,J206:J289)</f>
        <v>0</v>
      </c>
      <c r="K205" s="214"/>
      <c r="L205" s="171">
        <f>SUBTOTAL(9,L206:L289)</f>
        <v>4.5599999999999997E-5</v>
      </c>
      <c r="M205" s="214"/>
      <c r="N205" s="171">
        <f>SUBTOTAL(9,N206:N289)</f>
        <v>3.1244109999999994</v>
      </c>
      <c r="O205" s="216"/>
      <c r="P205" s="170">
        <f>SUBTOTAL(9,P206:P289)</f>
        <v>0</v>
      </c>
      <c r="Q205" s="170">
        <f>SUBTOTAL(9,Q206:Q289)</f>
        <v>0</v>
      </c>
      <c r="R205" s="212"/>
      <c r="S205" s="212"/>
      <c r="T205" s="172">
        <f>SUBTOTAL(9,T206:T289)</f>
        <v>18</v>
      </c>
      <c r="U205" s="7"/>
      <c r="V205" s="10"/>
      <c r="W205" s="10"/>
      <c r="X205" s="112"/>
    </row>
    <row r="206" spans="1:27" outlineLevel="4" x14ac:dyDescent="0.2">
      <c r="A206" s="2" t="s">
        <v>41</v>
      </c>
      <c r="B206" s="217"/>
      <c r="C206" s="218">
        <v>32</v>
      </c>
      <c r="D206" s="219" t="s">
        <v>242</v>
      </c>
      <c r="E206" s="220" t="s">
        <v>371</v>
      </c>
      <c r="F206" s="221" t="s">
        <v>372</v>
      </c>
      <c r="G206" s="219" t="s">
        <v>245</v>
      </c>
      <c r="H206" s="222">
        <v>3.78</v>
      </c>
      <c r="I206" s="223"/>
      <c r="J206" s="224">
        <f>H206*I206</f>
        <v>0</v>
      </c>
      <c r="K206" s="222"/>
      <c r="L206" s="222">
        <f>H206*K206</f>
        <v>0</v>
      </c>
      <c r="M206" s="222">
        <v>5.0999999999999997E-2</v>
      </c>
      <c r="N206" s="222">
        <f>H206*M206</f>
        <v>0.19277999999999998</v>
      </c>
      <c r="O206" s="224">
        <v>21</v>
      </c>
      <c r="P206" s="224">
        <f>J206*(O206/100)</f>
        <v>0</v>
      </c>
      <c r="Q206" s="224">
        <f>J206+P206</f>
        <v>0</v>
      </c>
      <c r="R206" s="220"/>
      <c r="S206" s="220" t="s">
        <v>246</v>
      </c>
      <c r="T206" s="225">
        <v>1</v>
      </c>
      <c r="U206" s="10"/>
      <c r="V206" s="10"/>
      <c r="W206" s="10"/>
      <c r="X206" s="112"/>
    </row>
    <row r="207" spans="1:27" outlineLevel="5" x14ac:dyDescent="0.2">
      <c r="A207" s="226" t="s">
        <v>37</v>
      </c>
      <c r="B207" s="227"/>
      <c r="C207" s="227"/>
      <c r="D207" s="228"/>
      <c r="E207" s="232" t="s">
        <v>0</v>
      </c>
      <c r="F207" s="253" t="s">
        <v>373</v>
      </c>
      <c r="G207" s="253"/>
      <c r="H207" s="254"/>
      <c r="I207" s="255"/>
      <c r="J207" s="256"/>
      <c r="K207" s="230"/>
      <c r="L207" s="230"/>
      <c r="M207" s="230"/>
      <c r="N207" s="230"/>
      <c r="O207" s="231"/>
      <c r="P207" s="231"/>
      <c r="Q207" s="231"/>
      <c r="R207" s="228"/>
      <c r="S207" s="228"/>
      <c r="T207" s="227"/>
      <c r="U207" s="7"/>
      <c r="V207" s="10"/>
      <c r="W207" s="10"/>
      <c r="X207" s="229" t="str">
        <f>F207</f>
        <v>Vybourání plastových rámů oken s křídly, dveřních zárubní, vrat rámu oken s křídly, plochy přes 2 do 4 m2</v>
      </c>
      <c r="Y207" s="8"/>
      <c r="AA207" s="11"/>
    </row>
    <row r="208" spans="1:27" ht="7.5" customHeight="1" outlineLevel="5" x14ac:dyDescent="0.2">
      <c r="A208" s="13"/>
      <c r="B208" s="123"/>
      <c r="C208" s="123"/>
      <c r="D208" s="112"/>
      <c r="E208" s="112"/>
      <c r="F208" s="113"/>
      <c r="G208" s="112"/>
      <c r="H208" s="118"/>
      <c r="I208" s="180"/>
      <c r="J208" s="116"/>
      <c r="K208" s="118"/>
      <c r="L208" s="118"/>
      <c r="M208" s="118"/>
      <c r="N208" s="118"/>
      <c r="O208" s="116"/>
      <c r="P208" s="116"/>
      <c r="Q208" s="116"/>
      <c r="R208" s="112"/>
      <c r="S208" s="112"/>
      <c r="T208" s="123"/>
      <c r="U208" s="10"/>
      <c r="X208" s="112"/>
    </row>
    <row r="209" spans="1:27" outlineLevel="5" x14ac:dyDescent="0.2">
      <c r="A209" s="233" t="s">
        <v>38</v>
      </c>
      <c r="B209" s="234"/>
      <c r="C209" s="234"/>
      <c r="D209" s="235"/>
      <c r="E209" s="241" t="s">
        <v>1</v>
      </c>
      <c r="F209" s="236" t="s">
        <v>248</v>
      </c>
      <c r="G209" s="235"/>
      <c r="H209" s="237">
        <v>0</v>
      </c>
      <c r="I209" s="238"/>
      <c r="J209" s="239"/>
      <c r="K209" s="240"/>
      <c r="L209" s="240"/>
      <c r="M209" s="240"/>
      <c r="N209" s="240"/>
      <c r="O209" s="239"/>
      <c r="P209" s="239"/>
      <c r="Q209" s="239"/>
      <c r="R209" s="235"/>
      <c r="S209" s="235"/>
      <c r="T209" s="234"/>
      <c r="U209" s="7"/>
      <c r="V209" s="10"/>
      <c r="W209" s="10"/>
      <c r="X209" s="112"/>
    </row>
    <row r="210" spans="1:27" outlineLevel="5" x14ac:dyDescent="0.2">
      <c r="A210" s="233" t="s">
        <v>38</v>
      </c>
      <c r="B210" s="234"/>
      <c r="C210" s="234"/>
      <c r="D210" s="235"/>
      <c r="E210" s="241"/>
      <c r="F210" s="236" t="s">
        <v>374</v>
      </c>
      <c r="G210" s="235"/>
      <c r="H210" s="237">
        <v>3.78</v>
      </c>
      <c r="I210" s="238"/>
      <c r="J210" s="239"/>
      <c r="K210" s="240"/>
      <c r="L210" s="240"/>
      <c r="M210" s="240"/>
      <c r="N210" s="240"/>
      <c r="O210" s="239"/>
      <c r="P210" s="239"/>
      <c r="Q210" s="239"/>
      <c r="R210" s="235"/>
      <c r="S210" s="235"/>
      <c r="T210" s="234"/>
      <c r="U210" s="7"/>
      <c r="V210" s="10"/>
      <c r="W210" s="10"/>
      <c r="X210" s="112"/>
    </row>
    <row r="211" spans="1:27" ht="7.5" customHeight="1" outlineLevel="5" x14ac:dyDescent="0.2">
      <c r="B211" s="123"/>
      <c r="C211" s="125"/>
      <c r="D211" s="112"/>
      <c r="E211" s="112"/>
      <c r="F211" s="179"/>
      <c r="G211" s="112"/>
      <c r="H211" s="118"/>
      <c r="I211" s="180"/>
      <c r="J211" s="116"/>
      <c r="K211" s="118"/>
      <c r="L211" s="118"/>
      <c r="M211" s="118"/>
      <c r="N211" s="118"/>
      <c r="O211" s="116"/>
      <c r="P211" s="116"/>
      <c r="Q211" s="116"/>
      <c r="R211" s="112"/>
      <c r="S211" s="112"/>
      <c r="T211" s="123"/>
      <c r="U211" s="10"/>
      <c r="X211" s="112"/>
    </row>
    <row r="212" spans="1:27" outlineLevel="4" x14ac:dyDescent="0.2">
      <c r="A212" s="2" t="s">
        <v>41</v>
      </c>
      <c r="B212" s="217"/>
      <c r="C212" s="218">
        <v>33</v>
      </c>
      <c r="D212" s="219" t="s">
        <v>242</v>
      </c>
      <c r="E212" s="220" t="s">
        <v>375</v>
      </c>
      <c r="F212" s="221" t="s">
        <v>376</v>
      </c>
      <c r="G212" s="219" t="s">
        <v>298</v>
      </c>
      <c r="H212" s="222">
        <v>1.8</v>
      </c>
      <c r="I212" s="223"/>
      <c r="J212" s="224">
        <f>H212*I212</f>
        <v>0</v>
      </c>
      <c r="K212" s="222"/>
      <c r="L212" s="222">
        <f>H212*K212</f>
        <v>0</v>
      </c>
      <c r="M212" s="222">
        <v>2E-3</v>
      </c>
      <c r="N212" s="222">
        <f>H212*M212</f>
        <v>3.6000000000000003E-3</v>
      </c>
      <c r="O212" s="224">
        <v>21</v>
      </c>
      <c r="P212" s="224">
        <f>J212*(O212/100)</f>
        <v>0</v>
      </c>
      <c r="Q212" s="224">
        <f>J212+P212</f>
        <v>0</v>
      </c>
      <c r="R212" s="220"/>
      <c r="S212" s="220" t="s">
        <v>246</v>
      </c>
      <c r="T212" s="225">
        <v>1</v>
      </c>
      <c r="U212" s="10"/>
      <c r="V212" s="10"/>
      <c r="W212" s="10"/>
      <c r="X212" s="112"/>
    </row>
    <row r="213" spans="1:27" outlineLevel="5" x14ac:dyDescent="0.2">
      <c r="A213" s="226" t="s">
        <v>37</v>
      </c>
      <c r="B213" s="227"/>
      <c r="C213" s="227"/>
      <c r="D213" s="228"/>
      <c r="E213" s="232" t="s">
        <v>0</v>
      </c>
      <c r="F213" s="253" t="s">
        <v>377</v>
      </c>
      <c r="G213" s="253"/>
      <c r="H213" s="254"/>
      <c r="I213" s="255"/>
      <c r="J213" s="256"/>
      <c r="K213" s="230"/>
      <c r="L213" s="230"/>
      <c r="M213" s="230"/>
      <c r="N213" s="230"/>
      <c r="O213" s="231"/>
      <c r="P213" s="231"/>
      <c r="Q213" s="231"/>
      <c r="R213" s="228"/>
      <c r="S213" s="228"/>
      <c r="T213" s="227"/>
      <c r="U213" s="7"/>
      <c r="V213" s="10"/>
      <c r="W213" s="10"/>
      <c r="X213" s="229" t="str">
        <f>F213</f>
        <v>Demontáž ostatních truhlářských konstrukcí parapetních desek šířky do 300 mm</v>
      </c>
      <c r="Y213" s="8"/>
      <c r="AA213" s="11"/>
    </row>
    <row r="214" spans="1:27" ht="7.5" customHeight="1" outlineLevel="5" x14ac:dyDescent="0.2">
      <c r="A214" s="13"/>
      <c r="B214" s="123"/>
      <c r="C214" s="123"/>
      <c r="D214" s="112"/>
      <c r="E214" s="112"/>
      <c r="F214" s="113"/>
      <c r="G214" s="112"/>
      <c r="H214" s="118"/>
      <c r="I214" s="180"/>
      <c r="J214" s="116"/>
      <c r="K214" s="118"/>
      <c r="L214" s="118"/>
      <c r="M214" s="118"/>
      <c r="N214" s="118"/>
      <c r="O214" s="116"/>
      <c r="P214" s="116"/>
      <c r="Q214" s="116"/>
      <c r="R214" s="112"/>
      <c r="S214" s="112"/>
      <c r="T214" s="123"/>
      <c r="U214" s="10"/>
      <c r="X214" s="112"/>
    </row>
    <row r="215" spans="1:27" outlineLevel="4" x14ac:dyDescent="0.2">
      <c r="A215" s="2" t="s">
        <v>41</v>
      </c>
      <c r="B215" s="217"/>
      <c r="C215" s="218">
        <v>34</v>
      </c>
      <c r="D215" s="219" t="s">
        <v>242</v>
      </c>
      <c r="E215" s="220" t="s">
        <v>378</v>
      </c>
      <c r="F215" s="221" t="s">
        <v>379</v>
      </c>
      <c r="G215" s="219" t="s">
        <v>298</v>
      </c>
      <c r="H215" s="222">
        <v>1.8</v>
      </c>
      <c r="I215" s="223"/>
      <c r="J215" s="224">
        <f>H215*I215</f>
        <v>0</v>
      </c>
      <c r="K215" s="222"/>
      <c r="L215" s="222">
        <f>H215*K215</f>
        <v>0</v>
      </c>
      <c r="M215" s="222">
        <v>1.67E-3</v>
      </c>
      <c r="N215" s="222">
        <f>H215*M215</f>
        <v>3.006E-3</v>
      </c>
      <c r="O215" s="224">
        <v>21</v>
      </c>
      <c r="P215" s="224">
        <f>J215*(O215/100)</f>
        <v>0</v>
      </c>
      <c r="Q215" s="224">
        <f>J215+P215</f>
        <v>0</v>
      </c>
      <c r="R215" s="220"/>
      <c r="S215" s="220" t="s">
        <v>246</v>
      </c>
      <c r="T215" s="225">
        <v>1</v>
      </c>
      <c r="U215" s="10"/>
      <c r="V215" s="10"/>
      <c r="W215" s="10"/>
      <c r="X215" s="112"/>
    </row>
    <row r="216" spans="1:27" outlineLevel="5" x14ac:dyDescent="0.2">
      <c r="A216" s="226" t="s">
        <v>37</v>
      </c>
      <c r="B216" s="227"/>
      <c r="C216" s="227"/>
      <c r="D216" s="228"/>
      <c r="E216" s="232" t="s">
        <v>0</v>
      </c>
      <c r="F216" s="253" t="s">
        <v>380</v>
      </c>
      <c r="G216" s="253"/>
      <c r="H216" s="254"/>
      <c r="I216" s="255"/>
      <c r="J216" s="256"/>
      <c r="K216" s="230"/>
      <c r="L216" s="230"/>
      <c r="M216" s="230"/>
      <c r="N216" s="230"/>
      <c r="O216" s="231"/>
      <c r="P216" s="231"/>
      <c r="Q216" s="231"/>
      <c r="R216" s="228"/>
      <c r="S216" s="228"/>
      <c r="T216" s="227"/>
      <c r="U216" s="7"/>
      <c r="V216" s="10"/>
      <c r="W216" s="10"/>
      <c r="X216" s="229" t="str">
        <f>F216</f>
        <v>Demontáž klempířských konstrukcí oplechování parapetů do suti</v>
      </c>
      <c r="Y216" s="8"/>
      <c r="AA216" s="11"/>
    </row>
    <row r="217" spans="1:27" ht="7.5" customHeight="1" outlineLevel="5" x14ac:dyDescent="0.2">
      <c r="A217" s="13"/>
      <c r="B217" s="123"/>
      <c r="C217" s="123"/>
      <c r="D217" s="112"/>
      <c r="E217" s="112"/>
      <c r="F217" s="113"/>
      <c r="G217" s="112"/>
      <c r="H217" s="118"/>
      <c r="I217" s="180"/>
      <c r="J217" s="116"/>
      <c r="K217" s="118"/>
      <c r="L217" s="118"/>
      <c r="M217" s="118"/>
      <c r="N217" s="118"/>
      <c r="O217" s="116"/>
      <c r="P217" s="116"/>
      <c r="Q217" s="116"/>
      <c r="R217" s="112"/>
      <c r="S217" s="112"/>
      <c r="T217" s="123"/>
      <c r="U217" s="10"/>
      <c r="X217" s="112"/>
    </row>
    <row r="218" spans="1:27" outlineLevel="4" x14ac:dyDescent="0.2">
      <c r="A218" s="2" t="s">
        <v>41</v>
      </c>
      <c r="B218" s="217"/>
      <c r="C218" s="218">
        <v>35</v>
      </c>
      <c r="D218" s="219" t="s">
        <v>242</v>
      </c>
      <c r="E218" s="220" t="s">
        <v>381</v>
      </c>
      <c r="F218" s="221" t="s">
        <v>382</v>
      </c>
      <c r="G218" s="219" t="s">
        <v>253</v>
      </c>
      <c r="H218" s="222">
        <v>0.54</v>
      </c>
      <c r="I218" s="223"/>
      <c r="J218" s="224">
        <f>H218*I218</f>
        <v>0</v>
      </c>
      <c r="K218" s="222"/>
      <c r="L218" s="222">
        <f>H218*K218</f>
        <v>0</v>
      </c>
      <c r="M218" s="222">
        <v>1.8</v>
      </c>
      <c r="N218" s="222">
        <f>H218*M218</f>
        <v>0.97200000000000009</v>
      </c>
      <c r="O218" s="224">
        <v>21</v>
      </c>
      <c r="P218" s="224">
        <f>J218*(O218/100)</f>
        <v>0</v>
      </c>
      <c r="Q218" s="224">
        <f>J218+P218</f>
        <v>0</v>
      </c>
      <c r="R218" s="220"/>
      <c r="S218" s="220" t="s">
        <v>246</v>
      </c>
      <c r="T218" s="225">
        <v>1</v>
      </c>
      <c r="U218" s="10"/>
      <c r="V218" s="10"/>
      <c r="W218" s="10"/>
      <c r="X218" s="112"/>
    </row>
    <row r="219" spans="1:27" outlineLevel="5" x14ac:dyDescent="0.2">
      <c r="A219" s="226" t="s">
        <v>37</v>
      </c>
      <c r="B219" s="227"/>
      <c r="C219" s="227"/>
      <c r="D219" s="228"/>
      <c r="E219" s="232" t="s">
        <v>0</v>
      </c>
      <c r="F219" s="253" t="s">
        <v>383</v>
      </c>
      <c r="G219" s="253"/>
      <c r="H219" s="254"/>
      <c r="I219" s="255"/>
      <c r="J219" s="256"/>
      <c r="K219" s="230"/>
      <c r="L219" s="230"/>
      <c r="M219" s="230"/>
      <c r="N219" s="230"/>
      <c r="O219" s="231"/>
      <c r="P219" s="231"/>
      <c r="Q219" s="231"/>
      <c r="R219" s="228"/>
      <c r="S219" s="228"/>
      <c r="T219" s="227"/>
      <c r="U219" s="7"/>
      <c r="V219" s="10"/>
      <c r="W219" s="10"/>
      <c r="X219" s="229" t="str">
        <f>F219</f>
        <v>Vybourání otvorů ve zdivu a příčkách z cihel, tvárnic, lehkých betonů z cihel pálených na maltu vápennou nebo vápenocementovou plochy do 4 m2, tl. do 600 mm</v>
      </c>
      <c r="Y219" s="8"/>
      <c r="AA219" s="11"/>
    </row>
    <row r="220" spans="1:27" ht="7.5" customHeight="1" outlineLevel="5" x14ac:dyDescent="0.2">
      <c r="A220" s="13"/>
      <c r="B220" s="123"/>
      <c r="C220" s="123"/>
      <c r="D220" s="112"/>
      <c r="E220" s="112"/>
      <c r="F220" s="113"/>
      <c r="G220" s="112"/>
      <c r="H220" s="118"/>
      <c r="I220" s="180"/>
      <c r="J220" s="116"/>
      <c r="K220" s="118"/>
      <c r="L220" s="118"/>
      <c r="M220" s="118"/>
      <c r="N220" s="118"/>
      <c r="O220" s="116"/>
      <c r="P220" s="116"/>
      <c r="Q220" s="116"/>
      <c r="R220" s="112"/>
      <c r="S220" s="112"/>
      <c r="T220" s="123"/>
      <c r="U220" s="10"/>
      <c r="X220" s="112"/>
    </row>
    <row r="221" spans="1:27" outlineLevel="5" x14ac:dyDescent="0.2">
      <c r="A221" s="233" t="s">
        <v>38</v>
      </c>
      <c r="B221" s="234"/>
      <c r="C221" s="234"/>
      <c r="D221" s="235"/>
      <c r="E221" s="241" t="s">
        <v>1</v>
      </c>
      <c r="F221" s="236" t="s">
        <v>248</v>
      </c>
      <c r="G221" s="235"/>
      <c r="H221" s="237">
        <v>0</v>
      </c>
      <c r="I221" s="238"/>
      <c r="J221" s="239"/>
      <c r="K221" s="240"/>
      <c r="L221" s="240"/>
      <c r="M221" s="240"/>
      <c r="N221" s="240"/>
      <c r="O221" s="239"/>
      <c r="P221" s="239"/>
      <c r="Q221" s="239"/>
      <c r="R221" s="235"/>
      <c r="S221" s="235"/>
      <c r="T221" s="234"/>
      <c r="U221" s="7"/>
      <c r="V221" s="10"/>
      <c r="W221" s="10"/>
      <c r="X221" s="112"/>
    </row>
    <row r="222" spans="1:27" outlineLevel="5" x14ac:dyDescent="0.2">
      <c r="A222" s="233" t="s">
        <v>38</v>
      </c>
      <c r="B222" s="234"/>
      <c r="C222" s="234"/>
      <c r="D222" s="235"/>
      <c r="E222" s="241"/>
      <c r="F222" s="236" t="s">
        <v>384</v>
      </c>
      <c r="G222" s="235"/>
      <c r="H222" s="237">
        <v>0.54</v>
      </c>
      <c r="I222" s="238"/>
      <c r="J222" s="239"/>
      <c r="K222" s="240"/>
      <c r="L222" s="240"/>
      <c r="M222" s="240"/>
      <c r="N222" s="240"/>
      <c r="O222" s="239"/>
      <c r="P222" s="239"/>
      <c r="Q222" s="239"/>
      <c r="R222" s="235"/>
      <c r="S222" s="235"/>
      <c r="T222" s="234"/>
      <c r="U222" s="7"/>
      <c r="V222" s="10"/>
      <c r="W222" s="10"/>
      <c r="X222" s="112"/>
    </row>
    <row r="223" spans="1:27" ht="7.5" customHeight="1" outlineLevel="5" x14ac:dyDescent="0.2">
      <c r="B223" s="123"/>
      <c r="C223" s="125"/>
      <c r="D223" s="112"/>
      <c r="E223" s="112"/>
      <c r="F223" s="179"/>
      <c r="G223" s="112"/>
      <c r="H223" s="118"/>
      <c r="I223" s="180"/>
      <c r="J223" s="116"/>
      <c r="K223" s="118"/>
      <c r="L223" s="118"/>
      <c r="M223" s="118"/>
      <c r="N223" s="118"/>
      <c r="O223" s="116"/>
      <c r="P223" s="116"/>
      <c r="Q223" s="116"/>
      <c r="R223" s="112"/>
      <c r="S223" s="112"/>
      <c r="T223" s="123"/>
      <c r="U223" s="10"/>
      <c r="X223" s="112"/>
    </row>
    <row r="224" spans="1:27" outlineLevel="4" x14ac:dyDescent="0.2">
      <c r="A224" s="2" t="s">
        <v>41</v>
      </c>
      <c r="B224" s="217"/>
      <c r="C224" s="218">
        <v>36</v>
      </c>
      <c r="D224" s="219" t="s">
        <v>242</v>
      </c>
      <c r="E224" s="220" t="s">
        <v>385</v>
      </c>
      <c r="F224" s="221" t="s">
        <v>386</v>
      </c>
      <c r="G224" s="219" t="s">
        <v>245</v>
      </c>
      <c r="H224" s="222">
        <v>0.60000000000000009</v>
      </c>
      <c r="I224" s="223"/>
      <c r="J224" s="224">
        <f>H224*I224</f>
        <v>0</v>
      </c>
      <c r="K224" s="222"/>
      <c r="L224" s="222">
        <f>H224*K224</f>
        <v>0</v>
      </c>
      <c r="M224" s="222">
        <v>5.5E-2</v>
      </c>
      <c r="N224" s="222">
        <f>H224*M224</f>
        <v>3.3000000000000008E-2</v>
      </c>
      <c r="O224" s="224">
        <v>21</v>
      </c>
      <c r="P224" s="224">
        <f>J224*(O224/100)</f>
        <v>0</v>
      </c>
      <c r="Q224" s="224">
        <f>J224+P224</f>
        <v>0</v>
      </c>
      <c r="R224" s="220"/>
      <c r="S224" s="220" t="s">
        <v>246</v>
      </c>
      <c r="T224" s="225">
        <v>1</v>
      </c>
      <c r="U224" s="10"/>
      <c r="V224" s="10"/>
      <c r="W224" s="10"/>
      <c r="X224" s="112"/>
    </row>
    <row r="225" spans="1:27" ht="22.5" outlineLevel="5" x14ac:dyDescent="0.2">
      <c r="A225" s="226" t="s">
        <v>37</v>
      </c>
      <c r="B225" s="227"/>
      <c r="C225" s="227"/>
      <c r="D225" s="228"/>
      <c r="E225" s="232" t="s">
        <v>0</v>
      </c>
      <c r="F225" s="253" t="s">
        <v>387</v>
      </c>
      <c r="G225" s="253"/>
      <c r="H225" s="254"/>
      <c r="I225" s="255"/>
      <c r="J225" s="256"/>
      <c r="K225" s="230"/>
      <c r="L225" s="230"/>
      <c r="M225" s="230"/>
      <c r="N225" s="230"/>
      <c r="O225" s="231"/>
      <c r="P225" s="231"/>
      <c r="Q225" s="231"/>
      <c r="R225" s="228"/>
      <c r="S225" s="228"/>
      <c r="T225" s="227"/>
      <c r="U225" s="7"/>
      <c r="V225" s="10"/>
      <c r="W225" s="10"/>
      <c r="X225" s="229" t="str">
        <f>F225</f>
        <v>Přisekání (špicování) plošné nebo rovných ostění zdiva z cihel pálených rovných ostění, bez odstupu, po hrubém vybourání otvorů, na maltu vápennou nebo vápenocementovou</v>
      </c>
      <c r="Y225" s="8"/>
      <c r="AA225" s="11"/>
    </row>
    <row r="226" spans="1:27" ht="7.5" customHeight="1" outlineLevel="5" x14ac:dyDescent="0.2">
      <c r="A226" s="13"/>
      <c r="B226" s="123"/>
      <c r="C226" s="123"/>
      <c r="D226" s="112"/>
      <c r="E226" s="112"/>
      <c r="F226" s="113"/>
      <c r="G226" s="112"/>
      <c r="H226" s="118"/>
      <c r="I226" s="180"/>
      <c r="J226" s="116"/>
      <c r="K226" s="118"/>
      <c r="L226" s="118"/>
      <c r="M226" s="118"/>
      <c r="N226" s="118"/>
      <c r="O226" s="116"/>
      <c r="P226" s="116"/>
      <c r="Q226" s="116"/>
      <c r="R226" s="112"/>
      <c r="S226" s="112"/>
      <c r="T226" s="123"/>
      <c r="U226" s="10"/>
      <c r="X226" s="112"/>
    </row>
    <row r="227" spans="1:27" outlineLevel="5" x14ac:dyDescent="0.2">
      <c r="A227" s="233" t="s">
        <v>38</v>
      </c>
      <c r="B227" s="234"/>
      <c r="C227" s="234"/>
      <c r="D227" s="235"/>
      <c r="E227" s="241" t="s">
        <v>1</v>
      </c>
      <c r="F227" s="236" t="s">
        <v>248</v>
      </c>
      <c r="G227" s="235"/>
      <c r="H227" s="237">
        <v>0</v>
      </c>
      <c r="I227" s="238"/>
      <c r="J227" s="239"/>
      <c r="K227" s="240"/>
      <c r="L227" s="240"/>
      <c r="M227" s="240"/>
      <c r="N227" s="240"/>
      <c r="O227" s="239"/>
      <c r="P227" s="239"/>
      <c r="Q227" s="239"/>
      <c r="R227" s="235"/>
      <c r="S227" s="235"/>
      <c r="T227" s="234"/>
      <c r="U227" s="7"/>
      <c r="V227" s="10"/>
      <c r="W227" s="10"/>
      <c r="X227" s="112"/>
    </row>
    <row r="228" spans="1:27" outlineLevel="5" x14ac:dyDescent="0.2">
      <c r="A228" s="233" t="s">
        <v>38</v>
      </c>
      <c r="B228" s="234"/>
      <c r="C228" s="234"/>
      <c r="D228" s="235"/>
      <c r="E228" s="241"/>
      <c r="F228" s="236" t="s">
        <v>388</v>
      </c>
      <c r="G228" s="235"/>
      <c r="H228" s="237">
        <v>0.60000000000000009</v>
      </c>
      <c r="I228" s="238"/>
      <c r="J228" s="239"/>
      <c r="K228" s="240"/>
      <c r="L228" s="240"/>
      <c r="M228" s="240"/>
      <c r="N228" s="240"/>
      <c r="O228" s="239"/>
      <c r="P228" s="239"/>
      <c r="Q228" s="239"/>
      <c r="R228" s="235"/>
      <c r="S228" s="235"/>
      <c r="T228" s="234"/>
      <c r="U228" s="7"/>
      <c r="V228" s="10"/>
      <c r="W228" s="10"/>
      <c r="X228" s="112"/>
    </row>
    <row r="229" spans="1:27" ht="7.5" customHeight="1" outlineLevel="5" x14ac:dyDescent="0.2">
      <c r="B229" s="123"/>
      <c r="C229" s="125"/>
      <c r="D229" s="112"/>
      <c r="E229" s="112"/>
      <c r="F229" s="179"/>
      <c r="G229" s="112"/>
      <c r="H229" s="118"/>
      <c r="I229" s="180"/>
      <c r="J229" s="116"/>
      <c r="K229" s="118"/>
      <c r="L229" s="118"/>
      <c r="M229" s="118"/>
      <c r="N229" s="118"/>
      <c r="O229" s="116"/>
      <c r="P229" s="116"/>
      <c r="Q229" s="116"/>
      <c r="R229" s="112"/>
      <c r="S229" s="112"/>
      <c r="T229" s="123"/>
      <c r="U229" s="10"/>
      <c r="X229" s="112"/>
    </row>
    <row r="230" spans="1:27" outlineLevel="4" x14ac:dyDescent="0.2">
      <c r="A230" s="2" t="s">
        <v>41</v>
      </c>
      <c r="B230" s="217"/>
      <c r="C230" s="218">
        <v>37</v>
      </c>
      <c r="D230" s="219" t="s">
        <v>242</v>
      </c>
      <c r="E230" s="220" t="s">
        <v>389</v>
      </c>
      <c r="F230" s="221" t="s">
        <v>390</v>
      </c>
      <c r="G230" s="219" t="s">
        <v>245</v>
      </c>
      <c r="H230" s="222">
        <v>12.426</v>
      </c>
      <c r="I230" s="223"/>
      <c r="J230" s="224">
        <f>H230*I230</f>
        <v>0</v>
      </c>
      <c r="K230" s="222"/>
      <c r="L230" s="222">
        <f>H230*K230</f>
        <v>0</v>
      </c>
      <c r="M230" s="222">
        <v>2.5000000000000001E-3</v>
      </c>
      <c r="N230" s="222">
        <f>H230*M230</f>
        <v>3.1065000000000002E-2</v>
      </c>
      <c r="O230" s="224">
        <v>21</v>
      </c>
      <c r="P230" s="224">
        <f>J230*(O230/100)</f>
        <v>0</v>
      </c>
      <c r="Q230" s="224">
        <f>J230+P230</f>
        <v>0</v>
      </c>
      <c r="R230" s="220"/>
      <c r="S230" s="220" t="s">
        <v>246</v>
      </c>
      <c r="T230" s="225">
        <v>1</v>
      </c>
      <c r="U230" s="10"/>
      <c r="V230" s="10"/>
      <c r="W230" s="10"/>
      <c r="X230" s="112"/>
    </row>
    <row r="231" spans="1:27" outlineLevel="5" x14ac:dyDescent="0.2">
      <c r="A231" s="226" t="s">
        <v>37</v>
      </c>
      <c r="B231" s="227"/>
      <c r="C231" s="227"/>
      <c r="D231" s="228"/>
      <c r="E231" s="232" t="s">
        <v>0</v>
      </c>
      <c r="F231" s="253" t="s">
        <v>391</v>
      </c>
      <c r="G231" s="253"/>
      <c r="H231" s="254"/>
      <c r="I231" s="255"/>
      <c r="J231" s="256"/>
      <c r="K231" s="230"/>
      <c r="L231" s="230"/>
      <c r="M231" s="230"/>
      <c r="N231" s="230"/>
      <c r="O231" s="231"/>
      <c r="P231" s="231"/>
      <c r="Q231" s="231"/>
      <c r="R231" s="228"/>
      <c r="S231" s="228"/>
      <c r="T231" s="227"/>
      <c r="U231" s="7"/>
      <c r="V231" s="10"/>
      <c r="W231" s="10"/>
      <c r="X231" s="229" t="str">
        <f>F231</f>
        <v>Demontáž povlakových podlahovin lepených ručně bez podložky</v>
      </c>
      <c r="Y231" s="8"/>
      <c r="AA231" s="11"/>
    </row>
    <row r="232" spans="1:27" ht="7.5" customHeight="1" outlineLevel="5" x14ac:dyDescent="0.2">
      <c r="A232" s="13"/>
      <c r="B232" s="123"/>
      <c r="C232" s="123"/>
      <c r="D232" s="112"/>
      <c r="E232" s="112"/>
      <c r="F232" s="113"/>
      <c r="G232" s="112"/>
      <c r="H232" s="118"/>
      <c r="I232" s="180"/>
      <c r="J232" s="116"/>
      <c r="K232" s="118"/>
      <c r="L232" s="118"/>
      <c r="M232" s="118"/>
      <c r="N232" s="118"/>
      <c r="O232" s="116"/>
      <c r="P232" s="116"/>
      <c r="Q232" s="116"/>
      <c r="R232" s="112"/>
      <c r="S232" s="112"/>
      <c r="T232" s="123"/>
      <c r="U232" s="10"/>
      <c r="X232" s="112"/>
    </row>
    <row r="233" spans="1:27" outlineLevel="5" x14ac:dyDescent="0.2">
      <c r="A233" s="233" t="s">
        <v>38</v>
      </c>
      <c r="B233" s="234"/>
      <c r="C233" s="234"/>
      <c r="D233" s="235"/>
      <c r="E233" s="241" t="s">
        <v>1</v>
      </c>
      <c r="F233" s="236" t="s">
        <v>248</v>
      </c>
      <c r="G233" s="235"/>
      <c r="H233" s="237">
        <v>0</v>
      </c>
      <c r="I233" s="238"/>
      <c r="J233" s="239"/>
      <c r="K233" s="240"/>
      <c r="L233" s="240"/>
      <c r="M233" s="240"/>
      <c r="N233" s="240"/>
      <c r="O233" s="239"/>
      <c r="P233" s="239"/>
      <c r="Q233" s="239"/>
      <c r="R233" s="235"/>
      <c r="S233" s="235"/>
      <c r="T233" s="234"/>
      <c r="U233" s="7"/>
      <c r="V233" s="10"/>
      <c r="W233" s="10"/>
      <c r="X233" s="112"/>
    </row>
    <row r="234" spans="1:27" outlineLevel="5" x14ac:dyDescent="0.2">
      <c r="A234" s="233" t="s">
        <v>38</v>
      </c>
      <c r="B234" s="234"/>
      <c r="C234" s="234"/>
      <c r="D234" s="235"/>
      <c r="E234" s="241"/>
      <c r="F234" s="236" t="s">
        <v>392</v>
      </c>
      <c r="G234" s="235"/>
      <c r="H234" s="237">
        <v>12.426</v>
      </c>
      <c r="I234" s="238"/>
      <c r="J234" s="239"/>
      <c r="K234" s="240"/>
      <c r="L234" s="240"/>
      <c r="M234" s="240"/>
      <c r="N234" s="240"/>
      <c r="O234" s="239"/>
      <c r="P234" s="239"/>
      <c r="Q234" s="239"/>
      <c r="R234" s="235"/>
      <c r="S234" s="235"/>
      <c r="T234" s="234"/>
      <c r="U234" s="7"/>
      <c r="V234" s="10"/>
      <c r="W234" s="10"/>
      <c r="X234" s="112"/>
    </row>
    <row r="235" spans="1:27" ht="7.5" customHeight="1" outlineLevel="5" x14ac:dyDescent="0.2">
      <c r="B235" s="123"/>
      <c r="C235" s="125"/>
      <c r="D235" s="112"/>
      <c r="E235" s="112"/>
      <c r="F235" s="179"/>
      <c r="G235" s="112"/>
      <c r="H235" s="118"/>
      <c r="I235" s="180"/>
      <c r="J235" s="116"/>
      <c r="K235" s="118"/>
      <c r="L235" s="118"/>
      <c r="M235" s="118"/>
      <c r="N235" s="118"/>
      <c r="O235" s="116"/>
      <c r="P235" s="116"/>
      <c r="Q235" s="116"/>
      <c r="R235" s="112"/>
      <c r="S235" s="112"/>
      <c r="T235" s="123"/>
      <c r="U235" s="10"/>
      <c r="X235" s="112"/>
    </row>
    <row r="236" spans="1:27" outlineLevel="4" x14ac:dyDescent="0.2">
      <c r="A236" s="2" t="s">
        <v>41</v>
      </c>
      <c r="B236" s="217"/>
      <c r="C236" s="218">
        <v>38</v>
      </c>
      <c r="D236" s="219" t="s">
        <v>242</v>
      </c>
      <c r="E236" s="220" t="s">
        <v>393</v>
      </c>
      <c r="F236" s="221" t="s">
        <v>394</v>
      </c>
      <c r="G236" s="219" t="s">
        <v>298</v>
      </c>
      <c r="H236" s="222">
        <v>15.46</v>
      </c>
      <c r="I236" s="223"/>
      <c r="J236" s="224">
        <f>H236*I236</f>
        <v>0</v>
      </c>
      <c r="K236" s="222"/>
      <c r="L236" s="222">
        <f>H236*K236</f>
        <v>0</v>
      </c>
      <c r="M236" s="222">
        <v>2.9999999999999997E-4</v>
      </c>
      <c r="N236" s="222">
        <f>H236*M236</f>
        <v>4.6379999999999998E-3</v>
      </c>
      <c r="O236" s="224">
        <v>21</v>
      </c>
      <c r="P236" s="224">
        <f>J236*(O236/100)</f>
        <v>0</v>
      </c>
      <c r="Q236" s="224">
        <f>J236+P236</f>
        <v>0</v>
      </c>
      <c r="R236" s="220"/>
      <c r="S236" s="220" t="s">
        <v>246</v>
      </c>
      <c r="T236" s="225">
        <v>1</v>
      </c>
      <c r="U236" s="10"/>
      <c r="V236" s="10"/>
      <c r="W236" s="10"/>
      <c r="X236" s="112"/>
    </row>
    <row r="237" spans="1:27" outlineLevel="5" x14ac:dyDescent="0.2">
      <c r="A237" s="226" t="s">
        <v>37</v>
      </c>
      <c r="B237" s="227"/>
      <c r="C237" s="227"/>
      <c r="D237" s="228"/>
      <c r="E237" s="232" t="s">
        <v>0</v>
      </c>
      <c r="F237" s="253" t="s">
        <v>395</v>
      </c>
      <c r="G237" s="253"/>
      <c r="H237" s="254"/>
      <c r="I237" s="255"/>
      <c r="J237" s="256"/>
      <c r="K237" s="230"/>
      <c r="L237" s="230"/>
      <c r="M237" s="230"/>
      <c r="N237" s="230"/>
      <c r="O237" s="231"/>
      <c r="P237" s="231"/>
      <c r="Q237" s="231"/>
      <c r="R237" s="228"/>
      <c r="S237" s="228"/>
      <c r="T237" s="227"/>
      <c r="U237" s="7"/>
      <c r="V237" s="10"/>
      <c r="W237" s="10"/>
      <c r="X237" s="229" t="str">
        <f>F237</f>
        <v>Demontáž soklíků nebo lišt pryžových nebo plastových</v>
      </c>
      <c r="Y237" s="8"/>
      <c r="AA237" s="11"/>
    </row>
    <row r="238" spans="1:27" ht="7.5" customHeight="1" outlineLevel="5" x14ac:dyDescent="0.2">
      <c r="A238" s="13"/>
      <c r="B238" s="123"/>
      <c r="C238" s="123"/>
      <c r="D238" s="112"/>
      <c r="E238" s="112"/>
      <c r="F238" s="113"/>
      <c r="G238" s="112"/>
      <c r="H238" s="118"/>
      <c r="I238" s="180"/>
      <c r="J238" s="116"/>
      <c r="K238" s="118"/>
      <c r="L238" s="118"/>
      <c r="M238" s="118"/>
      <c r="N238" s="118"/>
      <c r="O238" s="116"/>
      <c r="P238" s="116"/>
      <c r="Q238" s="116"/>
      <c r="R238" s="112"/>
      <c r="S238" s="112"/>
      <c r="T238" s="123"/>
      <c r="U238" s="10"/>
      <c r="X238" s="112"/>
    </row>
    <row r="239" spans="1:27" outlineLevel="5" x14ac:dyDescent="0.2">
      <c r="A239" s="233" t="s">
        <v>38</v>
      </c>
      <c r="B239" s="234"/>
      <c r="C239" s="234"/>
      <c r="D239" s="235"/>
      <c r="E239" s="241" t="s">
        <v>1</v>
      </c>
      <c r="F239" s="236" t="s">
        <v>248</v>
      </c>
      <c r="G239" s="235"/>
      <c r="H239" s="237">
        <v>0</v>
      </c>
      <c r="I239" s="238"/>
      <c r="J239" s="239"/>
      <c r="K239" s="240"/>
      <c r="L239" s="240"/>
      <c r="M239" s="240"/>
      <c r="N239" s="240"/>
      <c r="O239" s="239"/>
      <c r="P239" s="239"/>
      <c r="Q239" s="239"/>
      <c r="R239" s="235"/>
      <c r="S239" s="235"/>
      <c r="T239" s="234"/>
      <c r="U239" s="7"/>
      <c r="V239" s="10"/>
      <c r="W239" s="10"/>
      <c r="X239" s="112"/>
    </row>
    <row r="240" spans="1:27" outlineLevel="5" x14ac:dyDescent="0.2">
      <c r="A240" s="233" t="s">
        <v>38</v>
      </c>
      <c r="B240" s="234"/>
      <c r="C240" s="234"/>
      <c r="D240" s="235"/>
      <c r="E240" s="241"/>
      <c r="F240" s="236" t="s">
        <v>396</v>
      </c>
      <c r="G240" s="235"/>
      <c r="H240" s="237">
        <v>15.46</v>
      </c>
      <c r="I240" s="238"/>
      <c r="J240" s="239"/>
      <c r="K240" s="240"/>
      <c r="L240" s="240"/>
      <c r="M240" s="240"/>
      <c r="N240" s="240"/>
      <c r="O240" s="239"/>
      <c r="P240" s="239"/>
      <c r="Q240" s="239"/>
      <c r="R240" s="235"/>
      <c r="S240" s="235"/>
      <c r="T240" s="234"/>
      <c r="U240" s="7"/>
      <c r="V240" s="10"/>
      <c r="W240" s="10"/>
      <c r="X240" s="112"/>
    </row>
    <row r="241" spans="1:27" ht="7.5" customHeight="1" outlineLevel="5" x14ac:dyDescent="0.2">
      <c r="B241" s="123"/>
      <c r="C241" s="125"/>
      <c r="D241" s="112"/>
      <c r="E241" s="112"/>
      <c r="F241" s="179"/>
      <c r="G241" s="112"/>
      <c r="H241" s="118"/>
      <c r="I241" s="180"/>
      <c r="J241" s="116"/>
      <c r="K241" s="118"/>
      <c r="L241" s="118"/>
      <c r="M241" s="118"/>
      <c r="N241" s="118"/>
      <c r="O241" s="116"/>
      <c r="P241" s="116"/>
      <c r="Q241" s="116"/>
      <c r="R241" s="112"/>
      <c r="S241" s="112"/>
      <c r="T241" s="123"/>
      <c r="U241" s="10"/>
      <c r="X241" s="112"/>
    </row>
    <row r="242" spans="1:27" outlineLevel="4" x14ac:dyDescent="0.2">
      <c r="A242" s="2" t="s">
        <v>41</v>
      </c>
      <c r="B242" s="217"/>
      <c r="C242" s="218">
        <v>39</v>
      </c>
      <c r="D242" s="219" t="s">
        <v>242</v>
      </c>
      <c r="E242" s="220" t="s">
        <v>397</v>
      </c>
      <c r="F242" s="221" t="s">
        <v>398</v>
      </c>
      <c r="G242" s="219" t="s">
        <v>298</v>
      </c>
      <c r="H242" s="222">
        <v>4.5599999999999996</v>
      </c>
      <c r="I242" s="223"/>
      <c r="J242" s="224">
        <f>H242*I242</f>
        <v>0</v>
      </c>
      <c r="K242" s="222">
        <v>1.0000000000000001E-5</v>
      </c>
      <c r="L242" s="222">
        <f>H242*K242</f>
        <v>4.5599999999999997E-5</v>
      </c>
      <c r="M242" s="222"/>
      <c r="N242" s="222">
        <f>H242*M242</f>
        <v>0</v>
      </c>
      <c r="O242" s="224">
        <v>21</v>
      </c>
      <c r="P242" s="224">
        <f>J242*(O242/100)</f>
        <v>0</v>
      </c>
      <c r="Q242" s="224">
        <f>J242+P242</f>
        <v>0</v>
      </c>
      <c r="R242" s="220"/>
      <c r="S242" s="220" t="s">
        <v>246</v>
      </c>
      <c r="T242" s="225">
        <v>1</v>
      </c>
      <c r="U242" s="10"/>
      <c r="V242" s="10"/>
      <c r="W242" s="10"/>
      <c r="X242" s="112"/>
    </row>
    <row r="243" spans="1:27" outlineLevel="5" x14ac:dyDescent="0.2">
      <c r="A243" s="226" t="s">
        <v>37</v>
      </c>
      <c r="B243" s="227"/>
      <c r="C243" s="227"/>
      <c r="D243" s="228"/>
      <c r="E243" s="232" t="s">
        <v>0</v>
      </c>
      <c r="F243" s="253" t="s">
        <v>399</v>
      </c>
      <c r="G243" s="253"/>
      <c r="H243" s="254"/>
      <c r="I243" s="255"/>
      <c r="J243" s="256"/>
      <c r="K243" s="230"/>
      <c r="L243" s="230"/>
      <c r="M243" s="230"/>
      <c r="N243" s="230"/>
      <c r="O243" s="231"/>
      <c r="P243" s="231"/>
      <c r="Q243" s="231"/>
      <c r="R243" s="228"/>
      <c r="S243" s="228"/>
      <c r="T243" s="227"/>
      <c r="U243" s="7"/>
      <c r="V243" s="10"/>
      <c r="W243" s="10"/>
      <c r="X243" s="229" t="str">
        <f>F243</f>
        <v>Řezání stávajících betonových mazanin s vyztužením hloubky přes 150 do 200 mm</v>
      </c>
      <c r="Y243" s="8"/>
      <c r="AA243" s="11"/>
    </row>
    <row r="244" spans="1:27" ht="7.5" customHeight="1" outlineLevel="5" x14ac:dyDescent="0.2">
      <c r="A244" s="13"/>
      <c r="B244" s="123"/>
      <c r="C244" s="123"/>
      <c r="D244" s="112"/>
      <c r="E244" s="112"/>
      <c r="F244" s="113"/>
      <c r="G244" s="112"/>
      <c r="H244" s="118"/>
      <c r="I244" s="180"/>
      <c r="J244" s="116"/>
      <c r="K244" s="118"/>
      <c r="L244" s="118"/>
      <c r="M244" s="118"/>
      <c r="N244" s="118"/>
      <c r="O244" s="116"/>
      <c r="P244" s="116"/>
      <c r="Q244" s="116"/>
      <c r="R244" s="112"/>
      <c r="S244" s="112"/>
      <c r="T244" s="123"/>
      <c r="U244" s="10"/>
      <c r="X244" s="112"/>
    </row>
    <row r="245" spans="1:27" outlineLevel="5" x14ac:dyDescent="0.2">
      <c r="A245" s="233" t="s">
        <v>38</v>
      </c>
      <c r="B245" s="234"/>
      <c r="C245" s="234"/>
      <c r="D245" s="235"/>
      <c r="E245" s="241" t="s">
        <v>1</v>
      </c>
      <c r="F245" s="236" t="s">
        <v>248</v>
      </c>
      <c r="G245" s="235"/>
      <c r="H245" s="237">
        <v>0</v>
      </c>
      <c r="I245" s="238"/>
      <c r="J245" s="239"/>
      <c r="K245" s="240"/>
      <c r="L245" s="240"/>
      <c r="M245" s="240"/>
      <c r="N245" s="240"/>
      <c r="O245" s="239"/>
      <c r="P245" s="239"/>
      <c r="Q245" s="239"/>
      <c r="R245" s="235"/>
      <c r="S245" s="235"/>
      <c r="T245" s="234"/>
      <c r="U245" s="7"/>
      <c r="V245" s="10"/>
      <c r="W245" s="10"/>
      <c r="X245" s="112"/>
    </row>
    <row r="246" spans="1:27" outlineLevel="5" x14ac:dyDescent="0.2">
      <c r="A246" s="233" t="s">
        <v>38</v>
      </c>
      <c r="B246" s="234"/>
      <c r="C246" s="234"/>
      <c r="D246" s="235"/>
      <c r="E246" s="241"/>
      <c r="F246" s="236" t="s">
        <v>400</v>
      </c>
      <c r="G246" s="235"/>
      <c r="H246" s="237">
        <v>4.5599999999999996</v>
      </c>
      <c r="I246" s="238"/>
      <c r="J246" s="239"/>
      <c r="K246" s="240"/>
      <c r="L246" s="240"/>
      <c r="M246" s="240"/>
      <c r="N246" s="240"/>
      <c r="O246" s="239"/>
      <c r="P246" s="239"/>
      <c r="Q246" s="239"/>
      <c r="R246" s="235"/>
      <c r="S246" s="235"/>
      <c r="T246" s="234"/>
      <c r="U246" s="7"/>
      <c r="V246" s="10"/>
      <c r="W246" s="10"/>
      <c r="X246" s="112"/>
    </row>
    <row r="247" spans="1:27" ht="7.5" customHeight="1" outlineLevel="5" x14ac:dyDescent="0.2">
      <c r="B247" s="123"/>
      <c r="C247" s="125"/>
      <c r="D247" s="112"/>
      <c r="E247" s="112"/>
      <c r="F247" s="179"/>
      <c r="G247" s="112"/>
      <c r="H247" s="118"/>
      <c r="I247" s="180"/>
      <c r="J247" s="116"/>
      <c r="K247" s="118"/>
      <c r="L247" s="118"/>
      <c r="M247" s="118"/>
      <c r="N247" s="118"/>
      <c r="O247" s="116"/>
      <c r="P247" s="116"/>
      <c r="Q247" s="116"/>
      <c r="R247" s="112"/>
      <c r="S247" s="112"/>
      <c r="T247" s="123"/>
      <c r="U247" s="10"/>
      <c r="X247" s="112"/>
    </row>
    <row r="248" spans="1:27" outlineLevel="4" x14ac:dyDescent="0.2">
      <c r="A248" s="2" t="s">
        <v>41</v>
      </c>
      <c r="B248" s="217"/>
      <c r="C248" s="218">
        <v>40</v>
      </c>
      <c r="D248" s="219" t="s">
        <v>242</v>
      </c>
      <c r="E248" s="220" t="s">
        <v>401</v>
      </c>
      <c r="F248" s="221" t="s">
        <v>402</v>
      </c>
      <c r="G248" s="219" t="s">
        <v>253</v>
      </c>
      <c r="H248" s="222">
        <v>0.15</v>
      </c>
      <c r="I248" s="223"/>
      <c r="J248" s="224">
        <f>H248*I248</f>
        <v>0</v>
      </c>
      <c r="K248" s="222"/>
      <c r="L248" s="222">
        <f>H248*K248</f>
        <v>0</v>
      </c>
      <c r="M248" s="222">
        <v>2.2000000000000002</v>
      </c>
      <c r="N248" s="222">
        <f>H248*M248</f>
        <v>0.33</v>
      </c>
      <c r="O248" s="224">
        <v>21</v>
      </c>
      <c r="P248" s="224">
        <f>J248*(O248/100)</f>
        <v>0</v>
      </c>
      <c r="Q248" s="224">
        <f>J248+P248</f>
        <v>0</v>
      </c>
      <c r="R248" s="220"/>
      <c r="S248" s="220" t="s">
        <v>246</v>
      </c>
      <c r="T248" s="225">
        <v>1</v>
      </c>
      <c r="U248" s="10"/>
      <c r="V248" s="10"/>
      <c r="W248" s="10"/>
      <c r="X248" s="112"/>
    </row>
    <row r="249" spans="1:27" outlineLevel="5" x14ac:dyDescent="0.2">
      <c r="A249" s="226" t="s">
        <v>37</v>
      </c>
      <c r="B249" s="227"/>
      <c r="C249" s="227"/>
      <c r="D249" s="228"/>
      <c r="E249" s="232" t="s">
        <v>0</v>
      </c>
      <c r="F249" s="253" t="s">
        <v>403</v>
      </c>
      <c r="G249" s="253"/>
      <c r="H249" s="254"/>
      <c r="I249" s="255"/>
      <c r="J249" s="256"/>
      <c r="K249" s="230"/>
      <c r="L249" s="230"/>
      <c r="M249" s="230"/>
      <c r="N249" s="230"/>
      <c r="O249" s="231"/>
      <c r="P249" s="231"/>
      <c r="Q249" s="231"/>
      <c r="R249" s="228"/>
      <c r="S249" s="228"/>
      <c r="T249" s="227"/>
      <c r="U249" s="7"/>
      <c r="V249" s="10"/>
      <c r="W249" s="10"/>
      <c r="X249" s="229" t="str">
        <f>F249</f>
        <v>Bourání mazanin betonových s potěrem nebo teracem tl. do 100 mm, plochy do 1 m2</v>
      </c>
      <c r="Y249" s="8"/>
      <c r="AA249" s="11"/>
    </row>
    <row r="250" spans="1:27" ht="7.5" customHeight="1" outlineLevel="5" x14ac:dyDescent="0.2">
      <c r="A250" s="13"/>
      <c r="B250" s="123"/>
      <c r="C250" s="123"/>
      <c r="D250" s="112"/>
      <c r="E250" s="112"/>
      <c r="F250" s="113"/>
      <c r="G250" s="112"/>
      <c r="H250" s="118"/>
      <c r="I250" s="180"/>
      <c r="J250" s="116"/>
      <c r="K250" s="118"/>
      <c r="L250" s="118"/>
      <c r="M250" s="118"/>
      <c r="N250" s="118"/>
      <c r="O250" s="116"/>
      <c r="P250" s="116"/>
      <c r="Q250" s="116"/>
      <c r="R250" s="112"/>
      <c r="S250" s="112"/>
      <c r="T250" s="123"/>
      <c r="U250" s="10"/>
      <c r="X250" s="112"/>
    </row>
    <row r="251" spans="1:27" outlineLevel="5" x14ac:dyDescent="0.2">
      <c r="A251" s="233" t="s">
        <v>38</v>
      </c>
      <c r="B251" s="234"/>
      <c r="C251" s="234"/>
      <c r="D251" s="235"/>
      <c r="E251" s="241" t="s">
        <v>1</v>
      </c>
      <c r="F251" s="236" t="s">
        <v>248</v>
      </c>
      <c r="G251" s="235"/>
      <c r="H251" s="237">
        <v>0</v>
      </c>
      <c r="I251" s="238"/>
      <c r="J251" s="239"/>
      <c r="K251" s="240"/>
      <c r="L251" s="240"/>
      <c r="M251" s="240"/>
      <c r="N251" s="240"/>
      <c r="O251" s="239"/>
      <c r="P251" s="239"/>
      <c r="Q251" s="239"/>
      <c r="R251" s="235"/>
      <c r="S251" s="235"/>
      <c r="T251" s="234"/>
      <c r="U251" s="7"/>
      <c r="V251" s="10"/>
      <c r="W251" s="10"/>
      <c r="X251" s="112"/>
    </row>
    <row r="252" spans="1:27" outlineLevel="5" x14ac:dyDescent="0.2">
      <c r="A252" s="233" t="s">
        <v>38</v>
      </c>
      <c r="B252" s="234"/>
      <c r="C252" s="234"/>
      <c r="D252" s="235"/>
      <c r="E252" s="241"/>
      <c r="F252" s="236" t="s">
        <v>313</v>
      </c>
      <c r="G252" s="235"/>
      <c r="H252" s="237">
        <v>0.15</v>
      </c>
      <c r="I252" s="238"/>
      <c r="J252" s="239"/>
      <c r="K252" s="240"/>
      <c r="L252" s="240"/>
      <c r="M252" s="240"/>
      <c r="N252" s="240"/>
      <c r="O252" s="239"/>
      <c r="P252" s="239"/>
      <c r="Q252" s="239"/>
      <c r="R252" s="235"/>
      <c r="S252" s="235"/>
      <c r="T252" s="234"/>
      <c r="U252" s="7"/>
      <c r="V252" s="10"/>
      <c r="W252" s="10"/>
      <c r="X252" s="112"/>
    </row>
    <row r="253" spans="1:27" ht="7.5" customHeight="1" outlineLevel="5" x14ac:dyDescent="0.2">
      <c r="B253" s="123"/>
      <c r="C253" s="125"/>
      <c r="D253" s="112"/>
      <c r="E253" s="112"/>
      <c r="F253" s="179"/>
      <c r="G253" s="112"/>
      <c r="H253" s="118"/>
      <c r="I253" s="180"/>
      <c r="J253" s="116"/>
      <c r="K253" s="118"/>
      <c r="L253" s="118"/>
      <c r="M253" s="118"/>
      <c r="N253" s="118"/>
      <c r="O253" s="116"/>
      <c r="P253" s="116"/>
      <c r="Q253" s="116"/>
      <c r="R253" s="112"/>
      <c r="S253" s="112"/>
      <c r="T253" s="123"/>
      <c r="U253" s="10"/>
      <c r="X253" s="112"/>
    </row>
    <row r="254" spans="1:27" outlineLevel="4" x14ac:dyDescent="0.2">
      <c r="A254" s="2" t="s">
        <v>41</v>
      </c>
      <c r="B254" s="217"/>
      <c r="C254" s="218">
        <v>41</v>
      </c>
      <c r="D254" s="219" t="s">
        <v>242</v>
      </c>
      <c r="E254" s="220" t="s">
        <v>404</v>
      </c>
      <c r="F254" s="221" t="s">
        <v>405</v>
      </c>
      <c r="G254" s="219" t="s">
        <v>253</v>
      </c>
      <c r="H254" s="222">
        <v>0.15</v>
      </c>
      <c r="I254" s="223"/>
      <c r="J254" s="224">
        <f>H254*I254</f>
        <v>0</v>
      </c>
      <c r="K254" s="222"/>
      <c r="L254" s="222">
        <f>H254*K254</f>
        <v>0</v>
      </c>
      <c r="M254" s="222">
        <v>4.3999999999999997E-2</v>
      </c>
      <c r="N254" s="222">
        <f>H254*M254</f>
        <v>6.5999999999999991E-3</v>
      </c>
      <c r="O254" s="224">
        <v>21</v>
      </c>
      <c r="P254" s="224">
        <f>J254*(O254/100)</f>
        <v>0</v>
      </c>
      <c r="Q254" s="224">
        <f>J254+P254</f>
        <v>0</v>
      </c>
      <c r="R254" s="220"/>
      <c r="S254" s="220" t="s">
        <v>246</v>
      </c>
      <c r="T254" s="225">
        <v>1</v>
      </c>
      <c r="U254" s="10"/>
      <c r="V254" s="10"/>
      <c r="W254" s="10"/>
      <c r="X254" s="112"/>
    </row>
    <row r="255" spans="1:27" outlineLevel="5" x14ac:dyDescent="0.2">
      <c r="A255" s="226" t="s">
        <v>37</v>
      </c>
      <c r="B255" s="227"/>
      <c r="C255" s="227"/>
      <c r="D255" s="228"/>
      <c r="E255" s="232" t="s">
        <v>0</v>
      </c>
      <c r="F255" s="253" t="s">
        <v>406</v>
      </c>
      <c r="G255" s="253"/>
      <c r="H255" s="254"/>
      <c r="I255" s="255"/>
      <c r="J255" s="256"/>
      <c r="K255" s="230"/>
      <c r="L255" s="230"/>
      <c r="M255" s="230"/>
      <c r="N255" s="230"/>
      <c r="O255" s="231"/>
      <c r="P255" s="231"/>
      <c r="Q255" s="231"/>
      <c r="R255" s="228"/>
      <c r="S255" s="228"/>
      <c r="T255" s="227"/>
      <c r="U255" s="7"/>
      <c r="V255" s="10"/>
      <c r="W255" s="10"/>
      <c r="X255" s="229" t="str">
        <f>F255</f>
        <v>Bourání mazanin Příplatek k cenám za bourání mazanin betonových se svařovanou sítí, tl. do 100 mm</v>
      </c>
      <c r="Y255" s="8"/>
      <c r="AA255" s="11"/>
    </row>
    <row r="256" spans="1:27" ht="7.5" customHeight="1" outlineLevel="5" x14ac:dyDescent="0.2">
      <c r="A256" s="13"/>
      <c r="B256" s="123"/>
      <c r="C256" s="123"/>
      <c r="D256" s="112"/>
      <c r="E256" s="112"/>
      <c r="F256" s="113"/>
      <c r="G256" s="112"/>
      <c r="H256" s="118"/>
      <c r="I256" s="180"/>
      <c r="J256" s="116"/>
      <c r="K256" s="118"/>
      <c r="L256" s="118"/>
      <c r="M256" s="118"/>
      <c r="N256" s="118"/>
      <c r="O256" s="116"/>
      <c r="P256" s="116"/>
      <c r="Q256" s="116"/>
      <c r="R256" s="112"/>
      <c r="S256" s="112"/>
      <c r="T256" s="123"/>
      <c r="U256" s="10"/>
      <c r="X256" s="112"/>
    </row>
    <row r="257" spans="1:27" outlineLevel="4" x14ac:dyDescent="0.2">
      <c r="A257" s="2" t="s">
        <v>41</v>
      </c>
      <c r="B257" s="217"/>
      <c r="C257" s="218">
        <v>42</v>
      </c>
      <c r="D257" s="219" t="s">
        <v>242</v>
      </c>
      <c r="E257" s="220" t="s">
        <v>407</v>
      </c>
      <c r="F257" s="221" t="s">
        <v>408</v>
      </c>
      <c r="G257" s="219" t="s">
        <v>298</v>
      </c>
      <c r="H257" s="222">
        <v>2.2799999999999998</v>
      </c>
      <c r="I257" s="223"/>
      <c r="J257" s="224">
        <f>H257*I257</f>
        <v>0</v>
      </c>
      <c r="K257" s="222"/>
      <c r="L257" s="222">
        <f>H257*K257</f>
        <v>0</v>
      </c>
      <c r="M257" s="222">
        <v>8.7999999999999995E-2</v>
      </c>
      <c r="N257" s="222">
        <f>H257*M257</f>
        <v>0.20063999999999999</v>
      </c>
      <c r="O257" s="224">
        <v>21</v>
      </c>
      <c r="P257" s="224">
        <f>J257*(O257/100)</f>
        <v>0</v>
      </c>
      <c r="Q257" s="224">
        <f>J257+P257</f>
        <v>0</v>
      </c>
      <c r="R257" s="220"/>
      <c r="S257" s="220" t="s">
        <v>246</v>
      </c>
      <c r="T257" s="225">
        <v>1</v>
      </c>
      <c r="U257" s="10"/>
      <c r="V257" s="10"/>
      <c r="W257" s="10"/>
      <c r="X257" s="112"/>
    </row>
    <row r="258" spans="1:27" outlineLevel="5" x14ac:dyDescent="0.2">
      <c r="A258" s="226" t="s">
        <v>37</v>
      </c>
      <c r="B258" s="227"/>
      <c r="C258" s="227"/>
      <c r="D258" s="228"/>
      <c r="E258" s="232" t="s">
        <v>0</v>
      </c>
      <c r="F258" s="253" t="s">
        <v>409</v>
      </c>
      <c r="G258" s="253"/>
      <c r="H258" s="254"/>
      <c r="I258" s="255"/>
      <c r="J258" s="256"/>
      <c r="K258" s="230"/>
      <c r="L258" s="230"/>
      <c r="M258" s="230"/>
      <c r="N258" s="230"/>
      <c r="O258" s="231"/>
      <c r="P258" s="231"/>
      <c r="Q258" s="231"/>
      <c r="R258" s="228"/>
      <c r="S258" s="228"/>
      <c r="T258" s="227"/>
      <c r="U258" s="7"/>
      <c r="V258" s="10"/>
      <c r="W258" s="10"/>
      <c r="X258" s="229" t="str">
        <f>F258</f>
        <v>Vysekání rýh v betonové nebo jiné monolitické dlažbě s betonovým podkladem do hl. 200 mm a šířky do 200 mm</v>
      </c>
      <c r="Y258" s="8"/>
      <c r="AA258" s="11"/>
    </row>
    <row r="259" spans="1:27" ht="7.5" customHeight="1" outlineLevel="5" x14ac:dyDescent="0.2">
      <c r="A259" s="13"/>
      <c r="B259" s="123"/>
      <c r="C259" s="123"/>
      <c r="D259" s="112"/>
      <c r="E259" s="112"/>
      <c r="F259" s="113"/>
      <c r="G259" s="112"/>
      <c r="H259" s="118"/>
      <c r="I259" s="180"/>
      <c r="J259" s="116"/>
      <c r="K259" s="118"/>
      <c r="L259" s="118"/>
      <c r="M259" s="118"/>
      <c r="N259" s="118"/>
      <c r="O259" s="116"/>
      <c r="P259" s="116"/>
      <c r="Q259" s="116"/>
      <c r="R259" s="112"/>
      <c r="S259" s="112"/>
      <c r="T259" s="123"/>
      <c r="U259" s="10"/>
      <c r="X259" s="112"/>
    </row>
    <row r="260" spans="1:27" outlineLevel="5" x14ac:dyDescent="0.2">
      <c r="A260" s="233" t="s">
        <v>38</v>
      </c>
      <c r="B260" s="234"/>
      <c r="C260" s="234"/>
      <c r="D260" s="235"/>
      <c r="E260" s="241" t="s">
        <v>1</v>
      </c>
      <c r="F260" s="236" t="s">
        <v>248</v>
      </c>
      <c r="G260" s="235"/>
      <c r="H260" s="237">
        <v>0</v>
      </c>
      <c r="I260" s="238"/>
      <c r="J260" s="239"/>
      <c r="K260" s="240"/>
      <c r="L260" s="240"/>
      <c r="M260" s="240"/>
      <c r="N260" s="240"/>
      <c r="O260" s="239"/>
      <c r="P260" s="239"/>
      <c r="Q260" s="239"/>
      <c r="R260" s="235"/>
      <c r="S260" s="235"/>
      <c r="T260" s="234"/>
      <c r="U260" s="7"/>
      <c r="V260" s="10"/>
      <c r="W260" s="10"/>
      <c r="X260" s="112"/>
    </row>
    <row r="261" spans="1:27" outlineLevel="5" x14ac:dyDescent="0.2">
      <c r="A261" s="233" t="s">
        <v>38</v>
      </c>
      <c r="B261" s="234"/>
      <c r="C261" s="234"/>
      <c r="D261" s="235"/>
      <c r="E261" s="241"/>
      <c r="F261" s="236" t="s">
        <v>410</v>
      </c>
      <c r="G261" s="235"/>
      <c r="H261" s="237">
        <v>2.2799999999999998</v>
      </c>
      <c r="I261" s="238"/>
      <c r="J261" s="239"/>
      <c r="K261" s="240"/>
      <c r="L261" s="240"/>
      <c r="M261" s="240"/>
      <c r="N261" s="240"/>
      <c r="O261" s="239"/>
      <c r="P261" s="239"/>
      <c r="Q261" s="239"/>
      <c r="R261" s="235"/>
      <c r="S261" s="235"/>
      <c r="T261" s="234"/>
      <c r="U261" s="7"/>
      <c r="V261" s="10"/>
      <c r="W261" s="10"/>
      <c r="X261" s="112"/>
    </row>
    <row r="262" spans="1:27" ht="7.5" customHeight="1" outlineLevel="5" x14ac:dyDescent="0.2">
      <c r="B262" s="123"/>
      <c r="C262" s="125"/>
      <c r="D262" s="112"/>
      <c r="E262" s="112"/>
      <c r="F262" s="179"/>
      <c r="G262" s="112"/>
      <c r="H262" s="118"/>
      <c r="I262" s="180"/>
      <c r="J262" s="116"/>
      <c r="K262" s="118"/>
      <c r="L262" s="118"/>
      <c r="M262" s="118"/>
      <c r="N262" s="118"/>
      <c r="O262" s="116"/>
      <c r="P262" s="116"/>
      <c r="Q262" s="116"/>
      <c r="R262" s="112"/>
      <c r="S262" s="112"/>
      <c r="T262" s="123"/>
      <c r="U262" s="10"/>
      <c r="X262" s="112"/>
    </row>
    <row r="263" spans="1:27" outlineLevel="4" x14ac:dyDescent="0.2">
      <c r="A263" s="2" t="s">
        <v>41</v>
      </c>
      <c r="B263" s="217"/>
      <c r="C263" s="218">
        <v>43</v>
      </c>
      <c r="D263" s="219" t="s">
        <v>242</v>
      </c>
      <c r="E263" s="220" t="s">
        <v>411</v>
      </c>
      <c r="F263" s="221" t="s">
        <v>412</v>
      </c>
      <c r="G263" s="219" t="s">
        <v>303</v>
      </c>
      <c r="H263" s="222">
        <v>1</v>
      </c>
      <c r="I263" s="223"/>
      <c r="J263" s="224">
        <f>H263*I263</f>
        <v>0</v>
      </c>
      <c r="K263" s="222"/>
      <c r="L263" s="222">
        <f>H263*K263</f>
        <v>0</v>
      </c>
      <c r="M263" s="222">
        <v>4.4999999999999998E-2</v>
      </c>
      <c r="N263" s="222">
        <f>H263*M263</f>
        <v>4.4999999999999998E-2</v>
      </c>
      <c r="O263" s="224">
        <v>21</v>
      </c>
      <c r="P263" s="224">
        <f>J263*(O263/100)</f>
        <v>0</v>
      </c>
      <c r="Q263" s="224">
        <f>J263+P263</f>
        <v>0</v>
      </c>
      <c r="R263" s="220"/>
      <c r="S263" s="220" t="s">
        <v>246</v>
      </c>
      <c r="T263" s="225">
        <v>1</v>
      </c>
      <c r="U263" s="10"/>
      <c r="V263" s="10"/>
      <c r="W263" s="10"/>
      <c r="X263" s="112"/>
    </row>
    <row r="264" spans="1:27" ht="22.5" outlineLevel="5" x14ac:dyDescent="0.2">
      <c r="A264" s="226" t="s">
        <v>37</v>
      </c>
      <c r="B264" s="227"/>
      <c r="C264" s="227"/>
      <c r="D264" s="228"/>
      <c r="E264" s="232" t="s">
        <v>0</v>
      </c>
      <c r="F264" s="253" t="s">
        <v>413</v>
      </c>
      <c r="G264" s="253"/>
      <c r="H264" s="254"/>
      <c r="I264" s="255"/>
      <c r="J264" s="256"/>
      <c r="K264" s="230"/>
      <c r="L264" s="230"/>
      <c r="M264" s="230"/>
      <c r="N264" s="230"/>
      <c r="O264" s="231"/>
      <c r="P264" s="231"/>
      <c r="Q264" s="231"/>
      <c r="R264" s="228"/>
      <c r="S264" s="228"/>
      <c r="T264" s="227"/>
      <c r="U264" s="7"/>
      <c r="V264" s="10"/>
      <c r="W264" s="10"/>
      <c r="X264" s="229" t="str">
        <f>F264</f>
        <v>Vybourání drobných zámečnických a jiných konstrukcí kanalizačních rámů litinových, z rýhovaného plechu nebo betonových včetně poklopů nebo mříží, plochy do 0,60 m2</v>
      </c>
      <c r="Y264" s="8"/>
      <c r="AA264" s="11"/>
    </row>
    <row r="265" spans="1:27" ht="7.5" customHeight="1" outlineLevel="5" x14ac:dyDescent="0.2">
      <c r="A265" s="13"/>
      <c r="B265" s="123"/>
      <c r="C265" s="123"/>
      <c r="D265" s="112"/>
      <c r="E265" s="112"/>
      <c r="F265" s="113"/>
      <c r="G265" s="112"/>
      <c r="H265" s="118"/>
      <c r="I265" s="180"/>
      <c r="J265" s="116"/>
      <c r="K265" s="118"/>
      <c r="L265" s="118"/>
      <c r="M265" s="118"/>
      <c r="N265" s="118"/>
      <c r="O265" s="116"/>
      <c r="P265" s="116"/>
      <c r="Q265" s="116"/>
      <c r="R265" s="112"/>
      <c r="S265" s="112"/>
      <c r="T265" s="123"/>
      <c r="U265" s="10"/>
      <c r="X265" s="112"/>
    </row>
    <row r="266" spans="1:27" outlineLevel="5" x14ac:dyDescent="0.2">
      <c r="A266" s="233" t="s">
        <v>38</v>
      </c>
      <c r="B266" s="234"/>
      <c r="C266" s="234"/>
      <c r="D266" s="235"/>
      <c r="E266" s="241" t="s">
        <v>1</v>
      </c>
      <c r="F266" s="236" t="s">
        <v>248</v>
      </c>
      <c r="G266" s="235"/>
      <c r="H266" s="237">
        <v>0</v>
      </c>
      <c r="I266" s="238"/>
      <c r="J266" s="239"/>
      <c r="K266" s="240"/>
      <c r="L266" s="240"/>
      <c r="M266" s="240"/>
      <c r="N266" s="240"/>
      <c r="O266" s="239"/>
      <c r="P266" s="239"/>
      <c r="Q266" s="239"/>
      <c r="R266" s="235"/>
      <c r="S266" s="235"/>
      <c r="T266" s="234"/>
      <c r="U266" s="7"/>
      <c r="V266" s="10"/>
      <c r="W266" s="10"/>
      <c r="X266" s="112"/>
    </row>
    <row r="267" spans="1:27" outlineLevel="5" x14ac:dyDescent="0.2">
      <c r="A267" s="233" t="s">
        <v>38</v>
      </c>
      <c r="B267" s="234"/>
      <c r="C267" s="234"/>
      <c r="D267" s="235"/>
      <c r="E267" s="241"/>
      <c r="F267" s="236" t="s">
        <v>414</v>
      </c>
      <c r="G267" s="235"/>
      <c r="H267" s="237">
        <v>1</v>
      </c>
      <c r="I267" s="238"/>
      <c r="J267" s="239"/>
      <c r="K267" s="240"/>
      <c r="L267" s="240"/>
      <c r="M267" s="240"/>
      <c r="N267" s="240"/>
      <c r="O267" s="239"/>
      <c r="P267" s="239"/>
      <c r="Q267" s="239"/>
      <c r="R267" s="235"/>
      <c r="S267" s="235"/>
      <c r="T267" s="234"/>
      <c r="U267" s="7"/>
      <c r="V267" s="10"/>
      <c r="W267" s="10"/>
      <c r="X267" s="112"/>
    </row>
    <row r="268" spans="1:27" ht="7.5" customHeight="1" outlineLevel="5" x14ac:dyDescent="0.2">
      <c r="B268" s="123"/>
      <c r="C268" s="125"/>
      <c r="D268" s="112"/>
      <c r="E268" s="112"/>
      <c r="F268" s="179"/>
      <c r="G268" s="112"/>
      <c r="H268" s="118"/>
      <c r="I268" s="180"/>
      <c r="J268" s="116"/>
      <c r="K268" s="118"/>
      <c r="L268" s="118"/>
      <c r="M268" s="118"/>
      <c r="N268" s="118"/>
      <c r="O268" s="116"/>
      <c r="P268" s="116"/>
      <c r="Q268" s="116"/>
      <c r="R268" s="112"/>
      <c r="S268" s="112"/>
      <c r="T268" s="123"/>
      <c r="U268" s="10"/>
      <c r="X268" s="112"/>
    </row>
    <row r="269" spans="1:27" ht="24" outlineLevel="4" x14ac:dyDescent="0.2">
      <c r="A269" s="2" t="s">
        <v>41</v>
      </c>
      <c r="B269" s="217"/>
      <c r="C269" s="218">
        <v>44</v>
      </c>
      <c r="D269" s="219" t="s">
        <v>242</v>
      </c>
      <c r="E269" s="220" t="s">
        <v>415</v>
      </c>
      <c r="F269" s="221" t="s">
        <v>416</v>
      </c>
      <c r="G269" s="219" t="s">
        <v>245</v>
      </c>
      <c r="H269" s="222">
        <v>39.756999999999998</v>
      </c>
      <c r="I269" s="223"/>
      <c r="J269" s="224">
        <f>H269*I269</f>
        <v>0</v>
      </c>
      <c r="K269" s="222"/>
      <c r="L269" s="222">
        <f>H269*K269</f>
        <v>0</v>
      </c>
      <c r="M269" s="222">
        <v>2.5999999999999999E-2</v>
      </c>
      <c r="N269" s="222">
        <f>H269*M269</f>
        <v>1.033682</v>
      </c>
      <c r="O269" s="224">
        <v>21</v>
      </c>
      <c r="P269" s="224">
        <f>J269*(O269/100)</f>
        <v>0</v>
      </c>
      <c r="Q269" s="224">
        <f>J269+P269</f>
        <v>0</v>
      </c>
      <c r="R269" s="220"/>
      <c r="S269" s="220" t="s">
        <v>246</v>
      </c>
      <c r="T269" s="225">
        <v>1</v>
      </c>
      <c r="U269" s="10"/>
      <c r="V269" s="10"/>
      <c r="W269" s="10"/>
      <c r="X269" s="112"/>
    </row>
    <row r="270" spans="1:27" outlineLevel="5" x14ac:dyDescent="0.2">
      <c r="A270" s="226" t="s">
        <v>37</v>
      </c>
      <c r="B270" s="227"/>
      <c r="C270" s="227"/>
      <c r="D270" s="228"/>
      <c r="E270" s="232" t="s">
        <v>0</v>
      </c>
      <c r="F270" s="253" t="s">
        <v>417</v>
      </c>
      <c r="G270" s="253"/>
      <c r="H270" s="254"/>
      <c r="I270" s="255"/>
      <c r="J270" s="256"/>
      <c r="K270" s="230"/>
      <c r="L270" s="230"/>
      <c r="M270" s="230"/>
      <c r="N270" s="230"/>
      <c r="O270" s="231"/>
      <c r="P270" s="231"/>
      <c r="Q270" s="231"/>
      <c r="R270" s="228"/>
      <c r="S270" s="228"/>
      <c r="T270" s="227"/>
      <c r="U270" s="7"/>
      <c r="V270" s="10"/>
      <c r="W270" s="10"/>
      <c r="X270" s="229" t="str">
        <f>F270</f>
        <v>Otlučení vápenných, vápenocementových nebo vápenosádrových omítek vnitřních ploch tloušťky do 25 mm stěn, včetně vyškrabání spar, v rozsahu přes 30 do 50 %</v>
      </c>
      <c r="Y270" s="8"/>
      <c r="AA270" s="11"/>
    </row>
    <row r="271" spans="1:27" ht="7.5" customHeight="1" outlineLevel="5" x14ac:dyDescent="0.2">
      <c r="A271" s="13"/>
      <c r="B271" s="123"/>
      <c r="C271" s="123"/>
      <c r="D271" s="112"/>
      <c r="E271" s="112"/>
      <c r="F271" s="113"/>
      <c r="G271" s="112"/>
      <c r="H271" s="118"/>
      <c r="I271" s="180"/>
      <c r="J271" s="116"/>
      <c r="K271" s="118"/>
      <c r="L271" s="118"/>
      <c r="M271" s="118"/>
      <c r="N271" s="118"/>
      <c r="O271" s="116"/>
      <c r="P271" s="116"/>
      <c r="Q271" s="116"/>
      <c r="R271" s="112"/>
      <c r="S271" s="112"/>
      <c r="T271" s="123"/>
      <c r="U271" s="10"/>
      <c r="X271" s="112"/>
    </row>
    <row r="272" spans="1:27" ht="24" outlineLevel="4" x14ac:dyDescent="0.2">
      <c r="A272" s="2" t="s">
        <v>41</v>
      </c>
      <c r="B272" s="217"/>
      <c r="C272" s="218">
        <v>45</v>
      </c>
      <c r="D272" s="219" t="s">
        <v>242</v>
      </c>
      <c r="E272" s="220" t="s">
        <v>418</v>
      </c>
      <c r="F272" s="221" t="s">
        <v>419</v>
      </c>
      <c r="G272" s="219" t="s">
        <v>245</v>
      </c>
      <c r="H272" s="222">
        <v>12.2</v>
      </c>
      <c r="I272" s="223"/>
      <c r="J272" s="224">
        <f>H272*I272</f>
        <v>0</v>
      </c>
      <c r="K272" s="222"/>
      <c r="L272" s="222">
        <f>H272*K272</f>
        <v>0</v>
      </c>
      <c r="M272" s="222">
        <v>2.1999999999999999E-2</v>
      </c>
      <c r="N272" s="222">
        <f>H272*M272</f>
        <v>0.26839999999999997</v>
      </c>
      <c r="O272" s="224">
        <v>21</v>
      </c>
      <c r="P272" s="224">
        <f>J272*(O272/100)</f>
        <v>0</v>
      </c>
      <c r="Q272" s="224">
        <f>J272+P272</f>
        <v>0</v>
      </c>
      <c r="R272" s="220"/>
      <c r="S272" s="220" t="s">
        <v>246</v>
      </c>
      <c r="T272" s="225">
        <v>1</v>
      </c>
      <c r="U272" s="10"/>
      <c r="V272" s="10"/>
      <c r="W272" s="10"/>
      <c r="X272" s="112"/>
    </row>
    <row r="273" spans="1:27" outlineLevel="5" x14ac:dyDescent="0.2">
      <c r="A273" s="226" t="s">
        <v>37</v>
      </c>
      <c r="B273" s="227"/>
      <c r="C273" s="227"/>
      <c r="D273" s="228"/>
      <c r="E273" s="232" t="s">
        <v>0</v>
      </c>
      <c r="F273" s="253" t="s">
        <v>420</v>
      </c>
      <c r="G273" s="253"/>
      <c r="H273" s="254"/>
      <c r="I273" s="255"/>
      <c r="J273" s="256"/>
      <c r="K273" s="230"/>
      <c r="L273" s="230"/>
      <c r="M273" s="230"/>
      <c r="N273" s="230"/>
      <c r="O273" s="231"/>
      <c r="P273" s="231"/>
      <c r="Q273" s="231"/>
      <c r="R273" s="228"/>
      <c r="S273" s="228"/>
      <c r="T273" s="227"/>
      <c r="U273" s="7"/>
      <c r="V273" s="10"/>
      <c r="W273" s="10"/>
      <c r="X273" s="229" t="str">
        <f>F273</f>
        <v>Otlučení vápenných, vápenocementových nebo vápenosádrových omítek vnitřních ploch tloušťky do 25 mm stropů, v rozsahu přes 30 do 50 %</v>
      </c>
      <c r="Y273" s="8"/>
      <c r="AA273" s="11"/>
    </row>
    <row r="274" spans="1:27" ht="7.5" customHeight="1" outlineLevel="5" x14ac:dyDescent="0.2">
      <c r="A274" s="13"/>
      <c r="B274" s="123"/>
      <c r="C274" s="123"/>
      <c r="D274" s="112"/>
      <c r="E274" s="112"/>
      <c r="F274" s="113"/>
      <c r="G274" s="112"/>
      <c r="H274" s="118"/>
      <c r="I274" s="180"/>
      <c r="J274" s="116"/>
      <c r="K274" s="118"/>
      <c r="L274" s="118"/>
      <c r="M274" s="118"/>
      <c r="N274" s="118"/>
      <c r="O274" s="116"/>
      <c r="P274" s="116"/>
      <c r="Q274" s="116"/>
      <c r="R274" s="112"/>
      <c r="S274" s="112"/>
      <c r="T274" s="123"/>
      <c r="U274" s="10"/>
      <c r="X274" s="112"/>
    </row>
    <row r="275" spans="1:27" outlineLevel="4" x14ac:dyDescent="0.2">
      <c r="A275" s="2" t="s">
        <v>41</v>
      </c>
      <c r="B275" s="217"/>
      <c r="C275" s="218">
        <v>46</v>
      </c>
      <c r="D275" s="219" t="s">
        <v>242</v>
      </c>
      <c r="E275" s="220" t="s">
        <v>421</v>
      </c>
      <c r="F275" s="221" t="s">
        <v>422</v>
      </c>
      <c r="G275" s="219" t="s">
        <v>316</v>
      </c>
      <c r="H275" s="222">
        <v>3.2336203350000008</v>
      </c>
      <c r="I275" s="223"/>
      <c r="J275" s="224">
        <f>H275*I275</f>
        <v>0</v>
      </c>
      <c r="K275" s="222"/>
      <c r="L275" s="222">
        <f>H275*K275</f>
        <v>0</v>
      </c>
      <c r="M275" s="222"/>
      <c r="N275" s="222">
        <f>H275*M275</f>
        <v>0</v>
      </c>
      <c r="O275" s="224">
        <v>21</v>
      </c>
      <c r="P275" s="224">
        <f>J275*(O275/100)</f>
        <v>0</v>
      </c>
      <c r="Q275" s="224">
        <f>J275+P275</f>
        <v>0</v>
      </c>
      <c r="R275" s="220"/>
      <c r="S275" s="220" t="s">
        <v>246</v>
      </c>
      <c r="T275" s="225">
        <v>1</v>
      </c>
      <c r="U275" s="10"/>
      <c r="V275" s="10"/>
      <c r="W275" s="10"/>
      <c r="X275" s="112"/>
    </row>
    <row r="276" spans="1:27" outlineLevel="5" x14ac:dyDescent="0.2">
      <c r="A276" s="226" t="s">
        <v>37</v>
      </c>
      <c r="B276" s="227"/>
      <c r="C276" s="227"/>
      <c r="D276" s="228"/>
      <c r="E276" s="232" t="s">
        <v>0</v>
      </c>
      <c r="F276" s="253" t="s">
        <v>423</v>
      </c>
      <c r="G276" s="253"/>
      <c r="H276" s="254"/>
      <c r="I276" s="255"/>
      <c r="J276" s="256"/>
      <c r="K276" s="230"/>
      <c r="L276" s="230"/>
      <c r="M276" s="230"/>
      <c r="N276" s="230"/>
      <c r="O276" s="231"/>
      <c r="P276" s="231"/>
      <c r="Q276" s="231"/>
      <c r="R276" s="228"/>
      <c r="S276" s="228"/>
      <c r="T276" s="227"/>
      <c r="U276" s="7"/>
      <c r="V276" s="10"/>
      <c r="W276" s="10"/>
      <c r="X276" s="229" t="str">
        <f>F276</f>
        <v>Vnitrostaveništní doprava suti a vybouraných hmot vodorovně do 50 m s naložením ručně pro budovy a haly výšky do 6 m</v>
      </c>
      <c r="Y276" s="8"/>
      <c r="AA276" s="11"/>
    </row>
    <row r="277" spans="1:27" ht="7.5" customHeight="1" outlineLevel="5" x14ac:dyDescent="0.2">
      <c r="A277" s="13"/>
      <c r="B277" s="123"/>
      <c r="C277" s="123"/>
      <c r="D277" s="112"/>
      <c r="E277" s="112"/>
      <c r="F277" s="113"/>
      <c r="G277" s="112"/>
      <c r="H277" s="118"/>
      <c r="I277" s="180"/>
      <c r="J277" s="116"/>
      <c r="K277" s="118"/>
      <c r="L277" s="118"/>
      <c r="M277" s="118"/>
      <c r="N277" s="118"/>
      <c r="O277" s="116"/>
      <c r="P277" s="116"/>
      <c r="Q277" s="116"/>
      <c r="R277" s="112"/>
      <c r="S277" s="112"/>
      <c r="T277" s="123"/>
      <c r="U277" s="10"/>
      <c r="X277" s="112"/>
    </row>
    <row r="278" spans="1:27" outlineLevel="4" x14ac:dyDescent="0.2">
      <c r="A278" s="2" t="s">
        <v>41</v>
      </c>
      <c r="B278" s="217"/>
      <c r="C278" s="218">
        <v>47</v>
      </c>
      <c r="D278" s="219" t="s">
        <v>242</v>
      </c>
      <c r="E278" s="220" t="s">
        <v>424</v>
      </c>
      <c r="F278" s="221" t="s">
        <v>425</v>
      </c>
      <c r="G278" s="219" t="s">
        <v>316</v>
      </c>
      <c r="H278" s="222">
        <v>3.234</v>
      </c>
      <c r="I278" s="223"/>
      <c r="J278" s="224">
        <f>H278*I278</f>
        <v>0</v>
      </c>
      <c r="K278" s="222"/>
      <c r="L278" s="222">
        <f>H278*K278</f>
        <v>0</v>
      </c>
      <c r="M278" s="222"/>
      <c r="N278" s="222">
        <f>H278*M278</f>
        <v>0</v>
      </c>
      <c r="O278" s="224">
        <v>21</v>
      </c>
      <c r="P278" s="224">
        <f>J278*(O278/100)</f>
        <v>0</v>
      </c>
      <c r="Q278" s="224">
        <f>J278+P278</f>
        <v>0</v>
      </c>
      <c r="R278" s="220"/>
      <c r="S278" s="220" t="s">
        <v>246</v>
      </c>
      <c r="T278" s="225">
        <v>1</v>
      </c>
      <c r="U278" s="10"/>
      <c r="V278" s="10"/>
      <c r="W278" s="10"/>
      <c r="X278" s="112"/>
    </row>
    <row r="279" spans="1:27" outlineLevel="5" x14ac:dyDescent="0.2">
      <c r="A279" s="226" t="s">
        <v>37</v>
      </c>
      <c r="B279" s="227"/>
      <c r="C279" s="227"/>
      <c r="D279" s="228"/>
      <c r="E279" s="232" t="s">
        <v>0</v>
      </c>
      <c r="F279" s="253" t="s">
        <v>426</v>
      </c>
      <c r="G279" s="253"/>
      <c r="H279" s="254"/>
      <c r="I279" s="255"/>
      <c r="J279" s="256"/>
      <c r="K279" s="230"/>
      <c r="L279" s="230"/>
      <c r="M279" s="230"/>
      <c r="N279" s="230"/>
      <c r="O279" s="231"/>
      <c r="P279" s="231"/>
      <c r="Q279" s="231"/>
      <c r="R279" s="228"/>
      <c r="S279" s="228"/>
      <c r="T279" s="227"/>
      <c r="U279" s="7"/>
      <c r="V279" s="10"/>
      <c r="W279" s="10"/>
      <c r="X279" s="229" t="str">
        <f>F279</f>
        <v>Odvoz suti a vybouraných hmot na skládku nebo meziskládku se složením, na vzdálenost do 1 km</v>
      </c>
      <c r="Y279" s="8"/>
      <c r="AA279" s="11"/>
    </row>
    <row r="280" spans="1:27" ht="7.5" customHeight="1" outlineLevel="5" x14ac:dyDescent="0.2">
      <c r="A280" s="13"/>
      <c r="B280" s="123"/>
      <c r="C280" s="123"/>
      <c r="D280" s="112"/>
      <c r="E280" s="112"/>
      <c r="F280" s="113"/>
      <c r="G280" s="112"/>
      <c r="H280" s="118"/>
      <c r="I280" s="180"/>
      <c r="J280" s="116"/>
      <c r="K280" s="118"/>
      <c r="L280" s="118"/>
      <c r="M280" s="118"/>
      <c r="N280" s="118"/>
      <c r="O280" s="116"/>
      <c r="P280" s="116"/>
      <c r="Q280" s="116"/>
      <c r="R280" s="112"/>
      <c r="S280" s="112"/>
      <c r="T280" s="123"/>
      <c r="U280" s="10"/>
      <c r="X280" s="112"/>
    </row>
    <row r="281" spans="1:27" outlineLevel="4" x14ac:dyDescent="0.2">
      <c r="A281" s="2" t="s">
        <v>41</v>
      </c>
      <c r="B281" s="217"/>
      <c r="C281" s="218">
        <v>48</v>
      </c>
      <c r="D281" s="219" t="s">
        <v>242</v>
      </c>
      <c r="E281" s="220" t="s">
        <v>427</v>
      </c>
      <c r="F281" s="221" t="s">
        <v>428</v>
      </c>
      <c r="G281" s="219" t="s">
        <v>316</v>
      </c>
      <c r="H281" s="222">
        <v>29.106000000000002</v>
      </c>
      <c r="I281" s="223"/>
      <c r="J281" s="224">
        <f>H281*I281</f>
        <v>0</v>
      </c>
      <c r="K281" s="222"/>
      <c r="L281" s="222">
        <f>H281*K281</f>
        <v>0</v>
      </c>
      <c r="M281" s="222"/>
      <c r="N281" s="222">
        <f>H281*M281</f>
        <v>0</v>
      </c>
      <c r="O281" s="224">
        <v>21</v>
      </c>
      <c r="P281" s="224">
        <f>J281*(O281/100)</f>
        <v>0</v>
      </c>
      <c r="Q281" s="224">
        <f>J281+P281</f>
        <v>0</v>
      </c>
      <c r="R281" s="220"/>
      <c r="S281" s="220" t="s">
        <v>246</v>
      </c>
      <c r="T281" s="225">
        <v>1</v>
      </c>
      <c r="U281" s="10"/>
      <c r="V281" s="10"/>
      <c r="W281" s="10"/>
      <c r="X281" s="112"/>
    </row>
    <row r="282" spans="1:27" outlineLevel="5" x14ac:dyDescent="0.2">
      <c r="A282" s="226" t="s">
        <v>37</v>
      </c>
      <c r="B282" s="227"/>
      <c r="C282" s="227"/>
      <c r="D282" s="228"/>
      <c r="E282" s="232" t="s">
        <v>0</v>
      </c>
      <c r="F282" s="253" t="s">
        <v>429</v>
      </c>
      <c r="G282" s="253"/>
      <c r="H282" s="254"/>
      <c r="I282" s="255"/>
      <c r="J282" s="256"/>
      <c r="K282" s="230"/>
      <c r="L282" s="230"/>
      <c r="M282" s="230"/>
      <c r="N282" s="230"/>
      <c r="O282" s="231"/>
      <c r="P282" s="231"/>
      <c r="Q282" s="231"/>
      <c r="R282" s="228"/>
      <c r="S282" s="228"/>
      <c r="T282" s="227"/>
      <c r="U282" s="7"/>
      <c r="V282" s="10"/>
      <c r="W282" s="10"/>
      <c r="X282" s="229" t="str">
        <f>F282</f>
        <v>Odvoz suti a vybouraných hmot na skládku nebo meziskládku se složením, na vzdálenost Příplatek k ceně za každý další započatý 1 km přes 1 km</v>
      </c>
      <c r="Y282" s="8"/>
      <c r="AA282" s="11"/>
    </row>
    <row r="283" spans="1:27" ht="7.5" customHeight="1" outlineLevel="5" x14ac:dyDescent="0.2">
      <c r="A283" s="13"/>
      <c r="B283" s="123"/>
      <c r="C283" s="123"/>
      <c r="D283" s="112"/>
      <c r="E283" s="112"/>
      <c r="F283" s="113"/>
      <c r="G283" s="112"/>
      <c r="H283" s="118"/>
      <c r="I283" s="180"/>
      <c r="J283" s="116"/>
      <c r="K283" s="118"/>
      <c r="L283" s="118"/>
      <c r="M283" s="118"/>
      <c r="N283" s="118"/>
      <c r="O283" s="116"/>
      <c r="P283" s="116"/>
      <c r="Q283" s="116"/>
      <c r="R283" s="112"/>
      <c r="S283" s="112"/>
      <c r="T283" s="123"/>
      <c r="U283" s="10"/>
      <c r="X283" s="112"/>
    </row>
    <row r="284" spans="1:27" outlineLevel="5" x14ac:dyDescent="0.2">
      <c r="A284" s="233" t="s">
        <v>38</v>
      </c>
      <c r="B284" s="234"/>
      <c r="C284" s="234"/>
      <c r="D284" s="235"/>
      <c r="E284" s="241" t="s">
        <v>1</v>
      </c>
      <c r="F284" s="236" t="s">
        <v>430</v>
      </c>
      <c r="G284" s="235"/>
      <c r="H284" s="237">
        <v>29.106000000000002</v>
      </c>
      <c r="I284" s="238"/>
      <c r="J284" s="239"/>
      <c r="K284" s="240"/>
      <c r="L284" s="240"/>
      <c r="M284" s="240"/>
      <c r="N284" s="240"/>
      <c r="O284" s="239"/>
      <c r="P284" s="239"/>
      <c r="Q284" s="239"/>
      <c r="R284" s="235"/>
      <c r="S284" s="235"/>
      <c r="T284" s="234"/>
      <c r="U284" s="7"/>
      <c r="V284" s="10"/>
      <c r="W284" s="10"/>
      <c r="X284" s="112"/>
    </row>
    <row r="285" spans="1:27" ht="7.5" customHeight="1" outlineLevel="5" x14ac:dyDescent="0.2">
      <c r="B285" s="123"/>
      <c r="C285" s="125"/>
      <c r="D285" s="112"/>
      <c r="E285" s="112"/>
      <c r="F285" s="179"/>
      <c r="G285" s="112"/>
      <c r="H285" s="118"/>
      <c r="I285" s="180"/>
      <c r="J285" s="116"/>
      <c r="K285" s="118"/>
      <c r="L285" s="118"/>
      <c r="M285" s="118"/>
      <c r="N285" s="118"/>
      <c r="O285" s="116"/>
      <c r="P285" s="116"/>
      <c r="Q285" s="116"/>
      <c r="R285" s="112"/>
      <c r="S285" s="112"/>
      <c r="T285" s="123"/>
      <c r="U285" s="10"/>
      <c r="X285" s="112"/>
    </row>
    <row r="286" spans="1:27" ht="24" outlineLevel="4" x14ac:dyDescent="0.2">
      <c r="A286" s="2" t="s">
        <v>41</v>
      </c>
      <c r="B286" s="217"/>
      <c r="C286" s="218">
        <v>49</v>
      </c>
      <c r="D286" s="219" t="s">
        <v>242</v>
      </c>
      <c r="E286" s="220" t="s">
        <v>431</v>
      </c>
      <c r="F286" s="221" t="s">
        <v>432</v>
      </c>
      <c r="G286" s="219" t="s">
        <v>316</v>
      </c>
      <c r="H286" s="222">
        <v>3.234</v>
      </c>
      <c r="I286" s="223"/>
      <c r="J286" s="224">
        <f>H286*I286</f>
        <v>0</v>
      </c>
      <c r="K286" s="222"/>
      <c r="L286" s="222">
        <f>H286*K286</f>
        <v>0</v>
      </c>
      <c r="M286" s="222"/>
      <c r="N286" s="222">
        <f>H286*M286</f>
        <v>0</v>
      </c>
      <c r="O286" s="224">
        <v>21</v>
      </c>
      <c r="P286" s="224">
        <f>J286*(O286/100)</f>
        <v>0</v>
      </c>
      <c r="Q286" s="224">
        <f>J286+P286</f>
        <v>0</v>
      </c>
      <c r="R286" s="220"/>
      <c r="S286" s="220" t="s">
        <v>246</v>
      </c>
      <c r="T286" s="225">
        <v>1</v>
      </c>
      <c r="U286" s="10"/>
      <c r="V286" s="10"/>
      <c r="W286" s="10"/>
      <c r="X286" s="112"/>
    </row>
    <row r="287" spans="1:27" outlineLevel="5" x14ac:dyDescent="0.2">
      <c r="A287" s="226" t="s">
        <v>37</v>
      </c>
      <c r="B287" s="227"/>
      <c r="C287" s="227"/>
      <c r="D287" s="228"/>
      <c r="E287" s="232" t="s">
        <v>0</v>
      </c>
      <c r="F287" s="253" t="s">
        <v>433</v>
      </c>
      <c r="G287" s="253"/>
      <c r="H287" s="254"/>
      <c r="I287" s="255"/>
      <c r="J287" s="256"/>
      <c r="K287" s="230"/>
      <c r="L287" s="230"/>
      <c r="M287" s="230"/>
      <c r="N287" s="230"/>
      <c r="O287" s="231"/>
      <c r="P287" s="231"/>
      <c r="Q287" s="231"/>
      <c r="R287" s="228"/>
      <c r="S287" s="228"/>
      <c r="T287" s="227"/>
      <c r="U287" s="7"/>
      <c r="V287" s="10"/>
      <c r="W287" s="10"/>
      <c r="X287" s="229" t="str">
        <f>F287</f>
        <v>Poplatek za předání stavebního odpadu recyklačnímu zařízení směsného stavebního a demoličního zatříděného do Katalogu odpadů pod kódem 17 09 04</v>
      </c>
      <c r="Y287" s="8"/>
      <c r="AA287" s="11"/>
    </row>
    <row r="288" spans="1:27" ht="7.5" customHeight="1" outlineLevel="5" x14ac:dyDescent="0.2">
      <c r="A288" s="13"/>
      <c r="B288" s="123"/>
      <c r="C288" s="123"/>
      <c r="D288" s="112"/>
      <c r="E288" s="112"/>
      <c r="F288" s="113"/>
      <c r="G288" s="112"/>
      <c r="H288" s="118"/>
      <c r="I288" s="180"/>
      <c r="J288" s="116"/>
      <c r="K288" s="118"/>
      <c r="L288" s="118"/>
      <c r="M288" s="118"/>
      <c r="N288" s="118"/>
      <c r="O288" s="116"/>
      <c r="P288" s="116"/>
      <c r="Q288" s="116"/>
      <c r="R288" s="112"/>
      <c r="S288" s="112"/>
      <c r="T288" s="123"/>
      <c r="U288" s="10"/>
      <c r="X288" s="112"/>
    </row>
    <row r="289" spans="1:27" outlineLevel="4" x14ac:dyDescent="0.2">
      <c r="B289" s="7"/>
      <c r="C289" s="7"/>
      <c r="D289" s="7"/>
      <c r="E289" s="7"/>
      <c r="F289" s="7"/>
      <c r="G289" s="7"/>
      <c r="H289" s="7"/>
      <c r="I289" s="10"/>
      <c r="J289" s="10"/>
      <c r="K289" s="7"/>
      <c r="L289" s="7"/>
      <c r="M289" s="7"/>
      <c r="N289" s="7"/>
      <c r="O289" s="7"/>
      <c r="P289" s="10"/>
      <c r="Q289" s="10"/>
      <c r="R289" s="10"/>
      <c r="S289" s="7"/>
      <c r="T289" s="7"/>
      <c r="X289" s="7"/>
    </row>
    <row r="290" spans="1:27" ht="13.5" outlineLevel="3" x14ac:dyDescent="0.25">
      <c r="A290" s="168" t="s">
        <v>123</v>
      </c>
      <c r="B290" s="172">
        <v>4</v>
      </c>
      <c r="C290" s="211"/>
      <c r="D290" s="212" t="s">
        <v>241</v>
      </c>
      <c r="E290" s="212"/>
      <c r="F290" s="213" t="s">
        <v>124</v>
      </c>
      <c r="G290" s="212"/>
      <c r="H290" s="214"/>
      <c r="I290" s="215"/>
      <c r="J290" s="170">
        <f>SUBTOTAL(9,J291:J294)</f>
        <v>0</v>
      </c>
      <c r="K290" s="214"/>
      <c r="L290" s="171">
        <f>SUBTOTAL(9,L291:L294)</f>
        <v>0</v>
      </c>
      <c r="M290" s="214"/>
      <c r="N290" s="171">
        <f>SUBTOTAL(9,N291:N294)</f>
        <v>0</v>
      </c>
      <c r="O290" s="216"/>
      <c r="P290" s="170">
        <f>SUBTOTAL(9,P291:P294)</f>
        <v>0</v>
      </c>
      <c r="Q290" s="170">
        <f>SUBTOTAL(9,Q291:Q294)</f>
        <v>0</v>
      </c>
      <c r="R290" s="212"/>
      <c r="S290" s="212"/>
      <c r="T290" s="172">
        <f>SUBTOTAL(9,T291:T294)</f>
        <v>1</v>
      </c>
      <c r="U290" s="7"/>
      <c r="V290" s="10"/>
      <c r="W290" s="10"/>
      <c r="X290" s="112"/>
    </row>
    <row r="291" spans="1:27" outlineLevel="4" x14ac:dyDescent="0.2">
      <c r="A291" s="2" t="s">
        <v>41</v>
      </c>
      <c r="B291" s="217"/>
      <c r="C291" s="218">
        <v>50</v>
      </c>
      <c r="D291" s="219" t="s">
        <v>242</v>
      </c>
      <c r="E291" s="220" t="s">
        <v>434</v>
      </c>
      <c r="F291" s="221" t="s">
        <v>435</v>
      </c>
      <c r="G291" s="219" t="s">
        <v>316</v>
      </c>
      <c r="H291" s="222">
        <v>4.0809565430800001</v>
      </c>
      <c r="I291" s="223"/>
      <c r="J291" s="224">
        <f>H291*I291</f>
        <v>0</v>
      </c>
      <c r="K291" s="222"/>
      <c r="L291" s="222">
        <f>H291*K291</f>
        <v>0</v>
      </c>
      <c r="M291" s="222"/>
      <c r="N291" s="222">
        <f>H291*M291</f>
        <v>0</v>
      </c>
      <c r="O291" s="224">
        <v>21</v>
      </c>
      <c r="P291" s="224">
        <f>J291*(O291/100)</f>
        <v>0</v>
      </c>
      <c r="Q291" s="224">
        <f>J291+P291</f>
        <v>0</v>
      </c>
      <c r="R291" s="220"/>
      <c r="S291" s="220" t="s">
        <v>246</v>
      </c>
      <c r="T291" s="225">
        <v>1</v>
      </c>
      <c r="U291" s="10"/>
      <c r="V291" s="10"/>
      <c r="W291" s="10"/>
      <c r="X291" s="112"/>
    </row>
    <row r="292" spans="1:27" ht="22.5" outlineLevel="5" x14ac:dyDescent="0.2">
      <c r="A292" s="226" t="s">
        <v>37</v>
      </c>
      <c r="B292" s="227"/>
      <c r="C292" s="227"/>
      <c r="D292" s="228"/>
      <c r="E292" s="232" t="s">
        <v>0</v>
      </c>
      <c r="F292" s="253" t="s">
        <v>436</v>
      </c>
      <c r="G292" s="253"/>
      <c r="H292" s="254"/>
      <c r="I292" s="255"/>
      <c r="J292" s="256"/>
      <c r="K292" s="230"/>
      <c r="L292" s="230"/>
      <c r="M292" s="230"/>
      <c r="N292" s="230"/>
      <c r="O292" s="231"/>
      <c r="P292" s="231"/>
      <c r="Q292" s="231"/>
      <c r="R292" s="228"/>
      <c r="S292" s="228"/>
      <c r="T292" s="227"/>
      <c r="U292" s="7"/>
      <c r="V292" s="10"/>
      <c r="W292" s="10"/>
      <c r="X292" s="229" t="str">
        <f>F292</f>
        <v>Přesun hmot pro budovy občanské výstavby, bydlení, výrobu a služby ruční (bez užití mechanizace) vodorovná dopravní vzdálenost do 100 m pro budovy s jakoukoliv nosnou konstrukcí výšky do 6 m</v>
      </c>
      <c r="Y292" s="8"/>
      <c r="AA292" s="11"/>
    </row>
    <row r="293" spans="1:27" ht="7.5" customHeight="1" outlineLevel="5" x14ac:dyDescent="0.2">
      <c r="A293" s="13"/>
      <c r="B293" s="123"/>
      <c r="C293" s="123"/>
      <c r="D293" s="112"/>
      <c r="E293" s="112"/>
      <c r="F293" s="113"/>
      <c r="G293" s="112"/>
      <c r="H293" s="118"/>
      <c r="I293" s="180"/>
      <c r="J293" s="116"/>
      <c r="K293" s="118"/>
      <c r="L293" s="118"/>
      <c r="M293" s="118"/>
      <c r="N293" s="118"/>
      <c r="O293" s="116"/>
      <c r="P293" s="116"/>
      <c r="Q293" s="116"/>
      <c r="R293" s="112"/>
      <c r="S293" s="112"/>
      <c r="T293" s="123"/>
      <c r="U293" s="10"/>
      <c r="X293" s="112"/>
    </row>
    <row r="294" spans="1:27" outlineLevel="4" x14ac:dyDescent="0.2">
      <c r="B294" s="7"/>
      <c r="C294" s="7"/>
      <c r="D294" s="7"/>
      <c r="E294" s="7"/>
      <c r="F294" s="7"/>
      <c r="G294" s="7"/>
      <c r="H294" s="7"/>
      <c r="I294" s="10"/>
      <c r="J294" s="10"/>
      <c r="K294" s="7"/>
      <c r="L294" s="7"/>
      <c r="M294" s="7"/>
      <c r="N294" s="7"/>
      <c r="O294" s="7"/>
      <c r="P294" s="10"/>
      <c r="Q294" s="10"/>
      <c r="R294" s="10"/>
      <c r="S294" s="7"/>
      <c r="T294" s="7"/>
      <c r="X294" s="7"/>
    </row>
    <row r="295" spans="1:27" ht="13.5" outlineLevel="3" x14ac:dyDescent="0.25">
      <c r="A295" s="168" t="s">
        <v>125</v>
      </c>
      <c r="B295" s="172">
        <v>4</v>
      </c>
      <c r="C295" s="211"/>
      <c r="D295" s="212" t="s">
        <v>241</v>
      </c>
      <c r="E295" s="212"/>
      <c r="F295" s="213" t="s">
        <v>126</v>
      </c>
      <c r="G295" s="212"/>
      <c r="H295" s="214"/>
      <c r="I295" s="215"/>
      <c r="J295" s="170">
        <f>SUBTOTAL(9,J296:J308)</f>
        <v>0</v>
      </c>
      <c r="K295" s="214"/>
      <c r="L295" s="171">
        <f>SUBTOTAL(9,L296:L308)</f>
        <v>2.5999999999999999E-3</v>
      </c>
      <c r="M295" s="214"/>
      <c r="N295" s="171">
        <f>SUBTOTAL(9,N296:N308)</f>
        <v>0</v>
      </c>
      <c r="O295" s="216"/>
      <c r="P295" s="170">
        <f>SUBTOTAL(9,P296:P308)</f>
        <v>0</v>
      </c>
      <c r="Q295" s="170">
        <f>SUBTOTAL(9,Q296:Q308)</f>
        <v>0</v>
      </c>
      <c r="R295" s="212"/>
      <c r="S295" s="212"/>
      <c r="T295" s="172">
        <f>SUBTOTAL(9,T296:T308)</f>
        <v>4</v>
      </c>
      <c r="U295" s="7"/>
      <c r="V295" s="10"/>
      <c r="W295" s="10"/>
      <c r="X295" s="112"/>
    </row>
    <row r="296" spans="1:27" outlineLevel="4" x14ac:dyDescent="0.2">
      <c r="A296" s="2" t="s">
        <v>41</v>
      </c>
      <c r="B296" s="217"/>
      <c r="C296" s="218">
        <v>51</v>
      </c>
      <c r="D296" s="219" t="s">
        <v>242</v>
      </c>
      <c r="E296" s="220" t="s">
        <v>437</v>
      </c>
      <c r="F296" s="221" t="s">
        <v>438</v>
      </c>
      <c r="G296" s="219" t="s">
        <v>303</v>
      </c>
      <c r="H296" s="222">
        <v>2</v>
      </c>
      <c r="I296" s="223"/>
      <c r="J296" s="224">
        <f>H296*I296</f>
        <v>0</v>
      </c>
      <c r="K296" s="222"/>
      <c r="L296" s="222">
        <f>H296*K296</f>
        <v>0</v>
      </c>
      <c r="M296" s="222"/>
      <c r="N296" s="222">
        <f>H296*M296</f>
        <v>0</v>
      </c>
      <c r="O296" s="224">
        <v>21</v>
      </c>
      <c r="P296" s="224">
        <f>J296*(O296/100)</f>
        <v>0</v>
      </c>
      <c r="Q296" s="224">
        <f>J296+P296</f>
        <v>0</v>
      </c>
      <c r="R296" s="220"/>
      <c r="S296" s="220" t="s">
        <v>246</v>
      </c>
      <c r="T296" s="225">
        <v>1</v>
      </c>
      <c r="U296" s="10"/>
      <c r="V296" s="10"/>
      <c r="W296" s="10"/>
      <c r="X296" s="112"/>
    </row>
    <row r="297" spans="1:27" outlineLevel="5" x14ac:dyDescent="0.2">
      <c r="A297" s="226" t="s">
        <v>37</v>
      </c>
      <c r="B297" s="227"/>
      <c r="C297" s="227"/>
      <c r="D297" s="228"/>
      <c r="E297" s="232" t="s">
        <v>0</v>
      </c>
      <c r="F297" s="253" t="s">
        <v>439</v>
      </c>
      <c r="G297" s="253"/>
      <c r="H297" s="254"/>
      <c r="I297" s="255"/>
      <c r="J297" s="256"/>
      <c r="K297" s="230"/>
      <c r="L297" s="230"/>
      <c r="M297" s="230"/>
      <c r="N297" s="230"/>
      <c r="O297" s="231"/>
      <c r="P297" s="231"/>
      <c r="Q297" s="231"/>
      <c r="R297" s="228"/>
      <c r="S297" s="228"/>
      <c r="T297" s="227"/>
      <c r="U297" s="7"/>
      <c r="V297" s="10"/>
      <c r="W297" s="10"/>
      <c r="X297" s="229" t="str">
        <f>F297</f>
        <v>Montáž ostatních zařízení větrací mřížky stěnové, průřezu přes 0,150 do 0,200 m2</v>
      </c>
      <c r="Y297" s="8"/>
      <c r="AA297" s="11"/>
    </row>
    <row r="298" spans="1:27" ht="7.5" customHeight="1" outlineLevel="5" x14ac:dyDescent="0.2">
      <c r="A298" s="13"/>
      <c r="B298" s="123"/>
      <c r="C298" s="123"/>
      <c r="D298" s="112"/>
      <c r="E298" s="112"/>
      <c r="F298" s="113"/>
      <c r="G298" s="112"/>
      <c r="H298" s="118"/>
      <c r="I298" s="180"/>
      <c r="J298" s="116"/>
      <c r="K298" s="118"/>
      <c r="L298" s="118"/>
      <c r="M298" s="118"/>
      <c r="N298" s="118"/>
      <c r="O298" s="116"/>
      <c r="P298" s="116"/>
      <c r="Q298" s="116"/>
      <c r="R298" s="112"/>
      <c r="S298" s="112"/>
      <c r="T298" s="123"/>
      <c r="U298" s="10"/>
      <c r="X298" s="112"/>
    </row>
    <row r="299" spans="1:27" outlineLevel="4" x14ac:dyDescent="0.2">
      <c r="A299" s="2" t="s">
        <v>41</v>
      </c>
      <c r="B299" s="217"/>
      <c r="C299" s="218">
        <v>52</v>
      </c>
      <c r="D299" s="219" t="s">
        <v>282</v>
      </c>
      <c r="E299" s="220" t="s">
        <v>440</v>
      </c>
      <c r="F299" s="221" t="s">
        <v>441</v>
      </c>
      <c r="G299" s="219" t="s">
        <v>303</v>
      </c>
      <c r="H299" s="222">
        <v>2</v>
      </c>
      <c r="I299" s="223"/>
      <c r="J299" s="224">
        <f>H299*I299</f>
        <v>0</v>
      </c>
      <c r="K299" s="222">
        <v>1.2999999999999999E-3</v>
      </c>
      <c r="L299" s="222">
        <f>H299*K299</f>
        <v>2.5999999999999999E-3</v>
      </c>
      <c r="M299" s="222"/>
      <c r="N299" s="222">
        <f>H299*M299</f>
        <v>0</v>
      </c>
      <c r="O299" s="224">
        <v>21</v>
      </c>
      <c r="P299" s="224">
        <f>J299*(O299/100)</f>
        <v>0</v>
      </c>
      <c r="Q299" s="224">
        <f>J299+P299</f>
        <v>0</v>
      </c>
      <c r="R299" s="220"/>
      <c r="S299" s="220" t="s">
        <v>356</v>
      </c>
      <c r="T299" s="225">
        <v>1</v>
      </c>
      <c r="U299" s="10"/>
      <c r="V299" s="10"/>
      <c r="W299" s="10"/>
      <c r="X299" s="112"/>
    </row>
    <row r="300" spans="1:27" outlineLevel="5" x14ac:dyDescent="0.2">
      <c r="A300" s="226" t="s">
        <v>37</v>
      </c>
      <c r="B300" s="227"/>
      <c r="C300" s="227"/>
      <c r="D300" s="228"/>
      <c r="E300" s="232" t="s">
        <v>0</v>
      </c>
      <c r="F300" s="253" t="s">
        <v>67</v>
      </c>
      <c r="G300" s="253"/>
      <c r="H300" s="254"/>
      <c r="I300" s="255"/>
      <c r="J300" s="256"/>
      <c r="K300" s="230"/>
      <c r="L300" s="230"/>
      <c r="M300" s="230"/>
      <c r="N300" s="230"/>
      <c r="O300" s="231"/>
      <c r="P300" s="231"/>
      <c r="Q300" s="231"/>
      <c r="R300" s="228"/>
      <c r="S300" s="228"/>
      <c r="T300" s="227"/>
      <c r="U300" s="7"/>
      <c r="V300" s="10"/>
      <c r="W300" s="10"/>
      <c r="X300" s="229" t="str">
        <f>F300</f>
        <v>---</v>
      </c>
      <c r="Y300" s="8"/>
      <c r="AA300" s="11"/>
    </row>
    <row r="301" spans="1:27" ht="7.5" customHeight="1" outlineLevel="5" x14ac:dyDescent="0.2">
      <c r="A301" s="13"/>
      <c r="B301" s="123"/>
      <c r="C301" s="123"/>
      <c r="D301" s="112"/>
      <c r="E301" s="112"/>
      <c r="F301" s="113"/>
      <c r="G301" s="112"/>
      <c r="H301" s="118"/>
      <c r="I301" s="180"/>
      <c r="J301" s="116"/>
      <c r="K301" s="118"/>
      <c r="L301" s="118"/>
      <c r="M301" s="118"/>
      <c r="N301" s="118"/>
      <c r="O301" s="116"/>
      <c r="P301" s="116"/>
      <c r="Q301" s="116"/>
      <c r="R301" s="112"/>
      <c r="S301" s="112"/>
      <c r="T301" s="123"/>
      <c r="U301" s="10"/>
      <c r="X301" s="112"/>
    </row>
    <row r="302" spans="1:27" outlineLevel="4" x14ac:dyDescent="0.2">
      <c r="A302" s="2" t="s">
        <v>41</v>
      </c>
      <c r="B302" s="217"/>
      <c r="C302" s="218">
        <v>53</v>
      </c>
      <c r="D302" s="219" t="s">
        <v>242</v>
      </c>
      <c r="E302" s="220" t="s">
        <v>442</v>
      </c>
      <c r="F302" s="221" t="s">
        <v>443</v>
      </c>
      <c r="G302" s="219" t="s">
        <v>303</v>
      </c>
      <c r="H302" s="222">
        <v>2</v>
      </c>
      <c r="I302" s="223"/>
      <c r="J302" s="224">
        <f>H302*I302</f>
        <v>0</v>
      </c>
      <c r="K302" s="222"/>
      <c r="L302" s="222">
        <f>H302*K302</f>
        <v>0</v>
      </c>
      <c r="M302" s="222"/>
      <c r="N302" s="222">
        <f>H302*M302</f>
        <v>0</v>
      </c>
      <c r="O302" s="224">
        <v>21</v>
      </c>
      <c r="P302" s="224">
        <f>J302*(O302/100)</f>
        <v>0</v>
      </c>
      <c r="Q302" s="224">
        <f>J302+P302</f>
        <v>0</v>
      </c>
      <c r="R302" s="220"/>
      <c r="S302" s="220" t="s">
        <v>356</v>
      </c>
      <c r="T302" s="225">
        <v>1</v>
      </c>
      <c r="U302" s="10"/>
      <c r="V302" s="10"/>
      <c r="W302" s="10"/>
      <c r="X302" s="112"/>
    </row>
    <row r="303" spans="1:27" outlineLevel="5" x14ac:dyDescent="0.2">
      <c r="A303" s="226" t="s">
        <v>37</v>
      </c>
      <c r="B303" s="227"/>
      <c r="C303" s="227"/>
      <c r="D303" s="228"/>
      <c r="E303" s="232" t="s">
        <v>0</v>
      </c>
      <c r="F303" s="253" t="s">
        <v>67</v>
      </c>
      <c r="G303" s="253"/>
      <c r="H303" s="254"/>
      <c r="I303" s="255"/>
      <c r="J303" s="256"/>
      <c r="K303" s="230"/>
      <c r="L303" s="230"/>
      <c r="M303" s="230"/>
      <c r="N303" s="230"/>
      <c r="O303" s="231"/>
      <c r="P303" s="231"/>
      <c r="Q303" s="231"/>
      <c r="R303" s="228"/>
      <c r="S303" s="228"/>
      <c r="T303" s="227"/>
      <c r="U303" s="7"/>
      <c r="V303" s="10"/>
      <c r="W303" s="10"/>
      <c r="X303" s="229" t="str">
        <f>F303</f>
        <v>---</v>
      </c>
      <c r="Y303" s="8"/>
      <c r="AA303" s="11"/>
    </row>
    <row r="304" spans="1:27" ht="7.5" customHeight="1" outlineLevel="5" x14ac:dyDescent="0.2">
      <c r="A304" s="13"/>
      <c r="B304" s="123"/>
      <c r="C304" s="123"/>
      <c r="D304" s="112"/>
      <c r="E304" s="112"/>
      <c r="F304" s="113"/>
      <c r="G304" s="112"/>
      <c r="H304" s="118"/>
      <c r="I304" s="180"/>
      <c r="J304" s="116"/>
      <c r="K304" s="118"/>
      <c r="L304" s="118"/>
      <c r="M304" s="118"/>
      <c r="N304" s="118"/>
      <c r="O304" s="116"/>
      <c r="P304" s="116"/>
      <c r="Q304" s="116"/>
      <c r="R304" s="112"/>
      <c r="S304" s="112"/>
      <c r="T304" s="123"/>
      <c r="U304" s="10"/>
      <c r="X304" s="112"/>
    </row>
    <row r="305" spans="1:27" outlineLevel="4" x14ac:dyDescent="0.2">
      <c r="A305" s="2" t="s">
        <v>41</v>
      </c>
      <c r="B305" s="217"/>
      <c r="C305" s="218">
        <v>54</v>
      </c>
      <c r="D305" s="219" t="s">
        <v>242</v>
      </c>
      <c r="E305" s="220" t="s">
        <v>444</v>
      </c>
      <c r="F305" s="221" t="s">
        <v>445</v>
      </c>
      <c r="G305" s="219" t="s">
        <v>316</v>
      </c>
      <c r="H305" s="222">
        <v>2.5999999999999999E-3</v>
      </c>
      <c r="I305" s="223"/>
      <c r="J305" s="224">
        <f>H305*I305</f>
        <v>0</v>
      </c>
      <c r="K305" s="222"/>
      <c r="L305" s="222">
        <f>H305*K305</f>
        <v>0</v>
      </c>
      <c r="M305" s="222"/>
      <c r="N305" s="222">
        <f>H305*M305</f>
        <v>0</v>
      </c>
      <c r="O305" s="224">
        <v>21</v>
      </c>
      <c r="P305" s="224">
        <f>J305*(O305/100)</f>
        <v>0</v>
      </c>
      <c r="Q305" s="224">
        <f>J305+P305</f>
        <v>0</v>
      </c>
      <c r="R305" s="220"/>
      <c r="S305" s="220" t="s">
        <v>246</v>
      </c>
      <c r="T305" s="225">
        <v>1</v>
      </c>
      <c r="U305" s="10"/>
      <c r="V305" s="10"/>
      <c r="W305" s="10"/>
      <c r="X305" s="112"/>
    </row>
    <row r="306" spans="1:27" ht="22.5" outlineLevel="5" x14ac:dyDescent="0.2">
      <c r="A306" s="226" t="s">
        <v>37</v>
      </c>
      <c r="B306" s="227"/>
      <c r="C306" s="227"/>
      <c r="D306" s="228"/>
      <c r="E306" s="232" t="s">
        <v>0</v>
      </c>
      <c r="F306" s="253" t="s">
        <v>446</v>
      </c>
      <c r="G306" s="253"/>
      <c r="H306" s="254"/>
      <c r="I306" s="255"/>
      <c r="J306" s="256"/>
      <c r="K306" s="230"/>
      <c r="L306" s="230"/>
      <c r="M306" s="230"/>
      <c r="N306" s="230"/>
      <c r="O306" s="231"/>
      <c r="P306" s="231"/>
      <c r="Q306" s="231"/>
      <c r="R306" s="228"/>
      <c r="S306" s="228"/>
      <c r="T306" s="227"/>
      <c r="U306" s="7"/>
      <c r="V306" s="10"/>
      <c r="W306" s="10"/>
      <c r="X306" s="229" t="str">
        <f>F306</f>
        <v>Přesun hmot pro vzduchotechniku stanovený z hmotnosti přesunovaného materiálu vodorovná dopravní vzdálenost do 100 m ruční (bez užití mechanizace) v objektech výšky do 12 m</v>
      </c>
      <c r="Y306" s="8"/>
      <c r="AA306" s="11"/>
    </row>
    <row r="307" spans="1:27" ht="7.5" customHeight="1" outlineLevel="5" x14ac:dyDescent="0.2">
      <c r="A307" s="13"/>
      <c r="B307" s="123"/>
      <c r="C307" s="123"/>
      <c r="D307" s="112"/>
      <c r="E307" s="112"/>
      <c r="F307" s="113"/>
      <c r="G307" s="112"/>
      <c r="H307" s="118"/>
      <c r="I307" s="180"/>
      <c r="J307" s="116"/>
      <c r="K307" s="118"/>
      <c r="L307" s="118"/>
      <c r="M307" s="118"/>
      <c r="N307" s="118"/>
      <c r="O307" s="116"/>
      <c r="P307" s="116"/>
      <c r="Q307" s="116"/>
      <c r="R307" s="112"/>
      <c r="S307" s="112"/>
      <c r="T307" s="123"/>
      <c r="U307" s="10"/>
      <c r="X307" s="112"/>
    </row>
    <row r="308" spans="1:27" outlineLevel="4" x14ac:dyDescent="0.2">
      <c r="B308" s="7"/>
      <c r="C308" s="7"/>
      <c r="D308" s="7"/>
      <c r="E308" s="7"/>
      <c r="F308" s="7"/>
      <c r="G308" s="7"/>
      <c r="H308" s="7"/>
      <c r="I308" s="10"/>
      <c r="J308" s="10"/>
      <c r="K308" s="7"/>
      <c r="L308" s="7"/>
      <c r="M308" s="7"/>
      <c r="N308" s="7"/>
      <c r="O308" s="7"/>
      <c r="P308" s="10"/>
      <c r="Q308" s="10"/>
      <c r="R308" s="10"/>
      <c r="S308" s="7"/>
      <c r="T308" s="7"/>
      <c r="X308" s="7"/>
    </row>
    <row r="309" spans="1:27" ht="13.5" outlineLevel="3" x14ac:dyDescent="0.25">
      <c r="A309" s="168" t="s">
        <v>127</v>
      </c>
      <c r="B309" s="172">
        <v>4</v>
      </c>
      <c r="C309" s="211"/>
      <c r="D309" s="212" t="s">
        <v>241</v>
      </c>
      <c r="E309" s="212"/>
      <c r="F309" s="213" t="s">
        <v>128</v>
      </c>
      <c r="G309" s="212"/>
      <c r="H309" s="214"/>
      <c r="I309" s="215"/>
      <c r="J309" s="170">
        <f>SUBTOTAL(9,J310:J363)</f>
        <v>0</v>
      </c>
      <c r="K309" s="214"/>
      <c r="L309" s="171">
        <f>SUBTOTAL(9,L310:L363)</f>
        <v>0.46694607999999993</v>
      </c>
      <c r="M309" s="214"/>
      <c r="N309" s="171">
        <f>SUBTOTAL(9,N310:N363)</f>
        <v>6.4239999999999992E-2</v>
      </c>
      <c r="O309" s="216"/>
      <c r="P309" s="170">
        <f>SUBTOTAL(9,P310:P363)</f>
        <v>0</v>
      </c>
      <c r="Q309" s="170">
        <f>SUBTOTAL(9,Q310:Q363)</f>
        <v>0</v>
      </c>
      <c r="R309" s="212"/>
      <c r="S309" s="212"/>
      <c r="T309" s="172">
        <f>SUBTOTAL(9,T310:T363)</f>
        <v>11</v>
      </c>
      <c r="U309" s="7"/>
      <c r="V309" s="10"/>
      <c r="W309" s="10"/>
      <c r="X309" s="112"/>
    </row>
    <row r="310" spans="1:27" outlineLevel="4" x14ac:dyDescent="0.2">
      <c r="A310" s="2" t="s">
        <v>41</v>
      </c>
      <c r="B310" s="217"/>
      <c r="C310" s="218">
        <v>55</v>
      </c>
      <c r="D310" s="219" t="s">
        <v>242</v>
      </c>
      <c r="E310" s="220" t="s">
        <v>447</v>
      </c>
      <c r="F310" s="221" t="s">
        <v>448</v>
      </c>
      <c r="G310" s="219" t="s">
        <v>303</v>
      </c>
      <c r="H310" s="222">
        <v>2</v>
      </c>
      <c r="I310" s="223"/>
      <c r="J310" s="224">
        <f>H310*I310</f>
        <v>0</v>
      </c>
      <c r="K310" s="222">
        <v>1.226E-2</v>
      </c>
      <c r="L310" s="222">
        <f>H310*K310</f>
        <v>2.452E-2</v>
      </c>
      <c r="M310" s="222">
        <v>1.0120000000000001E-2</v>
      </c>
      <c r="N310" s="222">
        <f>H310*M310</f>
        <v>2.0240000000000001E-2</v>
      </c>
      <c r="O310" s="224">
        <v>21</v>
      </c>
      <c r="P310" s="224">
        <f>J310*(O310/100)</f>
        <v>0</v>
      </c>
      <c r="Q310" s="224">
        <f>J310+P310</f>
        <v>0</v>
      </c>
      <c r="R310" s="220"/>
      <c r="S310" s="220" t="s">
        <v>246</v>
      </c>
      <c r="T310" s="225">
        <v>1</v>
      </c>
      <c r="U310" s="10"/>
      <c r="V310" s="10"/>
      <c r="W310" s="10"/>
      <c r="X310" s="112"/>
    </row>
    <row r="311" spans="1:27" outlineLevel="5" x14ac:dyDescent="0.2">
      <c r="A311" s="226" t="s">
        <v>37</v>
      </c>
      <c r="B311" s="227"/>
      <c r="C311" s="227"/>
      <c r="D311" s="228"/>
      <c r="E311" s="232" t="s">
        <v>0</v>
      </c>
      <c r="F311" s="253" t="s">
        <v>449</v>
      </c>
      <c r="G311" s="253"/>
      <c r="H311" s="254"/>
      <c r="I311" s="255"/>
      <c r="J311" s="256"/>
      <c r="K311" s="230"/>
      <c r="L311" s="230"/>
      <c r="M311" s="230"/>
      <c r="N311" s="230"/>
      <c r="O311" s="231"/>
      <c r="P311" s="231"/>
      <c r="Q311" s="231"/>
      <c r="R311" s="228"/>
      <c r="S311" s="228"/>
      <c r="T311" s="227"/>
      <c r="U311" s="7"/>
      <c r="V311" s="10"/>
      <c r="W311" s="10"/>
      <c r="X311" s="229" t="str">
        <f>F311</f>
        <v>Vyspravení sádrokartonových podhledů nebo podkroví plochy jednotlivě přes 0,50 do 1,00 m2 desky tl. 12,5 mm standardní A</v>
      </c>
      <c r="Y311" s="8"/>
      <c r="AA311" s="11"/>
    </row>
    <row r="312" spans="1:27" ht="7.5" customHeight="1" outlineLevel="5" x14ac:dyDescent="0.2">
      <c r="A312" s="13"/>
      <c r="B312" s="123"/>
      <c r="C312" s="123"/>
      <c r="D312" s="112"/>
      <c r="E312" s="112"/>
      <c r="F312" s="113"/>
      <c r="G312" s="112"/>
      <c r="H312" s="118"/>
      <c r="I312" s="180"/>
      <c r="J312" s="116"/>
      <c r="K312" s="118"/>
      <c r="L312" s="118"/>
      <c r="M312" s="118"/>
      <c r="N312" s="118"/>
      <c r="O312" s="116"/>
      <c r="P312" s="116"/>
      <c r="Q312" s="116"/>
      <c r="R312" s="112"/>
      <c r="S312" s="112"/>
      <c r="T312" s="123"/>
      <c r="U312" s="10"/>
      <c r="X312" s="112"/>
    </row>
    <row r="313" spans="1:27" outlineLevel="5" x14ac:dyDescent="0.2">
      <c r="A313" s="233" t="s">
        <v>38</v>
      </c>
      <c r="B313" s="234"/>
      <c r="C313" s="234"/>
      <c r="D313" s="235"/>
      <c r="E313" s="241" t="s">
        <v>1</v>
      </c>
      <c r="F313" s="236" t="s">
        <v>248</v>
      </c>
      <c r="G313" s="235"/>
      <c r="H313" s="237">
        <v>0</v>
      </c>
      <c r="I313" s="238"/>
      <c r="J313" s="239"/>
      <c r="K313" s="240"/>
      <c r="L313" s="240"/>
      <c r="M313" s="240"/>
      <c r="N313" s="240"/>
      <c r="O313" s="239"/>
      <c r="P313" s="239"/>
      <c r="Q313" s="239"/>
      <c r="R313" s="235"/>
      <c r="S313" s="235"/>
      <c r="T313" s="234"/>
      <c r="U313" s="7"/>
      <c r="V313" s="10"/>
      <c r="W313" s="10"/>
      <c r="X313" s="112"/>
    </row>
    <row r="314" spans="1:27" outlineLevel="5" x14ac:dyDescent="0.2">
      <c r="A314" s="233" t="s">
        <v>38</v>
      </c>
      <c r="B314" s="234"/>
      <c r="C314" s="234"/>
      <c r="D314" s="235"/>
      <c r="E314" s="241"/>
      <c r="F314" s="236" t="s">
        <v>364</v>
      </c>
      <c r="G314" s="235"/>
      <c r="H314" s="237">
        <v>2</v>
      </c>
      <c r="I314" s="238"/>
      <c r="J314" s="239"/>
      <c r="K314" s="240"/>
      <c r="L314" s="240"/>
      <c r="M314" s="240"/>
      <c r="N314" s="240"/>
      <c r="O314" s="239"/>
      <c r="P314" s="239"/>
      <c r="Q314" s="239"/>
      <c r="R314" s="235"/>
      <c r="S314" s="235"/>
      <c r="T314" s="234"/>
      <c r="U314" s="7"/>
      <c r="V314" s="10"/>
      <c r="W314" s="10"/>
      <c r="X314" s="112"/>
    </row>
    <row r="315" spans="1:27" ht="7.5" customHeight="1" outlineLevel="5" x14ac:dyDescent="0.2">
      <c r="B315" s="123"/>
      <c r="C315" s="125"/>
      <c r="D315" s="112"/>
      <c r="E315" s="112"/>
      <c r="F315" s="179"/>
      <c r="G315" s="112"/>
      <c r="H315" s="118"/>
      <c r="I315" s="180"/>
      <c r="J315" s="116"/>
      <c r="K315" s="118"/>
      <c r="L315" s="118"/>
      <c r="M315" s="118"/>
      <c r="N315" s="118"/>
      <c r="O315" s="116"/>
      <c r="P315" s="116"/>
      <c r="Q315" s="116"/>
      <c r="R315" s="112"/>
      <c r="S315" s="112"/>
      <c r="T315" s="123"/>
      <c r="U315" s="10"/>
      <c r="X315" s="112"/>
    </row>
    <row r="316" spans="1:27" outlineLevel="4" x14ac:dyDescent="0.2">
      <c r="A316" s="2" t="s">
        <v>41</v>
      </c>
      <c r="B316" s="217"/>
      <c r="C316" s="218">
        <v>56</v>
      </c>
      <c r="D316" s="219" t="s">
        <v>242</v>
      </c>
      <c r="E316" s="220" t="s">
        <v>450</v>
      </c>
      <c r="F316" s="221" t="s">
        <v>451</v>
      </c>
      <c r="G316" s="219" t="s">
        <v>303</v>
      </c>
      <c r="H316" s="222">
        <v>2</v>
      </c>
      <c r="I316" s="223"/>
      <c r="J316" s="224">
        <f>H316*I316</f>
        <v>0</v>
      </c>
      <c r="K316" s="222">
        <v>2.1199999999999999E-3</v>
      </c>
      <c r="L316" s="222">
        <f>H316*K316</f>
        <v>4.2399999999999998E-3</v>
      </c>
      <c r="M316" s="222">
        <v>2.1999999999999999E-2</v>
      </c>
      <c r="N316" s="222">
        <f>H316*M316</f>
        <v>4.3999999999999997E-2</v>
      </c>
      <c r="O316" s="224">
        <v>21</v>
      </c>
      <c r="P316" s="224">
        <f>J316*(O316/100)</f>
        <v>0</v>
      </c>
      <c r="Q316" s="224">
        <f>J316+P316</f>
        <v>0</v>
      </c>
      <c r="R316" s="220"/>
      <c r="S316" s="220" t="s">
        <v>246</v>
      </c>
      <c r="T316" s="225">
        <v>1</v>
      </c>
      <c r="U316" s="10"/>
      <c r="V316" s="10"/>
      <c r="W316" s="10"/>
      <c r="X316" s="112"/>
    </row>
    <row r="317" spans="1:27" ht="22.5" outlineLevel="5" x14ac:dyDescent="0.2">
      <c r="A317" s="226" t="s">
        <v>37</v>
      </c>
      <c r="B317" s="227"/>
      <c r="C317" s="227"/>
      <c r="D317" s="228"/>
      <c r="E317" s="232" t="s">
        <v>0</v>
      </c>
      <c r="F317" s="253" t="s">
        <v>452</v>
      </c>
      <c r="G317" s="253"/>
      <c r="H317" s="254"/>
      <c r="I317" s="255"/>
      <c r="J317" s="256"/>
      <c r="K317" s="230"/>
      <c r="L317" s="230"/>
      <c r="M317" s="230"/>
      <c r="N317" s="230"/>
      <c r="O317" s="231"/>
      <c r="P317" s="231"/>
      <c r="Q317" s="231"/>
      <c r="R317" s="228"/>
      <c r="S317" s="228"/>
      <c r="T317" s="227"/>
      <c r="U317" s="7"/>
      <c r="V317" s="10"/>
      <c r="W317" s="10"/>
      <c r="X317" s="229" t="str">
        <f>F317</f>
        <v>Zhotovení otvorů v podhledech a podkrovích ze sádrokartonových desek pro prostupy (voda, elektro, topení, VZT), osvětlení, sprinklery, revizní klapky a dvířka včetně vyztužení profily, velikost přes 0,50 do 1,00 m2</v>
      </c>
      <c r="Y317" s="8"/>
      <c r="AA317" s="11"/>
    </row>
    <row r="318" spans="1:27" ht="7.5" customHeight="1" outlineLevel="5" x14ac:dyDescent="0.2">
      <c r="A318" s="13"/>
      <c r="B318" s="123"/>
      <c r="C318" s="123"/>
      <c r="D318" s="112"/>
      <c r="E318" s="112"/>
      <c r="F318" s="113"/>
      <c r="G318" s="112"/>
      <c r="H318" s="118"/>
      <c r="I318" s="180"/>
      <c r="J318" s="116"/>
      <c r="K318" s="118"/>
      <c r="L318" s="118"/>
      <c r="M318" s="118"/>
      <c r="N318" s="118"/>
      <c r="O318" s="116"/>
      <c r="P318" s="116"/>
      <c r="Q318" s="116"/>
      <c r="R318" s="112"/>
      <c r="S318" s="112"/>
      <c r="T318" s="123"/>
      <c r="U318" s="10"/>
      <c r="X318" s="112"/>
    </row>
    <row r="319" spans="1:27" outlineLevel="4" x14ac:dyDescent="0.2">
      <c r="A319" s="2" t="s">
        <v>41</v>
      </c>
      <c r="B319" s="217"/>
      <c r="C319" s="218">
        <v>57</v>
      </c>
      <c r="D319" s="219" t="s">
        <v>242</v>
      </c>
      <c r="E319" s="220" t="s">
        <v>453</v>
      </c>
      <c r="F319" s="221" t="s">
        <v>454</v>
      </c>
      <c r="G319" s="219" t="s">
        <v>245</v>
      </c>
      <c r="H319" s="222">
        <v>2</v>
      </c>
      <c r="I319" s="223"/>
      <c r="J319" s="224">
        <f>H319*I319</f>
        <v>0</v>
      </c>
      <c r="K319" s="222">
        <v>1E-4</v>
      </c>
      <c r="L319" s="222">
        <f>H319*K319</f>
        <v>2.0000000000000001E-4</v>
      </c>
      <c r="M319" s="222"/>
      <c r="N319" s="222">
        <f>H319*M319</f>
        <v>0</v>
      </c>
      <c r="O319" s="224">
        <v>21</v>
      </c>
      <c r="P319" s="224">
        <f>J319*(O319/100)</f>
        <v>0</v>
      </c>
      <c r="Q319" s="224">
        <f>J319+P319</f>
        <v>0</v>
      </c>
      <c r="R319" s="220"/>
      <c r="S319" s="220" t="s">
        <v>246</v>
      </c>
      <c r="T319" s="225">
        <v>1</v>
      </c>
      <c r="U319" s="10"/>
      <c r="V319" s="10"/>
      <c r="W319" s="10"/>
      <c r="X319" s="112"/>
    </row>
    <row r="320" spans="1:27" outlineLevel="5" x14ac:dyDescent="0.2">
      <c r="A320" s="226" t="s">
        <v>37</v>
      </c>
      <c r="B320" s="227"/>
      <c r="C320" s="227"/>
      <c r="D320" s="228"/>
      <c r="E320" s="232" t="s">
        <v>0</v>
      </c>
      <c r="F320" s="253" t="s">
        <v>455</v>
      </c>
      <c r="G320" s="253"/>
      <c r="H320" s="254"/>
      <c r="I320" s="255"/>
      <c r="J320" s="256"/>
      <c r="K320" s="230"/>
      <c r="L320" s="230"/>
      <c r="M320" s="230"/>
      <c r="N320" s="230"/>
      <c r="O320" s="231"/>
      <c r="P320" s="231"/>
      <c r="Q320" s="231"/>
      <c r="R320" s="228"/>
      <c r="S320" s="228"/>
      <c r="T320" s="227"/>
      <c r="U320" s="7"/>
      <c r="V320" s="10"/>
      <c r="W320" s="10"/>
      <c r="X320" s="229" t="str">
        <f>F320</f>
        <v>Podhled ze sádrokartonových desek ostatní práce a konstrukce na podhledech ze sádrokartonových desek základní penetrační nátěr</v>
      </c>
      <c r="Y320" s="8"/>
      <c r="AA320" s="11"/>
    </row>
    <row r="321" spans="1:27" ht="7.5" customHeight="1" outlineLevel="5" x14ac:dyDescent="0.2">
      <c r="A321" s="13"/>
      <c r="B321" s="123"/>
      <c r="C321" s="123"/>
      <c r="D321" s="112"/>
      <c r="E321" s="112"/>
      <c r="F321" s="113"/>
      <c r="G321" s="112"/>
      <c r="H321" s="118"/>
      <c r="I321" s="180"/>
      <c r="J321" s="116"/>
      <c r="K321" s="118"/>
      <c r="L321" s="118"/>
      <c r="M321" s="118"/>
      <c r="N321" s="118"/>
      <c r="O321" s="116"/>
      <c r="P321" s="116"/>
      <c r="Q321" s="116"/>
      <c r="R321" s="112"/>
      <c r="S321" s="112"/>
      <c r="T321" s="123"/>
      <c r="U321" s="10"/>
      <c r="X321" s="112"/>
    </row>
    <row r="322" spans="1:27" outlineLevel="5" x14ac:dyDescent="0.2">
      <c r="A322" s="233" t="s">
        <v>38</v>
      </c>
      <c r="B322" s="234"/>
      <c r="C322" s="234"/>
      <c r="D322" s="235"/>
      <c r="E322" s="241" t="s">
        <v>1</v>
      </c>
      <c r="F322" s="236" t="s">
        <v>248</v>
      </c>
      <c r="G322" s="235"/>
      <c r="H322" s="237">
        <v>0</v>
      </c>
      <c r="I322" s="238"/>
      <c r="J322" s="239"/>
      <c r="K322" s="240"/>
      <c r="L322" s="240"/>
      <c r="M322" s="240"/>
      <c r="N322" s="240"/>
      <c r="O322" s="239"/>
      <c r="P322" s="239"/>
      <c r="Q322" s="239"/>
      <c r="R322" s="235"/>
      <c r="S322" s="235"/>
      <c r="T322" s="234"/>
      <c r="U322" s="7"/>
      <c r="V322" s="10"/>
      <c r="W322" s="10"/>
      <c r="X322" s="112"/>
    </row>
    <row r="323" spans="1:27" outlineLevel="5" x14ac:dyDescent="0.2">
      <c r="A323" s="233" t="s">
        <v>38</v>
      </c>
      <c r="B323" s="234"/>
      <c r="C323" s="234"/>
      <c r="D323" s="235"/>
      <c r="E323" s="241"/>
      <c r="F323" s="236" t="s">
        <v>456</v>
      </c>
      <c r="G323" s="235"/>
      <c r="H323" s="237">
        <v>2</v>
      </c>
      <c r="I323" s="238"/>
      <c r="J323" s="239"/>
      <c r="K323" s="240"/>
      <c r="L323" s="240"/>
      <c r="M323" s="240"/>
      <c r="N323" s="240"/>
      <c r="O323" s="239"/>
      <c r="P323" s="239"/>
      <c r="Q323" s="239"/>
      <c r="R323" s="235"/>
      <c r="S323" s="235"/>
      <c r="T323" s="234"/>
      <c r="U323" s="7"/>
      <c r="V323" s="10"/>
      <c r="W323" s="10"/>
      <c r="X323" s="112"/>
    </row>
    <row r="324" spans="1:27" ht="7.5" customHeight="1" outlineLevel="5" x14ac:dyDescent="0.2">
      <c r="B324" s="123"/>
      <c r="C324" s="125"/>
      <c r="D324" s="112"/>
      <c r="E324" s="112"/>
      <c r="F324" s="179"/>
      <c r="G324" s="112"/>
      <c r="H324" s="118"/>
      <c r="I324" s="180"/>
      <c r="J324" s="116"/>
      <c r="K324" s="118"/>
      <c r="L324" s="118"/>
      <c r="M324" s="118"/>
      <c r="N324" s="118"/>
      <c r="O324" s="116"/>
      <c r="P324" s="116"/>
      <c r="Q324" s="116"/>
      <c r="R324" s="112"/>
      <c r="S324" s="112"/>
      <c r="T324" s="123"/>
      <c r="U324" s="10"/>
      <c r="X324" s="112"/>
    </row>
    <row r="325" spans="1:27" outlineLevel="4" x14ac:dyDescent="0.2">
      <c r="A325" s="2" t="s">
        <v>41</v>
      </c>
      <c r="B325" s="217"/>
      <c r="C325" s="218">
        <v>58</v>
      </c>
      <c r="D325" s="219" t="s">
        <v>242</v>
      </c>
      <c r="E325" s="220" t="s">
        <v>457</v>
      </c>
      <c r="F325" s="221" t="s">
        <v>458</v>
      </c>
      <c r="G325" s="219" t="s">
        <v>245</v>
      </c>
      <c r="H325" s="222">
        <v>10.856</v>
      </c>
      <c r="I325" s="223"/>
      <c r="J325" s="224">
        <f>H325*I325</f>
        <v>0</v>
      </c>
      <c r="K325" s="222">
        <v>3.6929999999999998E-2</v>
      </c>
      <c r="L325" s="222">
        <f>H325*K325</f>
        <v>0.40091207999999995</v>
      </c>
      <c r="M325" s="222"/>
      <c r="N325" s="222">
        <f>H325*M325</f>
        <v>0</v>
      </c>
      <c r="O325" s="224">
        <v>21</v>
      </c>
      <c r="P325" s="224">
        <f>J325*(O325/100)</f>
        <v>0</v>
      </c>
      <c r="Q325" s="224">
        <f>J325+P325</f>
        <v>0</v>
      </c>
      <c r="R325" s="220"/>
      <c r="S325" s="220" t="s">
        <v>246</v>
      </c>
      <c r="T325" s="225">
        <v>1</v>
      </c>
      <c r="U325" s="10"/>
      <c r="V325" s="10"/>
      <c r="W325" s="10"/>
      <c r="X325" s="112"/>
    </row>
    <row r="326" spans="1:27" ht="22.5" outlineLevel="5" x14ac:dyDescent="0.2">
      <c r="A326" s="226" t="s">
        <v>37</v>
      </c>
      <c r="B326" s="227"/>
      <c r="C326" s="227"/>
      <c r="D326" s="228"/>
      <c r="E326" s="232" t="s">
        <v>0</v>
      </c>
      <c r="F326" s="253" t="s">
        <v>459</v>
      </c>
      <c r="G326" s="253"/>
      <c r="H326" s="254"/>
      <c r="I326" s="255"/>
      <c r="J326" s="256"/>
      <c r="K326" s="230"/>
      <c r="L326" s="230"/>
      <c r="M326" s="230"/>
      <c r="N326" s="230"/>
      <c r="O326" s="231"/>
      <c r="P326" s="231"/>
      <c r="Q326" s="231"/>
      <c r="R326" s="228"/>
      <c r="S326" s="228"/>
      <c r="T326" s="227"/>
      <c r="U326" s="7"/>
      <c r="V326" s="10"/>
      <c r="W326" s="10"/>
      <c r="X326" s="229" t="str">
        <f>F326</f>
        <v>Příčka ze sádrovláknitých desek s nosnou konstrukcí z jednoduchých ocelových profilů UW, CW jednoduše opláštěná deskou tl. 12,5 mm příčka tl. 100 mm, profil 75, s izolací, EI do 60, Rw do 54 dB</v>
      </c>
      <c r="Y326" s="8"/>
      <c r="AA326" s="11"/>
    </row>
    <row r="327" spans="1:27" ht="7.5" customHeight="1" outlineLevel="5" x14ac:dyDescent="0.2">
      <c r="A327" s="13"/>
      <c r="B327" s="123"/>
      <c r="C327" s="123"/>
      <c r="D327" s="112"/>
      <c r="E327" s="112"/>
      <c r="F327" s="113"/>
      <c r="G327" s="112"/>
      <c r="H327" s="118"/>
      <c r="I327" s="180"/>
      <c r="J327" s="116"/>
      <c r="K327" s="118"/>
      <c r="L327" s="118"/>
      <c r="M327" s="118"/>
      <c r="N327" s="118"/>
      <c r="O327" s="116"/>
      <c r="P327" s="116"/>
      <c r="Q327" s="116"/>
      <c r="R327" s="112"/>
      <c r="S327" s="112"/>
      <c r="T327" s="123"/>
      <c r="U327" s="10"/>
      <c r="X327" s="112"/>
    </row>
    <row r="328" spans="1:27" outlineLevel="5" x14ac:dyDescent="0.2">
      <c r="A328" s="233" t="s">
        <v>38</v>
      </c>
      <c r="B328" s="234"/>
      <c r="C328" s="234"/>
      <c r="D328" s="235"/>
      <c r="E328" s="241" t="s">
        <v>1</v>
      </c>
      <c r="F328" s="236" t="s">
        <v>248</v>
      </c>
      <c r="G328" s="235"/>
      <c r="H328" s="237">
        <v>0</v>
      </c>
      <c r="I328" s="238"/>
      <c r="J328" s="239"/>
      <c r="K328" s="240"/>
      <c r="L328" s="240"/>
      <c r="M328" s="240"/>
      <c r="N328" s="240"/>
      <c r="O328" s="239"/>
      <c r="P328" s="239"/>
      <c r="Q328" s="239"/>
      <c r="R328" s="235"/>
      <c r="S328" s="235"/>
      <c r="T328" s="234"/>
      <c r="U328" s="7"/>
      <c r="V328" s="10"/>
      <c r="W328" s="10"/>
      <c r="X328" s="112"/>
    </row>
    <row r="329" spans="1:27" outlineLevel="5" x14ac:dyDescent="0.2">
      <c r="A329" s="233" t="s">
        <v>38</v>
      </c>
      <c r="B329" s="234"/>
      <c r="C329" s="234"/>
      <c r="D329" s="235"/>
      <c r="E329" s="241"/>
      <c r="F329" s="236" t="s">
        <v>460</v>
      </c>
      <c r="G329" s="235"/>
      <c r="H329" s="237">
        <v>10.856</v>
      </c>
      <c r="I329" s="238"/>
      <c r="J329" s="239"/>
      <c r="K329" s="240"/>
      <c r="L329" s="240"/>
      <c r="M329" s="240"/>
      <c r="N329" s="240"/>
      <c r="O329" s="239"/>
      <c r="P329" s="239"/>
      <c r="Q329" s="239"/>
      <c r="R329" s="235"/>
      <c r="S329" s="235"/>
      <c r="T329" s="234"/>
      <c r="U329" s="7"/>
      <c r="V329" s="10"/>
      <c r="W329" s="10"/>
      <c r="X329" s="112"/>
    </row>
    <row r="330" spans="1:27" ht="7.5" customHeight="1" outlineLevel="5" x14ac:dyDescent="0.2">
      <c r="B330" s="123"/>
      <c r="C330" s="125"/>
      <c r="D330" s="112"/>
      <c r="E330" s="112"/>
      <c r="F330" s="179"/>
      <c r="G330" s="112"/>
      <c r="H330" s="118"/>
      <c r="I330" s="180"/>
      <c r="J330" s="116"/>
      <c r="K330" s="118"/>
      <c r="L330" s="118"/>
      <c r="M330" s="118"/>
      <c r="N330" s="118"/>
      <c r="O330" s="116"/>
      <c r="P330" s="116"/>
      <c r="Q330" s="116"/>
      <c r="R330" s="112"/>
      <c r="S330" s="112"/>
      <c r="T330" s="123"/>
      <c r="U330" s="10"/>
      <c r="X330" s="112"/>
    </row>
    <row r="331" spans="1:27" outlineLevel="4" x14ac:dyDescent="0.2">
      <c r="A331" s="2" t="s">
        <v>41</v>
      </c>
      <c r="B331" s="217"/>
      <c r="C331" s="218">
        <v>59</v>
      </c>
      <c r="D331" s="219" t="s">
        <v>242</v>
      </c>
      <c r="E331" s="220" t="s">
        <v>461</v>
      </c>
      <c r="F331" s="221" t="s">
        <v>462</v>
      </c>
      <c r="G331" s="219" t="s">
        <v>298</v>
      </c>
      <c r="H331" s="222">
        <v>5.9</v>
      </c>
      <c r="I331" s="223"/>
      <c r="J331" s="224">
        <f>H331*I331</f>
        <v>0</v>
      </c>
      <c r="K331" s="222">
        <v>9.1E-4</v>
      </c>
      <c r="L331" s="222">
        <f>H331*K331</f>
        <v>5.3690000000000005E-3</v>
      </c>
      <c r="M331" s="222"/>
      <c r="N331" s="222">
        <f>H331*M331</f>
        <v>0</v>
      </c>
      <c r="O331" s="224">
        <v>21</v>
      </c>
      <c r="P331" s="224">
        <f>J331*(O331/100)</f>
        <v>0</v>
      </c>
      <c r="Q331" s="224">
        <f>J331+P331</f>
        <v>0</v>
      </c>
      <c r="R331" s="220"/>
      <c r="S331" s="220" t="s">
        <v>246</v>
      </c>
      <c r="T331" s="225">
        <v>1</v>
      </c>
      <c r="U331" s="10"/>
      <c r="V331" s="10"/>
      <c r="W331" s="10"/>
      <c r="X331" s="112"/>
    </row>
    <row r="332" spans="1:27" outlineLevel="5" x14ac:dyDescent="0.2">
      <c r="A332" s="226" t="s">
        <v>37</v>
      </c>
      <c r="B332" s="227"/>
      <c r="C332" s="227"/>
      <c r="D332" s="228"/>
      <c r="E332" s="232" t="s">
        <v>0</v>
      </c>
      <c r="F332" s="253" t="s">
        <v>463</v>
      </c>
      <c r="G332" s="253"/>
      <c r="H332" s="254"/>
      <c r="I332" s="255"/>
      <c r="J332" s="256"/>
      <c r="K332" s="230"/>
      <c r="L332" s="230"/>
      <c r="M332" s="230"/>
      <c r="N332" s="230"/>
      <c r="O332" s="231"/>
      <c r="P332" s="231"/>
      <c r="Q332" s="231"/>
      <c r="R332" s="228"/>
      <c r="S332" s="228"/>
      <c r="T332" s="227"/>
      <c r="U332" s="7"/>
      <c r="V332" s="10"/>
      <c r="W332" s="10"/>
      <c r="X332" s="229" t="str">
        <f>F332</f>
        <v>Příčka ze sádrokartonových desek ostatní konstrukce a práce na příčkách ze sádrokartonových desek zalomení příčky</v>
      </c>
      <c r="Y332" s="8"/>
      <c r="AA332" s="11"/>
    </row>
    <row r="333" spans="1:27" ht="7.5" customHeight="1" outlineLevel="5" x14ac:dyDescent="0.2">
      <c r="A333" s="13"/>
      <c r="B333" s="123"/>
      <c r="C333" s="123"/>
      <c r="D333" s="112"/>
      <c r="E333" s="112"/>
      <c r="F333" s="113"/>
      <c r="G333" s="112"/>
      <c r="H333" s="118"/>
      <c r="I333" s="180"/>
      <c r="J333" s="116"/>
      <c r="K333" s="118"/>
      <c r="L333" s="118"/>
      <c r="M333" s="118"/>
      <c r="N333" s="118"/>
      <c r="O333" s="116"/>
      <c r="P333" s="116"/>
      <c r="Q333" s="116"/>
      <c r="R333" s="112"/>
      <c r="S333" s="112"/>
      <c r="T333" s="123"/>
      <c r="U333" s="10"/>
      <c r="X333" s="112"/>
    </row>
    <row r="334" spans="1:27" outlineLevel="5" x14ac:dyDescent="0.2">
      <c r="A334" s="233" t="s">
        <v>38</v>
      </c>
      <c r="B334" s="234"/>
      <c r="C334" s="234"/>
      <c r="D334" s="235"/>
      <c r="E334" s="241" t="s">
        <v>1</v>
      </c>
      <c r="F334" s="236" t="s">
        <v>248</v>
      </c>
      <c r="G334" s="235"/>
      <c r="H334" s="237">
        <v>0</v>
      </c>
      <c r="I334" s="238"/>
      <c r="J334" s="239"/>
      <c r="K334" s="240"/>
      <c r="L334" s="240"/>
      <c r="M334" s="240"/>
      <c r="N334" s="240"/>
      <c r="O334" s="239"/>
      <c r="P334" s="239"/>
      <c r="Q334" s="239"/>
      <c r="R334" s="235"/>
      <c r="S334" s="235"/>
      <c r="T334" s="234"/>
      <c r="U334" s="7"/>
      <c r="V334" s="10"/>
      <c r="W334" s="10"/>
      <c r="X334" s="112"/>
    </row>
    <row r="335" spans="1:27" outlineLevel="5" x14ac:dyDescent="0.2">
      <c r="A335" s="233" t="s">
        <v>38</v>
      </c>
      <c r="B335" s="234"/>
      <c r="C335" s="234"/>
      <c r="D335" s="235"/>
      <c r="E335" s="241"/>
      <c r="F335" s="236" t="s">
        <v>464</v>
      </c>
      <c r="G335" s="235"/>
      <c r="H335" s="237">
        <v>5.9</v>
      </c>
      <c r="I335" s="238"/>
      <c r="J335" s="239"/>
      <c r="K335" s="240"/>
      <c r="L335" s="240"/>
      <c r="M335" s="240"/>
      <c r="N335" s="240"/>
      <c r="O335" s="239"/>
      <c r="P335" s="239"/>
      <c r="Q335" s="239"/>
      <c r="R335" s="235"/>
      <c r="S335" s="235"/>
      <c r="T335" s="234"/>
      <c r="U335" s="7"/>
      <c r="V335" s="10"/>
      <c r="W335" s="10"/>
      <c r="X335" s="112"/>
    </row>
    <row r="336" spans="1:27" ht="7.5" customHeight="1" outlineLevel="5" x14ac:dyDescent="0.2">
      <c r="B336" s="123"/>
      <c r="C336" s="125"/>
      <c r="D336" s="112"/>
      <c r="E336" s="112"/>
      <c r="F336" s="179"/>
      <c r="G336" s="112"/>
      <c r="H336" s="118"/>
      <c r="I336" s="180"/>
      <c r="J336" s="116"/>
      <c r="K336" s="118"/>
      <c r="L336" s="118"/>
      <c r="M336" s="118"/>
      <c r="N336" s="118"/>
      <c r="O336" s="116"/>
      <c r="P336" s="116"/>
      <c r="Q336" s="116"/>
      <c r="R336" s="112"/>
      <c r="S336" s="112"/>
      <c r="T336" s="123"/>
      <c r="U336" s="10"/>
      <c r="X336" s="112"/>
    </row>
    <row r="337" spans="1:27" outlineLevel="4" x14ac:dyDescent="0.2">
      <c r="A337" s="2" t="s">
        <v>41</v>
      </c>
      <c r="B337" s="217"/>
      <c r="C337" s="218">
        <v>60</v>
      </c>
      <c r="D337" s="219" t="s">
        <v>242</v>
      </c>
      <c r="E337" s="220" t="s">
        <v>465</v>
      </c>
      <c r="F337" s="221" t="s">
        <v>466</v>
      </c>
      <c r="G337" s="219" t="s">
        <v>245</v>
      </c>
      <c r="H337" s="222">
        <v>10.856</v>
      </c>
      <c r="I337" s="223"/>
      <c r="J337" s="224">
        <f>H337*I337</f>
        <v>0</v>
      </c>
      <c r="K337" s="222">
        <v>2.0000000000000001E-4</v>
      </c>
      <c r="L337" s="222">
        <f>H337*K337</f>
        <v>2.1711999999999999E-3</v>
      </c>
      <c r="M337" s="222"/>
      <c r="N337" s="222">
        <f>H337*M337</f>
        <v>0</v>
      </c>
      <c r="O337" s="224">
        <v>21</v>
      </c>
      <c r="P337" s="224">
        <f>J337*(O337/100)</f>
        <v>0</v>
      </c>
      <c r="Q337" s="224">
        <f>J337+P337</f>
        <v>0</v>
      </c>
      <c r="R337" s="220"/>
      <c r="S337" s="220" t="s">
        <v>246</v>
      </c>
      <c r="T337" s="225">
        <v>1</v>
      </c>
      <c r="U337" s="10"/>
      <c r="V337" s="10"/>
      <c r="W337" s="10"/>
      <c r="X337" s="112"/>
    </row>
    <row r="338" spans="1:27" outlineLevel="5" x14ac:dyDescent="0.2">
      <c r="A338" s="226" t="s">
        <v>37</v>
      </c>
      <c r="B338" s="227"/>
      <c r="C338" s="227"/>
      <c r="D338" s="228"/>
      <c r="E338" s="232" t="s">
        <v>0</v>
      </c>
      <c r="F338" s="253" t="s">
        <v>467</v>
      </c>
      <c r="G338" s="253"/>
      <c r="H338" s="254"/>
      <c r="I338" s="255"/>
      <c r="J338" s="256"/>
      <c r="K338" s="230"/>
      <c r="L338" s="230"/>
      <c r="M338" s="230"/>
      <c r="N338" s="230"/>
      <c r="O338" s="231"/>
      <c r="P338" s="231"/>
      <c r="Q338" s="231"/>
      <c r="R338" s="228"/>
      <c r="S338" s="228"/>
      <c r="T338" s="227"/>
      <c r="U338" s="7"/>
      <c r="V338" s="10"/>
      <c r="W338" s="10"/>
      <c r="X338" s="229" t="str">
        <f>F338</f>
        <v>Příčka ze sádrokartonových desek ostatní konstrukce a práce na příčkách ze sádrokartonových desek základní penetrační nátěr (oboustranný)</v>
      </c>
      <c r="Y338" s="8"/>
      <c r="AA338" s="11"/>
    </row>
    <row r="339" spans="1:27" ht="7.5" customHeight="1" outlineLevel="5" x14ac:dyDescent="0.2">
      <c r="A339" s="13"/>
      <c r="B339" s="123"/>
      <c r="C339" s="123"/>
      <c r="D339" s="112"/>
      <c r="E339" s="112"/>
      <c r="F339" s="113"/>
      <c r="G339" s="112"/>
      <c r="H339" s="118"/>
      <c r="I339" s="180"/>
      <c r="J339" s="116"/>
      <c r="K339" s="118"/>
      <c r="L339" s="118"/>
      <c r="M339" s="118"/>
      <c r="N339" s="118"/>
      <c r="O339" s="116"/>
      <c r="P339" s="116"/>
      <c r="Q339" s="116"/>
      <c r="R339" s="112"/>
      <c r="S339" s="112"/>
      <c r="T339" s="123"/>
      <c r="U339" s="10"/>
      <c r="X339" s="112"/>
    </row>
    <row r="340" spans="1:27" outlineLevel="4" x14ac:dyDescent="0.2">
      <c r="A340" s="2" t="s">
        <v>41</v>
      </c>
      <c r="B340" s="217"/>
      <c r="C340" s="218">
        <v>61</v>
      </c>
      <c r="D340" s="219" t="s">
        <v>242</v>
      </c>
      <c r="E340" s="220" t="s">
        <v>468</v>
      </c>
      <c r="F340" s="221" t="s">
        <v>469</v>
      </c>
      <c r="G340" s="219" t="s">
        <v>298</v>
      </c>
      <c r="H340" s="222">
        <v>9.58</v>
      </c>
      <c r="I340" s="223"/>
      <c r="J340" s="224">
        <f>H340*I340</f>
        <v>0</v>
      </c>
      <c r="K340" s="222">
        <v>2.5000000000000001E-4</v>
      </c>
      <c r="L340" s="222">
        <f>H340*K340</f>
        <v>2.395E-3</v>
      </c>
      <c r="M340" s="222"/>
      <c r="N340" s="222">
        <f>H340*M340</f>
        <v>0</v>
      </c>
      <c r="O340" s="224">
        <v>21</v>
      </c>
      <c r="P340" s="224">
        <f>J340*(O340/100)</f>
        <v>0</v>
      </c>
      <c r="Q340" s="224">
        <f>J340+P340</f>
        <v>0</v>
      </c>
      <c r="R340" s="220"/>
      <c r="S340" s="220" t="s">
        <v>246</v>
      </c>
      <c r="T340" s="225">
        <v>1</v>
      </c>
      <c r="U340" s="10"/>
      <c r="V340" s="10"/>
      <c r="W340" s="10"/>
      <c r="X340" s="112"/>
    </row>
    <row r="341" spans="1:27" ht="22.5" outlineLevel="5" x14ac:dyDescent="0.2">
      <c r="A341" s="226" t="s">
        <v>37</v>
      </c>
      <c r="B341" s="227"/>
      <c r="C341" s="227"/>
      <c r="D341" s="228"/>
      <c r="E341" s="232" t="s">
        <v>0</v>
      </c>
      <c r="F341" s="253" t="s">
        <v>470</v>
      </c>
      <c r="G341" s="253"/>
      <c r="H341" s="254"/>
      <c r="I341" s="255"/>
      <c r="J341" s="256"/>
      <c r="K341" s="230"/>
      <c r="L341" s="230"/>
      <c r="M341" s="230"/>
      <c r="N341" s="230"/>
      <c r="O341" s="231"/>
      <c r="P341" s="231"/>
      <c r="Q341" s="231"/>
      <c r="R341" s="228"/>
      <c r="S341" s="228"/>
      <c r="T341" s="227"/>
      <c r="U341" s="7"/>
      <c r="V341" s="10"/>
      <c r="W341" s="10"/>
      <c r="X341" s="229" t="str">
        <f>F341</f>
        <v>Příčka ze sádrokartonových desek ostatní konstrukce a práce na příčkách ze sádrokartonových desek úprava styku příčky a podhledu (oboustranně) separační páskou s akrylátem</v>
      </c>
      <c r="Y341" s="8"/>
      <c r="AA341" s="11"/>
    </row>
    <row r="342" spans="1:27" ht="7.5" customHeight="1" outlineLevel="5" x14ac:dyDescent="0.2">
      <c r="A342" s="13"/>
      <c r="B342" s="123"/>
      <c r="C342" s="123"/>
      <c r="D342" s="112"/>
      <c r="E342" s="112"/>
      <c r="F342" s="113"/>
      <c r="G342" s="112"/>
      <c r="H342" s="118"/>
      <c r="I342" s="180"/>
      <c r="J342" s="116"/>
      <c r="K342" s="118"/>
      <c r="L342" s="118"/>
      <c r="M342" s="118"/>
      <c r="N342" s="118"/>
      <c r="O342" s="116"/>
      <c r="P342" s="116"/>
      <c r="Q342" s="116"/>
      <c r="R342" s="112"/>
      <c r="S342" s="112"/>
      <c r="T342" s="123"/>
      <c r="U342" s="10"/>
      <c r="X342" s="112"/>
    </row>
    <row r="343" spans="1:27" outlineLevel="5" x14ac:dyDescent="0.2">
      <c r="A343" s="233" t="s">
        <v>38</v>
      </c>
      <c r="B343" s="234"/>
      <c r="C343" s="234"/>
      <c r="D343" s="235"/>
      <c r="E343" s="241" t="s">
        <v>1</v>
      </c>
      <c r="F343" s="236" t="s">
        <v>248</v>
      </c>
      <c r="G343" s="235"/>
      <c r="H343" s="237">
        <v>0</v>
      </c>
      <c r="I343" s="238"/>
      <c r="J343" s="239"/>
      <c r="K343" s="240"/>
      <c r="L343" s="240"/>
      <c r="M343" s="240"/>
      <c r="N343" s="240"/>
      <c r="O343" s="239"/>
      <c r="P343" s="239"/>
      <c r="Q343" s="239"/>
      <c r="R343" s="235"/>
      <c r="S343" s="235"/>
      <c r="T343" s="234"/>
      <c r="U343" s="7"/>
      <c r="V343" s="10"/>
      <c r="W343" s="10"/>
      <c r="X343" s="112"/>
    </row>
    <row r="344" spans="1:27" outlineLevel="5" x14ac:dyDescent="0.2">
      <c r="A344" s="233" t="s">
        <v>38</v>
      </c>
      <c r="B344" s="234"/>
      <c r="C344" s="234"/>
      <c r="D344" s="235"/>
      <c r="E344" s="241"/>
      <c r="F344" s="236" t="s">
        <v>471</v>
      </c>
      <c r="G344" s="235"/>
      <c r="H344" s="237">
        <v>9.58</v>
      </c>
      <c r="I344" s="238"/>
      <c r="J344" s="239"/>
      <c r="K344" s="240"/>
      <c r="L344" s="240"/>
      <c r="M344" s="240"/>
      <c r="N344" s="240"/>
      <c r="O344" s="239"/>
      <c r="P344" s="239"/>
      <c r="Q344" s="239"/>
      <c r="R344" s="235"/>
      <c r="S344" s="235"/>
      <c r="T344" s="234"/>
      <c r="U344" s="7"/>
      <c r="V344" s="10"/>
      <c r="W344" s="10"/>
      <c r="X344" s="112"/>
    </row>
    <row r="345" spans="1:27" ht="7.5" customHeight="1" outlineLevel="5" x14ac:dyDescent="0.2">
      <c r="B345" s="123"/>
      <c r="C345" s="125"/>
      <c r="D345" s="112"/>
      <c r="E345" s="112"/>
      <c r="F345" s="179"/>
      <c r="G345" s="112"/>
      <c r="H345" s="118"/>
      <c r="I345" s="180"/>
      <c r="J345" s="116"/>
      <c r="K345" s="118"/>
      <c r="L345" s="118"/>
      <c r="M345" s="118"/>
      <c r="N345" s="118"/>
      <c r="O345" s="116"/>
      <c r="P345" s="116"/>
      <c r="Q345" s="116"/>
      <c r="R345" s="112"/>
      <c r="S345" s="112"/>
      <c r="T345" s="123"/>
      <c r="U345" s="10"/>
      <c r="X345" s="112"/>
    </row>
    <row r="346" spans="1:27" ht="24" outlineLevel="4" x14ac:dyDescent="0.2">
      <c r="A346" s="2" t="s">
        <v>41</v>
      </c>
      <c r="B346" s="217"/>
      <c r="C346" s="218">
        <v>62</v>
      </c>
      <c r="D346" s="219" t="s">
        <v>242</v>
      </c>
      <c r="E346" s="220" t="s">
        <v>472</v>
      </c>
      <c r="F346" s="221" t="s">
        <v>473</v>
      </c>
      <c r="G346" s="219" t="s">
        <v>245</v>
      </c>
      <c r="H346" s="222">
        <v>5.2</v>
      </c>
      <c r="I346" s="223"/>
      <c r="J346" s="224">
        <f>H346*I346</f>
        <v>0</v>
      </c>
      <c r="K346" s="222">
        <v>1.25E-3</v>
      </c>
      <c r="L346" s="222">
        <f>H346*K346</f>
        <v>6.5000000000000006E-3</v>
      </c>
      <c r="M346" s="222"/>
      <c r="N346" s="222">
        <f>H346*M346</f>
        <v>0</v>
      </c>
      <c r="O346" s="224">
        <v>21</v>
      </c>
      <c r="P346" s="224">
        <f>J346*(O346/100)</f>
        <v>0</v>
      </c>
      <c r="Q346" s="224">
        <f>J346+P346</f>
        <v>0</v>
      </c>
      <c r="R346" s="220"/>
      <c r="S346" s="220" t="s">
        <v>246</v>
      </c>
      <c r="T346" s="225">
        <v>1</v>
      </c>
      <c r="U346" s="10"/>
      <c r="V346" s="10"/>
      <c r="W346" s="10"/>
      <c r="X346" s="112"/>
    </row>
    <row r="347" spans="1:27" outlineLevel="5" x14ac:dyDescent="0.2">
      <c r="A347" s="226" t="s">
        <v>37</v>
      </c>
      <c r="B347" s="227"/>
      <c r="C347" s="227"/>
      <c r="D347" s="228"/>
      <c r="E347" s="232" t="s">
        <v>0</v>
      </c>
      <c r="F347" s="253" t="s">
        <v>474</v>
      </c>
      <c r="G347" s="253"/>
      <c r="H347" s="254"/>
      <c r="I347" s="255"/>
      <c r="J347" s="256"/>
      <c r="K347" s="230"/>
      <c r="L347" s="230"/>
      <c r="M347" s="230"/>
      <c r="N347" s="230"/>
      <c r="O347" s="231"/>
      <c r="P347" s="231"/>
      <c r="Q347" s="231"/>
      <c r="R347" s="228"/>
      <c r="S347" s="228"/>
      <c r="T347" s="227"/>
      <c r="U347" s="7"/>
      <c r="V347" s="10"/>
      <c r="W347" s="10"/>
      <c r="X347" s="229" t="str">
        <f>F347</f>
        <v>Montáž sádrokartonového podhledu kazetového demontovatelného včetně zavěšené nosné konstrukce velikosti kazet 600x600 mm viditelné</v>
      </c>
      <c r="Y347" s="8"/>
      <c r="AA347" s="11"/>
    </row>
    <row r="348" spans="1:27" ht="7.5" customHeight="1" outlineLevel="5" x14ac:dyDescent="0.2">
      <c r="A348" s="13"/>
      <c r="B348" s="123"/>
      <c r="C348" s="123"/>
      <c r="D348" s="112"/>
      <c r="E348" s="112"/>
      <c r="F348" s="113"/>
      <c r="G348" s="112"/>
      <c r="H348" s="118"/>
      <c r="I348" s="180"/>
      <c r="J348" s="116"/>
      <c r="K348" s="118"/>
      <c r="L348" s="118"/>
      <c r="M348" s="118"/>
      <c r="N348" s="118"/>
      <c r="O348" s="116"/>
      <c r="P348" s="116"/>
      <c r="Q348" s="116"/>
      <c r="R348" s="112"/>
      <c r="S348" s="112"/>
      <c r="T348" s="123"/>
      <c r="U348" s="10"/>
      <c r="X348" s="112"/>
    </row>
    <row r="349" spans="1:27" outlineLevel="5" x14ac:dyDescent="0.2">
      <c r="A349" s="233" t="s">
        <v>38</v>
      </c>
      <c r="B349" s="234"/>
      <c r="C349" s="234"/>
      <c r="D349" s="235"/>
      <c r="E349" s="241" t="s">
        <v>1</v>
      </c>
      <c r="F349" s="236" t="s">
        <v>248</v>
      </c>
      <c r="G349" s="235"/>
      <c r="H349" s="237">
        <v>0</v>
      </c>
      <c r="I349" s="238"/>
      <c r="J349" s="239"/>
      <c r="K349" s="240"/>
      <c r="L349" s="240"/>
      <c r="M349" s="240"/>
      <c r="N349" s="240"/>
      <c r="O349" s="239"/>
      <c r="P349" s="239"/>
      <c r="Q349" s="239"/>
      <c r="R349" s="235"/>
      <c r="S349" s="235"/>
      <c r="T349" s="234"/>
      <c r="U349" s="7"/>
      <c r="V349" s="10"/>
      <c r="W349" s="10"/>
      <c r="X349" s="112"/>
    </row>
    <row r="350" spans="1:27" outlineLevel="5" x14ac:dyDescent="0.2">
      <c r="A350" s="233" t="s">
        <v>38</v>
      </c>
      <c r="B350" s="234"/>
      <c r="C350" s="234"/>
      <c r="D350" s="235"/>
      <c r="E350" s="241"/>
      <c r="F350" s="236" t="s">
        <v>365</v>
      </c>
      <c r="G350" s="235"/>
      <c r="H350" s="237">
        <v>5.2</v>
      </c>
      <c r="I350" s="238"/>
      <c r="J350" s="239"/>
      <c r="K350" s="240"/>
      <c r="L350" s="240"/>
      <c r="M350" s="240"/>
      <c r="N350" s="240"/>
      <c r="O350" s="239"/>
      <c r="P350" s="239"/>
      <c r="Q350" s="239"/>
      <c r="R350" s="235"/>
      <c r="S350" s="235"/>
      <c r="T350" s="234"/>
      <c r="U350" s="7"/>
      <c r="V350" s="10"/>
      <c r="W350" s="10"/>
      <c r="X350" s="112"/>
    </row>
    <row r="351" spans="1:27" ht="7.5" customHeight="1" outlineLevel="5" x14ac:dyDescent="0.2">
      <c r="B351" s="123"/>
      <c r="C351" s="125"/>
      <c r="D351" s="112"/>
      <c r="E351" s="112"/>
      <c r="F351" s="179"/>
      <c r="G351" s="112"/>
      <c r="H351" s="118"/>
      <c r="I351" s="180"/>
      <c r="J351" s="116"/>
      <c r="K351" s="118"/>
      <c r="L351" s="118"/>
      <c r="M351" s="118"/>
      <c r="N351" s="118"/>
      <c r="O351" s="116"/>
      <c r="P351" s="116"/>
      <c r="Q351" s="116"/>
      <c r="R351" s="112"/>
      <c r="S351" s="112"/>
      <c r="T351" s="123"/>
      <c r="U351" s="10"/>
      <c r="X351" s="112"/>
    </row>
    <row r="352" spans="1:27" ht="24" outlineLevel="4" x14ac:dyDescent="0.2">
      <c r="A352" s="2" t="s">
        <v>41</v>
      </c>
      <c r="B352" s="217"/>
      <c r="C352" s="218">
        <v>63</v>
      </c>
      <c r="D352" s="219" t="s">
        <v>282</v>
      </c>
      <c r="E352" s="220" t="s">
        <v>475</v>
      </c>
      <c r="F352" s="221" t="s">
        <v>476</v>
      </c>
      <c r="G352" s="219" t="s">
        <v>245</v>
      </c>
      <c r="H352" s="222">
        <v>5.4600000000000009</v>
      </c>
      <c r="I352" s="223"/>
      <c r="J352" s="224">
        <f>H352*I352</f>
        <v>0</v>
      </c>
      <c r="K352" s="222">
        <v>3.7799999999999999E-3</v>
      </c>
      <c r="L352" s="222">
        <f>H352*K352</f>
        <v>2.0638800000000002E-2</v>
      </c>
      <c r="M352" s="222"/>
      <c r="N352" s="222">
        <f>H352*M352</f>
        <v>0</v>
      </c>
      <c r="O352" s="224">
        <v>21</v>
      </c>
      <c r="P352" s="224">
        <f>J352*(O352/100)</f>
        <v>0</v>
      </c>
      <c r="Q352" s="224">
        <f>J352+P352</f>
        <v>0</v>
      </c>
      <c r="R352" s="220"/>
      <c r="S352" s="220" t="s">
        <v>246</v>
      </c>
      <c r="T352" s="225">
        <v>1</v>
      </c>
      <c r="U352" s="10"/>
      <c r="V352" s="10"/>
      <c r="W352" s="10"/>
      <c r="X352" s="112"/>
    </row>
    <row r="353" spans="1:27" outlineLevel="5" x14ac:dyDescent="0.2">
      <c r="A353" s="226" t="s">
        <v>37</v>
      </c>
      <c r="B353" s="227"/>
      <c r="C353" s="227"/>
      <c r="D353" s="228"/>
      <c r="E353" s="232" t="s">
        <v>0</v>
      </c>
      <c r="F353" s="253" t="s">
        <v>67</v>
      </c>
      <c r="G353" s="253"/>
      <c r="H353" s="254"/>
      <c r="I353" s="255"/>
      <c r="J353" s="256"/>
      <c r="K353" s="230"/>
      <c r="L353" s="230"/>
      <c r="M353" s="230"/>
      <c r="N353" s="230"/>
      <c r="O353" s="231"/>
      <c r="P353" s="231"/>
      <c r="Q353" s="231"/>
      <c r="R353" s="228"/>
      <c r="S353" s="228"/>
      <c r="T353" s="227"/>
      <c r="U353" s="7"/>
      <c r="V353" s="10"/>
      <c r="W353" s="10"/>
      <c r="X353" s="229" t="str">
        <f>F353</f>
        <v>---</v>
      </c>
      <c r="Y353" s="8"/>
      <c r="AA353" s="11"/>
    </row>
    <row r="354" spans="1:27" ht="7.5" customHeight="1" outlineLevel="5" x14ac:dyDescent="0.2">
      <c r="A354" s="13"/>
      <c r="B354" s="123"/>
      <c r="C354" s="123"/>
      <c r="D354" s="112"/>
      <c r="E354" s="112"/>
      <c r="F354" s="113"/>
      <c r="G354" s="112"/>
      <c r="H354" s="118"/>
      <c r="I354" s="180"/>
      <c r="J354" s="116"/>
      <c r="K354" s="118"/>
      <c r="L354" s="118"/>
      <c r="M354" s="118"/>
      <c r="N354" s="118"/>
      <c r="O354" s="116"/>
      <c r="P354" s="116"/>
      <c r="Q354" s="116"/>
      <c r="R354" s="112"/>
      <c r="S354" s="112"/>
      <c r="T354" s="123"/>
      <c r="U354" s="10"/>
      <c r="X354" s="112"/>
    </row>
    <row r="355" spans="1:27" outlineLevel="5" x14ac:dyDescent="0.2">
      <c r="A355" s="226" t="s">
        <v>38</v>
      </c>
      <c r="B355" s="227"/>
      <c r="C355" s="227"/>
      <c r="D355" s="228"/>
      <c r="E355" s="232" t="s">
        <v>24</v>
      </c>
      <c r="F355" s="244">
        <v>5</v>
      </c>
      <c r="G355" s="228"/>
      <c r="H355" s="242">
        <v>0.26</v>
      </c>
      <c r="I355" s="243"/>
      <c r="J355" s="231"/>
      <c r="K355" s="230"/>
      <c r="L355" s="230"/>
      <c r="M355" s="230"/>
      <c r="N355" s="230"/>
      <c r="O355" s="231"/>
      <c r="P355" s="231"/>
      <c r="Q355" s="231"/>
      <c r="R355" s="228"/>
      <c r="S355" s="228"/>
      <c r="T355" s="227"/>
      <c r="U355" s="7"/>
      <c r="V355" s="10"/>
      <c r="W355" s="10"/>
      <c r="X355" s="112"/>
    </row>
    <row r="356" spans="1:27" ht="7.5" customHeight="1" outlineLevel="5" x14ac:dyDescent="0.2">
      <c r="B356" s="123"/>
      <c r="C356" s="125"/>
      <c r="D356" s="112"/>
      <c r="E356" s="112"/>
      <c r="F356" s="179"/>
      <c r="G356" s="112"/>
      <c r="H356" s="118"/>
      <c r="I356" s="180"/>
      <c r="J356" s="116"/>
      <c r="K356" s="118"/>
      <c r="L356" s="118"/>
      <c r="M356" s="118"/>
      <c r="N356" s="118"/>
      <c r="O356" s="116"/>
      <c r="P356" s="116"/>
      <c r="Q356" s="116"/>
      <c r="R356" s="112"/>
      <c r="S356" s="112"/>
      <c r="T356" s="123"/>
      <c r="U356" s="10"/>
      <c r="X356" s="112"/>
    </row>
    <row r="357" spans="1:27" outlineLevel="4" x14ac:dyDescent="0.2">
      <c r="A357" s="2" t="s">
        <v>41</v>
      </c>
      <c r="B357" s="217"/>
      <c r="C357" s="218">
        <v>64</v>
      </c>
      <c r="D357" s="219" t="s">
        <v>242</v>
      </c>
      <c r="E357" s="220" t="s">
        <v>477</v>
      </c>
      <c r="F357" s="221" t="s">
        <v>478</v>
      </c>
      <c r="G357" s="219" t="s">
        <v>245</v>
      </c>
      <c r="H357" s="222">
        <v>5.2</v>
      </c>
      <c r="I357" s="223"/>
      <c r="J357" s="224">
        <f>H357*I357</f>
        <v>0</v>
      </c>
      <c r="K357" s="222"/>
      <c r="L357" s="222">
        <f>H357*K357</f>
        <v>0</v>
      </c>
      <c r="M357" s="222"/>
      <c r="N357" s="222">
        <f>H357*M357</f>
        <v>0</v>
      </c>
      <c r="O357" s="224">
        <v>21</v>
      </c>
      <c r="P357" s="224">
        <f>J357*(O357/100)</f>
        <v>0</v>
      </c>
      <c r="Q357" s="224">
        <f>J357+P357</f>
        <v>0</v>
      </c>
      <c r="R357" s="220"/>
      <c r="S357" s="220" t="s">
        <v>246</v>
      </c>
      <c r="T357" s="225">
        <v>1</v>
      </c>
      <c r="U357" s="10"/>
      <c r="V357" s="10"/>
      <c r="W357" s="10"/>
      <c r="X357" s="112"/>
    </row>
    <row r="358" spans="1:27" outlineLevel="5" x14ac:dyDescent="0.2">
      <c r="A358" s="226" t="s">
        <v>37</v>
      </c>
      <c r="B358" s="227"/>
      <c r="C358" s="227"/>
      <c r="D358" s="228"/>
      <c r="E358" s="232" t="s">
        <v>0</v>
      </c>
      <c r="F358" s="253" t="s">
        <v>479</v>
      </c>
      <c r="G358" s="253"/>
      <c r="H358" s="254"/>
      <c r="I358" s="255"/>
      <c r="J358" s="256"/>
      <c r="K358" s="230"/>
      <c r="L358" s="230"/>
      <c r="M358" s="230"/>
      <c r="N358" s="230"/>
      <c r="O358" s="231"/>
      <c r="P358" s="231"/>
      <c r="Q358" s="231"/>
      <c r="R358" s="228"/>
      <c r="S358" s="228"/>
      <c r="T358" s="227"/>
      <c r="U358" s="7"/>
      <c r="V358" s="10"/>
      <c r="W358" s="10"/>
      <c r="X358" s="229" t="str">
        <f>F358</f>
        <v>Podhled ze sádrokartonových desek Příplatek k cenám za plochu do 3 m2 jednotlivě</v>
      </c>
      <c r="Y358" s="8"/>
      <c r="AA358" s="11"/>
    </row>
    <row r="359" spans="1:27" ht="7.5" customHeight="1" outlineLevel="5" x14ac:dyDescent="0.2">
      <c r="A359" s="13"/>
      <c r="B359" s="123"/>
      <c r="C359" s="123"/>
      <c r="D359" s="112"/>
      <c r="E359" s="112"/>
      <c r="F359" s="113"/>
      <c r="G359" s="112"/>
      <c r="H359" s="118"/>
      <c r="I359" s="180"/>
      <c r="J359" s="116"/>
      <c r="K359" s="118"/>
      <c r="L359" s="118"/>
      <c r="M359" s="118"/>
      <c r="N359" s="118"/>
      <c r="O359" s="116"/>
      <c r="P359" s="116"/>
      <c r="Q359" s="116"/>
      <c r="R359" s="112"/>
      <c r="S359" s="112"/>
      <c r="T359" s="123"/>
      <c r="U359" s="10"/>
      <c r="X359" s="112"/>
    </row>
    <row r="360" spans="1:27" outlineLevel="4" x14ac:dyDescent="0.2">
      <c r="A360" s="2" t="s">
        <v>41</v>
      </c>
      <c r="B360" s="217"/>
      <c r="C360" s="218">
        <v>65</v>
      </c>
      <c r="D360" s="219" t="s">
        <v>242</v>
      </c>
      <c r="E360" s="220" t="s">
        <v>480</v>
      </c>
      <c r="F360" s="221" t="s">
        <v>481</v>
      </c>
      <c r="G360" s="219" t="s">
        <v>316</v>
      </c>
      <c r="H360" s="222">
        <v>0.46694607999999993</v>
      </c>
      <c r="I360" s="223"/>
      <c r="J360" s="224">
        <f>H360*I360</f>
        <v>0</v>
      </c>
      <c r="K360" s="222"/>
      <c r="L360" s="222">
        <f>H360*K360</f>
        <v>0</v>
      </c>
      <c r="M360" s="222"/>
      <c r="N360" s="222">
        <f>H360*M360</f>
        <v>0</v>
      </c>
      <c r="O360" s="224">
        <v>21</v>
      </c>
      <c r="P360" s="224">
        <f>J360*(O360/100)</f>
        <v>0</v>
      </c>
      <c r="Q360" s="224">
        <f>J360+P360</f>
        <v>0</v>
      </c>
      <c r="R360" s="220"/>
      <c r="S360" s="220" t="s">
        <v>246</v>
      </c>
      <c r="T360" s="225">
        <v>1</v>
      </c>
      <c r="U360" s="10"/>
      <c r="V360" s="10"/>
      <c r="W360" s="10"/>
      <c r="X360" s="112"/>
    </row>
    <row r="361" spans="1:27" ht="22.5" outlineLevel="5" x14ac:dyDescent="0.2">
      <c r="A361" s="226" t="s">
        <v>37</v>
      </c>
      <c r="B361" s="227"/>
      <c r="C361" s="227"/>
      <c r="D361" s="228"/>
      <c r="E361" s="232" t="s">
        <v>0</v>
      </c>
      <c r="F361" s="253" t="s">
        <v>482</v>
      </c>
      <c r="G361" s="253"/>
      <c r="H361" s="254"/>
      <c r="I361" s="255"/>
      <c r="J361" s="256"/>
      <c r="K361" s="230"/>
      <c r="L361" s="230"/>
      <c r="M361" s="230"/>
      <c r="N361" s="230"/>
      <c r="O361" s="231"/>
      <c r="P361" s="231"/>
      <c r="Q361" s="231"/>
      <c r="R361" s="228"/>
      <c r="S361" s="228"/>
      <c r="T361" s="227"/>
      <c r="U361" s="7"/>
      <c r="V361" s="10"/>
      <c r="W361" s="10"/>
      <c r="X361" s="229" t="str">
        <f>F361</f>
        <v>Přesun hmot pro konstrukce montované z desek sádrokartonových, sádrovláknitých, cementovláknitých nebo cementových stanovený z hmotnosti přesunovaného materiálu vodorovná dopravní vzdálenost do 50 m ruční (bez užití mechanizace) v objektech výšky do 6 m</v>
      </c>
      <c r="Y361" s="8"/>
      <c r="AA361" s="11"/>
    </row>
    <row r="362" spans="1:27" ht="7.5" customHeight="1" outlineLevel="5" x14ac:dyDescent="0.2">
      <c r="A362" s="13"/>
      <c r="B362" s="123"/>
      <c r="C362" s="123"/>
      <c r="D362" s="112"/>
      <c r="E362" s="112"/>
      <c r="F362" s="113"/>
      <c r="G362" s="112"/>
      <c r="H362" s="118"/>
      <c r="I362" s="180"/>
      <c r="J362" s="116"/>
      <c r="K362" s="118"/>
      <c r="L362" s="118"/>
      <c r="M362" s="118"/>
      <c r="N362" s="118"/>
      <c r="O362" s="116"/>
      <c r="P362" s="116"/>
      <c r="Q362" s="116"/>
      <c r="R362" s="112"/>
      <c r="S362" s="112"/>
      <c r="T362" s="123"/>
      <c r="U362" s="10"/>
      <c r="X362" s="112"/>
    </row>
    <row r="363" spans="1:27" outlineLevel="4" x14ac:dyDescent="0.2">
      <c r="B363" s="7"/>
      <c r="C363" s="7"/>
      <c r="D363" s="7"/>
      <c r="E363" s="7"/>
      <c r="F363" s="7"/>
      <c r="G363" s="7"/>
      <c r="H363" s="7"/>
      <c r="I363" s="10"/>
      <c r="J363" s="10"/>
      <c r="K363" s="7"/>
      <c r="L363" s="7"/>
      <c r="M363" s="7"/>
      <c r="N363" s="7"/>
      <c r="O363" s="7"/>
      <c r="P363" s="10"/>
      <c r="Q363" s="10"/>
      <c r="R363" s="10"/>
      <c r="S363" s="7"/>
      <c r="T363" s="7"/>
      <c r="X363" s="7"/>
    </row>
    <row r="364" spans="1:27" ht="13.5" outlineLevel="3" x14ac:dyDescent="0.25">
      <c r="A364" s="168" t="s">
        <v>129</v>
      </c>
      <c r="B364" s="172">
        <v>4</v>
      </c>
      <c r="C364" s="211"/>
      <c r="D364" s="212" t="s">
        <v>241</v>
      </c>
      <c r="E364" s="212"/>
      <c r="F364" s="213" t="s">
        <v>130</v>
      </c>
      <c r="G364" s="212"/>
      <c r="H364" s="214"/>
      <c r="I364" s="215"/>
      <c r="J364" s="170">
        <f>SUBTOTAL(9,J365:J387)</f>
        <v>0</v>
      </c>
      <c r="K364" s="214"/>
      <c r="L364" s="171">
        <f>SUBTOTAL(9,L365:L387)</f>
        <v>1.1608799999999999E-2</v>
      </c>
      <c r="M364" s="214"/>
      <c r="N364" s="171">
        <f>SUBTOTAL(9,N365:N387)</f>
        <v>0</v>
      </c>
      <c r="O364" s="216"/>
      <c r="P364" s="170">
        <f>SUBTOTAL(9,P365:P387)</f>
        <v>0</v>
      </c>
      <c r="Q364" s="170">
        <f>SUBTOTAL(9,Q365:Q387)</f>
        <v>0</v>
      </c>
      <c r="R364" s="212"/>
      <c r="S364" s="212"/>
      <c r="T364" s="172">
        <f>SUBTOTAL(9,T365:T387)</f>
        <v>5</v>
      </c>
      <c r="U364" s="7"/>
      <c r="V364" s="10"/>
      <c r="W364" s="10"/>
      <c r="X364" s="112"/>
    </row>
    <row r="365" spans="1:27" outlineLevel="4" x14ac:dyDescent="0.2">
      <c r="A365" s="2" t="s">
        <v>41</v>
      </c>
      <c r="B365" s="217"/>
      <c r="C365" s="218">
        <v>66</v>
      </c>
      <c r="D365" s="219" t="s">
        <v>242</v>
      </c>
      <c r="E365" s="220" t="s">
        <v>483</v>
      </c>
      <c r="F365" s="221" t="s">
        <v>484</v>
      </c>
      <c r="G365" s="219" t="s">
        <v>303</v>
      </c>
      <c r="H365" s="222">
        <v>1</v>
      </c>
      <c r="I365" s="223"/>
      <c r="J365" s="224">
        <f>H365*I365</f>
        <v>0</v>
      </c>
      <c r="K365" s="222">
        <v>8.4000000000000003E-4</v>
      </c>
      <c r="L365" s="222">
        <f>H365*K365</f>
        <v>8.4000000000000003E-4</v>
      </c>
      <c r="M365" s="222"/>
      <c r="N365" s="222">
        <f>H365*M365</f>
        <v>0</v>
      </c>
      <c r="O365" s="224">
        <v>21</v>
      </c>
      <c r="P365" s="224">
        <f>J365*(O365/100)</f>
        <v>0</v>
      </c>
      <c r="Q365" s="224">
        <f>J365+P365</f>
        <v>0</v>
      </c>
      <c r="R365" s="220"/>
      <c r="S365" s="220" t="s">
        <v>246</v>
      </c>
      <c r="T365" s="225">
        <v>1</v>
      </c>
      <c r="U365" s="10"/>
      <c r="V365" s="10"/>
      <c r="W365" s="10"/>
      <c r="X365" s="112"/>
    </row>
    <row r="366" spans="1:27" outlineLevel="5" x14ac:dyDescent="0.2">
      <c r="A366" s="226" t="s">
        <v>37</v>
      </c>
      <c r="B366" s="227"/>
      <c r="C366" s="227"/>
      <c r="D366" s="228"/>
      <c r="E366" s="232" t="s">
        <v>0</v>
      </c>
      <c r="F366" s="253" t="s">
        <v>485</v>
      </c>
      <c r="G366" s="253"/>
      <c r="H366" s="254"/>
      <c r="I366" s="255"/>
      <c r="J366" s="256"/>
      <c r="K366" s="230"/>
      <c r="L366" s="230"/>
      <c r="M366" s="230"/>
      <c r="N366" s="230"/>
      <c r="O366" s="231"/>
      <c r="P366" s="231"/>
      <c r="Q366" s="231"/>
      <c r="R366" s="228"/>
      <c r="S366" s="228"/>
      <c r="T366" s="227"/>
      <c r="U366" s="7"/>
      <c r="V366" s="10"/>
      <c r="W366" s="10"/>
      <c r="X366" s="229" t="str">
        <f>F366</f>
        <v>Montáž vchodových dveří včetně rámu do zdiva jednokřídlových s díly a nadsvětlíkem</v>
      </c>
      <c r="Y366" s="8"/>
      <c r="AA366" s="11"/>
    </row>
    <row r="367" spans="1:27" ht="7.5" customHeight="1" outlineLevel="5" x14ac:dyDescent="0.2">
      <c r="A367" s="13"/>
      <c r="B367" s="123"/>
      <c r="C367" s="123"/>
      <c r="D367" s="112"/>
      <c r="E367" s="112"/>
      <c r="F367" s="113"/>
      <c r="G367" s="112"/>
      <c r="H367" s="118"/>
      <c r="I367" s="180"/>
      <c r="J367" s="116"/>
      <c r="K367" s="118"/>
      <c r="L367" s="118"/>
      <c r="M367" s="118"/>
      <c r="N367" s="118"/>
      <c r="O367" s="116"/>
      <c r="P367" s="116"/>
      <c r="Q367" s="116"/>
      <c r="R367" s="112"/>
      <c r="S367" s="112"/>
      <c r="T367" s="123"/>
      <c r="U367" s="10"/>
      <c r="X367" s="112"/>
    </row>
    <row r="368" spans="1:27" outlineLevel="4" x14ac:dyDescent="0.2">
      <c r="A368" s="2" t="s">
        <v>41</v>
      </c>
      <c r="B368" s="217"/>
      <c r="C368" s="218">
        <v>67</v>
      </c>
      <c r="D368" s="219" t="s">
        <v>242</v>
      </c>
      <c r="E368" s="220" t="s">
        <v>486</v>
      </c>
      <c r="F368" s="221" t="s">
        <v>487</v>
      </c>
      <c r="G368" s="219" t="s">
        <v>298</v>
      </c>
      <c r="H368" s="222">
        <v>9.3000000000000007</v>
      </c>
      <c r="I368" s="223"/>
      <c r="J368" s="224">
        <f>H368*I368</f>
        <v>0</v>
      </c>
      <c r="K368" s="222">
        <v>2.7999999999999998E-4</v>
      </c>
      <c r="L368" s="222">
        <f>H368*K368</f>
        <v>2.604E-3</v>
      </c>
      <c r="M368" s="222"/>
      <c r="N368" s="222">
        <f>H368*M368</f>
        <v>0</v>
      </c>
      <c r="O368" s="224">
        <v>21</v>
      </c>
      <c r="P368" s="224">
        <f>J368*(O368/100)</f>
        <v>0</v>
      </c>
      <c r="Q368" s="224">
        <f>J368+P368</f>
        <v>0</v>
      </c>
      <c r="R368" s="220"/>
      <c r="S368" s="220" t="s">
        <v>246</v>
      </c>
      <c r="T368" s="225">
        <v>1</v>
      </c>
      <c r="U368" s="10"/>
      <c r="V368" s="10"/>
      <c r="W368" s="10"/>
      <c r="X368" s="112"/>
    </row>
    <row r="369" spans="1:27" outlineLevel="5" x14ac:dyDescent="0.2">
      <c r="A369" s="226" t="s">
        <v>37</v>
      </c>
      <c r="B369" s="227"/>
      <c r="C369" s="227"/>
      <c r="D369" s="228"/>
      <c r="E369" s="232" t="s">
        <v>0</v>
      </c>
      <c r="F369" s="253" t="s">
        <v>488</v>
      </c>
      <c r="G369" s="253"/>
      <c r="H369" s="254"/>
      <c r="I369" s="255"/>
      <c r="J369" s="256"/>
      <c r="K369" s="230"/>
      <c r="L369" s="230"/>
      <c r="M369" s="230"/>
      <c r="N369" s="230"/>
      <c r="O369" s="231"/>
      <c r="P369" s="231"/>
      <c r="Q369" s="231"/>
      <c r="R369" s="228"/>
      <c r="S369" s="228"/>
      <c r="T369" s="227"/>
      <c r="U369" s="7"/>
      <c r="V369" s="10"/>
      <c r="W369" s="10"/>
      <c r="X369" s="229" t="str">
        <f>F369</f>
        <v>Montáž oken dřevěných Příplatek k cenám za izolaci mezi ostěním a rámem okna při rovném ostění, připojovací spára tl. do 15 mm, páska</v>
      </c>
      <c r="Y369" s="8"/>
      <c r="AA369" s="11"/>
    </row>
    <row r="370" spans="1:27" ht="7.5" customHeight="1" outlineLevel="5" x14ac:dyDescent="0.2">
      <c r="A370" s="13"/>
      <c r="B370" s="123"/>
      <c r="C370" s="123"/>
      <c r="D370" s="112"/>
      <c r="E370" s="112"/>
      <c r="F370" s="113"/>
      <c r="G370" s="112"/>
      <c r="H370" s="118"/>
      <c r="I370" s="180"/>
      <c r="J370" s="116"/>
      <c r="K370" s="118"/>
      <c r="L370" s="118"/>
      <c r="M370" s="118"/>
      <c r="N370" s="118"/>
      <c r="O370" s="116"/>
      <c r="P370" s="116"/>
      <c r="Q370" s="116"/>
      <c r="R370" s="112"/>
      <c r="S370" s="112"/>
      <c r="T370" s="123"/>
      <c r="U370" s="10"/>
      <c r="X370" s="112"/>
    </row>
    <row r="371" spans="1:27" outlineLevel="5" x14ac:dyDescent="0.2">
      <c r="A371" s="233" t="s">
        <v>38</v>
      </c>
      <c r="B371" s="234"/>
      <c r="C371" s="234"/>
      <c r="D371" s="235"/>
      <c r="E371" s="241" t="s">
        <v>1</v>
      </c>
      <c r="F371" s="236" t="s">
        <v>248</v>
      </c>
      <c r="G371" s="235"/>
      <c r="H371" s="237">
        <v>0</v>
      </c>
      <c r="I371" s="238"/>
      <c r="J371" s="239"/>
      <c r="K371" s="240"/>
      <c r="L371" s="240"/>
      <c r="M371" s="240"/>
      <c r="N371" s="240"/>
      <c r="O371" s="239"/>
      <c r="P371" s="239"/>
      <c r="Q371" s="239"/>
      <c r="R371" s="235"/>
      <c r="S371" s="235"/>
      <c r="T371" s="234"/>
      <c r="U371" s="7"/>
      <c r="V371" s="10"/>
      <c r="W371" s="10"/>
      <c r="X371" s="112"/>
    </row>
    <row r="372" spans="1:27" outlineLevel="5" x14ac:dyDescent="0.2">
      <c r="A372" s="233" t="s">
        <v>38</v>
      </c>
      <c r="B372" s="234"/>
      <c r="C372" s="234"/>
      <c r="D372" s="235"/>
      <c r="E372" s="241"/>
      <c r="F372" s="236" t="s">
        <v>489</v>
      </c>
      <c r="G372" s="235"/>
      <c r="H372" s="237">
        <v>9.3000000000000007</v>
      </c>
      <c r="I372" s="238"/>
      <c r="J372" s="239"/>
      <c r="K372" s="240"/>
      <c r="L372" s="240"/>
      <c r="M372" s="240"/>
      <c r="N372" s="240"/>
      <c r="O372" s="239"/>
      <c r="P372" s="239"/>
      <c r="Q372" s="239"/>
      <c r="R372" s="235"/>
      <c r="S372" s="235"/>
      <c r="T372" s="234"/>
      <c r="U372" s="7"/>
      <c r="V372" s="10"/>
      <c r="W372" s="10"/>
      <c r="X372" s="112"/>
    </row>
    <row r="373" spans="1:27" ht="7.5" customHeight="1" outlineLevel="5" x14ac:dyDescent="0.2">
      <c r="B373" s="123"/>
      <c r="C373" s="125"/>
      <c r="D373" s="112"/>
      <c r="E373" s="112"/>
      <c r="F373" s="179"/>
      <c r="G373" s="112"/>
      <c r="H373" s="118"/>
      <c r="I373" s="180"/>
      <c r="J373" s="116"/>
      <c r="K373" s="118"/>
      <c r="L373" s="118"/>
      <c r="M373" s="118"/>
      <c r="N373" s="118"/>
      <c r="O373" s="116"/>
      <c r="P373" s="116"/>
      <c r="Q373" s="116"/>
      <c r="R373" s="112"/>
      <c r="S373" s="112"/>
      <c r="T373" s="123"/>
      <c r="U373" s="10"/>
      <c r="X373" s="112"/>
    </row>
    <row r="374" spans="1:27" ht="24" outlineLevel="4" x14ac:dyDescent="0.2">
      <c r="A374" s="2" t="s">
        <v>41</v>
      </c>
      <c r="B374" s="217"/>
      <c r="C374" s="218">
        <v>68</v>
      </c>
      <c r="D374" s="219" t="s">
        <v>282</v>
      </c>
      <c r="E374" s="220" t="s">
        <v>490</v>
      </c>
      <c r="F374" s="221" t="s">
        <v>491</v>
      </c>
      <c r="G374" s="219" t="s">
        <v>298</v>
      </c>
      <c r="H374" s="222">
        <v>1.89</v>
      </c>
      <c r="I374" s="223"/>
      <c r="J374" s="224">
        <f>H374*I374</f>
        <v>0</v>
      </c>
      <c r="K374" s="222">
        <v>4.3200000000000001E-3</v>
      </c>
      <c r="L374" s="222">
        <f>H374*K374</f>
        <v>8.1647999999999998E-3</v>
      </c>
      <c r="M374" s="222"/>
      <c r="N374" s="222">
        <f>H374*M374</f>
        <v>0</v>
      </c>
      <c r="O374" s="224">
        <v>21</v>
      </c>
      <c r="P374" s="224">
        <f>J374*(O374/100)</f>
        <v>0</v>
      </c>
      <c r="Q374" s="224">
        <f>J374+P374</f>
        <v>0</v>
      </c>
      <c r="R374" s="220"/>
      <c r="S374" s="220" t="s">
        <v>246</v>
      </c>
      <c r="T374" s="225">
        <v>1</v>
      </c>
      <c r="U374" s="10"/>
      <c r="V374" s="10"/>
      <c r="W374" s="10"/>
      <c r="X374" s="112"/>
    </row>
    <row r="375" spans="1:27" outlineLevel="5" x14ac:dyDescent="0.2">
      <c r="A375" s="226" t="s">
        <v>37</v>
      </c>
      <c r="B375" s="227"/>
      <c r="C375" s="227"/>
      <c r="D375" s="228"/>
      <c r="E375" s="232" t="s">
        <v>0</v>
      </c>
      <c r="F375" s="253" t="s">
        <v>67</v>
      </c>
      <c r="G375" s="253"/>
      <c r="H375" s="254"/>
      <c r="I375" s="255"/>
      <c r="J375" s="256"/>
      <c r="K375" s="230"/>
      <c r="L375" s="230"/>
      <c r="M375" s="230"/>
      <c r="N375" s="230"/>
      <c r="O375" s="231"/>
      <c r="P375" s="231"/>
      <c r="Q375" s="231"/>
      <c r="R375" s="228"/>
      <c r="S375" s="228"/>
      <c r="T375" s="227"/>
      <c r="U375" s="7"/>
      <c r="V375" s="10"/>
      <c r="W375" s="10"/>
      <c r="X375" s="229" t="str">
        <f>F375</f>
        <v>---</v>
      </c>
      <c r="Y375" s="8"/>
      <c r="AA375" s="11"/>
    </row>
    <row r="376" spans="1:27" ht="7.5" customHeight="1" outlineLevel="5" x14ac:dyDescent="0.2">
      <c r="A376" s="13"/>
      <c r="B376" s="123"/>
      <c r="C376" s="123"/>
      <c r="D376" s="112"/>
      <c r="E376" s="112"/>
      <c r="F376" s="113"/>
      <c r="G376" s="112"/>
      <c r="H376" s="118"/>
      <c r="I376" s="180"/>
      <c r="J376" s="116"/>
      <c r="K376" s="118"/>
      <c r="L376" s="118"/>
      <c r="M376" s="118"/>
      <c r="N376" s="118"/>
      <c r="O376" s="116"/>
      <c r="P376" s="116"/>
      <c r="Q376" s="116"/>
      <c r="R376" s="112"/>
      <c r="S376" s="112"/>
      <c r="T376" s="123"/>
      <c r="U376" s="10"/>
      <c r="X376" s="112"/>
    </row>
    <row r="377" spans="1:27" outlineLevel="5" x14ac:dyDescent="0.2">
      <c r="A377" s="233" t="s">
        <v>38</v>
      </c>
      <c r="B377" s="234"/>
      <c r="C377" s="234"/>
      <c r="D377" s="235"/>
      <c r="E377" s="241" t="s">
        <v>1</v>
      </c>
      <c r="F377" s="236" t="s">
        <v>248</v>
      </c>
      <c r="G377" s="235"/>
      <c r="H377" s="237">
        <v>0</v>
      </c>
      <c r="I377" s="238"/>
      <c r="J377" s="239"/>
      <c r="K377" s="240"/>
      <c r="L377" s="240"/>
      <c r="M377" s="240"/>
      <c r="N377" s="240"/>
      <c r="O377" s="239"/>
      <c r="P377" s="239"/>
      <c r="Q377" s="239"/>
      <c r="R377" s="235"/>
      <c r="S377" s="235"/>
      <c r="T377" s="234"/>
      <c r="U377" s="7"/>
      <c r="V377" s="10"/>
      <c r="W377" s="10"/>
      <c r="X377" s="112"/>
    </row>
    <row r="378" spans="1:27" outlineLevel="5" x14ac:dyDescent="0.2">
      <c r="A378" s="233" t="s">
        <v>38</v>
      </c>
      <c r="B378" s="234"/>
      <c r="C378" s="234"/>
      <c r="D378" s="235"/>
      <c r="E378" s="241"/>
      <c r="F378" s="236" t="s">
        <v>492</v>
      </c>
      <c r="G378" s="235"/>
      <c r="H378" s="237">
        <v>1.8</v>
      </c>
      <c r="I378" s="238"/>
      <c r="J378" s="239"/>
      <c r="K378" s="240"/>
      <c r="L378" s="240"/>
      <c r="M378" s="240"/>
      <c r="N378" s="240"/>
      <c r="O378" s="239"/>
      <c r="P378" s="239"/>
      <c r="Q378" s="239"/>
      <c r="R378" s="235"/>
      <c r="S378" s="235"/>
      <c r="T378" s="234"/>
      <c r="U378" s="7"/>
      <c r="V378" s="10"/>
      <c r="W378" s="10"/>
      <c r="X378" s="112"/>
    </row>
    <row r="379" spans="1:27" outlineLevel="5" x14ac:dyDescent="0.2">
      <c r="A379" s="226" t="s">
        <v>38</v>
      </c>
      <c r="B379" s="227"/>
      <c r="C379" s="227"/>
      <c r="D379" s="228"/>
      <c r="E379" s="232" t="s">
        <v>24</v>
      </c>
      <c r="F379" s="244">
        <v>5</v>
      </c>
      <c r="G379" s="228"/>
      <c r="H379" s="242">
        <v>0.09</v>
      </c>
      <c r="I379" s="243"/>
      <c r="J379" s="231"/>
      <c r="K379" s="230"/>
      <c r="L379" s="230"/>
      <c r="M379" s="230"/>
      <c r="N379" s="230"/>
      <c r="O379" s="231"/>
      <c r="P379" s="231"/>
      <c r="Q379" s="231"/>
      <c r="R379" s="228"/>
      <c r="S379" s="228"/>
      <c r="T379" s="227"/>
      <c r="U379" s="7"/>
      <c r="V379" s="10"/>
      <c r="W379" s="10"/>
      <c r="X379" s="112"/>
    </row>
    <row r="380" spans="1:27" ht="7.5" customHeight="1" outlineLevel="5" x14ac:dyDescent="0.2">
      <c r="B380" s="123"/>
      <c r="C380" s="125"/>
      <c r="D380" s="112"/>
      <c r="E380" s="112"/>
      <c r="F380" s="179"/>
      <c r="G380" s="112"/>
      <c r="H380" s="118"/>
      <c r="I380" s="180"/>
      <c r="J380" s="116"/>
      <c r="K380" s="118"/>
      <c r="L380" s="118"/>
      <c r="M380" s="118"/>
      <c r="N380" s="118"/>
      <c r="O380" s="116"/>
      <c r="P380" s="116"/>
      <c r="Q380" s="116"/>
      <c r="R380" s="112"/>
      <c r="S380" s="112"/>
      <c r="T380" s="123"/>
      <c r="U380" s="10"/>
      <c r="X380" s="112"/>
    </row>
    <row r="381" spans="1:27" ht="24" outlineLevel="4" x14ac:dyDescent="0.2">
      <c r="A381" s="2" t="s">
        <v>41</v>
      </c>
      <c r="B381" s="217"/>
      <c r="C381" s="218">
        <v>69</v>
      </c>
      <c r="D381" s="219" t="s">
        <v>282</v>
      </c>
      <c r="E381" s="220" t="s">
        <v>493</v>
      </c>
      <c r="F381" s="221" t="s">
        <v>494</v>
      </c>
      <c r="G381" s="219" t="s">
        <v>303</v>
      </c>
      <c r="H381" s="222">
        <v>1</v>
      </c>
      <c r="I381" s="223"/>
      <c r="J381" s="224">
        <f>H381*I381</f>
        <v>0</v>
      </c>
      <c r="K381" s="222"/>
      <c r="L381" s="222">
        <f>H381*K381</f>
        <v>0</v>
      </c>
      <c r="M381" s="222"/>
      <c r="N381" s="222">
        <f>H381*M381</f>
        <v>0</v>
      </c>
      <c r="O381" s="224">
        <v>21</v>
      </c>
      <c r="P381" s="224">
        <f>J381*(O381/100)</f>
        <v>0</v>
      </c>
      <c r="Q381" s="224">
        <f>J381+P381</f>
        <v>0</v>
      </c>
      <c r="R381" s="220"/>
      <c r="S381" s="220" t="s">
        <v>356</v>
      </c>
      <c r="T381" s="225">
        <v>1</v>
      </c>
      <c r="U381" s="10"/>
      <c r="V381" s="10"/>
      <c r="W381" s="10"/>
      <c r="X381" s="112"/>
    </row>
    <row r="382" spans="1:27" outlineLevel="5" x14ac:dyDescent="0.2">
      <c r="A382" s="226" t="s">
        <v>37</v>
      </c>
      <c r="B382" s="227"/>
      <c r="C382" s="227"/>
      <c r="D382" s="228"/>
      <c r="E382" s="232" t="s">
        <v>0</v>
      </c>
      <c r="F382" s="253" t="s">
        <v>67</v>
      </c>
      <c r="G382" s="253"/>
      <c r="H382" s="254"/>
      <c r="I382" s="255"/>
      <c r="J382" s="256"/>
      <c r="K382" s="230"/>
      <c r="L382" s="230"/>
      <c r="M382" s="230"/>
      <c r="N382" s="230"/>
      <c r="O382" s="231"/>
      <c r="P382" s="231"/>
      <c r="Q382" s="231"/>
      <c r="R382" s="228"/>
      <c r="S382" s="228"/>
      <c r="T382" s="227"/>
      <c r="U382" s="7"/>
      <c r="V382" s="10"/>
      <c r="W382" s="10"/>
      <c r="X382" s="229" t="str">
        <f>F382</f>
        <v>---</v>
      </c>
      <c r="Y382" s="8"/>
      <c r="AA382" s="11"/>
    </row>
    <row r="383" spans="1:27" ht="7.5" customHeight="1" outlineLevel="5" x14ac:dyDescent="0.2">
      <c r="A383" s="13"/>
      <c r="B383" s="123"/>
      <c r="C383" s="123"/>
      <c r="D383" s="112"/>
      <c r="E383" s="112"/>
      <c r="F383" s="113"/>
      <c r="G383" s="112"/>
      <c r="H383" s="118"/>
      <c r="I383" s="180"/>
      <c r="J383" s="116"/>
      <c r="K383" s="118"/>
      <c r="L383" s="118"/>
      <c r="M383" s="118"/>
      <c r="N383" s="118"/>
      <c r="O383" s="116"/>
      <c r="P383" s="116"/>
      <c r="Q383" s="116"/>
      <c r="R383" s="112"/>
      <c r="S383" s="112"/>
      <c r="T383" s="123"/>
      <c r="U383" s="10"/>
      <c r="X383" s="112"/>
    </row>
    <row r="384" spans="1:27" outlineLevel="4" x14ac:dyDescent="0.2">
      <c r="A384" s="2" t="s">
        <v>41</v>
      </c>
      <c r="B384" s="217"/>
      <c r="C384" s="218">
        <v>70</v>
      </c>
      <c r="D384" s="219" t="s">
        <v>242</v>
      </c>
      <c r="E384" s="220" t="s">
        <v>495</v>
      </c>
      <c r="F384" s="221" t="s">
        <v>496</v>
      </c>
      <c r="G384" s="219" t="s">
        <v>497</v>
      </c>
      <c r="H384" s="222">
        <v>0.74</v>
      </c>
      <c r="I384" s="223"/>
      <c r="J384" s="224">
        <f>H384*I384</f>
        <v>0</v>
      </c>
      <c r="K384" s="222"/>
      <c r="L384" s="222">
        <f>H384*K384</f>
        <v>0</v>
      </c>
      <c r="M384" s="222"/>
      <c r="N384" s="222">
        <f>H384*M384</f>
        <v>0</v>
      </c>
      <c r="O384" s="224">
        <v>21</v>
      </c>
      <c r="P384" s="224">
        <f>J384*(O384/100)</f>
        <v>0</v>
      </c>
      <c r="Q384" s="224">
        <f>J384+P384</f>
        <v>0</v>
      </c>
      <c r="R384" s="220"/>
      <c r="S384" s="220" t="s">
        <v>246</v>
      </c>
      <c r="T384" s="225">
        <v>1</v>
      </c>
      <c r="U384" s="10"/>
      <c r="V384" s="10"/>
      <c r="W384" s="10"/>
      <c r="X384" s="112"/>
    </row>
    <row r="385" spans="1:27" ht="22.5" outlineLevel="5" x14ac:dyDescent="0.2">
      <c r="A385" s="226" t="s">
        <v>37</v>
      </c>
      <c r="B385" s="227"/>
      <c r="C385" s="227"/>
      <c r="D385" s="228"/>
      <c r="E385" s="232" t="s">
        <v>0</v>
      </c>
      <c r="F385" s="253" t="s">
        <v>498</v>
      </c>
      <c r="G385" s="253"/>
      <c r="H385" s="254"/>
      <c r="I385" s="255"/>
      <c r="J385" s="256"/>
      <c r="K385" s="230"/>
      <c r="L385" s="230"/>
      <c r="M385" s="230"/>
      <c r="N385" s="230"/>
      <c r="O385" s="231"/>
      <c r="P385" s="231"/>
      <c r="Q385" s="231"/>
      <c r="R385" s="228"/>
      <c r="S385" s="228"/>
      <c r="T385" s="227"/>
      <c r="U385" s="7"/>
      <c r="V385" s="10"/>
      <c r="W385" s="10"/>
      <c r="X385" s="229" t="str">
        <f>F385</f>
        <v>Přesun hmot pro konstrukce truhlářské stanovený procentní sazbou (%) z ceny vodorovná dopravní vzdálenost do 50 m ruční (bez užití mechanizace) v objektech výšky do 6 m</v>
      </c>
      <c r="Y385" s="8"/>
      <c r="AA385" s="11"/>
    </row>
    <row r="386" spans="1:27" ht="7.5" customHeight="1" outlineLevel="5" x14ac:dyDescent="0.2">
      <c r="A386" s="13"/>
      <c r="B386" s="123"/>
      <c r="C386" s="123"/>
      <c r="D386" s="112"/>
      <c r="E386" s="112"/>
      <c r="F386" s="113"/>
      <c r="G386" s="112"/>
      <c r="H386" s="118"/>
      <c r="I386" s="180"/>
      <c r="J386" s="116"/>
      <c r="K386" s="118"/>
      <c r="L386" s="118"/>
      <c r="M386" s="118"/>
      <c r="N386" s="118"/>
      <c r="O386" s="116"/>
      <c r="P386" s="116"/>
      <c r="Q386" s="116"/>
      <c r="R386" s="112"/>
      <c r="S386" s="112"/>
      <c r="T386" s="123"/>
      <c r="U386" s="10"/>
      <c r="X386" s="112"/>
    </row>
    <row r="387" spans="1:27" outlineLevel="4" x14ac:dyDescent="0.2">
      <c r="B387" s="7"/>
      <c r="C387" s="7"/>
      <c r="D387" s="7"/>
      <c r="E387" s="7"/>
      <c r="F387" s="7"/>
      <c r="G387" s="7"/>
      <c r="H387" s="7"/>
      <c r="I387" s="10"/>
      <c r="J387" s="10"/>
      <c r="K387" s="7"/>
      <c r="L387" s="7"/>
      <c r="M387" s="7"/>
      <c r="N387" s="7"/>
      <c r="O387" s="7"/>
      <c r="P387" s="10"/>
      <c r="Q387" s="10"/>
      <c r="R387" s="10"/>
      <c r="S387" s="7"/>
      <c r="T387" s="7"/>
      <c r="X387" s="7"/>
    </row>
    <row r="388" spans="1:27" ht="13.5" outlineLevel="3" x14ac:dyDescent="0.25">
      <c r="A388" s="168" t="s">
        <v>131</v>
      </c>
      <c r="B388" s="172">
        <v>4</v>
      </c>
      <c r="C388" s="211"/>
      <c r="D388" s="212" t="s">
        <v>241</v>
      </c>
      <c r="E388" s="212"/>
      <c r="F388" s="213" t="s">
        <v>132</v>
      </c>
      <c r="G388" s="212"/>
      <c r="H388" s="214"/>
      <c r="I388" s="215"/>
      <c r="J388" s="170">
        <f>SUBTOTAL(9,J389:J445)</f>
        <v>0</v>
      </c>
      <c r="K388" s="214"/>
      <c r="L388" s="171">
        <f>SUBTOTAL(9,L389:L445)</f>
        <v>0.10630413999999998</v>
      </c>
      <c r="M388" s="214"/>
      <c r="N388" s="171">
        <f>SUBTOTAL(9,N389:N445)</f>
        <v>0</v>
      </c>
      <c r="O388" s="216"/>
      <c r="P388" s="170">
        <f>SUBTOTAL(9,P389:P445)</f>
        <v>0</v>
      </c>
      <c r="Q388" s="170">
        <f>SUBTOTAL(9,Q389:Q445)</f>
        <v>0</v>
      </c>
      <c r="R388" s="212"/>
      <c r="S388" s="212"/>
      <c r="T388" s="172">
        <f>SUBTOTAL(9,T389:T445)</f>
        <v>12</v>
      </c>
      <c r="U388" s="7"/>
      <c r="V388" s="10"/>
      <c r="W388" s="10"/>
      <c r="X388" s="112"/>
    </row>
    <row r="389" spans="1:27" outlineLevel="4" x14ac:dyDescent="0.2">
      <c r="A389" s="2" t="s">
        <v>41</v>
      </c>
      <c r="B389" s="217"/>
      <c r="C389" s="218">
        <v>71</v>
      </c>
      <c r="D389" s="219" t="s">
        <v>242</v>
      </c>
      <c r="E389" s="220" t="s">
        <v>499</v>
      </c>
      <c r="F389" s="221" t="s">
        <v>500</v>
      </c>
      <c r="G389" s="219" t="s">
        <v>245</v>
      </c>
      <c r="H389" s="222">
        <v>12.2</v>
      </c>
      <c r="I389" s="223"/>
      <c r="J389" s="224">
        <f>H389*I389</f>
        <v>0</v>
      </c>
      <c r="K389" s="222"/>
      <c r="L389" s="222">
        <f>H389*K389</f>
        <v>0</v>
      </c>
      <c r="M389" s="222"/>
      <c r="N389" s="222">
        <f>H389*M389</f>
        <v>0</v>
      </c>
      <c r="O389" s="224">
        <v>21</v>
      </c>
      <c r="P389" s="224">
        <f>J389*(O389/100)</f>
        <v>0</v>
      </c>
      <c r="Q389" s="224">
        <f>J389+P389</f>
        <v>0</v>
      </c>
      <c r="R389" s="220"/>
      <c r="S389" s="220" t="s">
        <v>246</v>
      </c>
      <c r="T389" s="225">
        <v>1</v>
      </c>
      <c r="U389" s="10"/>
      <c r="V389" s="10"/>
      <c r="W389" s="10"/>
      <c r="X389" s="112"/>
    </row>
    <row r="390" spans="1:27" outlineLevel="5" x14ac:dyDescent="0.2">
      <c r="A390" s="226" t="s">
        <v>37</v>
      </c>
      <c r="B390" s="227"/>
      <c r="C390" s="227"/>
      <c r="D390" s="228"/>
      <c r="E390" s="232" t="s">
        <v>0</v>
      </c>
      <c r="F390" s="253" t="s">
        <v>501</v>
      </c>
      <c r="G390" s="253"/>
      <c r="H390" s="254"/>
      <c r="I390" s="255"/>
      <c r="J390" s="256"/>
      <c r="K390" s="230"/>
      <c r="L390" s="230"/>
      <c r="M390" s="230"/>
      <c r="N390" s="230"/>
      <c r="O390" s="231"/>
      <c r="P390" s="231"/>
      <c r="Q390" s="231"/>
      <c r="R390" s="228"/>
      <c r="S390" s="228"/>
      <c r="T390" s="227"/>
      <c r="U390" s="7"/>
      <c r="V390" s="10"/>
      <c r="W390" s="10"/>
      <c r="X390" s="229" t="str">
        <f>F390</f>
        <v>Příprava podkladu povlakových podlah a stěn broušení podlah stávajícího podkladu pro odstranění lepidla (po starých krytinách)</v>
      </c>
      <c r="Y390" s="8"/>
      <c r="AA390" s="11"/>
    </row>
    <row r="391" spans="1:27" ht="7.5" customHeight="1" outlineLevel="5" x14ac:dyDescent="0.2">
      <c r="A391" s="13"/>
      <c r="B391" s="123"/>
      <c r="C391" s="123"/>
      <c r="D391" s="112"/>
      <c r="E391" s="112"/>
      <c r="F391" s="113"/>
      <c r="G391" s="112"/>
      <c r="H391" s="118"/>
      <c r="I391" s="180"/>
      <c r="J391" s="116"/>
      <c r="K391" s="118"/>
      <c r="L391" s="118"/>
      <c r="M391" s="118"/>
      <c r="N391" s="118"/>
      <c r="O391" s="116"/>
      <c r="P391" s="116"/>
      <c r="Q391" s="116"/>
      <c r="R391" s="112"/>
      <c r="S391" s="112"/>
      <c r="T391" s="123"/>
      <c r="U391" s="10"/>
      <c r="X391" s="112"/>
    </row>
    <row r="392" spans="1:27" outlineLevel="5" x14ac:dyDescent="0.2">
      <c r="A392" s="233" t="s">
        <v>38</v>
      </c>
      <c r="B392" s="234"/>
      <c r="C392" s="234"/>
      <c r="D392" s="235"/>
      <c r="E392" s="241" t="s">
        <v>1</v>
      </c>
      <c r="F392" s="236" t="s">
        <v>248</v>
      </c>
      <c r="G392" s="235"/>
      <c r="H392" s="237">
        <v>0</v>
      </c>
      <c r="I392" s="238"/>
      <c r="J392" s="239"/>
      <c r="K392" s="240"/>
      <c r="L392" s="240"/>
      <c r="M392" s="240"/>
      <c r="N392" s="240"/>
      <c r="O392" s="239"/>
      <c r="P392" s="239"/>
      <c r="Q392" s="239"/>
      <c r="R392" s="235"/>
      <c r="S392" s="235"/>
      <c r="T392" s="234"/>
      <c r="U392" s="7"/>
      <c r="V392" s="10"/>
      <c r="W392" s="10"/>
      <c r="X392" s="112"/>
    </row>
    <row r="393" spans="1:27" outlineLevel="5" x14ac:dyDescent="0.2">
      <c r="A393" s="233" t="s">
        <v>38</v>
      </c>
      <c r="B393" s="234"/>
      <c r="C393" s="234"/>
      <c r="D393" s="235"/>
      <c r="E393" s="241"/>
      <c r="F393" s="236" t="s">
        <v>502</v>
      </c>
      <c r="G393" s="235"/>
      <c r="H393" s="237">
        <v>6.1</v>
      </c>
      <c r="I393" s="238"/>
      <c r="J393" s="239"/>
      <c r="K393" s="240"/>
      <c r="L393" s="240"/>
      <c r="M393" s="240"/>
      <c r="N393" s="240"/>
      <c r="O393" s="239"/>
      <c r="P393" s="239"/>
      <c r="Q393" s="239"/>
      <c r="R393" s="235"/>
      <c r="S393" s="235"/>
      <c r="T393" s="234"/>
      <c r="U393" s="7"/>
      <c r="V393" s="10"/>
      <c r="W393" s="10"/>
      <c r="X393" s="112"/>
    </row>
    <row r="394" spans="1:27" outlineLevel="5" x14ac:dyDescent="0.2">
      <c r="A394" s="233" t="s">
        <v>38</v>
      </c>
      <c r="B394" s="234"/>
      <c r="C394" s="234"/>
      <c r="D394" s="235"/>
      <c r="E394" s="241"/>
      <c r="F394" s="236" t="s">
        <v>503</v>
      </c>
      <c r="G394" s="235"/>
      <c r="H394" s="237">
        <v>6.1</v>
      </c>
      <c r="I394" s="238"/>
      <c r="J394" s="239"/>
      <c r="K394" s="240"/>
      <c r="L394" s="240"/>
      <c r="M394" s="240"/>
      <c r="N394" s="240"/>
      <c r="O394" s="239"/>
      <c r="P394" s="239"/>
      <c r="Q394" s="239"/>
      <c r="R394" s="235"/>
      <c r="S394" s="235"/>
      <c r="T394" s="234"/>
      <c r="U394" s="7"/>
      <c r="V394" s="10"/>
      <c r="W394" s="10"/>
      <c r="X394" s="112"/>
    </row>
    <row r="395" spans="1:27" ht="7.5" customHeight="1" outlineLevel="5" x14ac:dyDescent="0.2">
      <c r="B395" s="123"/>
      <c r="C395" s="125"/>
      <c r="D395" s="112"/>
      <c r="E395" s="112"/>
      <c r="F395" s="179"/>
      <c r="G395" s="112"/>
      <c r="H395" s="118"/>
      <c r="I395" s="180"/>
      <c r="J395" s="116"/>
      <c r="K395" s="118"/>
      <c r="L395" s="118"/>
      <c r="M395" s="118"/>
      <c r="N395" s="118"/>
      <c r="O395" s="116"/>
      <c r="P395" s="116"/>
      <c r="Q395" s="116"/>
      <c r="R395" s="112"/>
      <c r="S395" s="112"/>
      <c r="T395" s="123"/>
      <c r="U395" s="10"/>
      <c r="X395" s="112"/>
    </row>
    <row r="396" spans="1:27" outlineLevel="4" x14ac:dyDescent="0.2">
      <c r="A396" s="2" t="s">
        <v>41</v>
      </c>
      <c r="B396" s="217"/>
      <c r="C396" s="218">
        <v>72</v>
      </c>
      <c r="D396" s="219" t="s">
        <v>242</v>
      </c>
      <c r="E396" s="220" t="s">
        <v>504</v>
      </c>
      <c r="F396" s="221" t="s">
        <v>505</v>
      </c>
      <c r="G396" s="219" t="s">
        <v>245</v>
      </c>
      <c r="H396" s="222">
        <v>12.2</v>
      </c>
      <c r="I396" s="223"/>
      <c r="J396" s="224">
        <f>H396*I396</f>
        <v>0</v>
      </c>
      <c r="K396" s="222"/>
      <c r="L396" s="222">
        <f>H396*K396</f>
        <v>0</v>
      </c>
      <c r="M396" s="222"/>
      <c r="N396" s="222">
        <f>H396*M396</f>
        <v>0</v>
      </c>
      <c r="O396" s="224">
        <v>21</v>
      </c>
      <c r="P396" s="224">
        <f>J396*(O396/100)</f>
        <v>0</v>
      </c>
      <c r="Q396" s="224">
        <f>J396+P396</f>
        <v>0</v>
      </c>
      <c r="R396" s="220"/>
      <c r="S396" s="220" t="s">
        <v>246</v>
      </c>
      <c r="T396" s="225">
        <v>1</v>
      </c>
      <c r="U396" s="10"/>
      <c r="V396" s="10"/>
      <c r="W396" s="10"/>
      <c r="X396" s="112"/>
    </row>
    <row r="397" spans="1:27" outlineLevel="5" x14ac:dyDescent="0.2">
      <c r="A397" s="226" t="s">
        <v>37</v>
      </c>
      <c r="B397" s="227"/>
      <c r="C397" s="227"/>
      <c r="D397" s="228"/>
      <c r="E397" s="232" t="s">
        <v>0</v>
      </c>
      <c r="F397" s="253" t="s">
        <v>506</v>
      </c>
      <c r="G397" s="253"/>
      <c r="H397" s="254"/>
      <c r="I397" s="255"/>
      <c r="J397" s="256"/>
      <c r="K397" s="230"/>
      <c r="L397" s="230"/>
      <c r="M397" s="230"/>
      <c r="N397" s="230"/>
      <c r="O397" s="231"/>
      <c r="P397" s="231"/>
      <c r="Q397" s="231"/>
      <c r="R397" s="228"/>
      <c r="S397" s="228"/>
      <c r="T397" s="227"/>
      <c r="U397" s="7"/>
      <c r="V397" s="10"/>
      <c r="W397" s="10"/>
      <c r="X397" s="229" t="str">
        <f>F397</f>
        <v>Příprava podkladu povlakových podlah a stěn vysátí podlah</v>
      </c>
      <c r="Y397" s="8"/>
      <c r="AA397" s="11"/>
    </row>
    <row r="398" spans="1:27" ht="7.5" customHeight="1" outlineLevel="5" x14ac:dyDescent="0.2">
      <c r="A398" s="13"/>
      <c r="B398" s="123"/>
      <c r="C398" s="123"/>
      <c r="D398" s="112"/>
      <c r="E398" s="112"/>
      <c r="F398" s="113"/>
      <c r="G398" s="112"/>
      <c r="H398" s="118"/>
      <c r="I398" s="180"/>
      <c r="J398" s="116"/>
      <c r="K398" s="118"/>
      <c r="L398" s="118"/>
      <c r="M398" s="118"/>
      <c r="N398" s="118"/>
      <c r="O398" s="116"/>
      <c r="P398" s="116"/>
      <c r="Q398" s="116"/>
      <c r="R398" s="112"/>
      <c r="S398" s="112"/>
      <c r="T398" s="123"/>
      <c r="U398" s="10"/>
      <c r="X398" s="112"/>
    </row>
    <row r="399" spans="1:27" outlineLevel="4" x14ac:dyDescent="0.2">
      <c r="A399" s="2" t="s">
        <v>41</v>
      </c>
      <c r="B399" s="217"/>
      <c r="C399" s="218">
        <v>73</v>
      </c>
      <c r="D399" s="219" t="s">
        <v>242</v>
      </c>
      <c r="E399" s="220" t="s">
        <v>507</v>
      </c>
      <c r="F399" s="221" t="s">
        <v>508</v>
      </c>
      <c r="G399" s="219" t="s">
        <v>245</v>
      </c>
      <c r="H399" s="222">
        <v>12.2</v>
      </c>
      <c r="I399" s="223"/>
      <c r="J399" s="224">
        <f>H399*I399</f>
        <v>0</v>
      </c>
      <c r="K399" s="222">
        <v>2.0000000000000001E-4</v>
      </c>
      <c r="L399" s="222">
        <f>H399*K399</f>
        <v>2.4399999999999999E-3</v>
      </c>
      <c r="M399" s="222"/>
      <c r="N399" s="222">
        <f>H399*M399</f>
        <v>0</v>
      </c>
      <c r="O399" s="224">
        <v>21</v>
      </c>
      <c r="P399" s="224">
        <f>J399*(O399/100)</f>
        <v>0</v>
      </c>
      <c r="Q399" s="224">
        <f>J399+P399</f>
        <v>0</v>
      </c>
      <c r="R399" s="220"/>
      <c r="S399" s="220" t="s">
        <v>246</v>
      </c>
      <c r="T399" s="225">
        <v>1</v>
      </c>
      <c r="U399" s="10"/>
      <c r="V399" s="10"/>
      <c r="W399" s="10"/>
      <c r="X399" s="112"/>
    </row>
    <row r="400" spans="1:27" outlineLevel="5" x14ac:dyDescent="0.2">
      <c r="A400" s="226" t="s">
        <v>37</v>
      </c>
      <c r="B400" s="227"/>
      <c r="C400" s="227"/>
      <c r="D400" s="228"/>
      <c r="E400" s="232" t="s">
        <v>0</v>
      </c>
      <c r="F400" s="253" t="s">
        <v>509</v>
      </c>
      <c r="G400" s="253"/>
      <c r="H400" s="254"/>
      <c r="I400" s="255"/>
      <c r="J400" s="256"/>
      <c r="K400" s="230"/>
      <c r="L400" s="230"/>
      <c r="M400" s="230"/>
      <c r="N400" s="230"/>
      <c r="O400" s="231"/>
      <c r="P400" s="231"/>
      <c r="Q400" s="231"/>
      <c r="R400" s="228"/>
      <c r="S400" s="228"/>
      <c r="T400" s="227"/>
      <c r="U400" s="7"/>
      <c r="V400" s="10"/>
      <c r="W400" s="10"/>
      <c r="X400" s="229" t="str">
        <f>F400</f>
        <v>Příprava podkladu povlakových podlah a stěn penetrace neředěná podlah</v>
      </c>
      <c r="Y400" s="8"/>
      <c r="AA400" s="11"/>
    </row>
    <row r="401" spans="1:27" ht="7.5" customHeight="1" outlineLevel="5" x14ac:dyDescent="0.2">
      <c r="A401" s="13"/>
      <c r="B401" s="123"/>
      <c r="C401" s="123"/>
      <c r="D401" s="112"/>
      <c r="E401" s="112"/>
      <c r="F401" s="113"/>
      <c r="G401" s="112"/>
      <c r="H401" s="118"/>
      <c r="I401" s="180"/>
      <c r="J401" s="116"/>
      <c r="K401" s="118"/>
      <c r="L401" s="118"/>
      <c r="M401" s="118"/>
      <c r="N401" s="118"/>
      <c r="O401" s="116"/>
      <c r="P401" s="116"/>
      <c r="Q401" s="116"/>
      <c r="R401" s="112"/>
      <c r="S401" s="112"/>
      <c r="T401" s="123"/>
      <c r="U401" s="10"/>
      <c r="X401" s="112"/>
    </row>
    <row r="402" spans="1:27" ht="24" outlineLevel="4" x14ac:dyDescent="0.2">
      <c r="A402" s="2" t="s">
        <v>41</v>
      </c>
      <c r="B402" s="217"/>
      <c r="C402" s="218">
        <v>74</v>
      </c>
      <c r="D402" s="219" t="s">
        <v>242</v>
      </c>
      <c r="E402" s="220" t="s">
        <v>510</v>
      </c>
      <c r="F402" s="221" t="s">
        <v>511</v>
      </c>
      <c r="G402" s="219" t="s">
        <v>245</v>
      </c>
      <c r="H402" s="222">
        <v>12.2</v>
      </c>
      <c r="I402" s="223"/>
      <c r="J402" s="224">
        <f>H402*I402</f>
        <v>0</v>
      </c>
      <c r="K402" s="222">
        <v>4.4999999999999997E-3</v>
      </c>
      <c r="L402" s="222">
        <f>H402*K402</f>
        <v>5.489999999999999E-2</v>
      </c>
      <c r="M402" s="222"/>
      <c r="N402" s="222">
        <f>H402*M402</f>
        <v>0</v>
      </c>
      <c r="O402" s="224">
        <v>21</v>
      </c>
      <c r="P402" s="224">
        <f>J402*(O402/100)</f>
        <v>0</v>
      </c>
      <c r="Q402" s="224">
        <f>J402+P402</f>
        <v>0</v>
      </c>
      <c r="R402" s="220"/>
      <c r="S402" s="220" t="s">
        <v>246</v>
      </c>
      <c r="T402" s="225">
        <v>1</v>
      </c>
      <c r="U402" s="10"/>
      <c r="V402" s="10"/>
      <c r="W402" s="10"/>
      <c r="X402" s="112"/>
    </row>
    <row r="403" spans="1:27" outlineLevel="5" x14ac:dyDescent="0.2">
      <c r="A403" s="226" t="s">
        <v>37</v>
      </c>
      <c r="B403" s="227"/>
      <c r="C403" s="227"/>
      <c r="D403" s="228"/>
      <c r="E403" s="232" t="s">
        <v>0</v>
      </c>
      <c r="F403" s="253" t="s">
        <v>512</v>
      </c>
      <c r="G403" s="253"/>
      <c r="H403" s="254"/>
      <c r="I403" s="255"/>
      <c r="J403" s="256"/>
      <c r="K403" s="230"/>
      <c r="L403" s="230"/>
      <c r="M403" s="230"/>
      <c r="N403" s="230"/>
      <c r="O403" s="231"/>
      <c r="P403" s="231"/>
      <c r="Q403" s="231"/>
      <c r="R403" s="228"/>
      <c r="S403" s="228"/>
      <c r="T403" s="227"/>
      <c r="U403" s="7"/>
      <c r="V403" s="10"/>
      <c r="W403" s="10"/>
      <c r="X403" s="229" t="str">
        <f>F403</f>
        <v>Příprava podkladu povlakových podlah a stěn vyrovnání samonivelační stěrkou podlah pevnosti 30 MPa, tloušťky do 3 mm</v>
      </c>
      <c r="Y403" s="8"/>
      <c r="AA403" s="11"/>
    </row>
    <row r="404" spans="1:27" ht="7.5" customHeight="1" outlineLevel="5" x14ac:dyDescent="0.2">
      <c r="A404" s="13"/>
      <c r="B404" s="123"/>
      <c r="C404" s="123"/>
      <c r="D404" s="112"/>
      <c r="E404" s="112"/>
      <c r="F404" s="113"/>
      <c r="G404" s="112"/>
      <c r="H404" s="118"/>
      <c r="I404" s="180"/>
      <c r="J404" s="116"/>
      <c r="K404" s="118"/>
      <c r="L404" s="118"/>
      <c r="M404" s="118"/>
      <c r="N404" s="118"/>
      <c r="O404" s="116"/>
      <c r="P404" s="116"/>
      <c r="Q404" s="116"/>
      <c r="R404" s="112"/>
      <c r="S404" s="112"/>
      <c r="T404" s="123"/>
      <c r="U404" s="10"/>
      <c r="X404" s="112"/>
    </row>
    <row r="405" spans="1:27" outlineLevel="4" x14ac:dyDescent="0.2">
      <c r="A405" s="2" t="s">
        <v>41</v>
      </c>
      <c r="B405" s="217"/>
      <c r="C405" s="218">
        <v>75</v>
      </c>
      <c r="D405" s="219" t="s">
        <v>242</v>
      </c>
      <c r="E405" s="220" t="s">
        <v>507</v>
      </c>
      <c r="F405" s="221" t="s">
        <v>508</v>
      </c>
      <c r="G405" s="219" t="s">
        <v>245</v>
      </c>
      <c r="H405" s="222">
        <v>12.2</v>
      </c>
      <c r="I405" s="223"/>
      <c r="J405" s="224">
        <f>H405*I405</f>
        <v>0</v>
      </c>
      <c r="K405" s="222">
        <v>2.0000000000000001E-4</v>
      </c>
      <c r="L405" s="222">
        <f>H405*K405</f>
        <v>2.4399999999999999E-3</v>
      </c>
      <c r="M405" s="222"/>
      <c r="N405" s="222">
        <f>H405*M405</f>
        <v>0</v>
      </c>
      <c r="O405" s="224">
        <v>21</v>
      </c>
      <c r="P405" s="224">
        <f>J405*(O405/100)</f>
        <v>0</v>
      </c>
      <c r="Q405" s="224">
        <f>J405+P405</f>
        <v>0</v>
      </c>
      <c r="R405" s="220"/>
      <c r="S405" s="220" t="s">
        <v>246</v>
      </c>
      <c r="T405" s="225">
        <v>1</v>
      </c>
      <c r="U405" s="10"/>
      <c r="V405" s="10"/>
      <c r="W405" s="10"/>
      <c r="X405" s="112"/>
    </row>
    <row r="406" spans="1:27" outlineLevel="5" x14ac:dyDescent="0.2">
      <c r="A406" s="226" t="s">
        <v>37</v>
      </c>
      <c r="B406" s="227"/>
      <c r="C406" s="227"/>
      <c r="D406" s="228"/>
      <c r="E406" s="232" t="s">
        <v>0</v>
      </c>
      <c r="F406" s="253" t="s">
        <v>509</v>
      </c>
      <c r="G406" s="253"/>
      <c r="H406" s="254"/>
      <c r="I406" s="255"/>
      <c r="J406" s="256"/>
      <c r="K406" s="230"/>
      <c r="L406" s="230"/>
      <c r="M406" s="230"/>
      <c r="N406" s="230"/>
      <c r="O406" s="231"/>
      <c r="P406" s="231"/>
      <c r="Q406" s="231"/>
      <c r="R406" s="228"/>
      <c r="S406" s="228"/>
      <c r="T406" s="227"/>
      <c r="U406" s="7"/>
      <c r="V406" s="10"/>
      <c r="W406" s="10"/>
      <c r="X406" s="229" t="str">
        <f>F406</f>
        <v>Příprava podkladu povlakových podlah a stěn penetrace neředěná podlah</v>
      </c>
      <c r="Y406" s="8"/>
      <c r="AA406" s="11"/>
    </row>
    <row r="407" spans="1:27" ht="7.5" customHeight="1" outlineLevel="5" x14ac:dyDescent="0.2">
      <c r="A407" s="13"/>
      <c r="B407" s="123"/>
      <c r="C407" s="123"/>
      <c r="D407" s="112"/>
      <c r="E407" s="112"/>
      <c r="F407" s="113"/>
      <c r="G407" s="112"/>
      <c r="H407" s="118"/>
      <c r="I407" s="180"/>
      <c r="J407" s="116"/>
      <c r="K407" s="118"/>
      <c r="L407" s="118"/>
      <c r="M407" s="118"/>
      <c r="N407" s="118"/>
      <c r="O407" s="116"/>
      <c r="P407" s="116"/>
      <c r="Q407" s="116"/>
      <c r="R407" s="112"/>
      <c r="S407" s="112"/>
      <c r="T407" s="123"/>
      <c r="U407" s="10"/>
      <c r="X407" s="112"/>
    </row>
    <row r="408" spans="1:27" outlineLevel="4" x14ac:dyDescent="0.2">
      <c r="A408" s="2" t="s">
        <v>41</v>
      </c>
      <c r="B408" s="217"/>
      <c r="C408" s="218">
        <v>76</v>
      </c>
      <c r="D408" s="219" t="s">
        <v>242</v>
      </c>
      <c r="E408" s="220" t="s">
        <v>513</v>
      </c>
      <c r="F408" s="221" t="s">
        <v>514</v>
      </c>
      <c r="G408" s="219" t="s">
        <v>245</v>
      </c>
      <c r="H408" s="222">
        <v>6.1</v>
      </c>
      <c r="I408" s="223"/>
      <c r="J408" s="224">
        <f>H408*I408</f>
        <v>0</v>
      </c>
      <c r="K408" s="222">
        <v>4.0000000000000002E-4</v>
      </c>
      <c r="L408" s="222">
        <f>H408*K408</f>
        <v>2.4399999999999999E-3</v>
      </c>
      <c r="M408" s="222"/>
      <c r="N408" s="222">
        <f>H408*M408</f>
        <v>0</v>
      </c>
      <c r="O408" s="224">
        <v>21</v>
      </c>
      <c r="P408" s="224">
        <f>J408*(O408/100)</f>
        <v>0</v>
      </c>
      <c r="Q408" s="224">
        <f>J408+P408</f>
        <v>0</v>
      </c>
      <c r="R408" s="220"/>
      <c r="S408" s="220" t="s">
        <v>246</v>
      </c>
      <c r="T408" s="225">
        <v>1</v>
      </c>
      <c r="U408" s="10"/>
      <c r="V408" s="10"/>
      <c r="W408" s="10"/>
      <c r="X408" s="112"/>
    </row>
    <row r="409" spans="1:27" outlineLevel="5" x14ac:dyDescent="0.2">
      <c r="A409" s="226" t="s">
        <v>37</v>
      </c>
      <c r="B409" s="227"/>
      <c r="C409" s="227"/>
      <c r="D409" s="228"/>
      <c r="E409" s="232" t="s">
        <v>0</v>
      </c>
      <c r="F409" s="253" t="s">
        <v>515</v>
      </c>
      <c r="G409" s="253"/>
      <c r="H409" s="254"/>
      <c r="I409" s="255"/>
      <c r="J409" s="256"/>
      <c r="K409" s="230"/>
      <c r="L409" s="230"/>
      <c r="M409" s="230"/>
      <c r="N409" s="230"/>
      <c r="O409" s="231"/>
      <c r="P409" s="231"/>
      <c r="Q409" s="231"/>
      <c r="R409" s="228"/>
      <c r="S409" s="228"/>
      <c r="T409" s="227"/>
      <c r="U409" s="7"/>
      <c r="V409" s="10"/>
      <c r="W409" s="10"/>
      <c r="X409" s="229" t="str">
        <f>F409</f>
        <v>Montáž podlahovin z PVC lepením lepidlem pro elektrostaticky vodivé podlahoviny z pásů</v>
      </c>
      <c r="Y409" s="8"/>
      <c r="AA409" s="11"/>
    </row>
    <row r="410" spans="1:27" ht="7.5" customHeight="1" outlineLevel="5" x14ac:dyDescent="0.2">
      <c r="A410" s="13"/>
      <c r="B410" s="123"/>
      <c r="C410" s="123"/>
      <c r="D410" s="112"/>
      <c r="E410" s="112"/>
      <c r="F410" s="113"/>
      <c r="G410" s="112"/>
      <c r="H410" s="118"/>
      <c r="I410" s="180"/>
      <c r="J410" s="116"/>
      <c r="K410" s="118"/>
      <c r="L410" s="118"/>
      <c r="M410" s="118"/>
      <c r="N410" s="118"/>
      <c r="O410" s="116"/>
      <c r="P410" s="116"/>
      <c r="Q410" s="116"/>
      <c r="R410" s="112"/>
      <c r="S410" s="112"/>
      <c r="T410" s="123"/>
      <c r="U410" s="10"/>
      <c r="X410" s="112"/>
    </row>
    <row r="411" spans="1:27" outlineLevel="5" x14ac:dyDescent="0.2">
      <c r="A411" s="233" t="s">
        <v>38</v>
      </c>
      <c r="B411" s="234"/>
      <c r="C411" s="234"/>
      <c r="D411" s="235"/>
      <c r="E411" s="241" t="s">
        <v>1</v>
      </c>
      <c r="F411" s="236" t="s">
        <v>248</v>
      </c>
      <c r="G411" s="235"/>
      <c r="H411" s="237">
        <v>0</v>
      </c>
      <c r="I411" s="238"/>
      <c r="J411" s="239"/>
      <c r="K411" s="240"/>
      <c r="L411" s="240"/>
      <c r="M411" s="240"/>
      <c r="N411" s="240"/>
      <c r="O411" s="239"/>
      <c r="P411" s="239"/>
      <c r="Q411" s="239"/>
      <c r="R411" s="235"/>
      <c r="S411" s="235"/>
      <c r="T411" s="234"/>
      <c r="U411" s="7"/>
      <c r="V411" s="10"/>
      <c r="W411" s="10"/>
      <c r="X411" s="112"/>
    </row>
    <row r="412" spans="1:27" outlineLevel="5" x14ac:dyDescent="0.2">
      <c r="A412" s="233" t="s">
        <v>38</v>
      </c>
      <c r="B412" s="234"/>
      <c r="C412" s="234"/>
      <c r="D412" s="235"/>
      <c r="E412" s="241"/>
      <c r="F412" s="236" t="s">
        <v>503</v>
      </c>
      <c r="G412" s="235"/>
      <c r="H412" s="237">
        <v>6.1</v>
      </c>
      <c r="I412" s="238"/>
      <c r="J412" s="239"/>
      <c r="K412" s="240"/>
      <c r="L412" s="240"/>
      <c r="M412" s="240"/>
      <c r="N412" s="240"/>
      <c r="O412" s="239"/>
      <c r="P412" s="239"/>
      <c r="Q412" s="239"/>
      <c r="R412" s="235"/>
      <c r="S412" s="235"/>
      <c r="T412" s="234"/>
      <c r="U412" s="7"/>
      <c r="V412" s="10"/>
      <c r="W412" s="10"/>
      <c r="X412" s="112"/>
    </row>
    <row r="413" spans="1:27" ht="7.5" customHeight="1" outlineLevel="5" x14ac:dyDescent="0.2">
      <c r="B413" s="123"/>
      <c r="C413" s="125"/>
      <c r="D413" s="112"/>
      <c r="E413" s="112"/>
      <c r="F413" s="179"/>
      <c r="G413" s="112"/>
      <c r="H413" s="118"/>
      <c r="I413" s="180"/>
      <c r="J413" s="116"/>
      <c r="K413" s="118"/>
      <c r="L413" s="118"/>
      <c r="M413" s="118"/>
      <c r="N413" s="118"/>
      <c r="O413" s="116"/>
      <c r="P413" s="116"/>
      <c r="Q413" s="116"/>
      <c r="R413" s="112"/>
      <c r="S413" s="112"/>
      <c r="T413" s="123"/>
      <c r="U413" s="10"/>
      <c r="X413" s="112"/>
    </row>
    <row r="414" spans="1:27" ht="24" outlineLevel="4" x14ac:dyDescent="0.2">
      <c r="A414" s="2" t="s">
        <v>41</v>
      </c>
      <c r="B414" s="217"/>
      <c r="C414" s="218">
        <v>77</v>
      </c>
      <c r="D414" s="219" t="s">
        <v>282</v>
      </c>
      <c r="E414" s="220" t="s">
        <v>516</v>
      </c>
      <c r="F414" s="221" t="s">
        <v>517</v>
      </c>
      <c r="G414" s="219" t="s">
        <v>245</v>
      </c>
      <c r="H414" s="222">
        <v>6.71</v>
      </c>
      <c r="I414" s="223"/>
      <c r="J414" s="224">
        <f>H414*I414</f>
        <v>0</v>
      </c>
      <c r="K414" s="222">
        <v>2.5999999999999999E-3</v>
      </c>
      <c r="L414" s="222">
        <f>H414*K414</f>
        <v>1.7446E-2</v>
      </c>
      <c r="M414" s="222"/>
      <c r="N414" s="222">
        <f>H414*M414</f>
        <v>0</v>
      </c>
      <c r="O414" s="224">
        <v>21</v>
      </c>
      <c r="P414" s="224">
        <f>J414*(O414/100)</f>
        <v>0</v>
      </c>
      <c r="Q414" s="224">
        <f>J414+P414</f>
        <v>0</v>
      </c>
      <c r="R414" s="220"/>
      <c r="S414" s="220" t="s">
        <v>246</v>
      </c>
      <c r="T414" s="225">
        <v>1</v>
      </c>
      <c r="U414" s="10"/>
      <c r="V414" s="10"/>
      <c r="W414" s="10"/>
      <c r="X414" s="112"/>
    </row>
    <row r="415" spans="1:27" outlineLevel="5" x14ac:dyDescent="0.2">
      <c r="A415" s="226" t="s">
        <v>37</v>
      </c>
      <c r="B415" s="227"/>
      <c r="C415" s="227"/>
      <c r="D415" s="228"/>
      <c r="E415" s="232" t="s">
        <v>0</v>
      </c>
      <c r="F415" s="253" t="s">
        <v>67</v>
      </c>
      <c r="G415" s="253"/>
      <c r="H415" s="254"/>
      <c r="I415" s="255"/>
      <c r="J415" s="256"/>
      <c r="K415" s="230"/>
      <c r="L415" s="230"/>
      <c r="M415" s="230"/>
      <c r="N415" s="230"/>
      <c r="O415" s="231"/>
      <c r="P415" s="231"/>
      <c r="Q415" s="231"/>
      <c r="R415" s="228"/>
      <c r="S415" s="228"/>
      <c r="T415" s="227"/>
      <c r="U415" s="7"/>
      <c r="V415" s="10"/>
      <c r="W415" s="10"/>
      <c r="X415" s="229" t="str">
        <f>F415</f>
        <v>---</v>
      </c>
      <c r="Y415" s="8"/>
      <c r="AA415" s="11"/>
    </row>
    <row r="416" spans="1:27" ht="7.5" customHeight="1" outlineLevel="5" x14ac:dyDescent="0.2">
      <c r="A416" s="13"/>
      <c r="B416" s="123"/>
      <c r="C416" s="123"/>
      <c r="D416" s="112"/>
      <c r="E416" s="112"/>
      <c r="F416" s="113"/>
      <c r="G416" s="112"/>
      <c r="H416" s="118"/>
      <c r="I416" s="180"/>
      <c r="J416" s="116"/>
      <c r="K416" s="118"/>
      <c r="L416" s="118"/>
      <c r="M416" s="118"/>
      <c r="N416" s="118"/>
      <c r="O416" s="116"/>
      <c r="P416" s="116"/>
      <c r="Q416" s="116"/>
      <c r="R416" s="112"/>
      <c r="S416" s="112"/>
      <c r="T416" s="123"/>
      <c r="U416" s="10"/>
      <c r="X416" s="112"/>
    </row>
    <row r="417" spans="1:27" outlineLevel="5" x14ac:dyDescent="0.2">
      <c r="A417" s="226" t="s">
        <v>38</v>
      </c>
      <c r="B417" s="227"/>
      <c r="C417" s="227"/>
      <c r="D417" s="228"/>
      <c r="E417" s="232" t="s">
        <v>24</v>
      </c>
      <c r="F417" s="244">
        <v>10</v>
      </c>
      <c r="G417" s="228"/>
      <c r="H417" s="242">
        <v>0.61</v>
      </c>
      <c r="I417" s="243"/>
      <c r="J417" s="231"/>
      <c r="K417" s="230"/>
      <c r="L417" s="230"/>
      <c r="M417" s="230"/>
      <c r="N417" s="230"/>
      <c r="O417" s="231"/>
      <c r="P417" s="231"/>
      <c r="Q417" s="231"/>
      <c r="R417" s="228"/>
      <c r="S417" s="228"/>
      <c r="T417" s="227"/>
      <c r="U417" s="7"/>
      <c r="V417" s="10"/>
      <c r="W417" s="10"/>
      <c r="X417" s="112"/>
    </row>
    <row r="418" spans="1:27" ht="7.5" customHeight="1" outlineLevel="5" x14ac:dyDescent="0.2">
      <c r="B418" s="123"/>
      <c r="C418" s="125"/>
      <c r="D418" s="112"/>
      <c r="E418" s="112"/>
      <c r="F418" s="179"/>
      <c r="G418" s="112"/>
      <c r="H418" s="118"/>
      <c r="I418" s="180"/>
      <c r="J418" s="116"/>
      <c r="K418" s="118"/>
      <c r="L418" s="118"/>
      <c r="M418" s="118"/>
      <c r="N418" s="118"/>
      <c r="O418" s="116"/>
      <c r="P418" s="116"/>
      <c r="Q418" s="116"/>
      <c r="R418" s="112"/>
      <c r="S418" s="112"/>
      <c r="T418" s="123"/>
      <c r="U418" s="10"/>
      <c r="X418" s="112"/>
    </row>
    <row r="419" spans="1:27" outlineLevel="4" x14ac:dyDescent="0.2">
      <c r="A419" s="2" t="s">
        <v>41</v>
      </c>
      <c r="B419" s="217"/>
      <c r="C419" s="218">
        <v>78</v>
      </c>
      <c r="D419" s="219" t="s">
        <v>242</v>
      </c>
      <c r="E419" s="220" t="s">
        <v>518</v>
      </c>
      <c r="F419" s="221" t="s">
        <v>519</v>
      </c>
      <c r="G419" s="219" t="s">
        <v>245</v>
      </c>
      <c r="H419" s="222">
        <v>6.1</v>
      </c>
      <c r="I419" s="223"/>
      <c r="J419" s="224">
        <f>H419*I419</f>
        <v>0</v>
      </c>
      <c r="K419" s="222">
        <v>2.9999999999999997E-4</v>
      </c>
      <c r="L419" s="222">
        <f>H419*K419</f>
        <v>1.8299999999999998E-3</v>
      </c>
      <c r="M419" s="222"/>
      <c r="N419" s="222">
        <f>H419*M419</f>
        <v>0</v>
      </c>
      <c r="O419" s="224">
        <v>21</v>
      </c>
      <c r="P419" s="224">
        <f>J419*(O419/100)</f>
        <v>0</v>
      </c>
      <c r="Q419" s="224">
        <f>J419+P419</f>
        <v>0</v>
      </c>
      <c r="R419" s="220"/>
      <c r="S419" s="220" t="s">
        <v>246</v>
      </c>
      <c r="T419" s="225">
        <v>1</v>
      </c>
      <c r="U419" s="10"/>
      <c r="V419" s="10"/>
      <c r="W419" s="10"/>
      <c r="X419" s="112"/>
    </row>
    <row r="420" spans="1:27" outlineLevel="5" x14ac:dyDescent="0.2">
      <c r="A420" s="226" t="s">
        <v>37</v>
      </c>
      <c r="B420" s="227"/>
      <c r="C420" s="227"/>
      <c r="D420" s="228"/>
      <c r="E420" s="232" t="s">
        <v>0</v>
      </c>
      <c r="F420" s="253" t="s">
        <v>520</v>
      </c>
      <c r="G420" s="253"/>
      <c r="H420" s="254"/>
      <c r="I420" s="255"/>
      <c r="J420" s="256"/>
      <c r="K420" s="230"/>
      <c r="L420" s="230"/>
      <c r="M420" s="230"/>
      <c r="N420" s="230"/>
      <c r="O420" s="231"/>
      <c r="P420" s="231"/>
      <c r="Q420" s="231"/>
      <c r="R420" s="228"/>
      <c r="S420" s="228"/>
      <c r="T420" s="227"/>
      <c r="U420" s="7"/>
      <c r="V420" s="10"/>
      <c r="W420" s="10"/>
      <c r="X420" s="229" t="str">
        <f>F420</f>
        <v>Montáž podlahovin z PVC lepením standardním lepidlem z pásů</v>
      </c>
      <c r="Y420" s="8"/>
      <c r="AA420" s="11"/>
    </row>
    <row r="421" spans="1:27" ht="7.5" customHeight="1" outlineLevel="5" x14ac:dyDescent="0.2">
      <c r="A421" s="13"/>
      <c r="B421" s="123"/>
      <c r="C421" s="123"/>
      <c r="D421" s="112"/>
      <c r="E421" s="112"/>
      <c r="F421" s="113"/>
      <c r="G421" s="112"/>
      <c r="H421" s="118"/>
      <c r="I421" s="180"/>
      <c r="J421" s="116"/>
      <c r="K421" s="118"/>
      <c r="L421" s="118"/>
      <c r="M421" s="118"/>
      <c r="N421" s="118"/>
      <c r="O421" s="116"/>
      <c r="P421" s="116"/>
      <c r="Q421" s="116"/>
      <c r="R421" s="112"/>
      <c r="S421" s="112"/>
      <c r="T421" s="123"/>
      <c r="U421" s="10"/>
      <c r="X421" s="112"/>
    </row>
    <row r="422" spans="1:27" outlineLevel="5" x14ac:dyDescent="0.2">
      <c r="A422" s="233" t="s">
        <v>38</v>
      </c>
      <c r="B422" s="234"/>
      <c r="C422" s="234"/>
      <c r="D422" s="235"/>
      <c r="E422" s="241" t="s">
        <v>1</v>
      </c>
      <c r="F422" s="236" t="s">
        <v>248</v>
      </c>
      <c r="G422" s="235"/>
      <c r="H422" s="237">
        <v>0</v>
      </c>
      <c r="I422" s="238"/>
      <c r="J422" s="239"/>
      <c r="K422" s="240"/>
      <c r="L422" s="240"/>
      <c r="M422" s="240"/>
      <c r="N422" s="240"/>
      <c r="O422" s="239"/>
      <c r="P422" s="239"/>
      <c r="Q422" s="239"/>
      <c r="R422" s="235"/>
      <c r="S422" s="235"/>
      <c r="T422" s="234"/>
      <c r="U422" s="7"/>
      <c r="V422" s="10"/>
      <c r="W422" s="10"/>
      <c r="X422" s="112"/>
    </row>
    <row r="423" spans="1:27" outlineLevel="5" x14ac:dyDescent="0.2">
      <c r="A423" s="233" t="s">
        <v>38</v>
      </c>
      <c r="B423" s="234"/>
      <c r="C423" s="234"/>
      <c r="D423" s="235"/>
      <c r="E423" s="241"/>
      <c r="F423" s="236" t="s">
        <v>502</v>
      </c>
      <c r="G423" s="235"/>
      <c r="H423" s="237">
        <v>6.1</v>
      </c>
      <c r="I423" s="238"/>
      <c r="J423" s="239"/>
      <c r="K423" s="240"/>
      <c r="L423" s="240"/>
      <c r="M423" s="240"/>
      <c r="N423" s="240"/>
      <c r="O423" s="239"/>
      <c r="P423" s="239"/>
      <c r="Q423" s="239"/>
      <c r="R423" s="235"/>
      <c r="S423" s="235"/>
      <c r="T423" s="234"/>
      <c r="U423" s="7"/>
      <c r="V423" s="10"/>
      <c r="W423" s="10"/>
      <c r="X423" s="112"/>
    </row>
    <row r="424" spans="1:27" ht="7.5" customHeight="1" outlineLevel="5" x14ac:dyDescent="0.2">
      <c r="B424" s="123"/>
      <c r="C424" s="125"/>
      <c r="D424" s="112"/>
      <c r="E424" s="112"/>
      <c r="F424" s="179"/>
      <c r="G424" s="112"/>
      <c r="H424" s="118"/>
      <c r="I424" s="180"/>
      <c r="J424" s="116"/>
      <c r="K424" s="118"/>
      <c r="L424" s="118"/>
      <c r="M424" s="118"/>
      <c r="N424" s="118"/>
      <c r="O424" s="116"/>
      <c r="P424" s="116"/>
      <c r="Q424" s="116"/>
      <c r="R424" s="112"/>
      <c r="S424" s="112"/>
      <c r="T424" s="123"/>
      <c r="U424" s="10"/>
      <c r="X424" s="112"/>
    </row>
    <row r="425" spans="1:27" ht="24" outlineLevel="4" x14ac:dyDescent="0.2">
      <c r="A425" s="2" t="s">
        <v>41</v>
      </c>
      <c r="B425" s="217"/>
      <c r="C425" s="218">
        <v>79</v>
      </c>
      <c r="D425" s="219" t="s">
        <v>282</v>
      </c>
      <c r="E425" s="220" t="s">
        <v>521</v>
      </c>
      <c r="F425" s="221" t="s">
        <v>522</v>
      </c>
      <c r="G425" s="219" t="s">
        <v>245</v>
      </c>
      <c r="H425" s="222">
        <v>6.71</v>
      </c>
      <c r="I425" s="223"/>
      <c r="J425" s="224">
        <f>H425*I425</f>
        <v>0</v>
      </c>
      <c r="K425" s="222">
        <v>2.4599999999999999E-3</v>
      </c>
      <c r="L425" s="222">
        <f>H425*K425</f>
        <v>1.65066E-2</v>
      </c>
      <c r="M425" s="222"/>
      <c r="N425" s="222">
        <f>H425*M425</f>
        <v>0</v>
      </c>
      <c r="O425" s="224">
        <v>21</v>
      </c>
      <c r="P425" s="224">
        <f>J425*(O425/100)</f>
        <v>0</v>
      </c>
      <c r="Q425" s="224">
        <f>J425+P425</f>
        <v>0</v>
      </c>
      <c r="R425" s="220"/>
      <c r="S425" s="220" t="s">
        <v>246</v>
      </c>
      <c r="T425" s="225">
        <v>1</v>
      </c>
      <c r="U425" s="10"/>
      <c r="V425" s="10"/>
      <c r="W425" s="10"/>
      <c r="X425" s="112"/>
    </row>
    <row r="426" spans="1:27" outlineLevel="5" x14ac:dyDescent="0.2">
      <c r="A426" s="226" t="s">
        <v>37</v>
      </c>
      <c r="B426" s="227"/>
      <c r="C426" s="227"/>
      <c r="D426" s="228"/>
      <c r="E426" s="232" t="s">
        <v>0</v>
      </c>
      <c r="F426" s="253" t="s">
        <v>67</v>
      </c>
      <c r="G426" s="253"/>
      <c r="H426" s="254"/>
      <c r="I426" s="255"/>
      <c r="J426" s="256"/>
      <c r="K426" s="230"/>
      <c r="L426" s="230"/>
      <c r="M426" s="230"/>
      <c r="N426" s="230"/>
      <c r="O426" s="231"/>
      <c r="P426" s="231"/>
      <c r="Q426" s="231"/>
      <c r="R426" s="228"/>
      <c r="S426" s="228"/>
      <c r="T426" s="227"/>
      <c r="U426" s="7"/>
      <c r="V426" s="10"/>
      <c r="W426" s="10"/>
      <c r="X426" s="229" t="str">
        <f>F426</f>
        <v>---</v>
      </c>
      <c r="Y426" s="8"/>
      <c r="AA426" s="11"/>
    </row>
    <row r="427" spans="1:27" ht="7.5" customHeight="1" outlineLevel="5" x14ac:dyDescent="0.2">
      <c r="A427" s="13"/>
      <c r="B427" s="123"/>
      <c r="C427" s="123"/>
      <c r="D427" s="112"/>
      <c r="E427" s="112"/>
      <c r="F427" s="113"/>
      <c r="G427" s="112"/>
      <c r="H427" s="118"/>
      <c r="I427" s="180"/>
      <c r="J427" s="116"/>
      <c r="K427" s="118"/>
      <c r="L427" s="118"/>
      <c r="M427" s="118"/>
      <c r="N427" s="118"/>
      <c r="O427" s="116"/>
      <c r="P427" s="116"/>
      <c r="Q427" s="116"/>
      <c r="R427" s="112"/>
      <c r="S427" s="112"/>
      <c r="T427" s="123"/>
      <c r="U427" s="10"/>
      <c r="X427" s="112"/>
    </row>
    <row r="428" spans="1:27" outlineLevel="5" x14ac:dyDescent="0.2">
      <c r="A428" s="226" t="s">
        <v>38</v>
      </c>
      <c r="B428" s="227"/>
      <c r="C428" s="227"/>
      <c r="D428" s="228"/>
      <c r="E428" s="232" t="s">
        <v>24</v>
      </c>
      <c r="F428" s="244">
        <v>10</v>
      </c>
      <c r="G428" s="228"/>
      <c r="H428" s="242">
        <v>0.61</v>
      </c>
      <c r="I428" s="243"/>
      <c r="J428" s="231"/>
      <c r="K428" s="230"/>
      <c r="L428" s="230"/>
      <c r="M428" s="230"/>
      <c r="N428" s="230"/>
      <c r="O428" s="231"/>
      <c r="P428" s="231"/>
      <c r="Q428" s="231"/>
      <c r="R428" s="228"/>
      <c r="S428" s="228"/>
      <c r="T428" s="227"/>
      <c r="U428" s="7"/>
      <c r="V428" s="10"/>
      <c r="W428" s="10"/>
      <c r="X428" s="112"/>
    </row>
    <row r="429" spans="1:27" ht="7.5" customHeight="1" outlineLevel="5" x14ac:dyDescent="0.2">
      <c r="B429" s="123"/>
      <c r="C429" s="125"/>
      <c r="D429" s="112"/>
      <c r="E429" s="112"/>
      <c r="F429" s="179"/>
      <c r="G429" s="112"/>
      <c r="H429" s="118"/>
      <c r="I429" s="180"/>
      <c r="J429" s="116"/>
      <c r="K429" s="118"/>
      <c r="L429" s="118"/>
      <c r="M429" s="118"/>
      <c r="N429" s="118"/>
      <c r="O429" s="116"/>
      <c r="P429" s="116"/>
      <c r="Q429" s="116"/>
      <c r="R429" s="112"/>
      <c r="S429" s="112"/>
      <c r="T429" s="123"/>
      <c r="U429" s="10"/>
      <c r="X429" s="112"/>
    </row>
    <row r="430" spans="1:27" outlineLevel="4" x14ac:dyDescent="0.2">
      <c r="A430" s="2" t="s">
        <v>41</v>
      </c>
      <c r="B430" s="217"/>
      <c r="C430" s="218">
        <v>80</v>
      </c>
      <c r="D430" s="219" t="s">
        <v>242</v>
      </c>
      <c r="E430" s="220" t="s">
        <v>523</v>
      </c>
      <c r="F430" s="221" t="s">
        <v>524</v>
      </c>
      <c r="G430" s="219" t="s">
        <v>298</v>
      </c>
      <c r="H430" s="222">
        <v>22.619999999999997</v>
      </c>
      <c r="I430" s="223"/>
      <c r="J430" s="224">
        <f>H430*I430</f>
        <v>0</v>
      </c>
      <c r="K430" s="222">
        <v>1.0000000000000001E-5</v>
      </c>
      <c r="L430" s="222">
        <f>H430*K430</f>
        <v>2.262E-4</v>
      </c>
      <c r="M430" s="222"/>
      <c r="N430" s="222">
        <f>H430*M430</f>
        <v>0</v>
      </c>
      <c r="O430" s="224">
        <v>21</v>
      </c>
      <c r="P430" s="224">
        <f>J430*(O430/100)</f>
        <v>0</v>
      </c>
      <c r="Q430" s="224">
        <f>J430+P430</f>
        <v>0</v>
      </c>
      <c r="R430" s="220"/>
      <c r="S430" s="220" t="s">
        <v>246</v>
      </c>
      <c r="T430" s="225">
        <v>1</v>
      </c>
      <c r="U430" s="10"/>
      <c r="V430" s="10"/>
      <c r="W430" s="10"/>
      <c r="X430" s="112"/>
    </row>
    <row r="431" spans="1:27" outlineLevel="5" x14ac:dyDescent="0.2">
      <c r="A431" s="226" t="s">
        <v>37</v>
      </c>
      <c r="B431" s="227"/>
      <c r="C431" s="227"/>
      <c r="D431" s="228"/>
      <c r="E431" s="232" t="s">
        <v>0</v>
      </c>
      <c r="F431" s="253" t="s">
        <v>525</v>
      </c>
      <c r="G431" s="253"/>
      <c r="H431" s="254"/>
      <c r="I431" s="255"/>
      <c r="J431" s="256"/>
      <c r="K431" s="230"/>
      <c r="L431" s="230"/>
      <c r="M431" s="230"/>
      <c r="N431" s="230"/>
      <c r="O431" s="231"/>
      <c r="P431" s="231"/>
      <c r="Q431" s="231"/>
      <c r="R431" s="228"/>
      <c r="S431" s="228"/>
      <c r="T431" s="227"/>
      <c r="U431" s="7"/>
      <c r="V431" s="10"/>
      <c r="W431" s="10"/>
      <c r="X431" s="229" t="str">
        <f>F431</f>
        <v>Montáž lišt obvodových lepených</v>
      </c>
      <c r="Y431" s="8"/>
      <c r="AA431" s="11"/>
    </row>
    <row r="432" spans="1:27" ht="7.5" customHeight="1" outlineLevel="5" x14ac:dyDescent="0.2">
      <c r="A432" s="13"/>
      <c r="B432" s="123"/>
      <c r="C432" s="123"/>
      <c r="D432" s="112"/>
      <c r="E432" s="112"/>
      <c r="F432" s="113"/>
      <c r="G432" s="112"/>
      <c r="H432" s="118"/>
      <c r="I432" s="180"/>
      <c r="J432" s="116"/>
      <c r="K432" s="118"/>
      <c r="L432" s="118"/>
      <c r="M432" s="118"/>
      <c r="N432" s="118"/>
      <c r="O432" s="116"/>
      <c r="P432" s="116"/>
      <c r="Q432" s="116"/>
      <c r="R432" s="112"/>
      <c r="S432" s="112"/>
      <c r="T432" s="123"/>
      <c r="U432" s="10"/>
      <c r="X432" s="112"/>
    </row>
    <row r="433" spans="1:27" outlineLevel="5" x14ac:dyDescent="0.2">
      <c r="A433" s="233" t="s">
        <v>38</v>
      </c>
      <c r="B433" s="234"/>
      <c r="C433" s="234"/>
      <c r="D433" s="235"/>
      <c r="E433" s="241" t="s">
        <v>1</v>
      </c>
      <c r="F433" s="236" t="s">
        <v>248</v>
      </c>
      <c r="G433" s="235"/>
      <c r="H433" s="237">
        <v>0</v>
      </c>
      <c r="I433" s="238"/>
      <c r="J433" s="239"/>
      <c r="K433" s="240"/>
      <c r="L433" s="240"/>
      <c r="M433" s="240"/>
      <c r="N433" s="240"/>
      <c r="O433" s="239"/>
      <c r="P433" s="239"/>
      <c r="Q433" s="239"/>
      <c r="R433" s="235"/>
      <c r="S433" s="235"/>
      <c r="T433" s="234"/>
      <c r="U433" s="7"/>
      <c r="V433" s="10"/>
      <c r="W433" s="10"/>
      <c r="X433" s="112"/>
    </row>
    <row r="434" spans="1:27" outlineLevel="5" x14ac:dyDescent="0.2">
      <c r="A434" s="233" t="s">
        <v>38</v>
      </c>
      <c r="B434" s="234"/>
      <c r="C434" s="234"/>
      <c r="D434" s="235"/>
      <c r="E434" s="241"/>
      <c r="F434" s="236" t="s">
        <v>526</v>
      </c>
      <c r="G434" s="235"/>
      <c r="H434" s="237">
        <v>11.52</v>
      </c>
      <c r="I434" s="238"/>
      <c r="J434" s="239"/>
      <c r="K434" s="240"/>
      <c r="L434" s="240"/>
      <c r="M434" s="240"/>
      <c r="N434" s="240"/>
      <c r="O434" s="239"/>
      <c r="P434" s="239"/>
      <c r="Q434" s="239"/>
      <c r="R434" s="235"/>
      <c r="S434" s="235"/>
      <c r="T434" s="234"/>
      <c r="U434" s="7"/>
      <c r="V434" s="10"/>
      <c r="W434" s="10"/>
      <c r="X434" s="112"/>
    </row>
    <row r="435" spans="1:27" outlineLevel="5" x14ac:dyDescent="0.2">
      <c r="A435" s="233" t="s">
        <v>38</v>
      </c>
      <c r="B435" s="234"/>
      <c r="C435" s="234"/>
      <c r="D435" s="235"/>
      <c r="E435" s="241"/>
      <c r="F435" s="236" t="s">
        <v>527</v>
      </c>
      <c r="G435" s="235"/>
      <c r="H435" s="237">
        <v>11.1</v>
      </c>
      <c r="I435" s="238"/>
      <c r="J435" s="239"/>
      <c r="K435" s="240"/>
      <c r="L435" s="240"/>
      <c r="M435" s="240"/>
      <c r="N435" s="240"/>
      <c r="O435" s="239"/>
      <c r="P435" s="239"/>
      <c r="Q435" s="239"/>
      <c r="R435" s="235"/>
      <c r="S435" s="235"/>
      <c r="T435" s="234"/>
      <c r="U435" s="7"/>
      <c r="V435" s="10"/>
      <c r="W435" s="10"/>
      <c r="X435" s="112"/>
    </row>
    <row r="436" spans="1:27" ht="7.5" customHeight="1" outlineLevel="5" x14ac:dyDescent="0.2">
      <c r="B436" s="123"/>
      <c r="C436" s="125"/>
      <c r="D436" s="112"/>
      <c r="E436" s="112"/>
      <c r="F436" s="179"/>
      <c r="G436" s="112"/>
      <c r="H436" s="118"/>
      <c r="I436" s="180"/>
      <c r="J436" s="116"/>
      <c r="K436" s="118"/>
      <c r="L436" s="118"/>
      <c r="M436" s="118"/>
      <c r="N436" s="118"/>
      <c r="O436" s="116"/>
      <c r="P436" s="116"/>
      <c r="Q436" s="116"/>
      <c r="R436" s="112"/>
      <c r="S436" s="112"/>
      <c r="T436" s="123"/>
      <c r="U436" s="10"/>
      <c r="X436" s="112"/>
    </row>
    <row r="437" spans="1:27" outlineLevel="4" x14ac:dyDescent="0.2">
      <c r="A437" s="2" t="s">
        <v>41</v>
      </c>
      <c r="B437" s="217"/>
      <c r="C437" s="218">
        <v>81</v>
      </c>
      <c r="D437" s="219" t="s">
        <v>282</v>
      </c>
      <c r="E437" s="220" t="s">
        <v>528</v>
      </c>
      <c r="F437" s="221" t="s">
        <v>529</v>
      </c>
      <c r="G437" s="219" t="s">
        <v>298</v>
      </c>
      <c r="H437" s="222">
        <v>23.072400000000002</v>
      </c>
      <c r="I437" s="223"/>
      <c r="J437" s="224">
        <f>H437*I437</f>
        <v>0</v>
      </c>
      <c r="K437" s="222">
        <v>3.5E-4</v>
      </c>
      <c r="L437" s="222">
        <f>H437*K437</f>
        <v>8.0753400000000003E-3</v>
      </c>
      <c r="M437" s="222"/>
      <c r="N437" s="222">
        <f>H437*M437</f>
        <v>0</v>
      </c>
      <c r="O437" s="224">
        <v>21</v>
      </c>
      <c r="P437" s="224">
        <f>J437*(O437/100)</f>
        <v>0</v>
      </c>
      <c r="Q437" s="224">
        <f>J437+P437</f>
        <v>0</v>
      </c>
      <c r="R437" s="220"/>
      <c r="S437" s="220" t="s">
        <v>246</v>
      </c>
      <c r="T437" s="225">
        <v>1</v>
      </c>
      <c r="U437" s="10"/>
      <c r="V437" s="10"/>
      <c r="W437" s="10"/>
      <c r="X437" s="112"/>
    </row>
    <row r="438" spans="1:27" outlineLevel="5" x14ac:dyDescent="0.2">
      <c r="A438" s="226" t="s">
        <v>37</v>
      </c>
      <c r="B438" s="227"/>
      <c r="C438" s="227"/>
      <c r="D438" s="228"/>
      <c r="E438" s="232" t="s">
        <v>0</v>
      </c>
      <c r="F438" s="253" t="s">
        <v>67</v>
      </c>
      <c r="G438" s="253"/>
      <c r="H438" s="254"/>
      <c r="I438" s="255"/>
      <c r="J438" s="256"/>
      <c r="K438" s="230"/>
      <c r="L438" s="230"/>
      <c r="M438" s="230"/>
      <c r="N438" s="230"/>
      <c r="O438" s="231"/>
      <c r="P438" s="231"/>
      <c r="Q438" s="231"/>
      <c r="R438" s="228"/>
      <c r="S438" s="228"/>
      <c r="T438" s="227"/>
      <c r="U438" s="7"/>
      <c r="V438" s="10"/>
      <c r="W438" s="10"/>
      <c r="X438" s="229" t="str">
        <f>F438</f>
        <v>---</v>
      </c>
      <c r="Y438" s="8"/>
      <c r="AA438" s="11"/>
    </row>
    <row r="439" spans="1:27" ht="7.5" customHeight="1" outlineLevel="5" x14ac:dyDescent="0.2">
      <c r="A439" s="13"/>
      <c r="B439" s="123"/>
      <c r="C439" s="123"/>
      <c r="D439" s="112"/>
      <c r="E439" s="112"/>
      <c r="F439" s="113"/>
      <c r="G439" s="112"/>
      <c r="H439" s="118"/>
      <c r="I439" s="180"/>
      <c r="J439" s="116"/>
      <c r="K439" s="118"/>
      <c r="L439" s="118"/>
      <c r="M439" s="118"/>
      <c r="N439" s="118"/>
      <c r="O439" s="116"/>
      <c r="P439" s="116"/>
      <c r="Q439" s="116"/>
      <c r="R439" s="112"/>
      <c r="S439" s="112"/>
      <c r="T439" s="123"/>
      <c r="U439" s="10"/>
      <c r="X439" s="112"/>
    </row>
    <row r="440" spans="1:27" outlineLevel="5" x14ac:dyDescent="0.2">
      <c r="A440" s="226" t="s">
        <v>38</v>
      </c>
      <c r="B440" s="227"/>
      <c r="C440" s="227"/>
      <c r="D440" s="228"/>
      <c r="E440" s="232" t="s">
        <v>24</v>
      </c>
      <c r="F440" s="244">
        <v>2</v>
      </c>
      <c r="G440" s="228"/>
      <c r="H440" s="242">
        <v>0.45240000000000002</v>
      </c>
      <c r="I440" s="243"/>
      <c r="J440" s="231"/>
      <c r="K440" s="230"/>
      <c r="L440" s="230"/>
      <c r="M440" s="230"/>
      <c r="N440" s="230"/>
      <c r="O440" s="231"/>
      <c r="P440" s="231"/>
      <c r="Q440" s="231"/>
      <c r="R440" s="228"/>
      <c r="S440" s="228"/>
      <c r="T440" s="227"/>
      <c r="U440" s="7"/>
      <c r="V440" s="10"/>
      <c r="W440" s="10"/>
      <c r="X440" s="112"/>
    </row>
    <row r="441" spans="1:27" ht="7.5" customHeight="1" outlineLevel="5" x14ac:dyDescent="0.2">
      <c r="B441" s="123"/>
      <c r="C441" s="125"/>
      <c r="D441" s="112"/>
      <c r="E441" s="112"/>
      <c r="F441" s="179"/>
      <c r="G441" s="112"/>
      <c r="H441" s="118"/>
      <c r="I441" s="180"/>
      <c r="J441" s="116"/>
      <c r="K441" s="118"/>
      <c r="L441" s="118"/>
      <c r="M441" s="118"/>
      <c r="N441" s="118"/>
      <c r="O441" s="116"/>
      <c r="P441" s="116"/>
      <c r="Q441" s="116"/>
      <c r="R441" s="112"/>
      <c r="S441" s="112"/>
      <c r="T441" s="123"/>
      <c r="U441" s="10"/>
      <c r="X441" s="112"/>
    </row>
    <row r="442" spans="1:27" outlineLevel="4" x14ac:dyDescent="0.2">
      <c r="A442" s="2" t="s">
        <v>41</v>
      </c>
      <c r="B442" s="217"/>
      <c r="C442" s="218">
        <v>82</v>
      </c>
      <c r="D442" s="219" t="s">
        <v>242</v>
      </c>
      <c r="E442" s="220" t="s">
        <v>530</v>
      </c>
      <c r="F442" s="221" t="s">
        <v>531</v>
      </c>
      <c r="G442" s="219" t="s">
        <v>316</v>
      </c>
      <c r="H442" s="222">
        <v>0.10630413999999996</v>
      </c>
      <c r="I442" s="223"/>
      <c r="J442" s="224">
        <f>H442*I442</f>
        <v>0</v>
      </c>
      <c r="K442" s="222"/>
      <c r="L442" s="222">
        <f>H442*K442</f>
        <v>0</v>
      </c>
      <c r="M442" s="222"/>
      <c r="N442" s="222">
        <f>H442*M442</f>
        <v>0</v>
      </c>
      <c r="O442" s="224">
        <v>21</v>
      </c>
      <c r="P442" s="224">
        <f>J442*(O442/100)</f>
        <v>0</v>
      </c>
      <c r="Q442" s="224">
        <f>J442+P442</f>
        <v>0</v>
      </c>
      <c r="R442" s="220"/>
      <c r="S442" s="220" t="s">
        <v>246</v>
      </c>
      <c r="T442" s="225">
        <v>1</v>
      </c>
      <c r="U442" s="10"/>
      <c r="V442" s="10"/>
      <c r="W442" s="10"/>
      <c r="X442" s="112"/>
    </row>
    <row r="443" spans="1:27" ht="22.5" outlineLevel="5" x14ac:dyDescent="0.2">
      <c r="A443" s="226" t="s">
        <v>37</v>
      </c>
      <c r="B443" s="227"/>
      <c r="C443" s="227"/>
      <c r="D443" s="228"/>
      <c r="E443" s="232" t="s">
        <v>0</v>
      </c>
      <c r="F443" s="253" t="s">
        <v>532</v>
      </c>
      <c r="G443" s="253"/>
      <c r="H443" s="254"/>
      <c r="I443" s="255"/>
      <c r="J443" s="256"/>
      <c r="K443" s="230"/>
      <c r="L443" s="230"/>
      <c r="M443" s="230"/>
      <c r="N443" s="230"/>
      <c r="O443" s="231"/>
      <c r="P443" s="231"/>
      <c r="Q443" s="231"/>
      <c r="R443" s="228"/>
      <c r="S443" s="228"/>
      <c r="T443" s="227"/>
      <c r="U443" s="7"/>
      <c r="V443" s="10"/>
      <c r="W443" s="10"/>
      <c r="X443" s="229" t="str">
        <f>F443</f>
        <v>Přesun hmot pro podlahy povlakové stanovený z hmotnosti přesunovaného materiálu vodorovná dopravní vzdálenost do 50 m ruční (bez užití mechanizace) v objektech výšky do 6 m</v>
      </c>
      <c r="Y443" s="8"/>
      <c r="AA443" s="11"/>
    </row>
    <row r="444" spans="1:27" ht="7.5" customHeight="1" outlineLevel="5" x14ac:dyDescent="0.2">
      <c r="A444" s="13"/>
      <c r="B444" s="123"/>
      <c r="C444" s="123"/>
      <c r="D444" s="112"/>
      <c r="E444" s="112"/>
      <c r="F444" s="113"/>
      <c r="G444" s="112"/>
      <c r="H444" s="118"/>
      <c r="I444" s="180"/>
      <c r="J444" s="116"/>
      <c r="K444" s="118"/>
      <c r="L444" s="118"/>
      <c r="M444" s="118"/>
      <c r="N444" s="118"/>
      <c r="O444" s="116"/>
      <c r="P444" s="116"/>
      <c r="Q444" s="116"/>
      <c r="R444" s="112"/>
      <c r="S444" s="112"/>
      <c r="T444" s="123"/>
      <c r="U444" s="10"/>
      <c r="X444" s="112"/>
    </row>
    <row r="445" spans="1:27" outlineLevel="4" x14ac:dyDescent="0.2">
      <c r="B445" s="7"/>
      <c r="C445" s="7"/>
      <c r="D445" s="7"/>
      <c r="E445" s="7"/>
      <c r="F445" s="7"/>
      <c r="G445" s="7"/>
      <c r="H445" s="7"/>
      <c r="I445" s="10"/>
      <c r="J445" s="10"/>
      <c r="K445" s="7"/>
      <c r="L445" s="7"/>
      <c r="M445" s="7"/>
      <c r="N445" s="7"/>
      <c r="O445" s="7"/>
      <c r="P445" s="10"/>
      <c r="Q445" s="10"/>
      <c r="R445" s="10"/>
      <c r="S445" s="7"/>
      <c r="T445" s="7"/>
      <c r="X445" s="7"/>
    </row>
    <row r="446" spans="1:27" ht="13.5" outlineLevel="3" x14ac:dyDescent="0.25">
      <c r="A446" s="168" t="s">
        <v>133</v>
      </c>
      <c r="B446" s="172">
        <v>4</v>
      </c>
      <c r="C446" s="211"/>
      <c r="D446" s="212" t="s">
        <v>241</v>
      </c>
      <c r="E446" s="212"/>
      <c r="F446" s="213" t="s">
        <v>134</v>
      </c>
      <c r="G446" s="212"/>
      <c r="H446" s="214"/>
      <c r="I446" s="215"/>
      <c r="J446" s="170">
        <f>SUBTOTAL(9,J447:J480)</f>
        <v>0</v>
      </c>
      <c r="K446" s="214"/>
      <c r="L446" s="171">
        <f>SUBTOTAL(9,L447:L480)</f>
        <v>6.772251E-2</v>
      </c>
      <c r="M446" s="214"/>
      <c r="N446" s="171">
        <f>SUBTOTAL(9,N447:N480)</f>
        <v>8.4193349999999983E-3</v>
      </c>
      <c r="O446" s="216"/>
      <c r="P446" s="170">
        <f>SUBTOTAL(9,P447:P480)</f>
        <v>0</v>
      </c>
      <c r="Q446" s="170">
        <f>SUBTOTAL(9,Q447:Q480)</f>
        <v>0</v>
      </c>
      <c r="R446" s="212"/>
      <c r="S446" s="212"/>
      <c r="T446" s="172">
        <f>SUBTOTAL(9,T447:T480)</f>
        <v>6</v>
      </c>
      <c r="U446" s="7"/>
      <c r="V446" s="10"/>
      <c r="W446" s="10"/>
      <c r="X446" s="112"/>
    </row>
    <row r="447" spans="1:27" outlineLevel="4" x14ac:dyDescent="0.2">
      <c r="A447" s="2" t="s">
        <v>41</v>
      </c>
      <c r="B447" s="217"/>
      <c r="C447" s="218">
        <v>83</v>
      </c>
      <c r="D447" s="219" t="s">
        <v>242</v>
      </c>
      <c r="E447" s="220" t="s">
        <v>533</v>
      </c>
      <c r="F447" s="221" t="s">
        <v>534</v>
      </c>
      <c r="G447" s="219" t="s">
        <v>245</v>
      </c>
      <c r="H447" s="222">
        <v>12.2</v>
      </c>
      <c r="I447" s="223"/>
      <c r="J447" s="224">
        <f>H447*I447</f>
        <v>0</v>
      </c>
      <c r="K447" s="222"/>
      <c r="L447" s="222">
        <f>H447*K447</f>
        <v>0</v>
      </c>
      <c r="M447" s="222">
        <v>3.0000000000000001E-5</v>
      </c>
      <c r="N447" s="222">
        <f>H447*M447</f>
        <v>3.6600000000000001E-4</v>
      </c>
      <c r="O447" s="224">
        <v>21</v>
      </c>
      <c r="P447" s="224">
        <f>J447*(O447/100)</f>
        <v>0</v>
      </c>
      <c r="Q447" s="224">
        <f>J447+P447</f>
        <v>0</v>
      </c>
      <c r="R447" s="220"/>
      <c r="S447" s="220" t="s">
        <v>246</v>
      </c>
      <c r="T447" s="225">
        <v>1</v>
      </c>
      <c r="U447" s="10"/>
      <c r="V447" s="10"/>
      <c r="W447" s="10"/>
      <c r="X447" s="112"/>
    </row>
    <row r="448" spans="1:27" outlineLevel="5" x14ac:dyDescent="0.2">
      <c r="A448" s="226" t="s">
        <v>37</v>
      </c>
      <c r="B448" s="227"/>
      <c r="C448" s="227"/>
      <c r="D448" s="228"/>
      <c r="E448" s="232" t="s">
        <v>0</v>
      </c>
      <c r="F448" s="253" t="s">
        <v>535</v>
      </c>
      <c r="G448" s="253"/>
      <c r="H448" s="254"/>
      <c r="I448" s="255"/>
      <c r="J448" s="256"/>
      <c r="K448" s="230"/>
      <c r="L448" s="230"/>
      <c r="M448" s="230"/>
      <c r="N448" s="230"/>
      <c r="O448" s="231"/>
      <c r="P448" s="231"/>
      <c r="Q448" s="231"/>
      <c r="R448" s="228"/>
      <c r="S448" s="228"/>
      <c r="T448" s="227"/>
      <c r="U448" s="7"/>
      <c r="V448" s="10"/>
      <c r="W448" s="10"/>
      <c r="X448" s="229" t="str">
        <f>F448</f>
        <v>Zakrytí nemalovaných ploch (materiál ve specifikaci) včetně pozdějšího odkrytí podlah</v>
      </c>
      <c r="Y448" s="8"/>
      <c r="AA448" s="11"/>
    </row>
    <row r="449" spans="1:27" ht="7.5" customHeight="1" outlineLevel="5" x14ac:dyDescent="0.2">
      <c r="A449" s="13"/>
      <c r="B449" s="123"/>
      <c r="C449" s="123"/>
      <c r="D449" s="112"/>
      <c r="E449" s="112"/>
      <c r="F449" s="113"/>
      <c r="G449" s="112"/>
      <c r="H449" s="118"/>
      <c r="I449" s="180"/>
      <c r="J449" s="116"/>
      <c r="K449" s="118"/>
      <c r="L449" s="118"/>
      <c r="M449" s="118"/>
      <c r="N449" s="118"/>
      <c r="O449" s="116"/>
      <c r="P449" s="116"/>
      <c r="Q449" s="116"/>
      <c r="R449" s="112"/>
      <c r="S449" s="112"/>
      <c r="T449" s="123"/>
      <c r="U449" s="10"/>
      <c r="X449" s="112"/>
    </row>
    <row r="450" spans="1:27" outlineLevel="5" x14ac:dyDescent="0.2">
      <c r="A450" s="233" t="s">
        <v>38</v>
      </c>
      <c r="B450" s="234"/>
      <c r="C450" s="234"/>
      <c r="D450" s="235"/>
      <c r="E450" s="241" t="s">
        <v>1</v>
      </c>
      <c r="F450" s="236" t="s">
        <v>248</v>
      </c>
      <c r="G450" s="235"/>
      <c r="H450" s="237">
        <v>0</v>
      </c>
      <c r="I450" s="238"/>
      <c r="J450" s="239"/>
      <c r="K450" s="240"/>
      <c r="L450" s="240"/>
      <c r="M450" s="240"/>
      <c r="N450" s="240"/>
      <c r="O450" s="239"/>
      <c r="P450" s="239"/>
      <c r="Q450" s="239"/>
      <c r="R450" s="235"/>
      <c r="S450" s="235"/>
      <c r="T450" s="234"/>
      <c r="U450" s="7"/>
      <c r="V450" s="10"/>
      <c r="W450" s="10"/>
      <c r="X450" s="112"/>
    </row>
    <row r="451" spans="1:27" outlineLevel="5" x14ac:dyDescent="0.2">
      <c r="A451" s="233" t="s">
        <v>38</v>
      </c>
      <c r="B451" s="234"/>
      <c r="C451" s="234"/>
      <c r="D451" s="235"/>
      <c r="E451" s="241"/>
      <c r="F451" s="236" t="s">
        <v>341</v>
      </c>
      <c r="G451" s="235"/>
      <c r="H451" s="237">
        <v>12.2</v>
      </c>
      <c r="I451" s="238"/>
      <c r="J451" s="239"/>
      <c r="K451" s="240"/>
      <c r="L451" s="240"/>
      <c r="M451" s="240"/>
      <c r="N451" s="240"/>
      <c r="O451" s="239"/>
      <c r="P451" s="239"/>
      <c r="Q451" s="239"/>
      <c r="R451" s="235"/>
      <c r="S451" s="235"/>
      <c r="T451" s="234"/>
      <c r="U451" s="7"/>
      <c r="V451" s="10"/>
      <c r="W451" s="10"/>
      <c r="X451" s="112"/>
    </row>
    <row r="452" spans="1:27" ht="7.5" customHeight="1" outlineLevel="5" x14ac:dyDescent="0.2">
      <c r="B452" s="123"/>
      <c r="C452" s="125"/>
      <c r="D452" s="112"/>
      <c r="E452" s="112"/>
      <c r="F452" s="179"/>
      <c r="G452" s="112"/>
      <c r="H452" s="118"/>
      <c r="I452" s="180"/>
      <c r="J452" s="116"/>
      <c r="K452" s="118"/>
      <c r="L452" s="118"/>
      <c r="M452" s="118"/>
      <c r="N452" s="118"/>
      <c r="O452" s="116"/>
      <c r="P452" s="116"/>
      <c r="Q452" s="116"/>
      <c r="R452" s="112"/>
      <c r="S452" s="112"/>
      <c r="T452" s="123"/>
      <c r="U452" s="10"/>
      <c r="X452" s="112"/>
    </row>
    <row r="453" spans="1:27" outlineLevel="4" x14ac:dyDescent="0.2">
      <c r="A453" s="2" t="s">
        <v>41</v>
      </c>
      <c r="B453" s="217"/>
      <c r="C453" s="218">
        <v>84</v>
      </c>
      <c r="D453" s="219" t="s">
        <v>282</v>
      </c>
      <c r="E453" s="220" t="s">
        <v>536</v>
      </c>
      <c r="F453" s="221" t="s">
        <v>537</v>
      </c>
      <c r="G453" s="219" t="s">
        <v>245</v>
      </c>
      <c r="H453" s="222">
        <v>12.81</v>
      </c>
      <c r="I453" s="223"/>
      <c r="J453" s="224">
        <f>H453*I453</f>
        <v>0</v>
      </c>
      <c r="K453" s="222">
        <v>2.0000000000000002E-5</v>
      </c>
      <c r="L453" s="222">
        <f>H453*K453</f>
        <v>2.5620000000000005E-4</v>
      </c>
      <c r="M453" s="222"/>
      <c r="N453" s="222">
        <f>H453*M453</f>
        <v>0</v>
      </c>
      <c r="O453" s="224">
        <v>21</v>
      </c>
      <c r="P453" s="224">
        <f>J453*(O453/100)</f>
        <v>0</v>
      </c>
      <c r="Q453" s="224">
        <f>J453+P453</f>
        <v>0</v>
      </c>
      <c r="R453" s="220"/>
      <c r="S453" s="220" t="s">
        <v>246</v>
      </c>
      <c r="T453" s="225">
        <v>1</v>
      </c>
      <c r="U453" s="10"/>
      <c r="V453" s="10"/>
      <c r="W453" s="10"/>
      <c r="X453" s="112"/>
    </row>
    <row r="454" spans="1:27" outlineLevel="5" x14ac:dyDescent="0.2">
      <c r="A454" s="226" t="s">
        <v>37</v>
      </c>
      <c r="B454" s="227"/>
      <c r="C454" s="227"/>
      <c r="D454" s="228"/>
      <c r="E454" s="232" t="s">
        <v>0</v>
      </c>
      <c r="F454" s="253" t="s">
        <v>67</v>
      </c>
      <c r="G454" s="253"/>
      <c r="H454" s="254"/>
      <c r="I454" s="255"/>
      <c r="J454" s="256"/>
      <c r="K454" s="230"/>
      <c r="L454" s="230"/>
      <c r="M454" s="230"/>
      <c r="N454" s="230"/>
      <c r="O454" s="231"/>
      <c r="P454" s="231"/>
      <c r="Q454" s="231"/>
      <c r="R454" s="228"/>
      <c r="S454" s="228"/>
      <c r="T454" s="227"/>
      <c r="U454" s="7"/>
      <c r="V454" s="10"/>
      <c r="W454" s="10"/>
      <c r="X454" s="229" t="str">
        <f>F454</f>
        <v>---</v>
      </c>
      <c r="Y454" s="8"/>
      <c r="AA454" s="11"/>
    </row>
    <row r="455" spans="1:27" ht="7.5" customHeight="1" outlineLevel="5" x14ac:dyDescent="0.2">
      <c r="A455" s="13"/>
      <c r="B455" s="123"/>
      <c r="C455" s="123"/>
      <c r="D455" s="112"/>
      <c r="E455" s="112"/>
      <c r="F455" s="113"/>
      <c r="G455" s="112"/>
      <c r="H455" s="118"/>
      <c r="I455" s="180"/>
      <c r="J455" s="116"/>
      <c r="K455" s="118"/>
      <c r="L455" s="118"/>
      <c r="M455" s="118"/>
      <c r="N455" s="118"/>
      <c r="O455" s="116"/>
      <c r="P455" s="116"/>
      <c r="Q455" s="116"/>
      <c r="R455" s="112"/>
      <c r="S455" s="112"/>
      <c r="T455" s="123"/>
      <c r="U455" s="10"/>
      <c r="X455" s="112"/>
    </row>
    <row r="456" spans="1:27" outlineLevel="5" x14ac:dyDescent="0.2">
      <c r="A456" s="226" t="s">
        <v>38</v>
      </c>
      <c r="B456" s="227"/>
      <c r="C456" s="227"/>
      <c r="D456" s="228"/>
      <c r="E456" s="232" t="s">
        <v>24</v>
      </c>
      <c r="F456" s="244">
        <v>5</v>
      </c>
      <c r="G456" s="228"/>
      <c r="H456" s="242">
        <v>0.61</v>
      </c>
      <c r="I456" s="243"/>
      <c r="J456" s="231"/>
      <c r="K456" s="230"/>
      <c r="L456" s="230"/>
      <c r="M456" s="230"/>
      <c r="N456" s="230"/>
      <c r="O456" s="231"/>
      <c r="P456" s="231"/>
      <c r="Q456" s="231"/>
      <c r="R456" s="228"/>
      <c r="S456" s="228"/>
      <c r="T456" s="227"/>
      <c r="U456" s="7"/>
      <c r="V456" s="10"/>
      <c r="W456" s="10"/>
      <c r="X456" s="112"/>
    </row>
    <row r="457" spans="1:27" ht="7.5" customHeight="1" outlineLevel="5" x14ac:dyDescent="0.2">
      <c r="B457" s="123"/>
      <c r="C457" s="125"/>
      <c r="D457" s="112"/>
      <c r="E457" s="112"/>
      <c r="F457" s="179"/>
      <c r="G457" s="112"/>
      <c r="H457" s="118"/>
      <c r="I457" s="180"/>
      <c r="J457" s="116"/>
      <c r="K457" s="118"/>
      <c r="L457" s="118"/>
      <c r="M457" s="118"/>
      <c r="N457" s="118"/>
      <c r="O457" s="116"/>
      <c r="P457" s="116"/>
      <c r="Q457" s="116"/>
      <c r="R457" s="112"/>
      <c r="S457" s="112"/>
      <c r="T457" s="123"/>
      <c r="U457" s="10"/>
      <c r="X457" s="112"/>
    </row>
    <row r="458" spans="1:27" outlineLevel="4" x14ac:dyDescent="0.2">
      <c r="A458" s="2" t="s">
        <v>41</v>
      </c>
      <c r="B458" s="217"/>
      <c r="C458" s="218">
        <v>85</v>
      </c>
      <c r="D458" s="219" t="s">
        <v>242</v>
      </c>
      <c r="E458" s="220" t="s">
        <v>538</v>
      </c>
      <c r="F458" s="221" t="s">
        <v>539</v>
      </c>
      <c r="G458" s="219" t="s">
        <v>245</v>
      </c>
      <c r="H458" s="222">
        <v>25.978499999999997</v>
      </c>
      <c r="I458" s="223"/>
      <c r="J458" s="224">
        <f>H458*I458</f>
        <v>0</v>
      </c>
      <c r="K458" s="222">
        <v>1E-3</v>
      </c>
      <c r="L458" s="222">
        <f>H458*K458</f>
        <v>2.5978499999999998E-2</v>
      </c>
      <c r="M458" s="222">
        <v>3.1E-4</v>
      </c>
      <c r="N458" s="222">
        <f>H458*M458</f>
        <v>8.0533349999999983E-3</v>
      </c>
      <c r="O458" s="224">
        <v>21</v>
      </c>
      <c r="P458" s="224">
        <f>J458*(O458/100)</f>
        <v>0</v>
      </c>
      <c r="Q458" s="224">
        <f>J458+P458</f>
        <v>0</v>
      </c>
      <c r="R458" s="220"/>
      <c r="S458" s="220" t="s">
        <v>246</v>
      </c>
      <c r="T458" s="225">
        <v>1</v>
      </c>
      <c r="U458" s="10"/>
      <c r="V458" s="10"/>
      <c r="W458" s="10"/>
      <c r="X458" s="112"/>
    </row>
    <row r="459" spans="1:27" ht="33.75" outlineLevel="5" x14ac:dyDescent="0.2">
      <c r="A459" s="226" t="s">
        <v>37</v>
      </c>
      <c r="B459" s="227"/>
      <c r="C459" s="227"/>
      <c r="D459" s="228"/>
      <c r="E459" s="232" t="s">
        <v>0</v>
      </c>
      <c r="F459" s="253" t="s">
        <v>540</v>
      </c>
      <c r="G459" s="253"/>
      <c r="H459" s="254"/>
      <c r="I459" s="255"/>
      <c r="J459" s="256"/>
      <c r="K459" s="230"/>
      <c r="L459" s="230"/>
      <c r="M459" s="230"/>
      <c r="N459" s="230"/>
      <c r="O459" s="231"/>
      <c r="P459" s="231"/>
      <c r="Q459" s="231"/>
      <c r="R459" s="228"/>
      <c r="S459" s="228"/>
      <c r="T459" s="227"/>
      <c r="U459" s="7"/>
      <c r="V459" s="10"/>
      <c r="W459" s="10"/>
      <c r="X459" s="229" t="str">
        <f>F459</f>
        <v>Oškrabání malby 
  v místnostech výšky 
    do 3,80 m</v>
      </c>
      <c r="Y459" s="8"/>
      <c r="AA459" s="11"/>
    </row>
    <row r="460" spans="1:27" ht="7.5" customHeight="1" outlineLevel="5" x14ac:dyDescent="0.2">
      <c r="A460" s="13"/>
      <c r="B460" s="123"/>
      <c r="C460" s="123"/>
      <c r="D460" s="112"/>
      <c r="E460" s="112"/>
      <c r="F460" s="113"/>
      <c r="G460" s="112"/>
      <c r="H460" s="118"/>
      <c r="I460" s="180"/>
      <c r="J460" s="116"/>
      <c r="K460" s="118"/>
      <c r="L460" s="118"/>
      <c r="M460" s="118"/>
      <c r="N460" s="118"/>
      <c r="O460" s="116"/>
      <c r="P460" s="116"/>
      <c r="Q460" s="116"/>
      <c r="R460" s="112"/>
      <c r="S460" s="112"/>
      <c r="T460" s="123"/>
      <c r="U460" s="10"/>
      <c r="X460" s="112"/>
    </row>
    <row r="461" spans="1:27" outlineLevel="5" x14ac:dyDescent="0.2">
      <c r="A461" s="233" t="s">
        <v>38</v>
      </c>
      <c r="B461" s="234"/>
      <c r="C461" s="234"/>
      <c r="D461" s="235"/>
      <c r="E461" s="241" t="s">
        <v>1</v>
      </c>
      <c r="F461" s="236" t="s">
        <v>541</v>
      </c>
      <c r="G461" s="235"/>
      <c r="H461" s="237">
        <v>19.878499999999999</v>
      </c>
      <c r="I461" s="238"/>
      <c r="J461" s="239"/>
      <c r="K461" s="240"/>
      <c r="L461" s="240"/>
      <c r="M461" s="240"/>
      <c r="N461" s="240"/>
      <c r="O461" s="239"/>
      <c r="P461" s="239"/>
      <c r="Q461" s="239"/>
      <c r="R461" s="235"/>
      <c r="S461" s="235"/>
      <c r="T461" s="234"/>
      <c r="U461" s="7"/>
      <c r="V461" s="10"/>
      <c r="W461" s="10"/>
      <c r="X461" s="112"/>
    </row>
    <row r="462" spans="1:27" outlineLevel="5" x14ac:dyDescent="0.2">
      <c r="A462" s="233" t="s">
        <v>38</v>
      </c>
      <c r="B462" s="234"/>
      <c r="C462" s="234"/>
      <c r="D462" s="235"/>
      <c r="E462" s="241"/>
      <c r="F462" s="236" t="s">
        <v>542</v>
      </c>
      <c r="G462" s="235"/>
      <c r="H462" s="237">
        <v>6.1</v>
      </c>
      <c r="I462" s="238"/>
      <c r="J462" s="239"/>
      <c r="K462" s="240"/>
      <c r="L462" s="240"/>
      <c r="M462" s="240"/>
      <c r="N462" s="240"/>
      <c r="O462" s="239"/>
      <c r="P462" s="239"/>
      <c r="Q462" s="239"/>
      <c r="R462" s="235"/>
      <c r="S462" s="235"/>
      <c r="T462" s="234"/>
      <c r="U462" s="7"/>
      <c r="V462" s="10"/>
      <c r="W462" s="10"/>
      <c r="X462" s="112"/>
    </row>
    <row r="463" spans="1:27" ht="7.5" customHeight="1" outlineLevel="5" x14ac:dyDescent="0.2">
      <c r="B463" s="123"/>
      <c r="C463" s="125"/>
      <c r="D463" s="112"/>
      <c r="E463" s="112"/>
      <c r="F463" s="179"/>
      <c r="G463" s="112"/>
      <c r="H463" s="118"/>
      <c r="I463" s="180"/>
      <c r="J463" s="116"/>
      <c r="K463" s="118"/>
      <c r="L463" s="118"/>
      <c r="M463" s="118"/>
      <c r="N463" s="118"/>
      <c r="O463" s="116"/>
      <c r="P463" s="116"/>
      <c r="Q463" s="116"/>
      <c r="R463" s="112"/>
      <c r="S463" s="112"/>
      <c r="T463" s="123"/>
      <c r="U463" s="10"/>
      <c r="X463" s="112"/>
    </row>
    <row r="464" spans="1:27" outlineLevel="4" x14ac:dyDescent="0.2">
      <c r="A464" s="2" t="s">
        <v>41</v>
      </c>
      <c r="B464" s="217"/>
      <c r="C464" s="218">
        <v>86</v>
      </c>
      <c r="D464" s="219" t="s">
        <v>242</v>
      </c>
      <c r="E464" s="220" t="s">
        <v>543</v>
      </c>
      <c r="F464" s="221" t="s">
        <v>544</v>
      </c>
      <c r="G464" s="219" t="s">
        <v>245</v>
      </c>
      <c r="H464" s="222">
        <v>25.978000000000002</v>
      </c>
      <c r="I464" s="223"/>
      <c r="J464" s="224">
        <f>H464*I464</f>
        <v>0</v>
      </c>
      <c r="K464" s="222"/>
      <c r="L464" s="222">
        <f>H464*K464</f>
        <v>0</v>
      </c>
      <c r="M464" s="222"/>
      <c r="N464" s="222">
        <f>H464*M464</f>
        <v>0</v>
      </c>
      <c r="O464" s="224">
        <v>21</v>
      </c>
      <c r="P464" s="224">
        <f>J464*(O464/100)</f>
        <v>0</v>
      </c>
      <c r="Q464" s="224">
        <f>J464+P464</f>
        <v>0</v>
      </c>
      <c r="R464" s="220"/>
      <c r="S464" s="220" t="s">
        <v>246</v>
      </c>
      <c r="T464" s="225">
        <v>1</v>
      </c>
      <c r="U464" s="10"/>
      <c r="V464" s="10"/>
      <c r="W464" s="10"/>
      <c r="X464" s="112"/>
    </row>
    <row r="465" spans="1:27" ht="33.75" outlineLevel="5" x14ac:dyDescent="0.2">
      <c r="A465" s="226" t="s">
        <v>37</v>
      </c>
      <c r="B465" s="227"/>
      <c r="C465" s="227"/>
      <c r="D465" s="228"/>
      <c r="E465" s="232" t="s">
        <v>0</v>
      </c>
      <c r="F465" s="253" t="s">
        <v>545</v>
      </c>
      <c r="G465" s="253"/>
      <c r="H465" s="254"/>
      <c r="I465" s="255"/>
      <c r="J465" s="256"/>
      <c r="K465" s="230"/>
      <c r="L465" s="230"/>
      <c r="M465" s="230"/>
      <c r="N465" s="230"/>
      <c r="O465" s="231"/>
      <c r="P465" s="231"/>
      <c r="Q465" s="231"/>
      <c r="R465" s="228"/>
      <c r="S465" s="228"/>
      <c r="T465" s="227"/>
      <c r="U465" s="7"/>
      <c r="V465" s="10"/>
      <c r="W465" s="10"/>
      <c r="X465" s="229" t="str">
        <f>F465</f>
        <v>Rozmývání podkladu po oškrabání malby 
  v místnostech výšky 
    do 3,80 m</v>
      </c>
      <c r="Y465" s="8"/>
      <c r="AA465" s="11"/>
    </row>
    <row r="466" spans="1:27" ht="7.5" customHeight="1" outlineLevel="5" x14ac:dyDescent="0.2">
      <c r="A466" s="13"/>
      <c r="B466" s="123"/>
      <c r="C466" s="123"/>
      <c r="D466" s="112"/>
      <c r="E466" s="112"/>
      <c r="F466" s="113"/>
      <c r="G466" s="112"/>
      <c r="H466" s="118"/>
      <c r="I466" s="180"/>
      <c r="J466" s="116"/>
      <c r="K466" s="118"/>
      <c r="L466" s="118"/>
      <c r="M466" s="118"/>
      <c r="N466" s="118"/>
      <c r="O466" s="116"/>
      <c r="P466" s="116"/>
      <c r="Q466" s="116"/>
      <c r="R466" s="112"/>
      <c r="S466" s="112"/>
      <c r="T466" s="123"/>
      <c r="U466" s="10"/>
      <c r="X466" s="112"/>
    </row>
    <row r="467" spans="1:27" outlineLevel="4" x14ac:dyDescent="0.2">
      <c r="A467" s="2" t="s">
        <v>41</v>
      </c>
      <c r="B467" s="217"/>
      <c r="C467" s="218">
        <v>87</v>
      </c>
      <c r="D467" s="219" t="s">
        <v>242</v>
      </c>
      <c r="E467" s="220" t="s">
        <v>546</v>
      </c>
      <c r="F467" s="221" t="s">
        <v>547</v>
      </c>
      <c r="G467" s="219" t="s">
        <v>245</v>
      </c>
      <c r="H467" s="222">
        <v>84.668999999999997</v>
      </c>
      <c r="I467" s="223"/>
      <c r="J467" s="224">
        <f>H467*I467</f>
        <v>0</v>
      </c>
      <c r="K467" s="222">
        <v>2.0000000000000001E-4</v>
      </c>
      <c r="L467" s="222">
        <f>H467*K467</f>
        <v>1.6933799999999999E-2</v>
      </c>
      <c r="M467" s="222"/>
      <c r="N467" s="222">
        <f>H467*M467</f>
        <v>0</v>
      </c>
      <c r="O467" s="224">
        <v>21</v>
      </c>
      <c r="P467" s="224">
        <f>J467*(O467/100)</f>
        <v>0</v>
      </c>
      <c r="Q467" s="224">
        <f>J467+P467</f>
        <v>0</v>
      </c>
      <c r="R467" s="220"/>
      <c r="S467" s="220" t="s">
        <v>246</v>
      </c>
      <c r="T467" s="225">
        <v>1</v>
      </c>
      <c r="U467" s="10"/>
      <c r="V467" s="10"/>
      <c r="W467" s="10"/>
      <c r="X467" s="112"/>
    </row>
    <row r="468" spans="1:27" outlineLevel="5" x14ac:dyDescent="0.2">
      <c r="A468" s="226" t="s">
        <v>37</v>
      </c>
      <c r="B468" s="227"/>
      <c r="C468" s="227"/>
      <c r="D468" s="228"/>
      <c r="E468" s="232" t="s">
        <v>0</v>
      </c>
      <c r="F468" s="253" t="s">
        <v>548</v>
      </c>
      <c r="G468" s="253"/>
      <c r="H468" s="254"/>
      <c r="I468" s="255"/>
      <c r="J468" s="256"/>
      <c r="K468" s="230"/>
      <c r="L468" s="230"/>
      <c r="M468" s="230"/>
      <c r="N468" s="230"/>
      <c r="O468" s="231"/>
      <c r="P468" s="231"/>
      <c r="Q468" s="231"/>
      <c r="R468" s="228"/>
      <c r="S468" s="228"/>
      <c r="T468" s="227"/>
      <c r="U468" s="7"/>
      <c r="V468" s="10"/>
      <c r="W468" s="10"/>
      <c r="X468" s="229" t="str">
        <f>F468</f>
        <v>Penetrace podkladu jednonásobná hloubková akrylátová bezbarvá v místnostech výšky do 3,80 m</v>
      </c>
      <c r="Y468" s="8"/>
      <c r="AA468" s="11"/>
    </row>
    <row r="469" spans="1:27" ht="7.5" customHeight="1" outlineLevel="5" x14ac:dyDescent="0.2">
      <c r="A469" s="13"/>
      <c r="B469" s="123"/>
      <c r="C469" s="123"/>
      <c r="D469" s="112"/>
      <c r="E469" s="112"/>
      <c r="F469" s="113"/>
      <c r="G469" s="112"/>
      <c r="H469" s="118"/>
      <c r="I469" s="180"/>
      <c r="J469" s="116"/>
      <c r="K469" s="118"/>
      <c r="L469" s="118"/>
      <c r="M469" s="118"/>
      <c r="N469" s="118"/>
      <c r="O469" s="116"/>
      <c r="P469" s="116"/>
      <c r="Q469" s="116"/>
      <c r="R469" s="112"/>
      <c r="S469" s="112"/>
      <c r="T469" s="123"/>
      <c r="U469" s="10"/>
      <c r="X469" s="112"/>
    </row>
    <row r="470" spans="1:27" outlineLevel="4" x14ac:dyDescent="0.2">
      <c r="A470" s="2" t="s">
        <v>41</v>
      </c>
      <c r="B470" s="217"/>
      <c r="C470" s="218">
        <v>88</v>
      </c>
      <c r="D470" s="219" t="s">
        <v>242</v>
      </c>
      <c r="E470" s="220" t="s">
        <v>549</v>
      </c>
      <c r="F470" s="221" t="s">
        <v>550</v>
      </c>
      <c r="G470" s="219" t="s">
        <v>245</v>
      </c>
      <c r="H470" s="222">
        <v>84.668999999999997</v>
      </c>
      <c r="I470" s="223"/>
      <c r="J470" s="224">
        <f>H470*I470</f>
        <v>0</v>
      </c>
      <c r="K470" s="222">
        <v>2.9E-4</v>
      </c>
      <c r="L470" s="222">
        <f>H470*K470</f>
        <v>2.4554009999999998E-2</v>
      </c>
      <c r="M470" s="222"/>
      <c r="N470" s="222">
        <f>H470*M470</f>
        <v>0</v>
      </c>
      <c r="O470" s="224">
        <v>21</v>
      </c>
      <c r="P470" s="224">
        <f>J470*(O470/100)</f>
        <v>0</v>
      </c>
      <c r="Q470" s="224">
        <f>J470+P470</f>
        <v>0</v>
      </c>
      <c r="R470" s="220"/>
      <c r="S470" s="220" t="s">
        <v>246</v>
      </c>
      <c r="T470" s="225">
        <v>1</v>
      </c>
      <c r="U470" s="10"/>
      <c r="V470" s="10"/>
      <c r="W470" s="10"/>
      <c r="X470" s="112"/>
    </row>
    <row r="471" spans="1:27" outlineLevel="5" x14ac:dyDescent="0.2">
      <c r="A471" s="226" t="s">
        <v>37</v>
      </c>
      <c r="B471" s="227"/>
      <c r="C471" s="227"/>
      <c r="D471" s="228"/>
      <c r="E471" s="232" t="s">
        <v>0</v>
      </c>
      <c r="F471" s="253" t="s">
        <v>551</v>
      </c>
      <c r="G471" s="253"/>
      <c r="H471" s="254"/>
      <c r="I471" s="255"/>
      <c r="J471" s="256"/>
      <c r="K471" s="230"/>
      <c r="L471" s="230"/>
      <c r="M471" s="230"/>
      <c r="N471" s="230"/>
      <c r="O471" s="231"/>
      <c r="P471" s="231"/>
      <c r="Q471" s="231"/>
      <c r="R471" s="228"/>
      <c r="S471" s="228"/>
      <c r="T471" s="227"/>
      <c r="U471" s="7"/>
      <c r="V471" s="10"/>
      <c r="W471" s="10"/>
      <c r="X471" s="229" t="str">
        <f>F471</f>
        <v>Malby z malířských směsí otěruvzdorných za sucha dvojnásobné, bílé za sucha otěruvzdorné dobře v místnostech výšky do 3,80 m</v>
      </c>
      <c r="Y471" s="8"/>
      <c r="AA471" s="11"/>
    </row>
    <row r="472" spans="1:27" ht="7.5" customHeight="1" outlineLevel="5" x14ac:dyDescent="0.2">
      <c r="A472" s="13"/>
      <c r="B472" s="123"/>
      <c r="C472" s="123"/>
      <c r="D472" s="112"/>
      <c r="E472" s="112"/>
      <c r="F472" s="113"/>
      <c r="G472" s="112"/>
      <c r="H472" s="118"/>
      <c r="I472" s="180"/>
      <c r="J472" s="116"/>
      <c r="K472" s="118"/>
      <c r="L472" s="118"/>
      <c r="M472" s="118"/>
      <c r="N472" s="118"/>
      <c r="O472" s="116"/>
      <c r="P472" s="116"/>
      <c r="Q472" s="116"/>
      <c r="R472" s="112"/>
      <c r="S472" s="112"/>
      <c r="T472" s="123"/>
      <c r="U472" s="10"/>
      <c r="X472" s="112"/>
    </row>
    <row r="473" spans="1:27" outlineLevel="5" x14ac:dyDescent="0.2">
      <c r="A473" s="233" t="s">
        <v>38</v>
      </c>
      <c r="B473" s="234"/>
      <c r="C473" s="234"/>
      <c r="D473" s="235"/>
      <c r="E473" s="241" t="s">
        <v>1</v>
      </c>
      <c r="F473" s="236" t="s">
        <v>552</v>
      </c>
      <c r="G473" s="235"/>
      <c r="H473" s="237">
        <v>39.756999999999998</v>
      </c>
      <c r="I473" s="238"/>
      <c r="J473" s="239"/>
      <c r="K473" s="240"/>
      <c r="L473" s="240"/>
      <c r="M473" s="240"/>
      <c r="N473" s="240"/>
      <c r="O473" s="239"/>
      <c r="P473" s="239"/>
      <c r="Q473" s="239"/>
      <c r="R473" s="235"/>
      <c r="S473" s="235"/>
      <c r="T473" s="234"/>
      <c r="U473" s="7"/>
      <c r="V473" s="10"/>
      <c r="W473" s="10"/>
      <c r="X473" s="112"/>
    </row>
    <row r="474" spans="1:27" outlineLevel="5" x14ac:dyDescent="0.2">
      <c r="A474" s="233" t="s">
        <v>38</v>
      </c>
      <c r="B474" s="234"/>
      <c r="C474" s="234"/>
      <c r="D474" s="235"/>
      <c r="E474" s="241"/>
      <c r="F474" s="236" t="s">
        <v>553</v>
      </c>
      <c r="G474" s="235"/>
      <c r="H474" s="237">
        <v>12.2</v>
      </c>
      <c r="I474" s="238"/>
      <c r="J474" s="239"/>
      <c r="K474" s="240"/>
      <c r="L474" s="240"/>
      <c r="M474" s="240"/>
      <c r="N474" s="240"/>
      <c r="O474" s="239"/>
      <c r="P474" s="239"/>
      <c r="Q474" s="239"/>
      <c r="R474" s="235"/>
      <c r="S474" s="235"/>
      <c r="T474" s="234"/>
      <c r="U474" s="7"/>
      <c r="V474" s="10"/>
      <c r="W474" s="10"/>
      <c r="X474" s="112"/>
    </row>
    <row r="475" spans="1:27" outlineLevel="5" x14ac:dyDescent="0.2">
      <c r="A475" s="233" t="s">
        <v>38</v>
      </c>
      <c r="B475" s="234"/>
      <c r="C475" s="234"/>
      <c r="D475" s="235"/>
      <c r="E475" s="241"/>
      <c r="F475" s="236" t="s">
        <v>554</v>
      </c>
      <c r="G475" s="235"/>
      <c r="H475" s="237">
        <v>4.5</v>
      </c>
      <c r="I475" s="238"/>
      <c r="J475" s="239"/>
      <c r="K475" s="240"/>
      <c r="L475" s="240"/>
      <c r="M475" s="240"/>
      <c r="N475" s="240"/>
      <c r="O475" s="239"/>
      <c r="P475" s="239"/>
      <c r="Q475" s="239"/>
      <c r="R475" s="235"/>
      <c r="S475" s="235"/>
      <c r="T475" s="234"/>
      <c r="U475" s="7"/>
      <c r="V475" s="10"/>
      <c r="W475" s="10"/>
      <c r="X475" s="112"/>
    </row>
    <row r="476" spans="1:27" outlineLevel="5" x14ac:dyDescent="0.2">
      <c r="A476" s="233" t="s">
        <v>38</v>
      </c>
      <c r="B476" s="234"/>
      <c r="C476" s="234"/>
      <c r="D476" s="235"/>
      <c r="E476" s="241"/>
      <c r="F476" s="236" t="s">
        <v>555</v>
      </c>
      <c r="G476" s="235"/>
      <c r="H476" s="237">
        <v>4.5</v>
      </c>
      <c r="I476" s="238"/>
      <c r="J476" s="239"/>
      <c r="K476" s="240"/>
      <c r="L476" s="240"/>
      <c r="M476" s="240"/>
      <c r="N476" s="240"/>
      <c r="O476" s="239"/>
      <c r="P476" s="239"/>
      <c r="Q476" s="239"/>
      <c r="R476" s="235"/>
      <c r="S476" s="235"/>
      <c r="T476" s="234"/>
      <c r="U476" s="7"/>
      <c r="V476" s="10"/>
      <c r="W476" s="10"/>
      <c r="X476" s="112"/>
    </row>
    <row r="477" spans="1:27" outlineLevel="5" x14ac:dyDescent="0.2">
      <c r="A477" s="233" t="s">
        <v>38</v>
      </c>
      <c r="B477" s="234"/>
      <c r="C477" s="234"/>
      <c r="D477" s="235"/>
      <c r="E477" s="241"/>
      <c r="F477" s="236" t="s">
        <v>556</v>
      </c>
      <c r="G477" s="235"/>
      <c r="H477" s="237">
        <v>2</v>
      </c>
      <c r="I477" s="238"/>
      <c r="J477" s="239"/>
      <c r="K477" s="240"/>
      <c r="L477" s="240"/>
      <c r="M477" s="240"/>
      <c r="N477" s="240"/>
      <c r="O477" s="239"/>
      <c r="P477" s="239"/>
      <c r="Q477" s="239"/>
      <c r="R477" s="235"/>
      <c r="S477" s="235"/>
      <c r="T477" s="234"/>
      <c r="U477" s="7"/>
      <c r="V477" s="10"/>
      <c r="W477" s="10"/>
      <c r="X477" s="112"/>
    </row>
    <row r="478" spans="1:27" outlineLevel="5" x14ac:dyDescent="0.2">
      <c r="A478" s="233" t="s">
        <v>38</v>
      </c>
      <c r="B478" s="234"/>
      <c r="C478" s="234"/>
      <c r="D478" s="235"/>
      <c r="E478" s="241"/>
      <c r="F478" s="236" t="s">
        <v>557</v>
      </c>
      <c r="G478" s="235"/>
      <c r="H478" s="237">
        <v>21.712</v>
      </c>
      <c r="I478" s="238"/>
      <c r="J478" s="239"/>
      <c r="K478" s="240"/>
      <c r="L478" s="240"/>
      <c r="M478" s="240"/>
      <c r="N478" s="240"/>
      <c r="O478" s="239"/>
      <c r="P478" s="239"/>
      <c r="Q478" s="239"/>
      <c r="R478" s="235"/>
      <c r="S478" s="235"/>
      <c r="T478" s="234"/>
      <c r="U478" s="7"/>
      <c r="V478" s="10"/>
      <c r="W478" s="10"/>
      <c r="X478" s="112"/>
    </row>
    <row r="479" spans="1:27" ht="7.5" customHeight="1" outlineLevel="5" x14ac:dyDescent="0.2">
      <c r="B479" s="123"/>
      <c r="C479" s="125"/>
      <c r="D479" s="112"/>
      <c r="E479" s="112"/>
      <c r="F479" s="179"/>
      <c r="G479" s="112"/>
      <c r="H479" s="118"/>
      <c r="I479" s="180"/>
      <c r="J479" s="116"/>
      <c r="K479" s="118"/>
      <c r="L479" s="118"/>
      <c r="M479" s="118"/>
      <c r="N479" s="118"/>
      <c r="O479" s="116"/>
      <c r="P479" s="116"/>
      <c r="Q479" s="116"/>
      <c r="R479" s="112"/>
      <c r="S479" s="112"/>
      <c r="T479" s="123"/>
      <c r="U479" s="10"/>
      <c r="X479" s="112"/>
    </row>
    <row r="480" spans="1:27" outlineLevel="4" x14ac:dyDescent="0.2">
      <c r="B480" s="7"/>
      <c r="C480" s="7"/>
      <c r="D480" s="7"/>
      <c r="E480" s="7"/>
      <c r="F480" s="7"/>
      <c r="G480" s="7"/>
      <c r="H480" s="7"/>
      <c r="I480" s="10"/>
      <c r="J480" s="10"/>
      <c r="K480" s="7"/>
      <c r="L480" s="7"/>
      <c r="M480" s="7"/>
      <c r="N480" s="7"/>
      <c r="O480" s="7"/>
      <c r="P480" s="10"/>
      <c r="Q480" s="10"/>
      <c r="R480" s="10"/>
      <c r="S480" s="7"/>
      <c r="T480" s="7"/>
      <c r="X480" s="7"/>
    </row>
    <row r="481" spans="1:27" ht="13.5" outlineLevel="3" x14ac:dyDescent="0.25">
      <c r="A481" s="168" t="s">
        <v>135</v>
      </c>
      <c r="B481" s="172">
        <v>4</v>
      </c>
      <c r="C481" s="211"/>
      <c r="D481" s="212" t="s">
        <v>241</v>
      </c>
      <c r="E481" s="212"/>
      <c r="F481" s="213" t="s">
        <v>136</v>
      </c>
      <c r="G481" s="212"/>
      <c r="H481" s="214"/>
      <c r="I481" s="215"/>
      <c r="J481" s="170">
        <f>SUBTOTAL(9,J482:J497)</f>
        <v>0</v>
      </c>
      <c r="K481" s="214"/>
      <c r="L481" s="171">
        <f>SUBTOTAL(9,L482:L497)</f>
        <v>0</v>
      </c>
      <c r="M481" s="214"/>
      <c r="N481" s="171">
        <f>SUBTOTAL(9,N482:N497)</f>
        <v>0</v>
      </c>
      <c r="O481" s="216"/>
      <c r="P481" s="170">
        <f>SUBTOTAL(9,P482:P497)</f>
        <v>0</v>
      </c>
      <c r="Q481" s="170">
        <f>SUBTOTAL(9,Q482:Q497)</f>
        <v>0</v>
      </c>
      <c r="R481" s="212"/>
      <c r="S481" s="212"/>
      <c r="T481" s="172">
        <f>SUBTOTAL(9,T482:T497)</f>
        <v>5</v>
      </c>
      <c r="U481" s="7"/>
      <c r="V481" s="10"/>
      <c r="W481" s="10"/>
      <c r="X481" s="112"/>
    </row>
    <row r="482" spans="1:27" outlineLevel="4" x14ac:dyDescent="0.2">
      <c r="A482" s="2" t="s">
        <v>41</v>
      </c>
      <c r="B482" s="217"/>
      <c r="C482" s="218">
        <v>89</v>
      </c>
      <c r="D482" s="219" t="s">
        <v>558</v>
      </c>
      <c r="E482" s="220" t="s">
        <v>559</v>
      </c>
      <c r="F482" s="221" t="s">
        <v>560</v>
      </c>
      <c r="G482" s="219" t="s">
        <v>303</v>
      </c>
      <c r="H482" s="222">
        <v>1</v>
      </c>
      <c r="I482" s="223"/>
      <c r="J482" s="224">
        <f>H482*I482</f>
        <v>0</v>
      </c>
      <c r="K482" s="222"/>
      <c r="L482" s="222">
        <f>H482*K482</f>
        <v>0</v>
      </c>
      <c r="M482" s="222"/>
      <c r="N482" s="222">
        <f>H482*M482</f>
        <v>0</v>
      </c>
      <c r="O482" s="224">
        <v>21</v>
      </c>
      <c r="P482" s="224">
        <f>J482*(O482/100)</f>
        <v>0</v>
      </c>
      <c r="Q482" s="224">
        <f>J482+P482</f>
        <v>0</v>
      </c>
      <c r="R482" s="220"/>
      <c r="S482" s="220" t="s">
        <v>356</v>
      </c>
      <c r="T482" s="225">
        <v>1</v>
      </c>
      <c r="U482" s="10"/>
      <c r="V482" s="10"/>
      <c r="W482" s="10"/>
      <c r="X482" s="112"/>
    </row>
    <row r="483" spans="1:27" ht="22.5" outlineLevel="5" x14ac:dyDescent="0.2">
      <c r="A483" s="226" t="s">
        <v>37</v>
      </c>
      <c r="B483" s="227"/>
      <c r="C483" s="227"/>
      <c r="D483" s="228"/>
      <c r="E483" s="232" t="s">
        <v>0</v>
      </c>
      <c r="F483" s="253" t="s">
        <v>561</v>
      </c>
      <c r="G483" s="253"/>
      <c r="H483" s="254"/>
      <c r="I483" s="255"/>
      <c r="J483" s="256"/>
      <c r="K483" s="230"/>
      <c r="L483" s="230"/>
      <c r="M483" s="230"/>
      <c r="N483" s="230"/>
      <c r="O483" s="231"/>
      <c r="P483" s="231"/>
      <c r="Q483" s="231"/>
      <c r="R483" s="228"/>
      <c r="S483" s="228"/>
      <c r="T483" s="227"/>
      <c r="U483" s="7"/>
      <c r="V483" s="10"/>
      <c r="W483" s="10"/>
      <c r="X483" s="229" t="str">
        <f>F483</f>
        <v>Základní rozdělení průvodních činností a nákladů 
  zařízení staveniště</v>
      </c>
      <c r="Y483" s="8"/>
      <c r="AA483" s="11"/>
    </row>
    <row r="484" spans="1:27" ht="7.5" customHeight="1" outlineLevel="5" x14ac:dyDescent="0.2">
      <c r="A484" s="13"/>
      <c r="B484" s="123"/>
      <c r="C484" s="123"/>
      <c r="D484" s="112"/>
      <c r="E484" s="112"/>
      <c r="F484" s="113"/>
      <c r="G484" s="112"/>
      <c r="H484" s="118"/>
      <c r="I484" s="180"/>
      <c r="J484" s="116"/>
      <c r="K484" s="118"/>
      <c r="L484" s="118"/>
      <c r="M484" s="118"/>
      <c r="N484" s="118"/>
      <c r="O484" s="116"/>
      <c r="P484" s="116"/>
      <c r="Q484" s="116"/>
      <c r="R484" s="112"/>
      <c r="S484" s="112"/>
      <c r="T484" s="123"/>
      <c r="U484" s="10"/>
      <c r="X484" s="112"/>
    </row>
    <row r="485" spans="1:27" outlineLevel="4" x14ac:dyDescent="0.2">
      <c r="A485" s="2" t="s">
        <v>41</v>
      </c>
      <c r="B485" s="217"/>
      <c r="C485" s="218">
        <v>90</v>
      </c>
      <c r="D485" s="219" t="s">
        <v>558</v>
      </c>
      <c r="E485" s="220" t="s">
        <v>562</v>
      </c>
      <c r="F485" s="221" t="s">
        <v>563</v>
      </c>
      <c r="G485" s="219" t="s">
        <v>303</v>
      </c>
      <c r="H485" s="222">
        <v>1</v>
      </c>
      <c r="I485" s="223"/>
      <c r="J485" s="224">
        <f>H485*I485</f>
        <v>0</v>
      </c>
      <c r="K485" s="222"/>
      <c r="L485" s="222">
        <f>H485*K485</f>
        <v>0</v>
      </c>
      <c r="M485" s="222"/>
      <c r="N485" s="222">
        <f>H485*M485</f>
        <v>0</v>
      </c>
      <c r="O485" s="224">
        <v>21</v>
      </c>
      <c r="P485" s="224">
        <f>J485*(O485/100)</f>
        <v>0</v>
      </c>
      <c r="Q485" s="224">
        <f>J485+P485</f>
        <v>0</v>
      </c>
      <c r="R485" s="220"/>
      <c r="S485" s="220" t="s">
        <v>356</v>
      </c>
      <c r="T485" s="225">
        <v>1</v>
      </c>
      <c r="U485" s="10"/>
      <c r="V485" s="10"/>
      <c r="W485" s="10"/>
      <c r="X485" s="112"/>
    </row>
    <row r="486" spans="1:27" ht="33.75" outlineLevel="5" x14ac:dyDescent="0.2">
      <c r="A486" s="226" t="s">
        <v>37</v>
      </c>
      <c r="B486" s="227"/>
      <c r="C486" s="227"/>
      <c r="D486" s="228"/>
      <c r="E486" s="232" t="s">
        <v>0</v>
      </c>
      <c r="F486" s="253" t="s">
        <v>564</v>
      </c>
      <c r="G486" s="253"/>
      <c r="H486" s="254"/>
      <c r="I486" s="255"/>
      <c r="J486" s="256"/>
      <c r="K486" s="230"/>
      <c r="L486" s="230"/>
      <c r="M486" s="230"/>
      <c r="N486" s="230"/>
      <c r="O486" s="231"/>
      <c r="P486" s="231"/>
      <c r="Q486" s="231"/>
      <c r="R486" s="228"/>
      <c r="S486" s="228"/>
      <c r="T486" s="227"/>
      <c r="U486" s="7"/>
      <c r="V486" s="10"/>
      <c r="W486" s="10"/>
      <c r="X486" s="229" t="str">
        <f>F486</f>
        <v>Hlavní tituly průvodních činností a nákladů  
  inženýrská činnost 
    kompletační a koordinační činnost</v>
      </c>
      <c r="Y486" s="8"/>
      <c r="AA486" s="11"/>
    </row>
    <row r="487" spans="1:27" ht="7.5" customHeight="1" outlineLevel="5" x14ac:dyDescent="0.2">
      <c r="A487" s="13"/>
      <c r="B487" s="123"/>
      <c r="C487" s="123"/>
      <c r="D487" s="112"/>
      <c r="E487" s="112"/>
      <c r="F487" s="113"/>
      <c r="G487" s="112"/>
      <c r="H487" s="118"/>
      <c r="I487" s="180"/>
      <c r="J487" s="116"/>
      <c r="K487" s="118"/>
      <c r="L487" s="118"/>
      <c r="M487" s="118"/>
      <c r="N487" s="118"/>
      <c r="O487" s="116"/>
      <c r="P487" s="116"/>
      <c r="Q487" s="116"/>
      <c r="R487" s="112"/>
      <c r="S487" s="112"/>
      <c r="T487" s="123"/>
      <c r="U487" s="10"/>
      <c r="X487" s="112"/>
    </row>
    <row r="488" spans="1:27" ht="24" outlineLevel="4" x14ac:dyDescent="0.2">
      <c r="A488" s="2" t="s">
        <v>41</v>
      </c>
      <c r="B488" s="217"/>
      <c r="C488" s="218">
        <v>91</v>
      </c>
      <c r="D488" s="219" t="s">
        <v>558</v>
      </c>
      <c r="E488" s="220" t="s">
        <v>565</v>
      </c>
      <c r="F488" s="221" t="s">
        <v>566</v>
      </c>
      <c r="G488" s="219" t="s">
        <v>303</v>
      </c>
      <c r="H488" s="222">
        <v>1</v>
      </c>
      <c r="I488" s="223"/>
      <c r="J488" s="224">
        <f>H488*I488</f>
        <v>0</v>
      </c>
      <c r="K488" s="222"/>
      <c r="L488" s="222">
        <f>H488*K488</f>
        <v>0</v>
      </c>
      <c r="M488" s="222"/>
      <c r="N488" s="222">
        <f>H488*M488</f>
        <v>0</v>
      </c>
      <c r="O488" s="224">
        <v>21</v>
      </c>
      <c r="P488" s="224">
        <f>J488*(O488/100)</f>
        <v>0</v>
      </c>
      <c r="Q488" s="224">
        <f>J488+P488</f>
        <v>0</v>
      </c>
      <c r="R488" s="220"/>
      <c r="S488" s="220" t="s">
        <v>356</v>
      </c>
      <c r="T488" s="225">
        <v>1</v>
      </c>
      <c r="U488" s="10"/>
      <c r="V488" s="10"/>
      <c r="W488" s="10"/>
      <c r="X488" s="112"/>
    </row>
    <row r="489" spans="1:27" outlineLevel="5" x14ac:dyDescent="0.2">
      <c r="A489" s="226" t="s">
        <v>37</v>
      </c>
      <c r="B489" s="227"/>
      <c r="C489" s="227"/>
      <c r="D489" s="228"/>
      <c r="E489" s="232" t="s">
        <v>0</v>
      </c>
      <c r="F489" s="253" t="s">
        <v>567</v>
      </c>
      <c r="G489" s="253"/>
      <c r="H489" s="254"/>
      <c r="I489" s="255"/>
      <c r="J489" s="256"/>
      <c r="K489" s="230"/>
      <c r="L489" s="230"/>
      <c r="M489" s="230"/>
      <c r="N489" s="230"/>
      <c r="O489" s="231"/>
      <c r="P489" s="231"/>
      <c r="Q489" s="231"/>
      <c r="R489" s="228"/>
      <c r="S489" s="228"/>
      <c r="T489" s="227"/>
      <c r="U489" s="7"/>
      <c r="V489" s="10"/>
      <c r="W489" s="10"/>
      <c r="X489" s="229" t="str">
        <f>F489</f>
        <v>Provoz investora, třetích osob</v>
      </c>
      <c r="Y489" s="8"/>
      <c r="AA489" s="11"/>
    </row>
    <row r="490" spans="1:27" ht="7.5" customHeight="1" outlineLevel="5" x14ac:dyDescent="0.2">
      <c r="A490" s="13"/>
      <c r="B490" s="123"/>
      <c r="C490" s="123"/>
      <c r="D490" s="112"/>
      <c r="E490" s="112"/>
      <c r="F490" s="113"/>
      <c r="G490" s="112"/>
      <c r="H490" s="118"/>
      <c r="I490" s="180"/>
      <c r="J490" s="116"/>
      <c r="K490" s="118"/>
      <c r="L490" s="118"/>
      <c r="M490" s="118"/>
      <c r="N490" s="118"/>
      <c r="O490" s="116"/>
      <c r="P490" s="116"/>
      <c r="Q490" s="116"/>
      <c r="R490" s="112"/>
      <c r="S490" s="112"/>
      <c r="T490" s="123"/>
      <c r="U490" s="10"/>
      <c r="X490" s="112"/>
    </row>
    <row r="491" spans="1:27" outlineLevel="4" x14ac:dyDescent="0.2">
      <c r="A491" s="2" t="s">
        <v>41</v>
      </c>
      <c r="B491" s="217"/>
      <c r="C491" s="218">
        <v>92</v>
      </c>
      <c r="D491" s="219" t="s">
        <v>558</v>
      </c>
      <c r="E491" s="220" t="s">
        <v>568</v>
      </c>
      <c r="F491" s="221" t="s">
        <v>569</v>
      </c>
      <c r="G491" s="219" t="s">
        <v>570</v>
      </c>
      <c r="H491" s="222">
        <v>1</v>
      </c>
      <c r="I491" s="223"/>
      <c r="J491" s="224">
        <f>H491*I491</f>
        <v>0</v>
      </c>
      <c r="K491" s="222"/>
      <c r="L491" s="222">
        <f>H491*K491</f>
        <v>0</v>
      </c>
      <c r="M491" s="222"/>
      <c r="N491" s="222">
        <f>H491*M491</f>
        <v>0</v>
      </c>
      <c r="O491" s="224">
        <v>21</v>
      </c>
      <c r="P491" s="224">
        <f>J491*(O491/100)</f>
        <v>0</v>
      </c>
      <c r="Q491" s="224">
        <f>J491+P491</f>
        <v>0</v>
      </c>
      <c r="R491" s="220"/>
      <c r="S491" s="220" t="s">
        <v>356</v>
      </c>
      <c r="T491" s="225">
        <v>1</v>
      </c>
      <c r="U491" s="10"/>
      <c r="V491" s="10"/>
      <c r="W491" s="10"/>
      <c r="X491" s="112"/>
    </row>
    <row r="492" spans="1:27" outlineLevel="5" x14ac:dyDescent="0.2">
      <c r="A492" s="226" t="s">
        <v>37</v>
      </c>
      <c r="B492" s="227"/>
      <c r="C492" s="227"/>
      <c r="D492" s="228"/>
      <c r="E492" s="232" t="s">
        <v>0</v>
      </c>
      <c r="F492" s="253" t="s">
        <v>571</v>
      </c>
      <c r="G492" s="253"/>
      <c r="H492" s="254"/>
      <c r="I492" s="255"/>
      <c r="J492" s="256"/>
      <c r="K492" s="230"/>
      <c r="L492" s="230"/>
      <c r="M492" s="230"/>
      <c r="N492" s="230"/>
      <c r="O492" s="231"/>
      <c r="P492" s="231"/>
      <c r="Q492" s="231"/>
      <c r="R492" s="228"/>
      <c r="S492" s="228"/>
      <c r="T492" s="227"/>
      <c r="U492" s="7"/>
      <c r="V492" s="10"/>
      <c r="W492" s="10"/>
      <c r="X492" s="229" t="str">
        <f>F492</f>
        <v>Dokumentace skutečného provedení stavby</v>
      </c>
      <c r="Y492" s="8"/>
      <c r="AA492" s="11"/>
    </row>
    <row r="493" spans="1:27" ht="7.5" customHeight="1" outlineLevel="5" x14ac:dyDescent="0.2">
      <c r="A493" s="13"/>
      <c r="B493" s="123"/>
      <c r="C493" s="123"/>
      <c r="D493" s="112"/>
      <c r="E493" s="112"/>
      <c r="F493" s="113"/>
      <c r="G493" s="112"/>
      <c r="H493" s="118"/>
      <c r="I493" s="180"/>
      <c r="J493" s="116"/>
      <c r="K493" s="118"/>
      <c r="L493" s="118"/>
      <c r="M493" s="118"/>
      <c r="N493" s="118"/>
      <c r="O493" s="116"/>
      <c r="P493" s="116"/>
      <c r="Q493" s="116"/>
      <c r="R493" s="112"/>
      <c r="S493" s="112"/>
      <c r="T493" s="123"/>
      <c r="U493" s="10"/>
      <c r="X493" s="112"/>
    </row>
    <row r="494" spans="1:27" outlineLevel="4" x14ac:dyDescent="0.2">
      <c r="A494" s="2" t="s">
        <v>41</v>
      </c>
      <c r="B494" s="217"/>
      <c r="C494" s="218">
        <v>93</v>
      </c>
      <c r="D494" s="219" t="s">
        <v>558</v>
      </c>
      <c r="E494" s="220" t="s">
        <v>572</v>
      </c>
      <c r="F494" s="221" t="s">
        <v>573</v>
      </c>
      <c r="G494" s="219" t="s">
        <v>303</v>
      </c>
      <c r="H494" s="222">
        <v>1</v>
      </c>
      <c r="I494" s="223"/>
      <c r="J494" s="224">
        <f>H494*I494</f>
        <v>0</v>
      </c>
      <c r="K494" s="222"/>
      <c r="L494" s="222">
        <f>H494*K494</f>
        <v>0</v>
      </c>
      <c r="M494" s="222"/>
      <c r="N494" s="222">
        <f>H494*M494</f>
        <v>0</v>
      </c>
      <c r="O494" s="224">
        <v>21</v>
      </c>
      <c r="P494" s="224">
        <f>J494*(O494/100)</f>
        <v>0</v>
      </c>
      <c r="Q494" s="224">
        <f>J494+P494</f>
        <v>0</v>
      </c>
      <c r="R494" s="220"/>
      <c r="S494" s="220" t="s">
        <v>356</v>
      </c>
      <c r="T494" s="225">
        <v>1</v>
      </c>
      <c r="U494" s="10"/>
      <c r="V494" s="10"/>
      <c r="W494" s="10"/>
      <c r="X494" s="112"/>
    </row>
    <row r="495" spans="1:27" outlineLevel="5" x14ac:dyDescent="0.2">
      <c r="A495" s="226" t="s">
        <v>37</v>
      </c>
      <c r="B495" s="227"/>
      <c r="C495" s="227"/>
      <c r="D495" s="228"/>
      <c r="E495" s="232" t="s">
        <v>0</v>
      </c>
      <c r="F495" s="253" t="s">
        <v>574</v>
      </c>
      <c r="G495" s="253"/>
      <c r="H495" s="254"/>
      <c r="I495" s="255"/>
      <c r="J495" s="256"/>
      <c r="K495" s="230"/>
      <c r="L495" s="230"/>
      <c r="M495" s="230"/>
      <c r="N495" s="230"/>
      <c r="O495" s="231"/>
      <c r="P495" s="231"/>
      <c r="Q495" s="231"/>
      <c r="R495" s="228"/>
      <c r="S495" s="228"/>
      <c r="T495" s="227"/>
      <c r="U495" s="7"/>
      <c r="V495" s="10"/>
      <c r="W495" s="10"/>
      <c r="X495" s="229" t="str">
        <f>F495</f>
        <v>Geometrický plán</v>
      </c>
      <c r="Y495" s="8"/>
      <c r="AA495" s="11"/>
    </row>
    <row r="496" spans="1:27" ht="7.5" customHeight="1" outlineLevel="5" x14ac:dyDescent="0.2">
      <c r="A496" s="13"/>
      <c r="B496" s="123"/>
      <c r="C496" s="123"/>
      <c r="D496" s="112"/>
      <c r="E496" s="112"/>
      <c r="F496" s="113"/>
      <c r="G496" s="112"/>
      <c r="H496" s="118"/>
      <c r="I496" s="180"/>
      <c r="J496" s="116"/>
      <c r="K496" s="118"/>
      <c r="L496" s="118"/>
      <c r="M496" s="118"/>
      <c r="N496" s="118"/>
      <c r="O496" s="116"/>
      <c r="P496" s="116"/>
      <c r="Q496" s="116"/>
      <c r="R496" s="112"/>
      <c r="S496" s="112"/>
      <c r="T496" s="123"/>
      <c r="U496" s="10"/>
      <c r="X496" s="112"/>
    </row>
    <row r="497" spans="1:27" outlineLevel="4" x14ac:dyDescent="0.2">
      <c r="B497" s="7"/>
      <c r="C497" s="7"/>
      <c r="D497" s="7"/>
      <c r="E497" s="7"/>
      <c r="F497" s="7"/>
      <c r="G497" s="7"/>
      <c r="H497" s="7"/>
      <c r="I497" s="10"/>
      <c r="J497" s="10"/>
      <c r="K497" s="7"/>
      <c r="L497" s="7"/>
      <c r="M497" s="7"/>
      <c r="N497" s="7"/>
      <c r="O497" s="7"/>
      <c r="P497" s="10"/>
      <c r="Q497" s="10"/>
      <c r="R497" s="10"/>
      <c r="S497" s="7"/>
      <c r="T497" s="7"/>
      <c r="X497" s="7"/>
    </row>
    <row r="498" spans="1:27" ht="13.5" outlineLevel="1" x14ac:dyDescent="0.25">
      <c r="A498" s="158" t="s">
        <v>137</v>
      </c>
      <c r="B498" s="162">
        <v>2</v>
      </c>
      <c r="C498" s="199"/>
      <c r="D498" s="200" t="s">
        <v>239</v>
      </c>
      <c r="E498" s="200"/>
      <c r="F498" s="201" t="s">
        <v>138</v>
      </c>
      <c r="G498" s="200"/>
      <c r="H498" s="202"/>
      <c r="I498" s="203"/>
      <c r="J498" s="160">
        <f>SUBTOTAL(9,J499:J800)</f>
        <v>0</v>
      </c>
      <c r="K498" s="202"/>
      <c r="L498" s="161">
        <f>SUBTOTAL(9,L499:L800)</f>
        <v>5.5439999999999996E-2</v>
      </c>
      <c r="M498" s="202"/>
      <c r="N498" s="161">
        <f>SUBTOTAL(9,N499:N800)</f>
        <v>0.3</v>
      </c>
      <c r="O498" s="204"/>
      <c r="P498" s="160">
        <f>SUBTOTAL(9,P499:P800)</f>
        <v>0</v>
      </c>
      <c r="Q498" s="160">
        <f>SUBTOTAL(9,Q499:Q800)</f>
        <v>0</v>
      </c>
      <c r="R498" s="200"/>
      <c r="S498" s="200"/>
      <c r="T498" s="162">
        <f>SUBTOTAL(9,T499:T800)</f>
        <v>85</v>
      </c>
      <c r="U498" s="7"/>
      <c r="V498" s="10"/>
      <c r="W498" s="10"/>
      <c r="X498" s="112"/>
    </row>
    <row r="499" spans="1:27" ht="13.5" outlineLevel="2" x14ac:dyDescent="0.25">
      <c r="A499" s="163" t="s">
        <v>139</v>
      </c>
      <c r="B499" s="167">
        <v>3</v>
      </c>
      <c r="C499" s="205"/>
      <c r="D499" s="206" t="s">
        <v>240</v>
      </c>
      <c r="E499" s="206"/>
      <c r="F499" s="207" t="s">
        <v>140</v>
      </c>
      <c r="G499" s="206"/>
      <c r="H499" s="208"/>
      <c r="I499" s="209"/>
      <c r="J499" s="165">
        <f>SUBTOTAL(9,J500:J515)</f>
        <v>0</v>
      </c>
      <c r="K499" s="208"/>
      <c r="L499" s="166">
        <f>SUBTOTAL(9,L500:L515)</f>
        <v>2.1899999999999997E-3</v>
      </c>
      <c r="M499" s="208"/>
      <c r="N499" s="166">
        <f>SUBTOTAL(9,N500:N515)</f>
        <v>0</v>
      </c>
      <c r="O499" s="210"/>
      <c r="P499" s="165">
        <f>SUBTOTAL(9,P500:P515)</f>
        <v>0</v>
      </c>
      <c r="Q499" s="165">
        <f>SUBTOTAL(9,Q500:Q515)</f>
        <v>0</v>
      </c>
      <c r="R499" s="206"/>
      <c r="S499" s="206"/>
      <c r="T499" s="167">
        <f>SUBTOTAL(9,T500:T515)</f>
        <v>4</v>
      </c>
      <c r="U499" s="7"/>
      <c r="V499" s="10"/>
      <c r="W499" s="10"/>
      <c r="X499" s="112"/>
    </row>
    <row r="500" spans="1:27" ht="13.5" outlineLevel="3" x14ac:dyDescent="0.25">
      <c r="A500" s="168" t="s">
        <v>141</v>
      </c>
      <c r="B500" s="172">
        <v>4</v>
      </c>
      <c r="C500" s="211"/>
      <c r="D500" s="212" t="s">
        <v>241</v>
      </c>
      <c r="E500" s="212"/>
      <c r="F500" s="213" t="s">
        <v>142</v>
      </c>
      <c r="G500" s="212"/>
      <c r="H500" s="214"/>
      <c r="I500" s="215"/>
      <c r="J500" s="170">
        <f>SUBTOTAL(9,J501:J507)</f>
        <v>0</v>
      </c>
      <c r="K500" s="214"/>
      <c r="L500" s="171">
        <f>SUBTOTAL(9,L501:L507)</f>
        <v>2.0999999999999999E-3</v>
      </c>
      <c r="M500" s="214"/>
      <c r="N500" s="171">
        <f>SUBTOTAL(9,N501:N507)</f>
        <v>0</v>
      </c>
      <c r="O500" s="216"/>
      <c r="P500" s="170">
        <f>SUBTOTAL(9,P501:P507)</f>
        <v>0</v>
      </c>
      <c r="Q500" s="170">
        <f>SUBTOTAL(9,Q501:Q507)</f>
        <v>0</v>
      </c>
      <c r="R500" s="212"/>
      <c r="S500" s="212"/>
      <c r="T500" s="172">
        <f>SUBTOTAL(9,T501:T507)</f>
        <v>2</v>
      </c>
      <c r="U500" s="7"/>
      <c r="V500" s="10"/>
      <c r="W500" s="10"/>
      <c r="X500" s="112"/>
    </row>
    <row r="501" spans="1:27" ht="24" outlineLevel="4" x14ac:dyDescent="0.2">
      <c r="A501" s="2" t="s">
        <v>41</v>
      </c>
      <c r="B501" s="217"/>
      <c r="C501" s="218">
        <v>94</v>
      </c>
      <c r="D501" s="219" t="s">
        <v>242</v>
      </c>
      <c r="E501" s="220" t="s">
        <v>575</v>
      </c>
      <c r="F501" s="221" t="s">
        <v>576</v>
      </c>
      <c r="G501" s="219" t="s">
        <v>303</v>
      </c>
      <c r="H501" s="222">
        <v>1</v>
      </c>
      <c r="I501" s="223"/>
      <c r="J501" s="224">
        <f>H501*I501</f>
        <v>0</v>
      </c>
      <c r="K501" s="222"/>
      <c r="L501" s="222">
        <f>H501*K501</f>
        <v>0</v>
      </c>
      <c r="M501" s="222"/>
      <c r="N501" s="222">
        <f>H501*M501</f>
        <v>0</v>
      </c>
      <c r="O501" s="224">
        <v>21</v>
      </c>
      <c r="P501" s="224">
        <f>J501*(O501/100)</f>
        <v>0</v>
      </c>
      <c r="Q501" s="224">
        <f>J501+P501</f>
        <v>0</v>
      </c>
      <c r="R501" s="220"/>
      <c r="S501" s="220" t="s">
        <v>246</v>
      </c>
      <c r="T501" s="225">
        <v>1</v>
      </c>
      <c r="U501" s="10"/>
      <c r="V501" s="10"/>
      <c r="W501" s="10"/>
      <c r="X501" s="112"/>
    </row>
    <row r="502" spans="1:27" outlineLevel="5" x14ac:dyDescent="0.2">
      <c r="A502" s="226" t="s">
        <v>37</v>
      </c>
      <c r="B502" s="227"/>
      <c r="C502" s="227"/>
      <c r="D502" s="228"/>
      <c r="E502" s="232" t="s">
        <v>0</v>
      </c>
      <c r="F502" s="253" t="s">
        <v>577</v>
      </c>
      <c r="G502" s="253"/>
      <c r="H502" s="254"/>
      <c r="I502" s="255"/>
      <c r="J502" s="256"/>
      <c r="K502" s="230"/>
      <c r="L502" s="230"/>
      <c r="M502" s="230"/>
      <c r="N502" s="230"/>
      <c r="O502" s="231"/>
      <c r="P502" s="231"/>
      <c r="Q502" s="231"/>
      <c r="R502" s="228"/>
      <c r="S502" s="228"/>
      <c r="T502" s="227"/>
      <c r="U502" s="7"/>
      <c r="V502" s="10"/>
      <c r="W502" s="10"/>
      <c r="X502" s="229" t="str">
        <f>F502</f>
        <v>Montáž svítidel s integrovaným zdrojem LED se zapojením vodičů interiérových přisazených stropních hranatých nebo kruhových plochy přes 0,09 do 0,36 m2</v>
      </c>
      <c r="Y502" s="8"/>
      <c r="AA502" s="11"/>
    </row>
    <row r="503" spans="1:27" ht="7.5" customHeight="1" outlineLevel="5" x14ac:dyDescent="0.2">
      <c r="A503" s="13"/>
      <c r="B503" s="123"/>
      <c r="C503" s="123"/>
      <c r="D503" s="112"/>
      <c r="E503" s="112"/>
      <c r="F503" s="113"/>
      <c r="G503" s="112"/>
      <c r="H503" s="118"/>
      <c r="I503" s="180"/>
      <c r="J503" s="116"/>
      <c r="K503" s="118"/>
      <c r="L503" s="118"/>
      <c r="M503" s="118"/>
      <c r="N503" s="118"/>
      <c r="O503" s="116"/>
      <c r="P503" s="116"/>
      <c r="Q503" s="116"/>
      <c r="R503" s="112"/>
      <c r="S503" s="112"/>
      <c r="T503" s="123"/>
      <c r="U503" s="10"/>
      <c r="X503" s="112"/>
    </row>
    <row r="504" spans="1:27" outlineLevel="4" x14ac:dyDescent="0.2">
      <c r="A504" s="2" t="s">
        <v>41</v>
      </c>
      <c r="B504" s="217"/>
      <c r="C504" s="218">
        <v>95</v>
      </c>
      <c r="D504" s="219" t="s">
        <v>282</v>
      </c>
      <c r="E504" s="220" t="s">
        <v>578</v>
      </c>
      <c r="F504" s="221" t="s">
        <v>579</v>
      </c>
      <c r="G504" s="219" t="s">
        <v>303</v>
      </c>
      <c r="H504" s="222">
        <v>1</v>
      </c>
      <c r="I504" s="223"/>
      <c r="J504" s="224">
        <f>H504*I504</f>
        <v>0</v>
      </c>
      <c r="K504" s="222">
        <v>2.0999999999999999E-3</v>
      </c>
      <c r="L504" s="222">
        <f>H504*K504</f>
        <v>2.0999999999999999E-3</v>
      </c>
      <c r="M504" s="222"/>
      <c r="N504" s="222">
        <f>H504*M504</f>
        <v>0</v>
      </c>
      <c r="O504" s="224">
        <v>21</v>
      </c>
      <c r="P504" s="224">
        <f>J504*(O504/100)</f>
        <v>0</v>
      </c>
      <c r="Q504" s="224">
        <f>J504+P504</f>
        <v>0</v>
      </c>
      <c r="R504" s="220"/>
      <c r="S504" s="220" t="s">
        <v>246</v>
      </c>
      <c r="T504" s="225">
        <v>1</v>
      </c>
      <c r="U504" s="10"/>
      <c r="V504" s="10"/>
      <c r="W504" s="10"/>
      <c r="X504" s="112"/>
    </row>
    <row r="505" spans="1:27" outlineLevel="5" x14ac:dyDescent="0.2">
      <c r="A505" s="226" t="s">
        <v>37</v>
      </c>
      <c r="B505" s="227"/>
      <c r="C505" s="227"/>
      <c r="D505" s="228"/>
      <c r="E505" s="232" t="s">
        <v>0</v>
      </c>
      <c r="F505" s="253" t="s">
        <v>67</v>
      </c>
      <c r="G505" s="253"/>
      <c r="H505" s="254"/>
      <c r="I505" s="255"/>
      <c r="J505" s="256"/>
      <c r="K505" s="230"/>
      <c r="L505" s="230"/>
      <c r="M505" s="230"/>
      <c r="N505" s="230"/>
      <c r="O505" s="231"/>
      <c r="P505" s="231"/>
      <c r="Q505" s="231"/>
      <c r="R505" s="228"/>
      <c r="S505" s="228"/>
      <c r="T505" s="227"/>
      <c r="U505" s="7"/>
      <c r="V505" s="10"/>
      <c r="W505" s="10"/>
      <c r="X505" s="229" t="str">
        <f>F505</f>
        <v>---</v>
      </c>
      <c r="Y505" s="8"/>
      <c r="AA505" s="11"/>
    </row>
    <row r="506" spans="1:27" ht="7.5" customHeight="1" outlineLevel="5" x14ac:dyDescent="0.2">
      <c r="A506" s="13"/>
      <c r="B506" s="123"/>
      <c r="C506" s="123"/>
      <c r="D506" s="112"/>
      <c r="E506" s="112"/>
      <c r="F506" s="113"/>
      <c r="G506" s="112"/>
      <c r="H506" s="118"/>
      <c r="I506" s="180"/>
      <c r="J506" s="116"/>
      <c r="K506" s="118"/>
      <c r="L506" s="118"/>
      <c r="M506" s="118"/>
      <c r="N506" s="118"/>
      <c r="O506" s="116"/>
      <c r="P506" s="116"/>
      <c r="Q506" s="116"/>
      <c r="R506" s="112"/>
      <c r="S506" s="112"/>
      <c r="T506" s="123"/>
      <c r="U506" s="10"/>
      <c r="X506" s="112"/>
    </row>
    <row r="507" spans="1:27" outlineLevel="4" x14ac:dyDescent="0.2">
      <c r="B507" s="7"/>
      <c r="C507" s="7"/>
      <c r="D507" s="7"/>
      <c r="E507" s="7"/>
      <c r="F507" s="7"/>
      <c r="G507" s="7"/>
      <c r="H507" s="7"/>
      <c r="I507" s="10"/>
      <c r="J507" s="10"/>
      <c r="K507" s="7"/>
      <c r="L507" s="7"/>
      <c r="M507" s="7"/>
      <c r="N507" s="7"/>
      <c r="O507" s="7"/>
      <c r="P507" s="10"/>
      <c r="Q507" s="10"/>
      <c r="R507" s="10"/>
      <c r="S507" s="7"/>
      <c r="T507" s="7"/>
      <c r="X507" s="7"/>
    </row>
    <row r="508" spans="1:27" ht="13.5" outlineLevel="3" x14ac:dyDescent="0.25">
      <c r="A508" s="168" t="s">
        <v>143</v>
      </c>
      <c r="B508" s="172">
        <v>4</v>
      </c>
      <c r="C508" s="211"/>
      <c r="D508" s="212" t="s">
        <v>241</v>
      </c>
      <c r="E508" s="212"/>
      <c r="F508" s="213" t="s">
        <v>144</v>
      </c>
      <c r="G508" s="212"/>
      <c r="H508" s="214"/>
      <c r="I508" s="215"/>
      <c r="J508" s="170">
        <f>SUBTOTAL(9,J509:J515)</f>
        <v>0</v>
      </c>
      <c r="K508" s="214"/>
      <c r="L508" s="171">
        <f>SUBTOTAL(9,L509:L515)</f>
        <v>9.0000000000000006E-5</v>
      </c>
      <c r="M508" s="214"/>
      <c r="N508" s="171">
        <f>SUBTOTAL(9,N509:N515)</f>
        <v>0</v>
      </c>
      <c r="O508" s="216"/>
      <c r="P508" s="170">
        <f>SUBTOTAL(9,P509:P515)</f>
        <v>0</v>
      </c>
      <c r="Q508" s="170">
        <f>SUBTOTAL(9,Q509:Q515)</f>
        <v>0</v>
      </c>
      <c r="R508" s="212"/>
      <c r="S508" s="212"/>
      <c r="T508" s="172">
        <f>SUBTOTAL(9,T509:T515)</f>
        <v>2</v>
      </c>
      <c r="U508" s="7"/>
      <c r="V508" s="10"/>
      <c r="W508" s="10"/>
      <c r="X508" s="112"/>
    </row>
    <row r="509" spans="1:27" outlineLevel="4" x14ac:dyDescent="0.2">
      <c r="A509" s="2" t="s">
        <v>41</v>
      </c>
      <c r="B509" s="217"/>
      <c r="C509" s="218">
        <v>96</v>
      </c>
      <c r="D509" s="219" t="s">
        <v>242</v>
      </c>
      <c r="E509" s="220" t="s">
        <v>580</v>
      </c>
      <c r="F509" s="221" t="s">
        <v>581</v>
      </c>
      <c r="G509" s="219" t="s">
        <v>303</v>
      </c>
      <c r="H509" s="222">
        <v>1</v>
      </c>
      <c r="I509" s="223"/>
      <c r="J509" s="224">
        <f>H509*I509</f>
        <v>0</v>
      </c>
      <c r="K509" s="222"/>
      <c r="L509" s="222">
        <f>H509*K509</f>
        <v>0</v>
      </c>
      <c r="M509" s="222"/>
      <c r="N509" s="222">
        <f>H509*M509</f>
        <v>0</v>
      </c>
      <c r="O509" s="224">
        <v>21</v>
      </c>
      <c r="P509" s="224">
        <f>J509*(O509/100)</f>
        <v>0</v>
      </c>
      <c r="Q509" s="224">
        <f>J509+P509</f>
        <v>0</v>
      </c>
      <c r="R509" s="220"/>
      <c r="S509" s="220" t="s">
        <v>246</v>
      </c>
      <c r="T509" s="225">
        <v>1</v>
      </c>
      <c r="U509" s="10"/>
      <c r="V509" s="10"/>
      <c r="W509" s="10"/>
      <c r="X509" s="112"/>
    </row>
    <row r="510" spans="1:27" outlineLevel="5" x14ac:dyDescent="0.2">
      <c r="A510" s="226" t="s">
        <v>37</v>
      </c>
      <c r="B510" s="227"/>
      <c r="C510" s="227"/>
      <c r="D510" s="228"/>
      <c r="E510" s="232" t="s">
        <v>0</v>
      </c>
      <c r="F510" s="253" t="s">
        <v>582</v>
      </c>
      <c r="G510" s="253"/>
      <c r="H510" s="254"/>
      <c r="I510" s="255"/>
      <c r="J510" s="256"/>
      <c r="K510" s="230"/>
      <c r="L510" s="230"/>
      <c r="M510" s="230"/>
      <c r="N510" s="230"/>
      <c r="O510" s="231"/>
      <c r="P510" s="231"/>
      <c r="Q510" s="231"/>
      <c r="R510" s="228"/>
      <c r="S510" s="228"/>
      <c r="T510" s="227"/>
      <c r="U510" s="7"/>
      <c r="V510" s="10"/>
      <c r="W510" s="10"/>
      <c r="X510" s="229" t="str">
        <f>F510</f>
        <v>Montáž spínačů jedno nebo dvoupólových nástěnných se zapojením vodičů, pro prostředí venkovní nebo mokré spínačů, řazení 1-jednopólových</v>
      </c>
      <c r="Y510" s="8"/>
      <c r="AA510" s="11"/>
    </row>
    <row r="511" spans="1:27" ht="7.5" customHeight="1" outlineLevel="5" x14ac:dyDescent="0.2">
      <c r="A511" s="13"/>
      <c r="B511" s="123"/>
      <c r="C511" s="123"/>
      <c r="D511" s="112"/>
      <c r="E511" s="112"/>
      <c r="F511" s="113"/>
      <c r="G511" s="112"/>
      <c r="H511" s="118"/>
      <c r="I511" s="180"/>
      <c r="J511" s="116"/>
      <c r="K511" s="118"/>
      <c r="L511" s="118"/>
      <c r="M511" s="118"/>
      <c r="N511" s="118"/>
      <c r="O511" s="116"/>
      <c r="P511" s="116"/>
      <c r="Q511" s="116"/>
      <c r="R511" s="112"/>
      <c r="S511" s="112"/>
      <c r="T511" s="123"/>
      <c r="U511" s="10"/>
      <c r="X511" s="112"/>
    </row>
    <row r="512" spans="1:27" outlineLevel="4" x14ac:dyDescent="0.2">
      <c r="A512" s="2" t="s">
        <v>41</v>
      </c>
      <c r="B512" s="217"/>
      <c r="C512" s="218">
        <v>97</v>
      </c>
      <c r="D512" s="219" t="s">
        <v>282</v>
      </c>
      <c r="E512" s="220" t="s">
        <v>583</v>
      </c>
      <c r="F512" s="221" t="s">
        <v>584</v>
      </c>
      <c r="G512" s="219" t="s">
        <v>303</v>
      </c>
      <c r="H512" s="222">
        <v>1</v>
      </c>
      <c r="I512" s="223"/>
      <c r="J512" s="224">
        <f>H512*I512</f>
        <v>0</v>
      </c>
      <c r="K512" s="222">
        <v>9.0000000000000006E-5</v>
      </c>
      <c r="L512" s="222">
        <f>H512*K512</f>
        <v>9.0000000000000006E-5</v>
      </c>
      <c r="M512" s="222"/>
      <c r="N512" s="222">
        <f>H512*M512</f>
        <v>0</v>
      </c>
      <c r="O512" s="224">
        <v>21</v>
      </c>
      <c r="P512" s="224">
        <f>J512*(O512/100)</f>
        <v>0</v>
      </c>
      <c r="Q512" s="224">
        <f>J512+P512</f>
        <v>0</v>
      </c>
      <c r="R512" s="220"/>
      <c r="S512" s="220" t="s">
        <v>246</v>
      </c>
      <c r="T512" s="225">
        <v>1</v>
      </c>
      <c r="U512" s="10"/>
      <c r="V512" s="10"/>
      <c r="W512" s="10"/>
      <c r="X512" s="112"/>
    </row>
    <row r="513" spans="1:27" outlineLevel="5" x14ac:dyDescent="0.2">
      <c r="A513" s="226" t="s">
        <v>37</v>
      </c>
      <c r="B513" s="227"/>
      <c r="C513" s="227"/>
      <c r="D513" s="228"/>
      <c r="E513" s="232" t="s">
        <v>0</v>
      </c>
      <c r="F513" s="253" t="s">
        <v>67</v>
      </c>
      <c r="G513" s="253"/>
      <c r="H513" s="254"/>
      <c r="I513" s="255"/>
      <c r="J513" s="256"/>
      <c r="K513" s="230"/>
      <c r="L513" s="230"/>
      <c r="M513" s="230"/>
      <c r="N513" s="230"/>
      <c r="O513" s="231"/>
      <c r="P513" s="231"/>
      <c r="Q513" s="231"/>
      <c r="R513" s="228"/>
      <c r="S513" s="228"/>
      <c r="T513" s="227"/>
      <c r="U513" s="7"/>
      <c r="V513" s="10"/>
      <c r="W513" s="10"/>
      <c r="X513" s="229" t="str">
        <f>F513</f>
        <v>---</v>
      </c>
      <c r="Y513" s="8"/>
      <c r="AA513" s="11"/>
    </row>
    <row r="514" spans="1:27" ht="7.5" customHeight="1" outlineLevel="5" x14ac:dyDescent="0.2">
      <c r="A514" s="13"/>
      <c r="B514" s="123"/>
      <c r="C514" s="123"/>
      <c r="D514" s="112"/>
      <c r="E514" s="112"/>
      <c r="F514" s="113"/>
      <c r="G514" s="112"/>
      <c r="H514" s="118"/>
      <c r="I514" s="180"/>
      <c r="J514" s="116"/>
      <c r="K514" s="118"/>
      <c r="L514" s="118"/>
      <c r="M514" s="118"/>
      <c r="N514" s="118"/>
      <c r="O514" s="116"/>
      <c r="P514" s="116"/>
      <c r="Q514" s="116"/>
      <c r="R514" s="112"/>
      <c r="S514" s="112"/>
      <c r="T514" s="123"/>
      <c r="U514" s="10"/>
      <c r="X514" s="112"/>
    </row>
    <row r="515" spans="1:27" outlineLevel="4" x14ac:dyDescent="0.2">
      <c r="B515" s="7"/>
      <c r="C515" s="7"/>
      <c r="D515" s="7"/>
      <c r="E515" s="7"/>
      <c r="F515" s="7"/>
      <c r="G515" s="7"/>
      <c r="H515" s="7"/>
      <c r="I515" s="10"/>
      <c r="J515" s="10"/>
      <c r="K515" s="7"/>
      <c r="L515" s="7"/>
      <c r="M515" s="7"/>
      <c r="N515" s="7"/>
      <c r="O515" s="7"/>
      <c r="P515" s="10"/>
      <c r="Q515" s="10"/>
      <c r="R515" s="10"/>
      <c r="S515" s="7"/>
      <c r="T515" s="7"/>
      <c r="X515" s="7"/>
    </row>
    <row r="516" spans="1:27" ht="13.5" outlineLevel="2" x14ac:dyDescent="0.25">
      <c r="A516" s="163" t="s">
        <v>145</v>
      </c>
      <c r="B516" s="167">
        <v>3</v>
      </c>
      <c r="C516" s="205"/>
      <c r="D516" s="206" t="s">
        <v>240</v>
      </c>
      <c r="E516" s="206"/>
      <c r="F516" s="207" t="s">
        <v>146</v>
      </c>
      <c r="G516" s="206"/>
      <c r="H516" s="208"/>
      <c r="I516" s="209"/>
      <c r="J516" s="165">
        <f>SUBTOTAL(9,J517:J779)</f>
        <v>0</v>
      </c>
      <c r="K516" s="208"/>
      <c r="L516" s="166">
        <f>SUBTOTAL(9,L517:L779)</f>
        <v>5.3249999999999999E-2</v>
      </c>
      <c r="M516" s="208"/>
      <c r="N516" s="166">
        <f>SUBTOTAL(9,N517:N779)</f>
        <v>0</v>
      </c>
      <c r="O516" s="210"/>
      <c r="P516" s="165">
        <f>SUBTOTAL(9,P517:P779)</f>
        <v>0</v>
      </c>
      <c r="Q516" s="165">
        <f>SUBTOTAL(9,Q517:Q779)</f>
        <v>0</v>
      </c>
      <c r="R516" s="206"/>
      <c r="S516" s="206"/>
      <c r="T516" s="167">
        <f>SUBTOTAL(9,T517:T779)</f>
        <v>77</v>
      </c>
      <c r="U516" s="7"/>
      <c r="V516" s="10"/>
      <c r="W516" s="10"/>
      <c r="X516" s="112"/>
    </row>
    <row r="517" spans="1:27" ht="13.5" outlineLevel="3" x14ac:dyDescent="0.25">
      <c r="A517" s="168" t="s">
        <v>147</v>
      </c>
      <c r="B517" s="172">
        <v>4</v>
      </c>
      <c r="C517" s="211"/>
      <c r="D517" s="212" t="s">
        <v>241</v>
      </c>
      <c r="E517" s="212"/>
      <c r="F517" s="213" t="s">
        <v>148</v>
      </c>
      <c r="G517" s="212"/>
      <c r="H517" s="214"/>
      <c r="I517" s="215"/>
      <c r="J517" s="170">
        <f>SUBTOTAL(9,J518:J572)</f>
        <v>0</v>
      </c>
      <c r="K517" s="214"/>
      <c r="L517" s="171">
        <f>SUBTOTAL(9,L518:L572)</f>
        <v>6.0999999999999995E-3</v>
      </c>
      <c r="M517" s="214"/>
      <c r="N517" s="171">
        <f>SUBTOTAL(9,N518:N572)</f>
        <v>0</v>
      </c>
      <c r="O517" s="216"/>
      <c r="P517" s="170">
        <f>SUBTOTAL(9,P518:P572)</f>
        <v>0</v>
      </c>
      <c r="Q517" s="170">
        <f>SUBTOTAL(9,Q518:Q572)</f>
        <v>0</v>
      </c>
      <c r="R517" s="212"/>
      <c r="S517" s="212"/>
      <c r="T517" s="172">
        <f>SUBTOTAL(9,T518:T572)</f>
        <v>18</v>
      </c>
      <c r="U517" s="7"/>
      <c r="V517" s="10"/>
      <c r="W517" s="10"/>
      <c r="X517" s="112"/>
    </row>
    <row r="518" spans="1:27" ht="24" outlineLevel="4" x14ac:dyDescent="0.2">
      <c r="A518" s="2" t="s">
        <v>41</v>
      </c>
      <c r="B518" s="217"/>
      <c r="C518" s="218">
        <v>98</v>
      </c>
      <c r="D518" s="219" t="s">
        <v>585</v>
      </c>
      <c r="E518" s="220" t="s">
        <v>586</v>
      </c>
      <c r="F518" s="221" t="s">
        <v>587</v>
      </c>
      <c r="G518" s="219" t="s">
        <v>298</v>
      </c>
      <c r="H518" s="222">
        <v>12</v>
      </c>
      <c r="I518" s="223"/>
      <c r="J518" s="224">
        <f>H518*I518</f>
        <v>0</v>
      </c>
      <c r="K518" s="222"/>
      <c r="L518" s="222">
        <f>H518*K518</f>
        <v>0</v>
      </c>
      <c r="M518" s="222"/>
      <c r="N518" s="222">
        <f>H518*M518</f>
        <v>0</v>
      </c>
      <c r="O518" s="224">
        <v>21</v>
      </c>
      <c r="P518" s="224">
        <f>J518*(O518/100)</f>
        <v>0</v>
      </c>
      <c r="Q518" s="224">
        <f>J518+P518</f>
        <v>0</v>
      </c>
      <c r="R518" s="220"/>
      <c r="S518" s="220" t="s">
        <v>356</v>
      </c>
      <c r="T518" s="225">
        <v>1</v>
      </c>
      <c r="U518" s="10"/>
      <c r="V518" s="10"/>
      <c r="W518" s="10"/>
      <c r="X518" s="112"/>
    </row>
    <row r="519" spans="1:27" outlineLevel="5" x14ac:dyDescent="0.2">
      <c r="A519" s="226" t="s">
        <v>37</v>
      </c>
      <c r="B519" s="227"/>
      <c r="C519" s="227"/>
      <c r="D519" s="228"/>
      <c r="E519" s="232" t="s">
        <v>0</v>
      </c>
      <c r="F519" s="253" t="s">
        <v>67</v>
      </c>
      <c r="G519" s="253"/>
      <c r="H519" s="254"/>
      <c r="I519" s="255"/>
      <c r="J519" s="256"/>
      <c r="K519" s="230"/>
      <c r="L519" s="230"/>
      <c r="M519" s="230"/>
      <c r="N519" s="230"/>
      <c r="O519" s="231"/>
      <c r="P519" s="231"/>
      <c r="Q519" s="231"/>
      <c r="R519" s="228"/>
      <c r="S519" s="228"/>
      <c r="T519" s="227"/>
      <c r="U519" s="7"/>
      <c r="V519" s="10"/>
      <c r="W519" s="10"/>
      <c r="X519" s="229" t="str">
        <f>F519</f>
        <v>---</v>
      </c>
      <c r="Y519" s="8"/>
      <c r="AA519" s="11"/>
    </row>
    <row r="520" spans="1:27" ht="7.5" customHeight="1" outlineLevel="5" x14ac:dyDescent="0.2">
      <c r="A520" s="13"/>
      <c r="B520" s="123"/>
      <c r="C520" s="123"/>
      <c r="D520" s="112"/>
      <c r="E520" s="112"/>
      <c r="F520" s="113"/>
      <c r="G520" s="112"/>
      <c r="H520" s="118"/>
      <c r="I520" s="180"/>
      <c r="J520" s="116"/>
      <c r="K520" s="118"/>
      <c r="L520" s="118"/>
      <c r="M520" s="118"/>
      <c r="N520" s="118"/>
      <c r="O520" s="116"/>
      <c r="P520" s="116"/>
      <c r="Q520" s="116"/>
      <c r="R520" s="112"/>
      <c r="S520" s="112"/>
      <c r="T520" s="123"/>
      <c r="U520" s="10"/>
      <c r="X520" s="112"/>
    </row>
    <row r="521" spans="1:27" ht="24" outlineLevel="4" x14ac:dyDescent="0.2">
      <c r="A521" s="2" t="s">
        <v>41</v>
      </c>
      <c r="B521" s="217"/>
      <c r="C521" s="218">
        <v>99</v>
      </c>
      <c r="D521" s="219" t="s">
        <v>585</v>
      </c>
      <c r="E521" s="220" t="s">
        <v>588</v>
      </c>
      <c r="F521" s="221" t="s">
        <v>589</v>
      </c>
      <c r="G521" s="219" t="s">
        <v>298</v>
      </c>
      <c r="H521" s="222">
        <v>12</v>
      </c>
      <c r="I521" s="223"/>
      <c r="J521" s="224">
        <f>H521*I521</f>
        <v>0</v>
      </c>
      <c r="K521" s="222"/>
      <c r="L521" s="222">
        <f>H521*K521</f>
        <v>0</v>
      </c>
      <c r="M521" s="222"/>
      <c r="N521" s="222">
        <f>H521*M521</f>
        <v>0</v>
      </c>
      <c r="O521" s="224">
        <v>21</v>
      </c>
      <c r="P521" s="224">
        <f>J521*(O521/100)</f>
        <v>0</v>
      </c>
      <c r="Q521" s="224">
        <f>J521+P521</f>
        <v>0</v>
      </c>
      <c r="R521" s="220"/>
      <c r="S521" s="220" t="s">
        <v>356</v>
      </c>
      <c r="T521" s="225">
        <v>1</v>
      </c>
      <c r="U521" s="10"/>
      <c r="V521" s="10"/>
      <c r="W521" s="10"/>
      <c r="X521" s="112"/>
    </row>
    <row r="522" spans="1:27" outlineLevel="5" x14ac:dyDescent="0.2">
      <c r="A522" s="226" t="s">
        <v>37</v>
      </c>
      <c r="B522" s="227"/>
      <c r="C522" s="227"/>
      <c r="D522" s="228"/>
      <c r="E522" s="232" t="s">
        <v>0</v>
      </c>
      <c r="F522" s="253" t="s">
        <v>67</v>
      </c>
      <c r="G522" s="253"/>
      <c r="H522" s="254"/>
      <c r="I522" s="255"/>
      <c r="J522" s="256"/>
      <c r="K522" s="230"/>
      <c r="L522" s="230"/>
      <c r="M522" s="230"/>
      <c r="N522" s="230"/>
      <c r="O522" s="231"/>
      <c r="P522" s="231"/>
      <c r="Q522" s="231"/>
      <c r="R522" s="228"/>
      <c r="S522" s="228"/>
      <c r="T522" s="227"/>
      <c r="U522" s="7"/>
      <c r="V522" s="10"/>
      <c r="W522" s="10"/>
      <c r="X522" s="229" t="str">
        <f>F522</f>
        <v>---</v>
      </c>
      <c r="Y522" s="8"/>
      <c r="AA522" s="11"/>
    </row>
    <row r="523" spans="1:27" ht="7.5" customHeight="1" outlineLevel="5" x14ac:dyDescent="0.2">
      <c r="A523" s="13"/>
      <c r="B523" s="123"/>
      <c r="C523" s="123"/>
      <c r="D523" s="112"/>
      <c r="E523" s="112"/>
      <c r="F523" s="113"/>
      <c r="G523" s="112"/>
      <c r="H523" s="118"/>
      <c r="I523" s="180"/>
      <c r="J523" s="116"/>
      <c r="K523" s="118"/>
      <c r="L523" s="118"/>
      <c r="M523" s="118"/>
      <c r="N523" s="118"/>
      <c r="O523" s="116"/>
      <c r="P523" s="116"/>
      <c r="Q523" s="116"/>
      <c r="R523" s="112"/>
      <c r="S523" s="112"/>
      <c r="T523" s="123"/>
      <c r="U523" s="10"/>
      <c r="X523" s="112"/>
    </row>
    <row r="524" spans="1:27" ht="24" outlineLevel="4" x14ac:dyDescent="0.2">
      <c r="A524" s="2" t="s">
        <v>41</v>
      </c>
      <c r="B524" s="217"/>
      <c r="C524" s="218">
        <v>100</v>
      </c>
      <c r="D524" s="219" t="s">
        <v>585</v>
      </c>
      <c r="E524" s="220" t="s">
        <v>590</v>
      </c>
      <c r="F524" s="221" t="s">
        <v>591</v>
      </c>
      <c r="G524" s="219" t="s">
        <v>592</v>
      </c>
      <c r="H524" s="222">
        <v>6</v>
      </c>
      <c r="I524" s="223"/>
      <c r="J524" s="224">
        <f>H524*I524</f>
        <v>0</v>
      </c>
      <c r="K524" s="222"/>
      <c r="L524" s="222">
        <f>H524*K524</f>
        <v>0</v>
      </c>
      <c r="M524" s="222"/>
      <c r="N524" s="222">
        <f>H524*M524</f>
        <v>0</v>
      </c>
      <c r="O524" s="224">
        <v>21</v>
      </c>
      <c r="P524" s="224">
        <f>J524*(O524/100)</f>
        <v>0</v>
      </c>
      <c r="Q524" s="224">
        <f>J524+P524</f>
        <v>0</v>
      </c>
      <c r="R524" s="220"/>
      <c r="S524" s="220" t="s">
        <v>356</v>
      </c>
      <c r="T524" s="225">
        <v>1</v>
      </c>
      <c r="U524" s="10"/>
      <c r="V524" s="10"/>
      <c r="W524" s="10"/>
      <c r="X524" s="112"/>
    </row>
    <row r="525" spans="1:27" outlineLevel="5" x14ac:dyDescent="0.2">
      <c r="A525" s="226" t="s">
        <v>37</v>
      </c>
      <c r="B525" s="227"/>
      <c r="C525" s="227"/>
      <c r="D525" s="228"/>
      <c r="E525" s="232" t="s">
        <v>0</v>
      </c>
      <c r="F525" s="253" t="s">
        <v>67</v>
      </c>
      <c r="G525" s="253"/>
      <c r="H525" s="254"/>
      <c r="I525" s="255"/>
      <c r="J525" s="256"/>
      <c r="K525" s="230"/>
      <c r="L525" s="230"/>
      <c r="M525" s="230"/>
      <c r="N525" s="230"/>
      <c r="O525" s="231"/>
      <c r="P525" s="231"/>
      <c r="Q525" s="231"/>
      <c r="R525" s="228"/>
      <c r="S525" s="228"/>
      <c r="T525" s="227"/>
      <c r="U525" s="7"/>
      <c r="V525" s="10"/>
      <c r="W525" s="10"/>
      <c r="X525" s="229" t="str">
        <f>F525</f>
        <v>---</v>
      </c>
      <c r="Y525" s="8"/>
      <c r="AA525" s="11"/>
    </row>
    <row r="526" spans="1:27" ht="7.5" customHeight="1" outlineLevel="5" x14ac:dyDescent="0.2">
      <c r="A526" s="13"/>
      <c r="B526" s="123"/>
      <c r="C526" s="123"/>
      <c r="D526" s="112"/>
      <c r="E526" s="112"/>
      <c r="F526" s="113"/>
      <c r="G526" s="112"/>
      <c r="H526" s="118"/>
      <c r="I526" s="180"/>
      <c r="J526" s="116"/>
      <c r="K526" s="118"/>
      <c r="L526" s="118"/>
      <c r="M526" s="118"/>
      <c r="N526" s="118"/>
      <c r="O526" s="116"/>
      <c r="P526" s="116"/>
      <c r="Q526" s="116"/>
      <c r="R526" s="112"/>
      <c r="S526" s="112"/>
      <c r="T526" s="123"/>
      <c r="U526" s="10"/>
      <c r="X526" s="112"/>
    </row>
    <row r="527" spans="1:27" ht="24" outlineLevel="4" x14ac:dyDescent="0.2">
      <c r="A527" s="2" t="s">
        <v>41</v>
      </c>
      <c r="B527" s="217"/>
      <c r="C527" s="218">
        <v>101</v>
      </c>
      <c r="D527" s="219" t="s">
        <v>585</v>
      </c>
      <c r="E527" s="220" t="s">
        <v>593</v>
      </c>
      <c r="F527" s="221" t="s">
        <v>594</v>
      </c>
      <c r="G527" s="219" t="s">
        <v>592</v>
      </c>
      <c r="H527" s="222">
        <v>10</v>
      </c>
      <c r="I527" s="223"/>
      <c r="J527" s="224">
        <f>H527*I527</f>
        <v>0</v>
      </c>
      <c r="K527" s="222"/>
      <c r="L527" s="222">
        <f>H527*K527</f>
        <v>0</v>
      </c>
      <c r="M527" s="222"/>
      <c r="N527" s="222">
        <f>H527*M527</f>
        <v>0</v>
      </c>
      <c r="O527" s="224">
        <v>21</v>
      </c>
      <c r="P527" s="224">
        <f>J527*(O527/100)</f>
        <v>0</v>
      </c>
      <c r="Q527" s="224">
        <f>J527+P527</f>
        <v>0</v>
      </c>
      <c r="R527" s="220"/>
      <c r="S527" s="220" t="s">
        <v>356</v>
      </c>
      <c r="T527" s="225">
        <v>1</v>
      </c>
      <c r="U527" s="10"/>
      <c r="V527" s="10"/>
      <c r="W527" s="10"/>
      <c r="X527" s="112"/>
    </row>
    <row r="528" spans="1:27" outlineLevel="5" x14ac:dyDescent="0.2">
      <c r="A528" s="226" t="s">
        <v>37</v>
      </c>
      <c r="B528" s="227"/>
      <c r="C528" s="227"/>
      <c r="D528" s="228"/>
      <c r="E528" s="232" t="s">
        <v>0</v>
      </c>
      <c r="F528" s="253" t="s">
        <v>67</v>
      </c>
      <c r="G528" s="253"/>
      <c r="H528" s="254"/>
      <c r="I528" s="255"/>
      <c r="J528" s="256"/>
      <c r="K528" s="230"/>
      <c r="L528" s="230"/>
      <c r="M528" s="230"/>
      <c r="N528" s="230"/>
      <c r="O528" s="231"/>
      <c r="P528" s="231"/>
      <c r="Q528" s="231"/>
      <c r="R528" s="228"/>
      <c r="S528" s="228"/>
      <c r="T528" s="227"/>
      <c r="U528" s="7"/>
      <c r="V528" s="10"/>
      <c r="W528" s="10"/>
      <c r="X528" s="229" t="str">
        <f>F528</f>
        <v>---</v>
      </c>
      <c r="Y528" s="8"/>
      <c r="AA528" s="11"/>
    </row>
    <row r="529" spans="1:27" ht="7.5" customHeight="1" outlineLevel="5" x14ac:dyDescent="0.2">
      <c r="A529" s="13"/>
      <c r="B529" s="123"/>
      <c r="C529" s="123"/>
      <c r="D529" s="112"/>
      <c r="E529" s="112"/>
      <c r="F529" s="113"/>
      <c r="G529" s="112"/>
      <c r="H529" s="118"/>
      <c r="I529" s="180"/>
      <c r="J529" s="116"/>
      <c r="K529" s="118"/>
      <c r="L529" s="118"/>
      <c r="M529" s="118"/>
      <c r="N529" s="118"/>
      <c r="O529" s="116"/>
      <c r="P529" s="116"/>
      <c r="Q529" s="116"/>
      <c r="R529" s="112"/>
      <c r="S529" s="112"/>
      <c r="T529" s="123"/>
      <c r="U529" s="10"/>
      <c r="X529" s="112"/>
    </row>
    <row r="530" spans="1:27" outlineLevel="4" x14ac:dyDescent="0.2">
      <c r="A530" s="2" t="s">
        <v>41</v>
      </c>
      <c r="B530" s="217"/>
      <c r="C530" s="218">
        <v>102</v>
      </c>
      <c r="D530" s="219" t="s">
        <v>585</v>
      </c>
      <c r="E530" s="220" t="s">
        <v>595</v>
      </c>
      <c r="F530" s="221" t="s">
        <v>596</v>
      </c>
      <c r="G530" s="219" t="s">
        <v>592</v>
      </c>
      <c r="H530" s="222">
        <v>10</v>
      </c>
      <c r="I530" s="223"/>
      <c r="J530" s="224">
        <f>H530*I530</f>
        <v>0</v>
      </c>
      <c r="K530" s="222"/>
      <c r="L530" s="222">
        <f>H530*K530</f>
        <v>0</v>
      </c>
      <c r="M530" s="222"/>
      <c r="N530" s="222">
        <f>H530*M530</f>
        <v>0</v>
      </c>
      <c r="O530" s="224">
        <v>21</v>
      </c>
      <c r="P530" s="224">
        <f>J530*(O530/100)</f>
        <v>0</v>
      </c>
      <c r="Q530" s="224">
        <f>J530+P530</f>
        <v>0</v>
      </c>
      <c r="R530" s="220"/>
      <c r="S530" s="220" t="s">
        <v>356</v>
      </c>
      <c r="T530" s="225">
        <v>1</v>
      </c>
      <c r="U530" s="10"/>
      <c r="V530" s="10"/>
      <c r="W530" s="10"/>
      <c r="X530" s="112"/>
    </row>
    <row r="531" spans="1:27" outlineLevel="5" x14ac:dyDescent="0.2">
      <c r="A531" s="226" t="s">
        <v>37</v>
      </c>
      <c r="B531" s="227"/>
      <c r="C531" s="227"/>
      <c r="D531" s="228"/>
      <c r="E531" s="232" t="s">
        <v>0</v>
      </c>
      <c r="F531" s="253" t="s">
        <v>67</v>
      </c>
      <c r="G531" s="253"/>
      <c r="H531" s="254"/>
      <c r="I531" s="255"/>
      <c r="J531" s="256"/>
      <c r="K531" s="230"/>
      <c r="L531" s="230"/>
      <c r="M531" s="230"/>
      <c r="N531" s="230"/>
      <c r="O531" s="231"/>
      <c r="P531" s="231"/>
      <c r="Q531" s="231"/>
      <c r="R531" s="228"/>
      <c r="S531" s="228"/>
      <c r="T531" s="227"/>
      <c r="U531" s="7"/>
      <c r="V531" s="10"/>
      <c r="W531" s="10"/>
      <c r="X531" s="229" t="str">
        <f>F531</f>
        <v>---</v>
      </c>
      <c r="Y531" s="8"/>
      <c r="AA531" s="11"/>
    </row>
    <row r="532" spans="1:27" ht="7.5" customHeight="1" outlineLevel="5" x14ac:dyDescent="0.2">
      <c r="A532" s="13"/>
      <c r="B532" s="123"/>
      <c r="C532" s="123"/>
      <c r="D532" s="112"/>
      <c r="E532" s="112"/>
      <c r="F532" s="113"/>
      <c r="G532" s="112"/>
      <c r="H532" s="118"/>
      <c r="I532" s="180"/>
      <c r="J532" s="116"/>
      <c r="K532" s="118"/>
      <c r="L532" s="118"/>
      <c r="M532" s="118"/>
      <c r="N532" s="118"/>
      <c r="O532" s="116"/>
      <c r="P532" s="116"/>
      <c r="Q532" s="116"/>
      <c r="R532" s="112"/>
      <c r="S532" s="112"/>
      <c r="T532" s="123"/>
      <c r="U532" s="10"/>
      <c r="X532" s="112"/>
    </row>
    <row r="533" spans="1:27" outlineLevel="4" x14ac:dyDescent="0.2">
      <c r="A533" s="2" t="s">
        <v>41</v>
      </c>
      <c r="B533" s="217"/>
      <c r="C533" s="218">
        <v>103</v>
      </c>
      <c r="D533" s="219" t="s">
        <v>242</v>
      </c>
      <c r="E533" s="220" t="s">
        <v>597</v>
      </c>
      <c r="F533" s="221" t="s">
        <v>598</v>
      </c>
      <c r="G533" s="219" t="s">
        <v>298</v>
      </c>
      <c r="H533" s="222">
        <v>8</v>
      </c>
      <c r="I533" s="223"/>
      <c r="J533" s="224">
        <f>H533*I533</f>
        <v>0</v>
      </c>
      <c r="K533" s="222"/>
      <c r="L533" s="222">
        <f>H533*K533</f>
        <v>0</v>
      </c>
      <c r="M533" s="222"/>
      <c r="N533" s="222">
        <f>H533*M533</f>
        <v>0</v>
      </c>
      <c r="O533" s="224">
        <v>21</v>
      </c>
      <c r="P533" s="224">
        <f>J533*(O533/100)</f>
        <v>0</v>
      </c>
      <c r="Q533" s="224">
        <f>J533+P533</f>
        <v>0</v>
      </c>
      <c r="R533" s="220"/>
      <c r="S533" s="220" t="s">
        <v>246</v>
      </c>
      <c r="T533" s="225">
        <v>1</v>
      </c>
      <c r="U533" s="10"/>
      <c r="V533" s="10"/>
      <c r="W533" s="10"/>
      <c r="X533" s="112"/>
    </row>
    <row r="534" spans="1:27" outlineLevel="5" x14ac:dyDescent="0.2">
      <c r="A534" s="226" t="s">
        <v>37</v>
      </c>
      <c r="B534" s="227"/>
      <c r="C534" s="227"/>
      <c r="D534" s="228"/>
      <c r="E534" s="232" t="s">
        <v>0</v>
      </c>
      <c r="F534" s="253" t="s">
        <v>599</v>
      </c>
      <c r="G534" s="253"/>
      <c r="H534" s="254"/>
      <c r="I534" s="255"/>
      <c r="J534" s="256"/>
      <c r="K534" s="230"/>
      <c r="L534" s="230"/>
      <c r="M534" s="230"/>
      <c r="N534" s="230"/>
      <c r="O534" s="231"/>
      <c r="P534" s="231"/>
      <c r="Q534" s="231"/>
      <c r="R534" s="228"/>
      <c r="S534" s="228"/>
      <c r="T534" s="227"/>
      <c r="U534" s="7"/>
      <c r="V534" s="10"/>
      <c r="W534" s="10"/>
      <c r="X534" s="229" t="str">
        <f>F534</f>
        <v>Montáž trubek elektroinstalačních s nasunutím nebo našroubováním do krabic plastových tuhých, uložených pevně, vnější Ø přes 23 do 35 mm</v>
      </c>
      <c r="Y534" s="8"/>
      <c r="AA534" s="11"/>
    </row>
    <row r="535" spans="1:27" ht="7.5" customHeight="1" outlineLevel="5" x14ac:dyDescent="0.2">
      <c r="A535" s="13"/>
      <c r="B535" s="123"/>
      <c r="C535" s="123"/>
      <c r="D535" s="112"/>
      <c r="E535" s="112"/>
      <c r="F535" s="113"/>
      <c r="G535" s="112"/>
      <c r="H535" s="118"/>
      <c r="I535" s="180"/>
      <c r="J535" s="116"/>
      <c r="K535" s="118"/>
      <c r="L535" s="118"/>
      <c r="M535" s="118"/>
      <c r="N535" s="118"/>
      <c r="O535" s="116"/>
      <c r="P535" s="116"/>
      <c r="Q535" s="116"/>
      <c r="R535" s="112"/>
      <c r="S535" s="112"/>
      <c r="T535" s="123"/>
      <c r="U535" s="10"/>
      <c r="X535" s="112"/>
    </row>
    <row r="536" spans="1:27" outlineLevel="4" x14ac:dyDescent="0.2">
      <c r="A536" s="2" t="s">
        <v>41</v>
      </c>
      <c r="B536" s="217"/>
      <c r="C536" s="218">
        <v>104</v>
      </c>
      <c r="D536" s="219" t="s">
        <v>282</v>
      </c>
      <c r="E536" s="220" t="s">
        <v>600</v>
      </c>
      <c r="F536" s="221" t="s">
        <v>601</v>
      </c>
      <c r="G536" s="219" t="s">
        <v>298</v>
      </c>
      <c r="H536" s="222">
        <v>8</v>
      </c>
      <c r="I536" s="223"/>
      <c r="J536" s="224">
        <f>H536*I536</f>
        <v>0</v>
      </c>
      <c r="K536" s="222">
        <v>1.3999999999999999E-4</v>
      </c>
      <c r="L536" s="222">
        <f>H536*K536</f>
        <v>1.1199999999999999E-3</v>
      </c>
      <c r="M536" s="222"/>
      <c r="N536" s="222">
        <f>H536*M536</f>
        <v>0</v>
      </c>
      <c r="O536" s="224">
        <v>21</v>
      </c>
      <c r="P536" s="224">
        <f>J536*(O536/100)</f>
        <v>0</v>
      </c>
      <c r="Q536" s="224">
        <f>J536+P536</f>
        <v>0</v>
      </c>
      <c r="R536" s="220"/>
      <c r="S536" s="220" t="s">
        <v>246</v>
      </c>
      <c r="T536" s="225">
        <v>1</v>
      </c>
      <c r="U536" s="10"/>
      <c r="V536" s="10"/>
      <c r="W536" s="10"/>
      <c r="X536" s="112"/>
    </row>
    <row r="537" spans="1:27" outlineLevel="5" x14ac:dyDescent="0.2">
      <c r="A537" s="226" t="s">
        <v>37</v>
      </c>
      <c r="B537" s="227"/>
      <c r="C537" s="227"/>
      <c r="D537" s="228"/>
      <c r="E537" s="232" t="s">
        <v>0</v>
      </c>
      <c r="F537" s="253" t="s">
        <v>67</v>
      </c>
      <c r="G537" s="253"/>
      <c r="H537" s="254"/>
      <c r="I537" s="255"/>
      <c r="J537" s="256"/>
      <c r="K537" s="230"/>
      <c r="L537" s="230"/>
      <c r="M537" s="230"/>
      <c r="N537" s="230"/>
      <c r="O537" s="231"/>
      <c r="P537" s="231"/>
      <c r="Q537" s="231"/>
      <c r="R537" s="228"/>
      <c r="S537" s="228"/>
      <c r="T537" s="227"/>
      <c r="U537" s="7"/>
      <c r="V537" s="10"/>
      <c r="W537" s="10"/>
      <c r="X537" s="229" t="str">
        <f>F537</f>
        <v>---</v>
      </c>
      <c r="Y537" s="8"/>
      <c r="AA537" s="11"/>
    </row>
    <row r="538" spans="1:27" ht="7.5" customHeight="1" outlineLevel="5" x14ac:dyDescent="0.2">
      <c r="A538" s="13"/>
      <c r="B538" s="123"/>
      <c r="C538" s="123"/>
      <c r="D538" s="112"/>
      <c r="E538" s="112"/>
      <c r="F538" s="113"/>
      <c r="G538" s="112"/>
      <c r="H538" s="118"/>
      <c r="I538" s="180"/>
      <c r="J538" s="116"/>
      <c r="K538" s="118"/>
      <c r="L538" s="118"/>
      <c r="M538" s="118"/>
      <c r="N538" s="118"/>
      <c r="O538" s="116"/>
      <c r="P538" s="116"/>
      <c r="Q538" s="116"/>
      <c r="R538" s="112"/>
      <c r="S538" s="112"/>
      <c r="T538" s="123"/>
      <c r="U538" s="10"/>
      <c r="X538" s="112"/>
    </row>
    <row r="539" spans="1:27" ht="24" outlineLevel="4" x14ac:dyDescent="0.2">
      <c r="A539" s="2" t="s">
        <v>41</v>
      </c>
      <c r="B539" s="217"/>
      <c r="C539" s="218">
        <v>105</v>
      </c>
      <c r="D539" s="219" t="s">
        <v>585</v>
      </c>
      <c r="E539" s="220" t="s">
        <v>602</v>
      </c>
      <c r="F539" s="221" t="s">
        <v>603</v>
      </c>
      <c r="G539" s="219" t="s">
        <v>592</v>
      </c>
      <c r="H539" s="222">
        <v>8</v>
      </c>
      <c r="I539" s="223"/>
      <c r="J539" s="224">
        <f>H539*I539</f>
        <v>0</v>
      </c>
      <c r="K539" s="222"/>
      <c r="L539" s="222">
        <f>H539*K539</f>
        <v>0</v>
      </c>
      <c r="M539" s="222"/>
      <c r="N539" s="222">
        <f>H539*M539</f>
        <v>0</v>
      </c>
      <c r="O539" s="224">
        <v>21</v>
      </c>
      <c r="P539" s="224">
        <f>J539*(O539/100)</f>
        <v>0</v>
      </c>
      <c r="Q539" s="224">
        <f>J539+P539</f>
        <v>0</v>
      </c>
      <c r="R539" s="220"/>
      <c r="S539" s="220" t="s">
        <v>356</v>
      </c>
      <c r="T539" s="225">
        <v>1</v>
      </c>
      <c r="U539" s="10"/>
      <c r="V539" s="10"/>
      <c r="W539" s="10"/>
      <c r="X539" s="112"/>
    </row>
    <row r="540" spans="1:27" outlineLevel="5" x14ac:dyDescent="0.2">
      <c r="A540" s="226" t="s">
        <v>37</v>
      </c>
      <c r="B540" s="227"/>
      <c r="C540" s="227"/>
      <c r="D540" s="228"/>
      <c r="E540" s="232" t="s">
        <v>0</v>
      </c>
      <c r="F540" s="253" t="s">
        <v>67</v>
      </c>
      <c r="G540" s="253"/>
      <c r="H540" s="254"/>
      <c r="I540" s="255"/>
      <c r="J540" s="256"/>
      <c r="K540" s="230"/>
      <c r="L540" s="230"/>
      <c r="M540" s="230"/>
      <c r="N540" s="230"/>
      <c r="O540" s="231"/>
      <c r="P540" s="231"/>
      <c r="Q540" s="231"/>
      <c r="R540" s="228"/>
      <c r="S540" s="228"/>
      <c r="T540" s="227"/>
      <c r="U540" s="7"/>
      <c r="V540" s="10"/>
      <c r="W540" s="10"/>
      <c r="X540" s="229" t="str">
        <f>F540</f>
        <v>---</v>
      </c>
      <c r="Y540" s="8"/>
      <c r="AA540" s="11"/>
    </row>
    <row r="541" spans="1:27" ht="7.5" customHeight="1" outlineLevel="5" x14ac:dyDescent="0.2">
      <c r="A541" s="13"/>
      <c r="B541" s="123"/>
      <c r="C541" s="123"/>
      <c r="D541" s="112"/>
      <c r="E541" s="112"/>
      <c r="F541" s="113"/>
      <c r="G541" s="112"/>
      <c r="H541" s="118"/>
      <c r="I541" s="180"/>
      <c r="J541" s="116"/>
      <c r="K541" s="118"/>
      <c r="L541" s="118"/>
      <c r="M541" s="118"/>
      <c r="N541" s="118"/>
      <c r="O541" s="116"/>
      <c r="P541" s="116"/>
      <c r="Q541" s="116"/>
      <c r="R541" s="112"/>
      <c r="S541" s="112"/>
      <c r="T541" s="123"/>
      <c r="U541" s="10"/>
      <c r="X541" s="112"/>
    </row>
    <row r="542" spans="1:27" outlineLevel="4" x14ac:dyDescent="0.2">
      <c r="A542" s="2" t="s">
        <v>41</v>
      </c>
      <c r="B542" s="217"/>
      <c r="C542" s="218">
        <v>106</v>
      </c>
      <c r="D542" s="219" t="s">
        <v>242</v>
      </c>
      <c r="E542" s="220" t="s">
        <v>604</v>
      </c>
      <c r="F542" s="221" t="s">
        <v>605</v>
      </c>
      <c r="G542" s="219" t="s">
        <v>303</v>
      </c>
      <c r="H542" s="222">
        <v>12</v>
      </c>
      <c r="I542" s="223"/>
      <c r="J542" s="224">
        <f>H542*I542</f>
        <v>0</v>
      </c>
      <c r="K542" s="222"/>
      <c r="L542" s="222">
        <f>H542*K542</f>
        <v>0</v>
      </c>
      <c r="M542" s="222"/>
      <c r="N542" s="222">
        <f>H542*M542</f>
        <v>0</v>
      </c>
      <c r="O542" s="224">
        <v>21</v>
      </c>
      <c r="P542" s="224">
        <f>J542*(O542/100)</f>
        <v>0</v>
      </c>
      <c r="Q542" s="224">
        <f>J542+P542</f>
        <v>0</v>
      </c>
      <c r="R542" s="220"/>
      <c r="S542" s="220" t="s">
        <v>246</v>
      </c>
      <c r="T542" s="225">
        <v>1</v>
      </c>
      <c r="U542" s="10"/>
      <c r="V542" s="10"/>
      <c r="W542" s="10"/>
      <c r="X542" s="112"/>
    </row>
    <row r="543" spans="1:27" ht="22.5" outlineLevel="5" x14ac:dyDescent="0.2">
      <c r="A543" s="226" t="s">
        <v>37</v>
      </c>
      <c r="B543" s="227"/>
      <c r="C543" s="227"/>
      <c r="D543" s="228"/>
      <c r="E543" s="232" t="s">
        <v>0</v>
      </c>
      <c r="F543" s="253" t="s">
        <v>606</v>
      </c>
      <c r="G543" s="253"/>
      <c r="H543" s="254"/>
      <c r="I543" s="255"/>
      <c r="J543" s="256"/>
      <c r="K543" s="230"/>
      <c r="L543" s="230"/>
      <c r="M543" s="230"/>
      <c r="N543" s="230"/>
      <c r="O543" s="231"/>
      <c r="P543" s="231"/>
      <c r="Q543" s="231"/>
      <c r="R543" s="228"/>
      <c r="S543" s="228"/>
      <c r="T543" s="227"/>
      <c r="U543" s="7"/>
      <c r="V543" s="10"/>
      <c r="W543" s="10"/>
      <c r="X543" s="229" t="str">
        <f>F543</f>
        <v>Montáž krabic elektroinstalačních bez napojení na trubky a lišty, demontáže a montáže víčka a přístroje protahovacích nebo odbočných nástěnných plastových čtyřhranných, vel. do 100x100 mm</v>
      </c>
      <c r="Y543" s="8"/>
      <c r="AA543" s="11"/>
    </row>
    <row r="544" spans="1:27" ht="7.5" customHeight="1" outlineLevel="5" x14ac:dyDescent="0.2">
      <c r="A544" s="13"/>
      <c r="B544" s="123"/>
      <c r="C544" s="123"/>
      <c r="D544" s="112"/>
      <c r="E544" s="112"/>
      <c r="F544" s="113"/>
      <c r="G544" s="112"/>
      <c r="H544" s="118"/>
      <c r="I544" s="180"/>
      <c r="J544" s="116"/>
      <c r="K544" s="118"/>
      <c r="L544" s="118"/>
      <c r="M544" s="118"/>
      <c r="N544" s="118"/>
      <c r="O544" s="116"/>
      <c r="P544" s="116"/>
      <c r="Q544" s="116"/>
      <c r="R544" s="112"/>
      <c r="S544" s="112"/>
      <c r="T544" s="123"/>
      <c r="U544" s="10"/>
      <c r="X544" s="112"/>
    </row>
    <row r="545" spans="1:27" outlineLevel="4" x14ac:dyDescent="0.2">
      <c r="A545" s="2" t="s">
        <v>41</v>
      </c>
      <c r="B545" s="217"/>
      <c r="C545" s="218">
        <v>107</v>
      </c>
      <c r="D545" s="219" t="s">
        <v>282</v>
      </c>
      <c r="E545" s="220" t="s">
        <v>607</v>
      </c>
      <c r="F545" s="221" t="s">
        <v>608</v>
      </c>
      <c r="G545" s="219" t="s">
        <v>303</v>
      </c>
      <c r="H545" s="222">
        <v>12</v>
      </c>
      <c r="I545" s="223"/>
      <c r="J545" s="224">
        <f>H545*I545</f>
        <v>0</v>
      </c>
      <c r="K545" s="222">
        <v>9.0000000000000006E-5</v>
      </c>
      <c r="L545" s="222">
        <f>H545*K545</f>
        <v>1.08E-3</v>
      </c>
      <c r="M545" s="222"/>
      <c r="N545" s="222">
        <f>H545*M545</f>
        <v>0</v>
      </c>
      <c r="O545" s="224">
        <v>21</v>
      </c>
      <c r="P545" s="224">
        <f>J545*(O545/100)</f>
        <v>0</v>
      </c>
      <c r="Q545" s="224">
        <f>J545+P545</f>
        <v>0</v>
      </c>
      <c r="R545" s="220"/>
      <c r="S545" s="220" t="s">
        <v>246</v>
      </c>
      <c r="T545" s="225">
        <v>1</v>
      </c>
      <c r="U545" s="10"/>
      <c r="V545" s="10"/>
      <c r="W545" s="10"/>
      <c r="X545" s="112"/>
    </row>
    <row r="546" spans="1:27" outlineLevel="5" x14ac:dyDescent="0.2">
      <c r="A546" s="226" t="s">
        <v>37</v>
      </c>
      <c r="B546" s="227"/>
      <c r="C546" s="227"/>
      <c r="D546" s="228"/>
      <c r="E546" s="232" t="s">
        <v>0</v>
      </c>
      <c r="F546" s="253" t="s">
        <v>67</v>
      </c>
      <c r="G546" s="253"/>
      <c r="H546" s="254"/>
      <c r="I546" s="255"/>
      <c r="J546" s="256"/>
      <c r="K546" s="230"/>
      <c r="L546" s="230"/>
      <c r="M546" s="230"/>
      <c r="N546" s="230"/>
      <c r="O546" s="231"/>
      <c r="P546" s="231"/>
      <c r="Q546" s="231"/>
      <c r="R546" s="228"/>
      <c r="S546" s="228"/>
      <c r="T546" s="227"/>
      <c r="U546" s="7"/>
      <c r="V546" s="10"/>
      <c r="W546" s="10"/>
      <c r="X546" s="229" t="str">
        <f>F546</f>
        <v>---</v>
      </c>
      <c r="Y546" s="8"/>
      <c r="AA546" s="11"/>
    </row>
    <row r="547" spans="1:27" ht="7.5" customHeight="1" outlineLevel="5" x14ac:dyDescent="0.2">
      <c r="A547" s="13"/>
      <c r="B547" s="123"/>
      <c r="C547" s="123"/>
      <c r="D547" s="112"/>
      <c r="E547" s="112"/>
      <c r="F547" s="113"/>
      <c r="G547" s="112"/>
      <c r="H547" s="118"/>
      <c r="I547" s="180"/>
      <c r="J547" s="116"/>
      <c r="K547" s="118"/>
      <c r="L547" s="118"/>
      <c r="M547" s="118"/>
      <c r="N547" s="118"/>
      <c r="O547" s="116"/>
      <c r="P547" s="116"/>
      <c r="Q547" s="116"/>
      <c r="R547" s="112"/>
      <c r="S547" s="112"/>
      <c r="T547" s="123"/>
      <c r="U547" s="10"/>
      <c r="X547" s="112"/>
    </row>
    <row r="548" spans="1:27" outlineLevel="4" x14ac:dyDescent="0.2">
      <c r="A548" s="2" t="s">
        <v>41</v>
      </c>
      <c r="B548" s="217"/>
      <c r="C548" s="218">
        <v>108</v>
      </c>
      <c r="D548" s="219" t="s">
        <v>242</v>
      </c>
      <c r="E548" s="220" t="s">
        <v>609</v>
      </c>
      <c r="F548" s="221" t="s">
        <v>610</v>
      </c>
      <c r="G548" s="219" t="s">
        <v>303</v>
      </c>
      <c r="H548" s="222">
        <v>1</v>
      </c>
      <c r="I548" s="223"/>
      <c r="J548" s="224">
        <f>H548*I548</f>
        <v>0</v>
      </c>
      <c r="K548" s="222"/>
      <c r="L548" s="222">
        <f>H548*K548</f>
        <v>0</v>
      </c>
      <c r="M548" s="222"/>
      <c r="N548" s="222">
        <f>H548*M548</f>
        <v>0</v>
      </c>
      <c r="O548" s="224">
        <v>21</v>
      </c>
      <c r="P548" s="224">
        <f>J548*(O548/100)</f>
        <v>0</v>
      </c>
      <c r="Q548" s="224">
        <f>J548+P548</f>
        <v>0</v>
      </c>
      <c r="R548" s="220"/>
      <c r="S548" s="220" t="s">
        <v>246</v>
      </c>
      <c r="T548" s="225">
        <v>1</v>
      </c>
      <c r="U548" s="10"/>
      <c r="V548" s="10"/>
      <c r="W548" s="10"/>
      <c r="X548" s="112"/>
    </row>
    <row r="549" spans="1:27" outlineLevel="5" x14ac:dyDescent="0.2">
      <c r="A549" s="226" t="s">
        <v>37</v>
      </c>
      <c r="B549" s="227"/>
      <c r="C549" s="227"/>
      <c r="D549" s="228"/>
      <c r="E549" s="232" t="s">
        <v>0</v>
      </c>
      <c r="F549" s="253" t="s">
        <v>611</v>
      </c>
      <c r="G549" s="253"/>
      <c r="H549" s="254"/>
      <c r="I549" s="255"/>
      <c r="J549" s="256"/>
      <c r="K549" s="230"/>
      <c r="L549" s="230"/>
      <c r="M549" s="230"/>
      <c r="N549" s="230"/>
      <c r="O549" s="231"/>
      <c r="P549" s="231"/>
      <c r="Q549" s="231"/>
      <c r="R549" s="228"/>
      <c r="S549" s="228"/>
      <c r="T549" s="227"/>
      <c r="U549" s="7"/>
      <c r="V549" s="10"/>
      <c r="W549" s="10"/>
      <c r="X549" s="229" t="str">
        <f>F549</f>
        <v>Montáž svorkovnic do rozváděčů s popisnými štítky se zapojením vodičů na jedné straně nulových</v>
      </c>
      <c r="Y549" s="8"/>
      <c r="AA549" s="11"/>
    </row>
    <row r="550" spans="1:27" ht="7.5" customHeight="1" outlineLevel="5" x14ac:dyDescent="0.2">
      <c r="A550" s="13"/>
      <c r="B550" s="123"/>
      <c r="C550" s="123"/>
      <c r="D550" s="112"/>
      <c r="E550" s="112"/>
      <c r="F550" s="113"/>
      <c r="G550" s="112"/>
      <c r="H550" s="118"/>
      <c r="I550" s="180"/>
      <c r="J550" s="116"/>
      <c r="K550" s="118"/>
      <c r="L550" s="118"/>
      <c r="M550" s="118"/>
      <c r="N550" s="118"/>
      <c r="O550" s="116"/>
      <c r="P550" s="116"/>
      <c r="Q550" s="116"/>
      <c r="R550" s="112"/>
      <c r="S550" s="112"/>
      <c r="T550" s="123"/>
      <c r="U550" s="10"/>
      <c r="X550" s="112"/>
    </row>
    <row r="551" spans="1:27" ht="24" outlineLevel="4" x14ac:dyDescent="0.2">
      <c r="A551" s="2" t="s">
        <v>41</v>
      </c>
      <c r="B551" s="217"/>
      <c r="C551" s="218">
        <v>109</v>
      </c>
      <c r="D551" s="219" t="s">
        <v>585</v>
      </c>
      <c r="E551" s="220" t="s">
        <v>612</v>
      </c>
      <c r="F551" s="221" t="s">
        <v>613</v>
      </c>
      <c r="G551" s="219" t="s">
        <v>592</v>
      </c>
      <c r="H551" s="222">
        <v>1</v>
      </c>
      <c r="I551" s="223"/>
      <c r="J551" s="224">
        <f>H551*I551</f>
        <v>0</v>
      </c>
      <c r="K551" s="222"/>
      <c r="L551" s="222">
        <f>H551*K551</f>
        <v>0</v>
      </c>
      <c r="M551" s="222"/>
      <c r="N551" s="222">
        <f>H551*M551</f>
        <v>0</v>
      </c>
      <c r="O551" s="224">
        <v>21</v>
      </c>
      <c r="P551" s="224">
        <f>J551*(O551/100)</f>
        <v>0</v>
      </c>
      <c r="Q551" s="224">
        <f>J551+P551</f>
        <v>0</v>
      </c>
      <c r="R551" s="220"/>
      <c r="S551" s="220" t="s">
        <v>356</v>
      </c>
      <c r="T551" s="225">
        <v>1</v>
      </c>
      <c r="U551" s="10"/>
      <c r="V551" s="10"/>
      <c r="W551" s="10"/>
      <c r="X551" s="112"/>
    </row>
    <row r="552" spans="1:27" outlineLevel="5" x14ac:dyDescent="0.2">
      <c r="A552" s="226" t="s">
        <v>37</v>
      </c>
      <c r="B552" s="227"/>
      <c r="C552" s="227"/>
      <c r="D552" s="228"/>
      <c r="E552" s="232" t="s">
        <v>0</v>
      </c>
      <c r="F552" s="253" t="s">
        <v>67</v>
      </c>
      <c r="G552" s="253"/>
      <c r="H552" s="254"/>
      <c r="I552" s="255"/>
      <c r="J552" s="256"/>
      <c r="K552" s="230"/>
      <c r="L552" s="230"/>
      <c r="M552" s="230"/>
      <c r="N552" s="230"/>
      <c r="O552" s="231"/>
      <c r="P552" s="231"/>
      <c r="Q552" s="231"/>
      <c r="R552" s="228"/>
      <c r="S552" s="228"/>
      <c r="T552" s="227"/>
      <c r="U552" s="7"/>
      <c r="V552" s="10"/>
      <c r="W552" s="10"/>
      <c r="X552" s="229" t="str">
        <f>F552</f>
        <v>---</v>
      </c>
      <c r="Y552" s="8"/>
      <c r="AA552" s="11"/>
    </row>
    <row r="553" spans="1:27" ht="7.5" customHeight="1" outlineLevel="5" x14ac:dyDescent="0.2">
      <c r="A553" s="13"/>
      <c r="B553" s="123"/>
      <c r="C553" s="123"/>
      <c r="D553" s="112"/>
      <c r="E553" s="112"/>
      <c r="F553" s="113"/>
      <c r="G553" s="112"/>
      <c r="H553" s="118"/>
      <c r="I553" s="180"/>
      <c r="J553" s="116"/>
      <c r="K553" s="118"/>
      <c r="L553" s="118"/>
      <c r="M553" s="118"/>
      <c r="N553" s="118"/>
      <c r="O553" s="116"/>
      <c r="P553" s="116"/>
      <c r="Q553" s="116"/>
      <c r="R553" s="112"/>
      <c r="S553" s="112"/>
      <c r="T553" s="123"/>
      <c r="U553" s="10"/>
      <c r="X553" s="112"/>
    </row>
    <row r="554" spans="1:27" outlineLevel="4" x14ac:dyDescent="0.2">
      <c r="A554" s="2" t="s">
        <v>41</v>
      </c>
      <c r="B554" s="217"/>
      <c r="C554" s="218">
        <v>110</v>
      </c>
      <c r="D554" s="219" t="s">
        <v>242</v>
      </c>
      <c r="E554" s="220" t="s">
        <v>614</v>
      </c>
      <c r="F554" s="221" t="s">
        <v>615</v>
      </c>
      <c r="G554" s="219" t="s">
        <v>303</v>
      </c>
      <c r="H554" s="222">
        <v>10</v>
      </c>
      <c r="I554" s="223"/>
      <c r="J554" s="224">
        <f>H554*I554</f>
        <v>0</v>
      </c>
      <c r="K554" s="222"/>
      <c r="L554" s="222">
        <f>H554*K554</f>
        <v>0</v>
      </c>
      <c r="M554" s="222"/>
      <c r="N554" s="222">
        <f>H554*M554</f>
        <v>0</v>
      </c>
      <c r="O554" s="224">
        <v>21</v>
      </c>
      <c r="P554" s="224">
        <f>J554*(O554/100)</f>
        <v>0</v>
      </c>
      <c r="Q554" s="224">
        <f>J554+P554</f>
        <v>0</v>
      </c>
      <c r="R554" s="220"/>
      <c r="S554" s="220" t="s">
        <v>246</v>
      </c>
      <c r="T554" s="225">
        <v>1</v>
      </c>
      <c r="U554" s="10"/>
      <c r="V554" s="10"/>
      <c r="W554" s="10"/>
      <c r="X554" s="112"/>
    </row>
    <row r="555" spans="1:27" outlineLevel="5" x14ac:dyDescent="0.2">
      <c r="A555" s="226" t="s">
        <v>37</v>
      </c>
      <c r="B555" s="227"/>
      <c r="C555" s="227"/>
      <c r="D555" s="228"/>
      <c r="E555" s="232" t="s">
        <v>0</v>
      </c>
      <c r="F555" s="253" t="s">
        <v>616</v>
      </c>
      <c r="G555" s="253"/>
      <c r="H555" s="254"/>
      <c r="I555" s="255"/>
      <c r="J555" s="256"/>
      <c r="K555" s="230"/>
      <c r="L555" s="230"/>
      <c r="M555" s="230"/>
      <c r="N555" s="230"/>
      <c r="O555" s="231"/>
      <c r="P555" s="231"/>
      <c r="Q555" s="231"/>
      <c r="R555" s="228"/>
      <c r="S555" s="228"/>
      <c r="T555" s="227"/>
      <c r="U555" s="7"/>
      <c r="V555" s="10"/>
      <c r="W555" s="10"/>
      <c r="X555" s="229" t="str">
        <f>F555</f>
        <v>Montáž hromosvodného vedení svorek na konstrukce</v>
      </c>
      <c r="Y555" s="8"/>
      <c r="AA555" s="11"/>
    </row>
    <row r="556" spans="1:27" ht="7.5" customHeight="1" outlineLevel="5" x14ac:dyDescent="0.2">
      <c r="A556" s="13"/>
      <c r="B556" s="123"/>
      <c r="C556" s="123"/>
      <c r="D556" s="112"/>
      <c r="E556" s="112"/>
      <c r="F556" s="113"/>
      <c r="G556" s="112"/>
      <c r="H556" s="118"/>
      <c r="I556" s="180"/>
      <c r="J556" s="116"/>
      <c r="K556" s="118"/>
      <c r="L556" s="118"/>
      <c r="M556" s="118"/>
      <c r="N556" s="118"/>
      <c r="O556" s="116"/>
      <c r="P556" s="116"/>
      <c r="Q556" s="116"/>
      <c r="R556" s="112"/>
      <c r="S556" s="112"/>
      <c r="T556" s="123"/>
      <c r="U556" s="10"/>
      <c r="X556" s="112"/>
    </row>
    <row r="557" spans="1:27" outlineLevel="4" x14ac:dyDescent="0.2">
      <c r="A557" s="2" t="s">
        <v>41</v>
      </c>
      <c r="B557" s="217"/>
      <c r="C557" s="218">
        <v>111</v>
      </c>
      <c r="D557" s="219" t="s">
        <v>282</v>
      </c>
      <c r="E557" s="220" t="s">
        <v>617</v>
      </c>
      <c r="F557" s="221" t="s">
        <v>618</v>
      </c>
      <c r="G557" s="219" t="s">
        <v>303</v>
      </c>
      <c r="H557" s="222">
        <v>10</v>
      </c>
      <c r="I557" s="223"/>
      <c r="J557" s="224">
        <f>H557*I557</f>
        <v>0</v>
      </c>
      <c r="K557" s="222">
        <v>1.4999999999999999E-4</v>
      </c>
      <c r="L557" s="222">
        <f>H557*K557</f>
        <v>1.4999999999999998E-3</v>
      </c>
      <c r="M557" s="222"/>
      <c r="N557" s="222">
        <f>H557*M557</f>
        <v>0</v>
      </c>
      <c r="O557" s="224">
        <v>21</v>
      </c>
      <c r="P557" s="224">
        <f>J557*(O557/100)</f>
        <v>0</v>
      </c>
      <c r="Q557" s="224">
        <f>J557+P557</f>
        <v>0</v>
      </c>
      <c r="R557" s="220"/>
      <c r="S557" s="220" t="s">
        <v>246</v>
      </c>
      <c r="T557" s="225">
        <v>1</v>
      </c>
      <c r="U557" s="10"/>
      <c r="V557" s="10"/>
      <c r="W557" s="10"/>
      <c r="X557" s="112"/>
    </row>
    <row r="558" spans="1:27" outlineLevel="5" x14ac:dyDescent="0.2">
      <c r="A558" s="226" t="s">
        <v>37</v>
      </c>
      <c r="B558" s="227"/>
      <c r="C558" s="227"/>
      <c r="D558" s="228"/>
      <c r="E558" s="232" t="s">
        <v>0</v>
      </c>
      <c r="F558" s="253" t="s">
        <v>67</v>
      </c>
      <c r="G558" s="253"/>
      <c r="H558" s="254"/>
      <c r="I558" s="255"/>
      <c r="J558" s="256"/>
      <c r="K558" s="230"/>
      <c r="L558" s="230"/>
      <c r="M558" s="230"/>
      <c r="N558" s="230"/>
      <c r="O558" s="231"/>
      <c r="P558" s="231"/>
      <c r="Q558" s="231"/>
      <c r="R558" s="228"/>
      <c r="S558" s="228"/>
      <c r="T558" s="227"/>
      <c r="U558" s="7"/>
      <c r="V558" s="10"/>
      <c r="W558" s="10"/>
      <c r="X558" s="229" t="str">
        <f>F558</f>
        <v>---</v>
      </c>
      <c r="Y558" s="8"/>
      <c r="AA558" s="11"/>
    </row>
    <row r="559" spans="1:27" ht="7.5" customHeight="1" outlineLevel="5" x14ac:dyDescent="0.2">
      <c r="A559" s="13"/>
      <c r="B559" s="123"/>
      <c r="C559" s="123"/>
      <c r="D559" s="112"/>
      <c r="E559" s="112"/>
      <c r="F559" s="113"/>
      <c r="G559" s="112"/>
      <c r="H559" s="118"/>
      <c r="I559" s="180"/>
      <c r="J559" s="116"/>
      <c r="K559" s="118"/>
      <c r="L559" s="118"/>
      <c r="M559" s="118"/>
      <c r="N559" s="118"/>
      <c r="O559" s="116"/>
      <c r="P559" s="116"/>
      <c r="Q559" s="116"/>
      <c r="R559" s="112"/>
      <c r="S559" s="112"/>
      <c r="T559" s="123"/>
      <c r="U559" s="10"/>
      <c r="X559" s="112"/>
    </row>
    <row r="560" spans="1:27" outlineLevel="4" x14ac:dyDescent="0.2">
      <c r="A560" s="2" t="s">
        <v>41</v>
      </c>
      <c r="B560" s="217"/>
      <c r="C560" s="218">
        <v>112</v>
      </c>
      <c r="D560" s="219" t="s">
        <v>242</v>
      </c>
      <c r="E560" s="220" t="s">
        <v>619</v>
      </c>
      <c r="F560" s="221" t="s">
        <v>620</v>
      </c>
      <c r="G560" s="219" t="s">
        <v>298</v>
      </c>
      <c r="H560" s="222">
        <v>16</v>
      </c>
      <c r="I560" s="223"/>
      <c r="J560" s="224">
        <f>H560*I560</f>
        <v>0</v>
      </c>
      <c r="K560" s="222"/>
      <c r="L560" s="222">
        <f>H560*K560</f>
        <v>0</v>
      </c>
      <c r="M560" s="222"/>
      <c r="N560" s="222">
        <f>H560*M560</f>
        <v>0</v>
      </c>
      <c r="O560" s="224">
        <v>21</v>
      </c>
      <c r="P560" s="224">
        <f>J560*(O560/100)</f>
        <v>0</v>
      </c>
      <c r="Q560" s="224">
        <f>J560+P560</f>
        <v>0</v>
      </c>
      <c r="R560" s="220"/>
      <c r="S560" s="220" t="s">
        <v>246</v>
      </c>
      <c r="T560" s="225">
        <v>1</v>
      </c>
      <c r="U560" s="10"/>
      <c r="V560" s="10"/>
      <c r="W560" s="10"/>
      <c r="X560" s="112"/>
    </row>
    <row r="561" spans="1:27" outlineLevel="5" x14ac:dyDescent="0.2">
      <c r="A561" s="226" t="s">
        <v>37</v>
      </c>
      <c r="B561" s="227"/>
      <c r="C561" s="227"/>
      <c r="D561" s="228"/>
      <c r="E561" s="232" t="s">
        <v>0</v>
      </c>
      <c r="F561" s="253" t="s">
        <v>621</v>
      </c>
      <c r="G561" s="253"/>
      <c r="H561" s="254"/>
      <c r="I561" s="255"/>
      <c r="J561" s="256"/>
      <c r="K561" s="230"/>
      <c r="L561" s="230"/>
      <c r="M561" s="230"/>
      <c r="N561" s="230"/>
      <c r="O561" s="231"/>
      <c r="P561" s="231"/>
      <c r="Q561" s="231"/>
      <c r="R561" s="228"/>
      <c r="S561" s="228"/>
      <c r="T561" s="227"/>
      <c r="U561" s="7"/>
      <c r="V561" s="10"/>
      <c r="W561" s="10"/>
      <c r="X561" s="229" t="str">
        <f>F561</f>
        <v>Montáž lišt a kanálků elektroinstalačních se spojkami, ohyby a rohy a s nasunutím do krabic vkládacích s víčkem, šířky do 60 mm</v>
      </c>
      <c r="Y561" s="8"/>
      <c r="AA561" s="11"/>
    </row>
    <row r="562" spans="1:27" ht="7.5" customHeight="1" outlineLevel="5" x14ac:dyDescent="0.2">
      <c r="A562" s="13"/>
      <c r="B562" s="123"/>
      <c r="C562" s="123"/>
      <c r="D562" s="112"/>
      <c r="E562" s="112"/>
      <c r="F562" s="113"/>
      <c r="G562" s="112"/>
      <c r="H562" s="118"/>
      <c r="I562" s="180"/>
      <c r="J562" s="116"/>
      <c r="K562" s="118"/>
      <c r="L562" s="118"/>
      <c r="M562" s="118"/>
      <c r="N562" s="118"/>
      <c r="O562" s="116"/>
      <c r="P562" s="116"/>
      <c r="Q562" s="116"/>
      <c r="R562" s="112"/>
      <c r="S562" s="112"/>
      <c r="T562" s="123"/>
      <c r="U562" s="10"/>
      <c r="X562" s="112"/>
    </row>
    <row r="563" spans="1:27" outlineLevel="4" x14ac:dyDescent="0.2">
      <c r="A563" s="2" t="s">
        <v>41</v>
      </c>
      <c r="B563" s="217"/>
      <c r="C563" s="218">
        <v>113</v>
      </c>
      <c r="D563" s="219" t="s">
        <v>585</v>
      </c>
      <c r="E563" s="220" t="s">
        <v>622</v>
      </c>
      <c r="F563" s="221" t="s">
        <v>623</v>
      </c>
      <c r="G563" s="219" t="s">
        <v>298</v>
      </c>
      <c r="H563" s="222">
        <v>16</v>
      </c>
      <c r="I563" s="223"/>
      <c r="J563" s="224">
        <f>H563*I563</f>
        <v>0</v>
      </c>
      <c r="K563" s="222"/>
      <c r="L563" s="222">
        <f>H563*K563</f>
        <v>0</v>
      </c>
      <c r="M563" s="222"/>
      <c r="N563" s="222">
        <f>H563*M563</f>
        <v>0</v>
      </c>
      <c r="O563" s="224">
        <v>21</v>
      </c>
      <c r="P563" s="224">
        <f>J563*(O563/100)</f>
        <v>0</v>
      </c>
      <c r="Q563" s="224">
        <f>J563+P563</f>
        <v>0</v>
      </c>
      <c r="R563" s="220"/>
      <c r="S563" s="220" t="s">
        <v>356</v>
      </c>
      <c r="T563" s="225">
        <v>1</v>
      </c>
      <c r="U563" s="10"/>
      <c r="V563" s="10"/>
      <c r="W563" s="10"/>
      <c r="X563" s="112"/>
    </row>
    <row r="564" spans="1:27" outlineLevel="5" x14ac:dyDescent="0.2">
      <c r="A564" s="226" t="s">
        <v>37</v>
      </c>
      <c r="B564" s="227"/>
      <c r="C564" s="227"/>
      <c r="D564" s="228"/>
      <c r="E564" s="232" t="s">
        <v>0</v>
      </c>
      <c r="F564" s="253" t="s">
        <v>67</v>
      </c>
      <c r="G564" s="253"/>
      <c r="H564" s="254"/>
      <c r="I564" s="255"/>
      <c r="J564" s="256"/>
      <c r="K564" s="230"/>
      <c r="L564" s="230"/>
      <c r="M564" s="230"/>
      <c r="N564" s="230"/>
      <c r="O564" s="231"/>
      <c r="P564" s="231"/>
      <c r="Q564" s="231"/>
      <c r="R564" s="228"/>
      <c r="S564" s="228"/>
      <c r="T564" s="227"/>
      <c r="U564" s="7"/>
      <c r="V564" s="10"/>
      <c r="W564" s="10"/>
      <c r="X564" s="229" t="str">
        <f>F564</f>
        <v>---</v>
      </c>
      <c r="Y564" s="8"/>
      <c r="AA564" s="11"/>
    </row>
    <row r="565" spans="1:27" ht="7.5" customHeight="1" outlineLevel="5" x14ac:dyDescent="0.2">
      <c r="A565" s="13"/>
      <c r="B565" s="123"/>
      <c r="C565" s="123"/>
      <c r="D565" s="112"/>
      <c r="E565" s="112"/>
      <c r="F565" s="113"/>
      <c r="G565" s="112"/>
      <c r="H565" s="118"/>
      <c r="I565" s="180"/>
      <c r="J565" s="116"/>
      <c r="K565" s="118"/>
      <c r="L565" s="118"/>
      <c r="M565" s="118"/>
      <c r="N565" s="118"/>
      <c r="O565" s="116"/>
      <c r="P565" s="116"/>
      <c r="Q565" s="116"/>
      <c r="R565" s="112"/>
      <c r="S565" s="112"/>
      <c r="T565" s="123"/>
      <c r="U565" s="10"/>
      <c r="X565" s="112"/>
    </row>
    <row r="566" spans="1:27" ht="24" outlineLevel="4" x14ac:dyDescent="0.2">
      <c r="A566" s="2" t="s">
        <v>41</v>
      </c>
      <c r="B566" s="217"/>
      <c r="C566" s="218">
        <v>114</v>
      </c>
      <c r="D566" s="219" t="s">
        <v>585</v>
      </c>
      <c r="E566" s="220" t="s">
        <v>624</v>
      </c>
      <c r="F566" s="221" t="s">
        <v>621</v>
      </c>
      <c r="G566" s="219" t="s">
        <v>298</v>
      </c>
      <c r="H566" s="222">
        <v>20</v>
      </c>
      <c r="I566" s="223"/>
      <c r="J566" s="224">
        <f>H566*I566</f>
        <v>0</v>
      </c>
      <c r="K566" s="222"/>
      <c r="L566" s="222">
        <f>H566*K566</f>
        <v>0</v>
      </c>
      <c r="M566" s="222"/>
      <c r="N566" s="222">
        <f>H566*M566</f>
        <v>0</v>
      </c>
      <c r="O566" s="224">
        <v>21</v>
      </c>
      <c r="P566" s="224">
        <f>J566*(O566/100)</f>
        <v>0</v>
      </c>
      <c r="Q566" s="224">
        <f>J566+P566</f>
        <v>0</v>
      </c>
      <c r="R566" s="220"/>
      <c r="S566" s="220" t="s">
        <v>356</v>
      </c>
      <c r="T566" s="225">
        <v>1</v>
      </c>
      <c r="U566" s="10"/>
      <c r="V566" s="10"/>
      <c r="W566" s="10"/>
      <c r="X566" s="112"/>
    </row>
    <row r="567" spans="1:27" outlineLevel="5" x14ac:dyDescent="0.2">
      <c r="A567" s="226" t="s">
        <v>37</v>
      </c>
      <c r="B567" s="227"/>
      <c r="C567" s="227"/>
      <c r="D567" s="228"/>
      <c r="E567" s="232" t="s">
        <v>0</v>
      </c>
      <c r="F567" s="253" t="s">
        <v>67</v>
      </c>
      <c r="G567" s="253"/>
      <c r="H567" s="254"/>
      <c r="I567" s="255"/>
      <c r="J567" s="256"/>
      <c r="K567" s="230"/>
      <c r="L567" s="230"/>
      <c r="M567" s="230"/>
      <c r="N567" s="230"/>
      <c r="O567" s="231"/>
      <c r="P567" s="231"/>
      <c r="Q567" s="231"/>
      <c r="R567" s="228"/>
      <c r="S567" s="228"/>
      <c r="T567" s="227"/>
      <c r="U567" s="7"/>
      <c r="V567" s="10"/>
      <c r="W567" s="10"/>
      <c r="X567" s="229" t="str">
        <f>F567</f>
        <v>---</v>
      </c>
      <c r="Y567" s="8"/>
      <c r="AA567" s="11"/>
    </row>
    <row r="568" spans="1:27" ht="7.5" customHeight="1" outlineLevel="5" x14ac:dyDescent="0.2">
      <c r="A568" s="13"/>
      <c r="B568" s="123"/>
      <c r="C568" s="123"/>
      <c r="D568" s="112"/>
      <c r="E568" s="112"/>
      <c r="F568" s="113"/>
      <c r="G568" s="112"/>
      <c r="H568" s="118"/>
      <c r="I568" s="180"/>
      <c r="J568" s="116"/>
      <c r="K568" s="118"/>
      <c r="L568" s="118"/>
      <c r="M568" s="118"/>
      <c r="N568" s="118"/>
      <c r="O568" s="116"/>
      <c r="P568" s="116"/>
      <c r="Q568" s="116"/>
      <c r="R568" s="112"/>
      <c r="S568" s="112"/>
      <c r="T568" s="123"/>
      <c r="U568" s="10"/>
      <c r="X568" s="112"/>
    </row>
    <row r="569" spans="1:27" outlineLevel="4" x14ac:dyDescent="0.2">
      <c r="A569" s="2" t="s">
        <v>41</v>
      </c>
      <c r="B569" s="217"/>
      <c r="C569" s="218">
        <v>115</v>
      </c>
      <c r="D569" s="219" t="s">
        <v>282</v>
      </c>
      <c r="E569" s="220" t="s">
        <v>625</v>
      </c>
      <c r="F569" s="221" t="s">
        <v>626</v>
      </c>
      <c r="G569" s="219" t="s">
        <v>298</v>
      </c>
      <c r="H569" s="222">
        <v>20</v>
      </c>
      <c r="I569" s="223"/>
      <c r="J569" s="224">
        <f>H569*I569</f>
        <v>0</v>
      </c>
      <c r="K569" s="222">
        <v>1.2E-4</v>
      </c>
      <c r="L569" s="222">
        <f>H569*K569</f>
        <v>2.4000000000000002E-3</v>
      </c>
      <c r="M569" s="222"/>
      <c r="N569" s="222">
        <f>H569*M569</f>
        <v>0</v>
      </c>
      <c r="O569" s="224">
        <v>21</v>
      </c>
      <c r="P569" s="224">
        <f>J569*(O569/100)</f>
        <v>0</v>
      </c>
      <c r="Q569" s="224">
        <f>J569+P569</f>
        <v>0</v>
      </c>
      <c r="R569" s="220"/>
      <c r="S569" s="220" t="s">
        <v>246</v>
      </c>
      <c r="T569" s="225">
        <v>1</v>
      </c>
      <c r="U569" s="10"/>
      <c r="V569" s="10"/>
      <c r="W569" s="10"/>
      <c r="X569" s="112"/>
    </row>
    <row r="570" spans="1:27" outlineLevel="5" x14ac:dyDescent="0.2">
      <c r="A570" s="226" t="s">
        <v>37</v>
      </c>
      <c r="B570" s="227"/>
      <c r="C570" s="227"/>
      <c r="D570" s="228"/>
      <c r="E570" s="232" t="s">
        <v>0</v>
      </c>
      <c r="F570" s="253" t="s">
        <v>67</v>
      </c>
      <c r="G570" s="253"/>
      <c r="H570" s="254"/>
      <c r="I570" s="255"/>
      <c r="J570" s="256"/>
      <c r="K570" s="230"/>
      <c r="L570" s="230"/>
      <c r="M570" s="230"/>
      <c r="N570" s="230"/>
      <c r="O570" s="231"/>
      <c r="P570" s="231"/>
      <c r="Q570" s="231"/>
      <c r="R570" s="228"/>
      <c r="S570" s="228"/>
      <c r="T570" s="227"/>
      <c r="U570" s="7"/>
      <c r="V570" s="10"/>
      <c r="W570" s="10"/>
      <c r="X570" s="229" t="str">
        <f>F570</f>
        <v>---</v>
      </c>
      <c r="Y570" s="8"/>
      <c r="AA570" s="11"/>
    </row>
    <row r="571" spans="1:27" ht="7.5" customHeight="1" outlineLevel="5" x14ac:dyDescent="0.2">
      <c r="A571" s="13"/>
      <c r="B571" s="123"/>
      <c r="C571" s="123"/>
      <c r="D571" s="112"/>
      <c r="E571" s="112"/>
      <c r="F571" s="113"/>
      <c r="G571" s="112"/>
      <c r="H571" s="118"/>
      <c r="I571" s="180"/>
      <c r="J571" s="116"/>
      <c r="K571" s="118"/>
      <c r="L571" s="118"/>
      <c r="M571" s="118"/>
      <c r="N571" s="118"/>
      <c r="O571" s="116"/>
      <c r="P571" s="116"/>
      <c r="Q571" s="116"/>
      <c r="R571" s="112"/>
      <c r="S571" s="112"/>
      <c r="T571" s="123"/>
      <c r="U571" s="10"/>
      <c r="X571" s="112"/>
    </row>
    <row r="572" spans="1:27" outlineLevel="4" x14ac:dyDescent="0.2">
      <c r="B572" s="7"/>
      <c r="C572" s="7"/>
      <c r="D572" s="7"/>
      <c r="E572" s="7"/>
      <c r="F572" s="7"/>
      <c r="G572" s="7"/>
      <c r="H572" s="7"/>
      <c r="I572" s="10"/>
      <c r="J572" s="10"/>
      <c r="K572" s="7"/>
      <c r="L572" s="7"/>
      <c r="M572" s="7"/>
      <c r="N572" s="7"/>
      <c r="O572" s="7"/>
      <c r="P572" s="10"/>
      <c r="Q572" s="10"/>
      <c r="R572" s="10"/>
      <c r="S572" s="7"/>
      <c r="T572" s="7"/>
      <c r="X572" s="7"/>
    </row>
    <row r="573" spans="1:27" ht="13.5" outlineLevel="3" x14ac:dyDescent="0.25">
      <c r="A573" s="168" t="s">
        <v>149</v>
      </c>
      <c r="B573" s="172">
        <v>4</v>
      </c>
      <c r="C573" s="211"/>
      <c r="D573" s="212" t="s">
        <v>241</v>
      </c>
      <c r="E573" s="212"/>
      <c r="F573" s="213" t="s">
        <v>150</v>
      </c>
      <c r="G573" s="212"/>
      <c r="H573" s="214"/>
      <c r="I573" s="215"/>
      <c r="J573" s="170">
        <f>SUBTOTAL(9,J574:J622)</f>
        <v>0</v>
      </c>
      <c r="K573" s="214"/>
      <c r="L573" s="171">
        <f>SUBTOTAL(9,L574:L622)</f>
        <v>4.5700000000000005E-2</v>
      </c>
      <c r="M573" s="214"/>
      <c r="N573" s="171">
        <f>SUBTOTAL(9,N574:N622)</f>
        <v>0</v>
      </c>
      <c r="O573" s="216"/>
      <c r="P573" s="170">
        <f>SUBTOTAL(9,P574:P622)</f>
        <v>0</v>
      </c>
      <c r="Q573" s="170">
        <f>SUBTOTAL(9,Q574:Q622)</f>
        <v>0</v>
      </c>
      <c r="R573" s="212"/>
      <c r="S573" s="212"/>
      <c r="T573" s="172">
        <f>SUBTOTAL(9,T574:T622)</f>
        <v>16</v>
      </c>
      <c r="U573" s="7"/>
      <c r="V573" s="10"/>
      <c r="W573" s="10"/>
      <c r="X573" s="112"/>
    </row>
    <row r="574" spans="1:27" ht="24" outlineLevel="4" x14ac:dyDescent="0.2">
      <c r="A574" s="2" t="s">
        <v>41</v>
      </c>
      <c r="B574" s="217"/>
      <c r="C574" s="218">
        <v>116</v>
      </c>
      <c r="D574" s="219" t="s">
        <v>242</v>
      </c>
      <c r="E574" s="220" t="s">
        <v>627</v>
      </c>
      <c r="F574" s="221" t="s">
        <v>628</v>
      </c>
      <c r="G574" s="219" t="s">
        <v>298</v>
      </c>
      <c r="H574" s="222">
        <v>34</v>
      </c>
      <c r="I574" s="223"/>
      <c r="J574" s="224">
        <f>H574*I574</f>
        <v>0</v>
      </c>
      <c r="K574" s="222"/>
      <c r="L574" s="222">
        <f>H574*K574</f>
        <v>0</v>
      </c>
      <c r="M574" s="222"/>
      <c r="N574" s="222">
        <f>H574*M574</f>
        <v>0</v>
      </c>
      <c r="O574" s="224">
        <v>21</v>
      </c>
      <c r="P574" s="224">
        <f>J574*(O574/100)</f>
        <v>0</v>
      </c>
      <c r="Q574" s="224">
        <f>J574+P574</f>
        <v>0</v>
      </c>
      <c r="R574" s="220"/>
      <c r="S574" s="220" t="s">
        <v>246</v>
      </c>
      <c r="T574" s="225">
        <v>1</v>
      </c>
      <c r="U574" s="10"/>
      <c r="V574" s="10"/>
      <c r="W574" s="10"/>
      <c r="X574" s="112"/>
    </row>
    <row r="575" spans="1:27" ht="22.5" outlineLevel="5" x14ac:dyDescent="0.2">
      <c r="A575" s="226" t="s">
        <v>37</v>
      </c>
      <c r="B575" s="227"/>
      <c r="C575" s="227"/>
      <c r="D575" s="228"/>
      <c r="E575" s="232" t="s">
        <v>0</v>
      </c>
      <c r="F575" s="253" t="s">
        <v>629</v>
      </c>
      <c r="G575" s="253"/>
      <c r="H575" s="254"/>
      <c r="I575" s="255"/>
      <c r="J575" s="256"/>
      <c r="K575" s="230"/>
      <c r="L575" s="230"/>
      <c r="M575" s="230"/>
      <c r="N575" s="230"/>
      <c r="O575" s="231"/>
      <c r="P575" s="231"/>
      <c r="Q575" s="231"/>
      <c r="R575" s="228"/>
      <c r="S575" s="228"/>
      <c r="T575" s="227"/>
      <c r="U575" s="7"/>
      <c r="V575" s="10"/>
      <c r="W575" s="10"/>
      <c r="X575" s="229" t="str">
        <f>F575</f>
        <v>Montáž vodičů izolovaných měděných bez ukončení uložených pevně plných a laněných s PVC pláštěm, bezhalogenových, ohniodolných (např. CY, CHAH-V) průřezu žíly 0,55 až 16 mm2</v>
      </c>
      <c r="Y575" s="8"/>
      <c r="AA575" s="11"/>
    </row>
    <row r="576" spans="1:27" ht="7.5" customHeight="1" outlineLevel="5" x14ac:dyDescent="0.2">
      <c r="A576" s="13"/>
      <c r="B576" s="123"/>
      <c r="C576" s="123"/>
      <c r="D576" s="112"/>
      <c r="E576" s="112"/>
      <c r="F576" s="113"/>
      <c r="G576" s="112"/>
      <c r="H576" s="118"/>
      <c r="I576" s="180"/>
      <c r="J576" s="116"/>
      <c r="K576" s="118"/>
      <c r="L576" s="118"/>
      <c r="M576" s="118"/>
      <c r="N576" s="118"/>
      <c r="O576" s="116"/>
      <c r="P576" s="116"/>
      <c r="Q576" s="116"/>
      <c r="R576" s="112"/>
      <c r="S576" s="112"/>
      <c r="T576" s="123"/>
      <c r="U576" s="10"/>
      <c r="X576" s="112"/>
    </row>
    <row r="577" spans="1:27" outlineLevel="4" x14ac:dyDescent="0.2">
      <c r="A577" s="2" t="s">
        <v>41</v>
      </c>
      <c r="B577" s="217"/>
      <c r="C577" s="218">
        <v>117</v>
      </c>
      <c r="D577" s="219" t="s">
        <v>282</v>
      </c>
      <c r="E577" s="220" t="s">
        <v>630</v>
      </c>
      <c r="F577" s="221" t="s">
        <v>631</v>
      </c>
      <c r="G577" s="219" t="s">
        <v>298</v>
      </c>
      <c r="H577" s="222">
        <v>34</v>
      </c>
      <c r="I577" s="223"/>
      <c r="J577" s="224">
        <f>H577*I577</f>
        <v>0</v>
      </c>
      <c r="K577" s="222">
        <v>6.9999999999999994E-5</v>
      </c>
      <c r="L577" s="222">
        <f>H577*K577</f>
        <v>2.3799999999999997E-3</v>
      </c>
      <c r="M577" s="222"/>
      <c r="N577" s="222">
        <f>H577*M577</f>
        <v>0</v>
      </c>
      <c r="O577" s="224">
        <v>21</v>
      </c>
      <c r="P577" s="224">
        <f>J577*(O577/100)</f>
        <v>0</v>
      </c>
      <c r="Q577" s="224">
        <f>J577+P577</f>
        <v>0</v>
      </c>
      <c r="R577" s="220"/>
      <c r="S577" s="220" t="s">
        <v>246</v>
      </c>
      <c r="T577" s="225">
        <v>1</v>
      </c>
      <c r="U577" s="10"/>
      <c r="V577" s="10"/>
      <c r="W577" s="10"/>
      <c r="X577" s="112"/>
    </row>
    <row r="578" spans="1:27" outlineLevel="5" x14ac:dyDescent="0.2">
      <c r="A578" s="226" t="s">
        <v>37</v>
      </c>
      <c r="B578" s="227"/>
      <c r="C578" s="227"/>
      <c r="D578" s="228"/>
      <c r="E578" s="232" t="s">
        <v>0</v>
      </c>
      <c r="F578" s="253" t="s">
        <v>67</v>
      </c>
      <c r="G578" s="253"/>
      <c r="H578" s="254"/>
      <c r="I578" s="255"/>
      <c r="J578" s="256"/>
      <c r="K578" s="230"/>
      <c r="L578" s="230"/>
      <c r="M578" s="230"/>
      <c r="N578" s="230"/>
      <c r="O578" s="231"/>
      <c r="P578" s="231"/>
      <c r="Q578" s="231"/>
      <c r="R578" s="228"/>
      <c r="S578" s="228"/>
      <c r="T578" s="227"/>
      <c r="U578" s="7"/>
      <c r="V578" s="10"/>
      <c r="W578" s="10"/>
      <c r="X578" s="229" t="str">
        <f>F578</f>
        <v>---</v>
      </c>
      <c r="Y578" s="8"/>
      <c r="AA578" s="11"/>
    </row>
    <row r="579" spans="1:27" ht="7.5" customHeight="1" outlineLevel="5" x14ac:dyDescent="0.2">
      <c r="A579" s="13"/>
      <c r="B579" s="123"/>
      <c r="C579" s="123"/>
      <c r="D579" s="112"/>
      <c r="E579" s="112"/>
      <c r="F579" s="113"/>
      <c r="G579" s="112"/>
      <c r="H579" s="118"/>
      <c r="I579" s="180"/>
      <c r="J579" s="116"/>
      <c r="K579" s="118"/>
      <c r="L579" s="118"/>
      <c r="M579" s="118"/>
      <c r="N579" s="118"/>
      <c r="O579" s="116"/>
      <c r="P579" s="116"/>
      <c r="Q579" s="116"/>
      <c r="R579" s="112"/>
      <c r="S579" s="112"/>
      <c r="T579" s="123"/>
      <c r="U579" s="10"/>
      <c r="X579" s="112"/>
    </row>
    <row r="580" spans="1:27" outlineLevel="4" x14ac:dyDescent="0.2">
      <c r="A580" s="2" t="s">
        <v>41</v>
      </c>
      <c r="B580" s="217"/>
      <c r="C580" s="218">
        <v>118</v>
      </c>
      <c r="D580" s="219" t="s">
        <v>242</v>
      </c>
      <c r="E580" s="220" t="s">
        <v>632</v>
      </c>
      <c r="F580" s="221" t="s">
        <v>633</v>
      </c>
      <c r="G580" s="219" t="s">
        <v>298</v>
      </c>
      <c r="H580" s="222">
        <v>56</v>
      </c>
      <c r="I580" s="223"/>
      <c r="J580" s="224">
        <f>H580*I580</f>
        <v>0</v>
      </c>
      <c r="K580" s="222"/>
      <c r="L580" s="222">
        <f>H580*K580</f>
        <v>0</v>
      </c>
      <c r="M580" s="222"/>
      <c r="N580" s="222">
        <f>H580*M580</f>
        <v>0</v>
      </c>
      <c r="O580" s="224">
        <v>21</v>
      </c>
      <c r="P580" s="224">
        <f>J580*(O580/100)</f>
        <v>0</v>
      </c>
      <c r="Q580" s="224">
        <f>J580+P580</f>
        <v>0</v>
      </c>
      <c r="R580" s="220"/>
      <c r="S580" s="220" t="s">
        <v>246</v>
      </c>
      <c r="T580" s="225">
        <v>1</v>
      </c>
      <c r="U580" s="10"/>
      <c r="V580" s="10"/>
      <c r="W580" s="10"/>
      <c r="X580" s="112"/>
    </row>
    <row r="581" spans="1:27" outlineLevel="5" x14ac:dyDescent="0.2">
      <c r="A581" s="226" t="s">
        <v>37</v>
      </c>
      <c r="B581" s="227"/>
      <c r="C581" s="227"/>
      <c r="D581" s="228"/>
      <c r="E581" s="232" t="s">
        <v>0</v>
      </c>
      <c r="F581" s="253" t="s">
        <v>634</v>
      </c>
      <c r="G581" s="253"/>
      <c r="H581" s="254"/>
      <c r="I581" s="255"/>
      <c r="J581" s="256"/>
      <c r="K581" s="230"/>
      <c r="L581" s="230"/>
      <c r="M581" s="230"/>
      <c r="N581" s="230"/>
      <c r="O581" s="231"/>
      <c r="P581" s="231"/>
      <c r="Q581" s="231"/>
      <c r="R581" s="228"/>
      <c r="S581" s="228"/>
      <c r="T581" s="227"/>
      <c r="U581" s="7"/>
      <c r="V581" s="10"/>
      <c r="W581" s="10"/>
      <c r="X581" s="229" t="str">
        <f>F581</f>
        <v>Montáž kabelů měděných bez ukončení uložených pevně plných kulatých nebo bezhalogenových (např. CYKY, CYKFY) počtu a průřezu žil 3x1,5 až 6 mm2</v>
      </c>
      <c r="Y581" s="8"/>
      <c r="AA581" s="11"/>
    </row>
    <row r="582" spans="1:27" ht="7.5" customHeight="1" outlineLevel="5" x14ac:dyDescent="0.2">
      <c r="A582" s="13"/>
      <c r="B582" s="123"/>
      <c r="C582" s="123"/>
      <c r="D582" s="112"/>
      <c r="E582" s="112"/>
      <c r="F582" s="113"/>
      <c r="G582" s="112"/>
      <c r="H582" s="118"/>
      <c r="I582" s="180"/>
      <c r="J582" s="116"/>
      <c r="K582" s="118"/>
      <c r="L582" s="118"/>
      <c r="M582" s="118"/>
      <c r="N582" s="118"/>
      <c r="O582" s="116"/>
      <c r="P582" s="116"/>
      <c r="Q582" s="116"/>
      <c r="R582" s="112"/>
      <c r="S582" s="112"/>
      <c r="T582" s="123"/>
      <c r="U582" s="10"/>
      <c r="X582" s="112"/>
    </row>
    <row r="583" spans="1:27" outlineLevel="4" x14ac:dyDescent="0.2">
      <c r="A583" s="2" t="s">
        <v>41</v>
      </c>
      <c r="B583" s="217"/>
      <c r="C583" s="218">
        <v>119</v>
      </c>
      <c r="D583" s="219" t="s">
        <v>282</v>
      </c>
      <c r="E583" s="220" t="s">
        <v>635</v>
      </c>
      <c r="F583" s="221" t="s">
        <v>636</v>
      </c>
      <c r="G583" s="219" t="s">
        <v>298</v>
      </c>
      <c r="H583" s="222">
        <v>56</v>
      </c>
      <c r="I583" s="223"/>
      <c r="J583" s="224">
        <f>H583*I583</f>
        <v>0</v>
      </c>
      <c r="K583" s="222">
        <v>1.7000000000000001E-4</v>
      </c>
      <c r="L583" s="222">
        <f>H583*K583</f>
        <v>9.5200000000000007E-3</v>
      </c>
      <c r="M583" s="222"/>
      <c r="N583" s="222">
        <f>H583*M583</f>
        <v>0</v>
      </c>
      <c r="O583" s="224">
        <v>21</v>
      </c>
      <c r="P583" s="224">
        <f>J583*(O583/100)</f>
        <v>0</v>
      </c>
      <c r="Q583" s="224">
        <f>J583+P583</f>
        <v>0</v>
      </c>
      <c r="R583" s="220"/>
      <c r="S583" s="220" t="s">
        <v>246</v>
      </c>
      <c r="T583" s="225">
        <v>1</v>
      </c>
      <c r="U583" s="10"/>
      <c r="V583" s="10"/>
      <c r="W583" s="10"/>
      <c r="X583" s="112"/>
    </row>
    <row r="584" spans="1:27" outlineLevel="5" x14ac:dyDescent="0.2">
      <c r="A584" s="226" t="s">
        <v>37</v>
      </c>
      <c r="B584" s="227"/>
      <c r="C584" s="227"/>
      <c r="D584" s="228"/>
      <c r="E584" s="232" t="s">
        <v>0</v>
      </c>
      <c r="F584" s="253" t="s">
        <v>67</v>
      </c>
      <c r="G584" s="253"/>
      <c r="H584" s="254"/>
      <c r="I584" s="255"/>
      <c r="J584" s="256"/>
      <c r="K584" s="230"/>
      <c r="L584" s="230"/>
      <c r="M584" s="230"/>
      <c r="N584" s="230"/>
      <c r="O584" s="231"/>
      <c r="P584" s="231"/>
      <c r="Q584" s="231"/>
      <c r="R584" s="228"/>
      <c r="S584" s="228"/>
      <c r="T584" s="227"/>
      <c r="U584" s="7"/>
      <c r="V584" s="10"/>
      <c r="W584" s="10"/>
      <c r="X584" s="229" t="str">
        <f>F584</f>
        <v>---</v>
      </c>
      <c r="Y584" s="8"/>
      <c r="AA584" s="11"/>
    </row>
    <row r="585" spans="1:27" ht="7.5" customHeight="1" outlineLevel="5" x14ac:dyDescent="0.2">
      <c r="A585" s="13"/>
      <c r="B585" s="123"/>
      <c r="C585" s="123"/>
      <c r="D585" s="112"/>
      <c r="E585" s="112"/>
      <c r="F585" s="113"/>
      <c r="G585" s="112"/>
      <c r="H585" s="118"/>
      <c r="I585" s="180"/>
      <c r="J585" s="116"/>
      <c r="K585" s="118"/>
      <c r="L585" s="118"/>
      <c r="M585" s="118"/>
      <c r="N585" s="118"/>
      <c r="O585" s="116"/>
      <c r="P585" s="116"/>
      <c r="Q585" s="116"/>
      <c r="R585" s="112"/>
      <c r="S585" s="112"/>
      <c r="T585" s="123"/>
      <c r="U585" s="10"/>
      <c r="X585" s="112"/>
    </row>
    <row r="586" spans="1:27" outlineLevel="4" x14ac:dyDescent="0.2">
      <c r="A586" s="2" t="s">
        <v>41</v>
      </c>
      <c r="B586" s="217"/>
      <c r="C586" s="218">
        <v>120</v>
      </c>
      <c r="D586" s="219" t="s">
        <v>242</v>
      </c>
      <c r="E586" s="220" t="s">
        <v>632</v>
      </c>
      <c r="F586" s="221" t="s">
        <v>633</v>
      </c>
      <c r="G586" s="219" t="s">
        <v>298</v>
      </c>
      <c r="H586" s="222">
        <v>35</v>
      </c>
      <c r="I586" s="223"/>
      <c r="J586" s="224">
        <f>H586*I586</f>
        <v>0</v>
      </c>
      <c r="K586" s="222"/>
      <c r="L586" s="222">
        <f>H586*K586</f>
        <v>0</v>
      </c>
      <c r="M586" s="222"/>
      <c r="N586" s="222">
        <f>H586*M586</f>
        <v>0</v>
      </c>
      <c r="O586" s="224">
        <v>21</v>
      </c>
      <c r="P586" s="224">
        <f>J586*(O586/100)</f>
        <v>0</v>
      </c>
      <c r="Q586" s="224">
        <f>J586+P586</f>
        <v>0</v>
      </c>
      <c r="R586" s="220"/>
      <c r="S586" s="220" t="s">
        <v>246</v>
      </c>
      <c r="T586" s="225">
        <v>1</v>
      </c>
      <c r="U586" s="10"/>
      <c r="V586" s="10"/>
      <c r="W586" s="10"/>
      <c r="X586" s="112"/>
    </row>
    <row r="587" spans="1:27" outlineLevel="5" x14ac:dyDescent="0.2">
      <c r="A587" s="226" t="s">
        <v>37</v>
      </c>
      <c r="B587" s="227"/>
      <c r="C587" s="227"/>
      <c r="D587" s="228"/>
      <c r="E587" s="232" t="s">
        <v>0</v>
      </c>
      <c r="F587" s="253" t="s">
        <v>634</v>
      </c>
      <c r="G587" s="253"/>
      <c r="H587" s="254"/>
      <c r="I587" s="255"/>
      <c r="J587" s="256"/>
      <c r="K587" s="230"/>
      <c r="L587" s="230"/>
      <c r="M587" s="230"/>
      <c r="N587" s="230"/>
      <c r="O587" s="231"/>
      <c r="P587" s="231"/>
      <c r="Q587" s="231"/>
      <c r="R587" s="228"/>
      <c r="S587" s="228"/>
      <c r="T587" s="227"/>
      <c r="U587" s="7"/>
      <c r="V587" s="10"/>
      <c r="W587" s="10"/>
      <c r="X587" s="229" t="str">
        <f>F587</f>
        <v>Montáž kabelů měděných bez ukončení uložených pevně plných kulatých nebo bezhalogenových (např. CYKY, CYKFY) počtu a průřezu žil 3x1,5 až 6 mm2</v>
      </c>
      <c r="Y587" s="8"/>
      <c r="AA587" s="11"/>
    </row>
    <row r="588" spans="1:27" ht="7.5" customHeight="1" outlineLevel="5" x14ac:dyDescent="0.2">
      <c r="A588" s="13"/>
      <c r="B588" s="123"/>
      <c r="C588" s="123"/>
      <c r="D588" s="112"/>
      <c r="E588" s="112"/>
      <c r="F588" s="113"/>
      <c r="G588" s="112"/>
      <c r="H588" s="118"/>
      <c r="I588" s="180"/>
      <c r="J588" s="116"/>
      <c r="K588" s="118"/>
      <c r="L588" s="118"/>
      <c r="M588" s="118"/>
      <c r="N588" s="118"/>
      <c r="O588" s="116"/>
      <c r="P588" s="116"/>
      <c r="Q588" s="116"/>
      <c r="R588" s="112"/>
      <c r="S588" s="112"/>
      <c r="T588" s="123"/>
      <c r="U588" s="10"/>
      <c r="X588" s="112"/>
    </row>
    <row r="589" spans="1:27" outlineLevel="4" x14ac:dyDescent="0.2">
      <c r="A589" s="2" t="s">
        <v>41</v>
      </c>
      <c r="B589" s="217"/>
      <c r="C589" s="218">
        <v>121</v>
      </c>
      <c r="D589" s="219" t="s">
        <v>282</v>
      </c>
      <c r="E589" s="220" t="s">
        <v>637</v>
      </c>
      <c r="F589" s="221" t="s">
        <v>638</v>
      </c>
      <c r="G589" s="219" t="s">
        <v>298</v>
      </c>
      <c r="H589" s="222">
        <v>35</v>
      </c>
      <c r="I589" s="223"/>
      <c r="J589" s="224">
        <f>H589*I589</f>
        <v>0</v>
      </c>
      <c r="K589" s="222">
        <v>1.2E-4</v>
      </c>
      <c r="L589" s="222">
        <f>H589*K589</f>
        <v>4.1999999999999997E-3</v>
      </c>
      <c r="M589" s="222"/>
      <c r="N589" s="222">
        <f>H589*M589</f>
        <v>0</v>
      </c>
      <c r="O589" s="224">
        <v>21</v>
      </c>
      <c r="P589" s="224">
        <f>J589*(O589/100)</f>
        <v>0</v>
      </c>
      <c r="Q589" s="224">
        <f>J589+P589</f>
        <v>0</v>
      </c>
      <c r="R589" s="220"/>
      <c r="S589" s="220" t="s">
        <v>246</v>
      </c>
      <c r="T589" s="225">
        <v>1</v>
      </c>
      <c r="U589" s="10"/>
      <c r="V589" s="10"/>
      <c r="W589" s="10"/>
      <c r="X589" s="112"/>
    </row>
    <row r="590" spans="1:27" outlineLevel="5" x14ac:dyDescent="0.2">
      <c r="A590" s="226" t="s">
        <v>37</v>
      </c>
      <c r="B590" s="227"/>
      <c r="C590" s="227"/>
      <c r="D590" s="228"/>
      <c r="E590" s="232" t="s">
        <v>0</v>
      </c>
      <c r="F590" s="253" t="s">
        <v>67</v>
      </c>
      <c r="G590" s="253"/>
      <c r="H590" s="254"/>
      <c r="I590" s="255"/>
      <c r="J590" s="256"/>
      <c r="K590" s="230"/>
      <c r="L590" s="230"/>
      <c r="M590" s="230"/>
      <c r="N590" s="230"/>
      <c r="O590" s="231"/>
      <c r="P590" s="231"/>
      <c r="Q590" s="231"/>
      <c r="R590" s="228"/>
      <c r="S590" s="228"/>
      <c r="T590" s="227"/>
      <c r="U590" s="7"/>
      <c r="V590" s="10"/>
      <c r="W590" s="10"/>
      <c r="X590" s="229" t="str">
        <f>F590</f>
        <v>---</v>
      </c>
      <c r="Y590" s="8"/>
      <c r="AA590" s="11"/>
    </row>
    <row r="591" spans="1:27" ht="7.5" customHeight="1" outlineLevel="5" x14ac:dyDescent="0.2">
      <c r="A591" s="13"/>
      <c r="B591" s="123"/>
      <c r="C591" s="123"/>
      <c r="D591" s="112"/>
      <c r="E591" s="112"/>
      <c r="F591" s="113"/>
      <c r="G591" s="112"/>
      <c r="H591" s="118"/>
      <c r="I591" s="180"/>
      <c r="J591" s="116"/>
      <c r="K591" s="118"/>
      <c r="L591" s="118"/>
      <c r="M591" s="118"/>
      <c r="N591" s="118"/>
      <c r="O591" s="116"/>
      <c r="P591" s="116"/>
      <c r="Q591" s="116"/>
      <c r="R591" s="112"/>
      <c r="S591" s="112"/>
      <c r="T591" s="123"/>
      <c r="U591" s="10"/>
      <c r="X591" s="112"/>
    </row>
    <row r="592" spans="1:27" outlineLevel="4" x14ac:dyDescent="0.2">
      <c r="A592" s="2" t="s">
        <v>41</v>
      </c>
      <c r="B592" s="217"/>
      <c r="C592" s="218">
        <v>122</v>
      </c>
      <c r="D592" s="219" t="s">
        <v>242</v>
      </c>
      <c r="E592" s="220" t="s">
        <v>639</v>
      </c>
      <c r="F592" s="221" t="s">
        <v>640</v>
      </c>
      <c r="G592" s="219" t="s">
        <v>298</v>
      </c>
      <c r="H592" s="222">
        <v>40</v>
      </c>
      <c r="I592" s="223"/>
      <c r="J592" s="224">
        <f>H592*I592</f>
        <v>0</v>
      </c>
      <c r="K592" s="222"/>
      <c r="L592" s="222">
        <f>H592*K592</f>
        <v>0</v>
      </c>
      <c r="M592" s="222"/>
      <c r="N592" s="222">
        <f>H592*M592</f>
        <v>0</v>
      </c>
      <c r="O592" s="224">
        <v>21</v>
      </c>
      <c r="P592" s="224">
        <f>J592*(O592/100)</f>
        <v>0</v>
      </c>
      <c r="Q592" s="224">
        <f>J592+P592</f>
        <v>0</v>
      </c>
      <c r="R592" s="220"/>
      <c r="S592" s="220" t="s">
        <v>246</v>
      </c>
      <c r="T592" s="225">
        <v>1</v>
      </c>
      <c r="U592" s="10"/>
      <c r="V592" s="10"/>
      <c r="W592" s="10"/>
      <c r="X592" s="112"/>
    </row>
    <row r="593" spans="1:27" outlineLevel="5" x14ac:dyDescent="0.2">
      <c r="A593" s="226" t="s">
        <v>37</v>
      </c>
      <c r="B593" s="227"/>
      <c r="C593" s="227"/>
      <c r="D593" s="228"/>
      <c r="E593" s="232" t="s">
        <v>0</v>
      </c>
      <c r="F593" s="253" t="s">
        <v>641</v>
      </c>
      <c r="G593" s="253"/>
      <c r="H593" s="254"/>
      <c r="I593" s="255"/>
      <c r="J593" s="256"/>
      <c r="K593" s="230"/>
      <c r="L593" s="230"/>
      <c r="M593" s="230"/>
      <c r="N593" s="230"/>
      <c r="O593" s="231"/>
      <c r="P593" s="231"/>
      <c r="Q593" s="231"/>
      <c r="R593" s="228"/>
      <c r="S593" s="228"/>
      <c r="T593" s="227"/>
      <c r="U593" s="7"/>
      <c r="V593" s="10"/>
      <c r="W593" s="10"/>
      <c r="X593" s="229" t="str">
        <f>F593</f>
        <v>Montáž kabelů měděných ovládacích bez ukončení uložených pevně stíněných ovládacích s plným jádrem (např. JYTY) počtu a průměru žil 2 až 19x0,8 mm2</v>
      </c>
      <c r="Y593" s="8"/>
      <c r="AA593" s="11"/>
    </row>
    <row r="594" spans="1:27" ht="7.5" customHeight="1" outlineLevel="5" x14ac:dyDescent="0.2">
      <c r="A594" s="13"/>
      <c r="B594" s="123"/>
      <c r="C594" s="123"/>
      <c r="D594" s="112"/>
      <c r="E594" s="112"/>
      <c r="F594" s="113"/>
      <c r="G594" s="112"/>
      <c r="H594" s="118"/>
      <c r="I594" s="180"/>
      <c r="J594" s="116"/>
      <c r="K594" s="118"/>
      <c r="L594" s="118"/>
      <c r="M594" s="118"/>
      <c r="N594" s="118"/>
      <c r="O594" s="116"/>
      <c r="P594" s="116"/>
      <c r="Q594" s="116"/>
      <c r="R594" s="112"/>
      <c r="S594" s="112"/>
      <c r="T594" s="123"/>
      <c r="U594" s="10"/>
      <c r="X594" s="112"/>
    </row>
    <row r="595" spans="1:27" ht="24" outlineLevel="4" x14ac:dyDescent="0.2">
      <c r="A595" s="2" t="s">
        <v>41</v>
      </c>
      <c r="B595" s="217"/>
      <c r="C595" s="218">
        <v>123</v>
      </c>
      <c r="D595" s="219" t="s">
        <v>282</v>
      </c>
      <c r="E595" s="220" t="s">
        <v>642</v>
      </c>
      <c r="F595" s="221" t="s">
        <v>643</v>
      </c>
      <c r="G595" s="219" t="s">
        <v>298</v>
      </c>
      <c r="H595" s="222">
        <v>40</v>
      </c>
      <c r="I595" s="223"/>
      <c r="J595" s="224">
        <f>H595*I595</f>
        <v>0</v>
      </c>
      <c r="K595" s="222">
        <v>5.0000000000000002E-5</v>
      </c>
      <c r="L595" s="222">
        <f>H595*K595</f>
        <v>2E-3</v>
      </c>
      <c r="M595" s="222"/>
      <c r="N595" s="222">
        <f>H595*M595</f>
        <v>0</v>
      </c>
      <c r="O595" s="224">
        <v>21</v>
      </c>
      <c r="P595" s="224">
        <f>J595*(O595/100)</f>
        <v>0</v>
      </c>
      <c r="Q595" s="224">
        <f>J595+P595</f>
        <v>0</v>
      </c>
      <c r="R595" s="220"/>
      <c r="S595" s="220" t="s">
        <v>246</v>
      </c>
      <c r="T595" s="225">
        <v>1</v>
      </c>
      <c r="U595" s="10"/>
      <c r="V595" s="10"/>
      <c r="W595" s="10"/>
      <c r="X595" s="112"/>
    </row>
    <row r="596" spans="1:27" outlineLevel="5" x14ac:dyDescent="0.2">
      <c r="A596" s="226" t="s">
        <v>37</v>
      </c>
      <c r="B596" s="227"/>
      <c r="C596" s="227"/>
      <c r="D596" s="228"/>
      <c r="E596" s="232" t="s">
        <v>0</v>
      </c>
      <c r="F596" s="253" t="s">
        <v>67</v>
      </c>
      <c r="G596" s="253"/>
      <c r="H596" s="254"/>
      <c r="I596" s="255"/>
      <c r="J596" s="256"/>
      <c r="K596" s="230"/>
      <c r="L596" s="230"/>
      <c r="M596" s="230"/>
      <c r="N596" s="230"/>
      <c r="O596" s="231"/>
      <c r="P596" s="231"/>
      <c r="Q596" s="231"/>
      <c r="R596" s="228"/>
      <c r="S596" s="228"/>
      <c r="T596" s="227"/>
      <c r="U596" s="7"/>
      <c r="V596" s="10"/>
      <c r="W596" s="10"/>
      <c r="X596" s="229" t="str">
        <f>F596</f>
        <v>---</v>
      </c>
      <c r="Y596" s="8"/>
      <c r="AA596" s="11"/>
    </row>
    <row r="597" spans="1:27" ht="7.5" customHeight="1" outlineLevel="5" x14ac:dyDescent="0.2">
      <c r="A597" s="13"/>
      <c r="B597" s="123"/>
      <c r="C597" s="123"/>
      <c r="D597" s="112"/>
      <c r="E597" s="112"/>
      <c r="F597" s="113"/>
      <c r="G597" s="112"/>
      <c r="H597" s="118"/>
      <c r="I597" s="180"/>
      <c r="J597" s="116"/>
      <c r="K597" s="118"/>
      <c r="L597" s="118"/>
      <c r="M597" s="118"/>
      <c r="N597" s="118"/>
      <c r="O597" s="116"/>
      <c r="P597" s="116"/>
      <c r="Q597" s="116"/>
      <c r="R597" s="112"/>
      <c r="S597" s="112"/>
      <c r="T597" s="123"/>
      <c r="U597" s="10"/>
      <c r="X597" s="112"/>
    </row>
    <row r="598" spans="1:27" outlineLevel="4" x14ac:dyDescent="0.2">
      <c r="A598" s="2" t="s">
        <v>41</v>
      </c>
      <c r="B598" s="217"/>
      <c r="C598" s="218">
        <v>124</v>
      </c>
      <c r="D598" s="219" t="s">
        <v>242</v>
      </c>
      <c r="E598" s="220" t="s">
        <v>639</v>
      </c>
      <c r="F598" s="221" t="s">
        <v>640</v>
      </c>
      <c r="G598" s="219" t="s">
        <v>298</v>
      </c>
      <c r="H598" s="222">
        <v>50</v>
      </c>
      <c r="I598" s="223"/>
      <c r="J598" s="224">
        <f>H598*I598</f>
        <v>0</v>
      </c>
      <c r="K598" s="222"/>
      <c r="L598" s="222">
        <f>H598*K598</f>
        <v>0</v>
      </c>
      <c r="M598" s="222"/>
      <c r="N598" s="222">
        <f>H598*M598</f>
        <v>0</v>
      </c>
      <c r="O598" s="224">
        <v>21</v>
      </c>
      <c r="P598" s="224">
        <f>J598*(O598/100)</f>
        <v>0</v>
      </c>
      <c r="Q598" s="224">
        <f>J598+P598</f>
        <v>0</v>
      </c>
      <c r="R598" s="220"/>
      <c r="S598" s="220" t="s">
        <v>246</v>
      </c>
      <c r="T598" s="225">
        <v>1</v>
      </c>
      <c r="U598" s="10"/>
      <c r="V598" s="10"/>
      <c r="W598" s="10"/>
      <c r="X598" s="112"/>
    </row>
    <row r="599" spans="1:27" outlineLevel="5" x14ac:dyDescent="0.2">
      <c r="A599" s="226" t="s">
        <v>37</v>
      </c>
      <c r="B599" s="227"/>
      <c r="C599" s="227"/>
      <c r="D599" s="228"/>
      <c r="E599" s="232" t="s">
        <v>0</v>
      </c>
      <c r="F599" s="253" t="s">
        <v>641</v>
      </c>
      <c r="G599" s="253"/>
      <c r="H599" s="254"/>
      <c r="I599" s="255"/>
      <c r="J599" s="256"/>
      <c r="K599" s="230"/>
      <c r="L599" s="230"/>
      <c r="M599" s="230"/>
      <c r="N599" s="230"/>
      <c r="O599" s="231"/>
      <c r="P599" s="231"/>
      <c r="Q599" s="231"/>
      <c r="R599" s="228"/>
      <c r="S599" s="228"/>
      <c r="T599" s="227"/>
      <c r="U599" s="7"/>
      <c r="V599" s="10"/>
      <c r="W599" s="10"/>
      <c r="X599" s="229" t="str">
        <f>F599</f>
        <v>Montáž kabelů měděných ovládacích bez ukončení uložených pevně stíněných ovládacích s plným jádrem (např. JYTY) počtu a průměru žil 2 až 19x0,8 mm2</v>
      </c>
      <c r="Y599" s="8"/>
      <c r="AA599" s="11"/>
    </row>
    <row r="600" spans="1:27" ht="7.5" customHeight="1" outlineLevel="5" x14ac:dyDescent="0.2">
      <c r="A600" s="13"/>
      <c r="B600" s="123"/>
      <c r="C600" s="123"/>
      <c r="D600" s="112"/>
      <c r="E600" s="112"/>
      <c r="F600" s="113"/>
      <c r="G600" s="112"/>
      <c r="H600" s="118"/>
      <c r="I600" s="180"/>
      <c r="J600" s="116"/>
      <c r="K600" s="118"/>
      <c r="L600" s="118"/>
      <c r="M600" s="118"/>
      <c r="N600" s="118"/>
      <c r="O600" s="116"/>
      <c r="P600" s="116"/>
      <c r="Q600" s="116"/>
      <c r="R600" s="112"/>
      <c r="S600" s="112"/>
      <c r="T600" s="123"/>
      <c r="U600" s="10"/>
      <c r="X600" s="112"/>
    </row>
    <row r="601" spans="1:27" ht="24" outlineLevel="4" x14ac:dyDescent="0.2">
      <c r="A601" s="2" t="s">
        <v>41</v>
      </c>
      <c r="B601" s="217"/>
      <c r="C601" s="218">
        <v>125</v>
      </c>
      <c r="D601" s="219" t="s">
        <v>282</v>
      </c>
      <c r="E601" s="220" t="s">
        <v>644</v>
      </c>
      <c r="F601" s="221" t="s">
        <v>645</v>
      </c>
      <c r="G601" s="219" t="s">
        <v>298</v>
      </c>
      <c r="H601" s="222">
        <v>50</v>
      </c>
      <c r="I601" s="223"/>
      <c r="J601" s="224">
        <f>H601*I601</f>
        <v>0</v>
      </c>
      <c r="K601" s="222">
        <v>8.0000000000000007E-5</v>
      </c>
      <c r="L601" s="222">
        <f>H601*K601</f>
        <v>4.0000000000000001E-3</v>
      </c>
      <c r="M601" s="222"/>
      <c r="N601" s="222">
        <f>H601*M601</f>
        <v>0</v>
      </c>
      <c r="O601" s="224">
        <v>21</v>
      </c>
      <c r="P601" s="224">
        <f>J601*(O601/100)</f>
        <v>0</v>
      </c>
      <c r="Q601" s="224">
        <f>J601+P601</f>
        <v>0</v>
      </c>
      <c r="R601" s="220"/>
      <c r="S601" s="220" t="s">
        <v>246</v>
      </c>
      <c r="T601" s="225">
        <v>1</v>
      </c>
      <c r="U601" s="10"/>
      <c r="V601" s="10"/>
      <c r="W601" s="10"/>
      <c r="X601" s="112"/>
    </row>
    <row r="602" spans="1:27" outlineLevel="5" x14ac:dyDescent="0.2">
      <c r="A602" s="226" t="s">
        <v>37</v>
      </c>
      <c r="B602" s="227"/>
      <c r="C602" s="227"/>
      <c r="D602" s="228"/>
      <c r="E602" s="232" t="s">
        <v>0</v>
      </c>
      <c r="F602" s="253" t="s">
        <v>67</v>
      </c>
      <c r="G602" s="253"/>
      <c r="H602" s="254"/>
      <c r="I602" s="255"/>
      <c r="J602" s="256"/>
      <c r="K602" s="230"/>
      <c r="L602" s="230"/>
      <c r="M602" s="230"/>
      <c r="N602" s="230"/>
      <c r="O602" s="231"/>
      <c r="P602" s="231"/>
      <c r="Q602" s="231"/>
      <c r="R602" s="228"/>
      <c r="S602" s="228"/>
      <c r="T602" s="227"/>
      <c r="U602" s="7"/>
      <c r="V602" s="10"/>
      <c r="W602" s="10"/>
      <c r="X602" s="229" t="str">
        <f>F602</f>
        <v>---</v>
      </c>
      <c r="Y602" s="8"/>
      <c r="AA602" s="11"/>
    </row>
    <row r="603" spans="1:27" ht="7.5" customHeight="1" outlineLevel="5" x14ac:dyDescent="0.2">
      <c r="A603" s="13"/>
      <c r="B603" s="123"/>
      <c r="C603" s="123"/>
      <c r="D603" s="112"/>
      <c r="E603" s="112"/>
      <c r="F603" s="113"/>
      <c r="G603" s="112"/>
      <c r="H603" s="118"/>
      <c r="I603" s="180"/>
      <c r="J603" s="116"/>
      <c r="K603" s="118"/>
      <c r="L603" s="118"/>
      <c r="M603" s="118"/>
      <c r="N603" s="118"/>
      <c r="O603" s="116"/>
      <c r="P603" s="116"/>
      <c r="Q603" s="116"/>
      <c r="R603" s="112"/>
      <c r="S603" s="112"/>
      <c r="T603" s="123"/>
      <c r="U603" s="10"/>
      <c r="X603" s="112"/>
    </row>
    <row r="604" spans="1:27" outlineLevel="4" x14ac:dyDescent="0.2">
      <c r="A604" s="2" t="s">
        <v>41</v>
      </c>
      <c r="B604" s="217"/>
      <c r="C604" s="218">
        <v>126</v>
      </c>
      <c r="D604" s="219" t="s">
        <v>242</v>
      </c>
      <c r="E604" s="220" t="s">
        <v>646</v>
      </c>
      <c r="F604" s="221" t="s">
        <v>647</v>
      </c>
      <c r="G604" s="219" t="s">
        <v>298</v>
      </c>
      <c r="H604" s="222">
        <v>30</v>
      </c>
      <c r="I604" s="223"/>
      <c r="J604" s="224">
        <f>H604*I604</f>
        <v>0</v>
      </c>
      <c r="K604" s="222"/>
      <c r="L604" s="222">
        <f>H604*K604</f>
        <v>0</v>
      </c>
      <c r="M604" s="222"/>
      <c r="N604" s="222">
        <f>H604*M604</f>
        <v>0</v>
      </c>
      <c r="O604" s="224">
        <v>21</v>
      </c>
      <c r="P604" s="224">
        <f>J604*(O604/100)</f>
        <v>0</v>
      </c>
      <c r="Q604" s="224">
        <f>J604+P604</f>
        <v>0</v>
      </c>
      <c r="R604" s="220"/>
      <c r="S604" s="220" t="s">
        <v>246</v>
      </c>
      <c r="T604" s="225">
        <v>1</v>
      </c>
      <c r="U604" s="10"/>
      <c r="V604" s="10"/>
      <c r="W604" s="10"/>
      <c r="X604" s="112"/>
    </row>
    <row r="605" spans="1:27" outlineLevel="5" x14ac:dyDescent="0.2">
      <c r="A605" s="226" t="s">
        <v>37</v>
      </c>
      <c r="B605" s="227"/>
      <c r="C605" s="227"/>
      <c r="D605" s="228"/>
      <c r="E605" s="232" t="s">
        <v>0</v>
      </c>
      <c r="F605" s="253" t="s">
        <v>648</v>
      </c>
      <c r="G605" s="253"/>
      <c r="H605" s="254"/>
      <c r="I605" s="255"/>
      <c r="J605" s="256"/>
      <c r="K605" s="230"/>
      <c r="L605" s="230"/>
      <c r="M605" s="230"/>
      <c r="N605" s="230"/>
      <c r="O605" s="231"/>
      <c r="P605" s="231"/>
      <c r="Q605" s="231"/>
      <c r="R605" s="228"/>
      <c r="S605" s="228"/>
      <c r="T605" s="227"/>
      <c r="U605" s="7"/>
      <c r="V605" s="10"/>
      <c r="W605" s="10"/>
      <c r="X605" s="229" t="str">
        <f>F605</f>
        <v>Montáž kabelů měděných bez ukončení uložených pevně plných kulatých nebo bezhalogenových (např. CYKY, CYKFY) počtu a průřezu žil 5x4 až 6 mm2</v>
      </c>
      <c r="Y605" s="8"/>
      <c r="AA605" s="11"/>
    </row>
    <row r="606" spans="1:27" ht="7.5" customHeight="1" outlineLevel="5" x14ac:dyDescent="0.2">
      <c r="A606" s="13"/>
      <c r="B606" s="123"/>
      <c r="C606" s="123"/>
      <c r="D606" s="112"/>
      <c r="E606" s="112"/>
      <c r="F606" s="113"/>
      <c r="G606" s="112"/>
      <c r="H606" s="118"/>
      <c r="I606" s="180"/>
      <c r="J606" s="116"/>
      <c r="K606" s="118"/>
      <c r="L606" s="118"/>
      <c r="M606" s="118"/>
      <c r="N606" s="118"/>
      <c r="O606" s="116"/>
      <c r="P606" s="116"/>
      <c r="Q606" s="116"/>
      <c r="R606" s="112"/>
      <c r="S606" s="112"/>
      <c r="T606" s="123"/>
      <c r="U606" s="10"/>
      <c r="X606" s="112"/>
    </row>
    <row r="607" spans="1:27" ht="24" outlineLevel="4" x14ac:dyDescent="0.2">
      <c r="A607" s="2" t="s">
        <v>41</v>
      </c>
      <c r="B607" s="217"/>
      <c r="C607" s="218">
        <v>127</v>
      </c>
      <c r="D607" s="219" t="s">
        <v>282</v>
      </c>
      <c r="E607" s="220" t="s">
        <v>649</v>
      </c>
      <c r="F607" s="221" t="s">
        <v>650</v>
      </c>
      <c r="G607" s="219" t="s">
        <v>298</v>
      </c>
      <c r="H607" s="222">
        <v>30</v>
      </c>
      <c r="I607" s="223"/>
      <c r="J607" s="224">
        <f>H607*I607</f>
        <v>0</v>
      </c>
      <c r="K607" s="222">
        <v>3.3E-4</v>
      </c>
      <c r="L607" s="222">
        <f>H607*K607</f>
        <v>9.8999999999999991E-3</v>
      </c>
      <c r="M607" s="222"/>
      <c r="N607" s="222">
        <f>H607*M607</f>
        <v>0</v>
      </c>
      <c r="O607" s="224">
        <v>21</v>
      </c>
      <c r="P607" s="224">
        <f>J607*(O607/100)</f>
        <v>0</v>
      </c>
      <c r="Q607" s="224">
        <f>J607+P607</f>
        <v>0</v>
      </c>
      <c r="R607" s="220"/>
      <c r="S607" s="220" t="s">
        <v>246</v>
      </c>
      <c r="T607" s="225">
        <v>1</v>
      </c>
      <c r="U607" s="10"/>
      <c r="V607" s="10"/>
      <c r="W607" s="10"/>
      <c r="X607" s="112"/>
    </row>
    <row r="608" spans="1:27" outlineLevel="5" x14ac:dyDescent="0.2">
      <c r="A608" s="226" t="s">
        <v>37</v>
      </c>
      <c r="B608" s="227"/>
      <c r="C608" s="227"/>
      <c r="D608" s="228"/>
      <c r="E608" s="232" t="s">
        <v>0</v>
      </c>
      <c r="F608" s="253" t="s">
        <v>67</v>
      </c>
      <c r="G608" s="253"/>
      <c r="H608" s="254"/>
      <c r="I608" s="255"/>
      <c r="J608" s="256"/>
      <c r="K608" s="230"/>
      <c r="L608" s="230"/>
      <c r="M608" s="230"/>
      <c r="N608" s="230"/>
      <c r="O608" s="231"/>
      <c r="P608" s="231"/>
      <c r="Q608" s="231"/>
      <c r="R608" s="228"/>
      <c r="S608" s="228"/>
      <c r="T608" s="227"/>
      <c r="U608" s="7"/>
      <c r="V608" s="10"/>
      <c r="W608" s="10"/>
      <c r="X608" s="229" t="str">
        <f>F608</f>
        <v>---</v>
      </c>
      <c r="Y608" s="8"/>
      <c r="AA608" s="11"/>
    </row>
    <row r="609" spans="1:27" ht="7.5" customHeight="1" outlineLevel="5" x14ac:dyDescent="0.2">
      <c r="A609" s="13"/>
      <c r="B609" s="123"/>
      <c r="C609" s="123"/>
      <c r="D609" s="112"/>
      <c r="E609" s="112"/>
      <c r="F609" s="113"/>
      <c r="G609" s="112"/>
      <c r="H609" s="118"/>
      <c r="I609" s="180"/>
      <c r="J609" s="116"/>
      <c r="K609" s="118"/>
      <c r="L609" s="118"/>
      <c r="M609" s="118"/>
      <c r="N609" s="118"/>
      <c r="O609" s="116"/>
      <c r="P609" s="116"/>
      <c r="Q609" s="116"/>
      <c r="R609" s="112"/>
      <c r="S609" s="112"/>
      <c r="T609" s="123"/>
      <c r="U609" s="10"/>
      <c r="X609" s="112"/>
    </row>
    <row r="610" spans="1:27" ht="24" outlineLevel="4" x14ac:dyDescent="0.2">
      <c r="A610" s="2" t="s">
        <v>41</v>
      </c>
      <c r="B610" s="217"/>
      <c r="C610" s="218">
        <v>128</v>
      </c>
      <c r="D610" s="219" t="s">
        <v>242</v>
      </c>
      <c r="E610" s="220" t="s">
        <v>651</v>
      </c>
      <c r="F610" s="221" t="s">
        <v>652</v>
      </c>
      <c r="G610" s="219" t="s">
        <v>298</v>
      </c>
      <c r="H610" s="222">
        <v>30</v>
      </c>
      <c r="I610" s="223"/>
      <c r="J610" s="224">
        <f>H610*I610</f>
        <v>0</v>
      </c>
      <c r="K610" s="222"/>
      <c r="L610" s="222">
        <f>H610*K610</f>
        <v>0</v>
      </c>
      <c r="M610" s="222"/>
      <c r="N610" s="222">
        <f>H610*M610</f>
        <v>0</v>
      </c>
      <c r="O610" s="224">
        <v>21</v>
      </c>
      <c r="P610" s="224">
        <f>J610*(O610/100)</f>
        <v>0</v>
      </c>
      <c r="Q610" s="224">
        <f>J610+P610</f>
        <v>0</v>
      </c>
      <c r="R610" s="220"/>
      <c r="S610" s="220" t="s">
        <v>246</v>
      </c>
      <c r="T610" s="225">
        <v>1</v>
      </c>
      <c r="U610" s="10"/>
      <c r="V610" s="10"/>
      <c r="W610" s="10"/>
      <c r="X610" s="112"/>
    </row>
    <row r="611" spans="1:27" ht="22.5" outlineLevel="5" x14ac:dyDescent="0.2">
      <c r="A611" s="226" t="s">
        <v>37</v>
      </c>
      <c r="B611" s="227"/>
      <c r="C611" s="227"/>
      <c r="D611" s="228"/>
      <c r="E611" s="232" t="s">
        <v>0</v>
      </c>
      <c r="F611" s="253" t="s">
        <v>653</v>
      </c>
      <c r="G611" s="253"/>
      <c r="H611" s="254"/>
      <c r="I611" s="255"/>
      <c r="J611" s="256"/>
      <c r="K611" s="230"/>
      <c r="L611" s="230"/>
      <c r="M611" s="230"/>
      <c r="N611" s="230"/>
      <c r="O611" s="231"/>
      <c r="P611" s="231"/>
      <c r="Q611" s="231"/>
      <c r="R611" s="228"/>
      <c r="S611" s="228"/>
      <c r="T611" s="227"/>
      <c r="U611" s="7"/>
      <c r="V611" s="10"/>
      <c r="W611" s="10"/>
      <c r="X611" s="229" t="str">
        <f>F611</f>
        <v>Montáž vodičů izolovaných měděných bez ukončení uložených pevně plných a laněných s PVC pláštěm, bezhalogenových, ohniodolných (např. CY, CHAH-V) průřezu žíly 25 až 35 mm2</v>
      </c>
      <c r="Y611" s="8"/>
      <c r="AA611" s="11"/>
    </row>
    <row r="612" spans="1:27" ht="7.5" customHeight="1" outlineLevel="5" x14ac:dyDescent="0.2">
      <c r="A612" s="13"/>
      <c r="B612" s="123"/>
      <c r="C612" s="123"/>
      <c r="D612" s="112"/>
      <c r="E612" s="112"/>
      <c r="F612" s="113"/>
      <c r="G612" s="112"/>
      <c r="H612" s="118"/>
      <c r="I612" s="180"/>
      <c r="J612" s="116"/>
      <c r="K612" s="118"/>
      <c r="L612" s="118"/>
      <c r="M612" s="118"/>
      <c r="N612" s="118"/>
      <c r="O612" s="116"/>
      <c r="P612" s="116"/>
      <c r="Q612" s="116"/>
      <c r="R612" s="112"/>
      <c r="S612" s="112"/>
      <c r="T612" s="123"/>
      <c r="U612" s="10"/>
      <c r="X612" s="112"/>
    </row>
    <row r="613" spans="1:27" ht="24" outlineLevel="4" x14ac:dyDescent="0.2">
      <c r="A613" s="2" t="s">
        <v>41</v>
      </c>
      <c r="B613" s="217"/>
      <c r="C613" s="218">
        <v>129</v>
      </c>
      <c r="D613" s="219" t="s">
        <v>282</v>
      </c>
      <c r="E613" s="220" t="s">
        <v>654</v>
      </c>
      <c r="F613" s="221" t="s">
        <v>655</v>
      </c>
      <c r="G613" s="219" t="s">
        <v>298</v>
      </c>
      <c r="H613" s="222">
        <v>30</v>
      </c>
      <c r="I613" s="223"/>
      <c r="J613" s="224">
        <f>H613*I613</f>
        <v>0</v>
      </c>
      <c r="K613" s="222">
        <v>3.1E-4</v>
      </c>
      <c r="L613" s="222">
        <f>H613*K613</f>
        <v>9.2999999999999992E-3</v>
      </c>
      <c r="M613" s="222"/>
      <c r="N613" s="222">
        <f>H613*M613</f>
        <v>0</v>
      </c>
      <c r="O613" s="224">
        <v>21</v>
      </c>
      <c r="P613" s="224">
        <f>J613*(O613/100)</f>
        <v>0</v>
      </c>
      <c r="Q613" s="224">
        <f>J613+P613</f>
        <v>0</v>
      </c>
      <c r="R613" s="220"/>
      <c r="S613" s="220" t="s">
        <v>246</v>
      </c>
      <c r="T613" s="225">
        <v>1</v>
      </c>
      <c r="U613" s="10"/>
      <c r="V613" s="10"/>
      <c r="W613" s="10"/>
      <c r="X613" s="112"/>
    </row>
    <row r="614" spans="1:27" outlineLevel="5" x14ac:dyDescent="0.2">
      <c r="A614" s="226" t="s">
        <v>37</v>
      </c>
      <c r="B614" s="227"/>
      <c r="C614" s="227"/>
      <c r="D614" s="228"/>
      <c r="E614" s="232" t="s">
        <v>0</v>
      </c>
      <c r="F614" s="253" t="s">
        <v>67</v>
      </c>
      <c r="G614" s="253"/>
      <c r="H614" s="254"/>
      <c r="I614" s="255"/>
      <c r="J614" s="256"/>
      <c r="K614" s="230"/>
      <c r="L614" s="230"/>
      <c r="M614" s="230"/>
      <c r="N614" s="230"/>
      <c r="O614" s="231"/>
      <c r="P614" s="231"/>
      <c r="Q614" s="231"/>
      <c r="R614" s="228"/>
      <c r="S614" s="228"/>
      <c r="T614" s="227"/>
      <c r="U614" s="7"/>
      <c r="V614" s="10"/>
      <c r="W614" s="10"/>
      <c r="X614" s="229" t="str">
        <f>F614</f>
        <v>---</v>
      </c>
      <c r="Y614" s="8"/>
      <c r="AA614" s="11"/>
    </row>
    <row r="615" spans="1:27" ht="7.5" customHeight="1" outlineLevel="5" x14ac:dyDescent="0.2">
      <c r="A615" s="13"/>
      <c r="B615" s="123"/>
      <c r="C615" s="123"/>
      <c r="D615" s="112"/>
      <c r="E615" s="112"/>
      <c r="F615" s="113"/>
      <c r="G615" s="112"/>
      <c r="H615" s="118"/>
      <c r="I615" s="180"/>
      <c r="J615" s="116"/>
      <c r="K615" s="118"/>
      <c r="L615" s="118"/>
      <c r="M615" s="118"/>
      <c r="N615" s="118"/>
      <c r="O615" s="116"/>
      <c r="P615" s="116"/>
      <c r="Q615" s="116"/>
      <c r="R615" s="112"/>
      <c r="S615" s="112"/>
      <c r="T615" s="123"/>
      <c r="U615" s="10"/>
      <c r="X615" s="112"/>
    </row>
    <row r="616" spans="1:27" outlineLevel="4" x14ac:dyDescent="0.2">
      <c r="A616" s="2" t="s">
        <v>41</v>
      </c>
      <c r="B616" s="217"/>
      <c r="C616" s="218">
        <v>130</v>
      </c>
      <c r="D616" s="219" t="s">
        <v>242</v>
      </c>
      <c r="E616" s="220" t="s">
        <v>656</v>
      </c>
      <c r="F616" s="221" t="s">
        <v>657</v>
      </c>
      <c r="G616" s="219" t="s">
        <v>298</v>
      </c>
      <c r="H616" s="222">
        <v>40</v>
      </c>
      <c r="I616" s="223"/>
      <c r="J616" s="224">
        <f>H616*I616</f>
        <v>0</v>
      </c>
      <c r="K616" s="222"/>
      <c r="L616" s="222">
        <f>H616*K616</f>
        <v>0</v>
      </c>
      <c r="M616" s="222"/>
      <c r="N616" s="222">
        <f>H616*M616</f>
        <v>0</v>
      </c>
      <c r="O616" s="224">
        <v>21</v>
      </c>
      <c r="P616" s="224">
        <f>J616*(O616/100)</f>
        <v>0</v>
      </c>
      <c r="Q616" s="224">
        <f>J616+P616</f>
        <v>0</v>
      </c>
      <c r="R616" s="220"/>
      <c r="S616" s="220" t="s">
        <v>246</v>
      </c>
      <c r="T616" s="225">
        <v>1</v>
      </c>
      <c r="U616" s="10"/>
      <c r="V616" s="10"/>
      <c r="W616" s="10"/>
      <c r="X616" s="112"/>
    </row>
    <row r="617" spans="1:27" outlineLevel="5" x14ac:dyDescent="0.2">
      <c r="A617" s="226" t="s">
        <v>37</v>
      </c>
      <c r="B617" s="227"/>
      <c r="C617" s="227"/>
      <c r="D617" s="228"/>
      <c r="E617" s="232" t="s">
        <v>0</v>
      </c>
      <c r="F617" s="253" t="s">
        <v>658</v>
      </c>
      <c r="G617" s="253"/>
      <c r="H617" s="254"/>
      <c r="I617" s="255"/>
      <c r="J617" s="256"/>
      <c r="K617" s="230"/>
      <c r="L617" s="230"/>
      <c r="M617" s="230"/>
      <c r="N617" s="230"/>
      <c r="O617" s="231"/>
      <c r="P617" s="231"/>
      <c r="Q617" s="231"/>
      <c r="R617" s="228"/>
      <c r="S617" s="228"/>
      <c r="T617" s="227"/>
      <c r="U617" s="7"/>
      <c r="V617" s="10"/>
      <c r="W617" s="10"/>
      <c r="X617" s="229" t="str">
        <f>F617</f>
        <v>Montáž kabelů sdělovacích pro vnitřní rozvody počtu žil do 15</v>
      </c>
      <c r="Y617" s="8"/>
      <c r="AA617" s="11"/>
    </row>
    <row r="618" spans="1:27" ht="7.5" customHeight="1" outlineLevel="5" x14ac:dyDescent="0.2">
      <c r="A618" s="13"/>
      <c r="B618" s="123"/>
      <c r="C618" s="123"/>
      <c r="D618" s="112"/>
      <c r="E618" s="112"/>
      <c r="F618" s="113"/>
      <c r="G618" s="112"/>
      <c r="H618" s="118"/>
      <c r="I618" s="180"/>
      <c r="J618" s="116"/>
      <c r="K618" s="118"/>
      <c r="L618" s="118"/>
      <c r="M618" s="118"/>
      <c r="N618" s="118"/>
      <c r="O618" s="116"/>
      <c r="P618" s="116"/>
      <c r="Q618" s="116"/>
      <c r="R618" s="112"/>
      <c r="S618" s="112"/>
      <c r="T618" s="123"/>
      <c r="U618" s="10"/>
      <c r="X618" s="112"/>
    </row>
    <row r="619" spans="1:27" ht="36" outlineLevel="4" x14ac:dyDescent="0.2">
      <c r="A619" s="2" t="s">
        <v>41</v>
      </c>
      <c r="B619" s="217"/>
      <c r="C619" s="218">
        <v>131</v>
      </c>
      <c r="D619" s="219" t="s">
        <v>282</v>
      </c>
      <c r="E619" s="220" t="s">
        <v>659</v>
      </c>
      <c r="F619" s="221" t="s">
        <v>660</v>
      </c>
      <c r="G619" s="219" t="s">
        <v>298</v>
      </c>
      <c r="H619" s="222">
        <v>40</v>
      </c>
      <c r="I619" s="223"/>
      <c r="J619" s="224">
        <f>H619*I619</f>
        <v>0</v>
      </c>
      <c r="K619" s="222">
        <v>1.1E-4</v>
      </c>
      <c r="L619" s="222">
        <f>H619*K619</f>
        <v>4.4000000000000003E-3</v>
      </c>
      <c r="M619" s="222"/>
      <c r="N619" s="222">
        <f>H619*M619</f>
        <v>0</v>
      </c>
      <c r="O619" s="224">
        <v>21</v>
      </c>
      <c r="P619" s="224">
        <f>J619*(O619/100)</f>
        <v>0</v>
      </c>
      <c r="Q619" s="224">
        <f>J619+P619</f>
        <v>0</v>
      </c>
      <c r="R619" s="220"/>
      <c r="S619" s="220" t="s">
        <v>246</v>
      </c>
      <c r="T619" s="225">
        <v>1</v>
      </c>
      <c r="U619" s="10"/>
      <c r="V619" s="10"/>
      <c r="W619" s="10"/>
      <c r="X619" s="112"/>
    </row>
    <row r="620" spans="1:27" outlineLevel="5" x14ac:dyDescent="0.2">
      <c r="A620" s="226" t="s">
        <v>37</v>
      </c>
      <c r="B620" s="227"/>
      <c r="C620" s="227"/>
      <c r="D620" s="228"/>
      <c r="E620" s="232" t="s">
        <v>0</v>
      </c>
      <c r="F620" s="253" t="s">
        <v>67</v>
      </c>
      <c r="G620" s="253"/>
      <c r="H620" s="254"/>
      <c r="I620" s="255"/>
      <c r="J620" s="256"/>
      <c r="K620" s="230"/>
      <c r="L620" s="230"/>
      <c r="M620" s="230"/>
      <c r="N620" s="230"/>
      <c r="O620" s="231"/>
      <c r="P620" s="231"/>
      <c r="Q620" s="231"/>
      <c r="R620" s="228"/>
      <c r="S620" s="228"/>
      <c r="T620" s="227"/>
      <c r="U620" s="7"/>
      <c r="V620" s="10"/>
      <c r="W620" s="10"/>
      <c r="X620" s="229" t="str">
        <f>F620</f>
        <v>---</v>
      </c>
      <c r="Y620" s="8"/>
      <c r="AA620" s="11"/>
    </row>
    <row r="621" spans="1:27" ht="7.5" customHeight="1" outlineLevel="5" x14ac:dyDescent="0.2">
      <c r="A621" s="13"/>
      <c r="B621" s="123"/>
      <c r="C621" s="123"/>
      <c r="D621" s="112"/>
      <c r="E621" s="112"/>
      <c r="F621" s="113"/>
      <c r="G621" s="112"/>
      <c r="H621" s="118"/>
      <c r="I621" s="180"/>
      <c r="J621" s="116"/>
      <c r="K621" s="118"/>
      <c r="L621" s="118"/>
      <c r="M621" s="118"/>
      <c r="N621" s="118"/>
      <c r="O621" s="116"/>
      <c r="P621" s="116"/>
      <c r="Q621" s="116"/>
      <c r="R621" s="112"/>
      <c r="S621" s="112"/>
      <c r="T621" s="123"/>
      <c r="U621" s="10"/>
      <c r="X621" s="112"/>
    </row>
    <row r="622" spans="1:27" outlineLevel="4" x14ac:dyDescent="0.2">
      <c r="B622" s="7"/>
      <c r="C622" s="7"/>
      <c r="D622" s="7"/>
      <c r="E622" s="7"/>
      <c r="F622" s="7"/>
      <c r="G622" s="7"/>
      <c r="H622" s="7"/>
      <c r="I622" s="10"/>
      <c r="J622" s="10"/>
      <c r="K622" s="7"/>
      <c r="L622" s="7"/>
      <c r="M622" s="7"/>
      <c r="N622" s="7"/>
      <c r="O622" s="7"/>
      <c r="P622" s="10"/>
      <c r="Q622" s="10"/>
      <c r="R622" s="10"/>
      <c r="S622" s="7"/>
      <c r="T622" s="7"/>
      <c r="X622" s="7"/>
    </row>
    <row r="623" spans="1:27" ht="13.5" outlineLevel="3" x14ac:dyDescent="0.25">
      <c r="A623" s="168" t="s">
        <v>151</v>
      </c>
      <c r="B623" s="172">
        <v>4</v>
      </c>
      <c r="C623" s="211"/>
      <c r="D623" s="212" t="s">
        <v>241</v>
      </c>
      <c r="E623" s="212"/>
      <c r="F623" s="213" t="s">
        <v>152</v>
      </c>
      <c r="G623" s="212"/>
      <c r="H623" s="214"/>
      <c r="I623" s="215"/>
      <c r="J623" s="170">
        <f>SUBTOTAL(9,J624:J636)</f>
        <v>0</v>
      </c>
      <c r="K623" s="214"/>
      <c r="L623" s="171">
        <f>SUBTOTAL(9,L624:L636)</f>
        <v>4.0000000000000002E-4</v>
      </c>
      <c r="M623" s="214"/>
      <c r="N623" s="171">
        <f>SUBTOTAL(9,N624:N636)</f>
        <v>0</v>
      </c>
      <c r="O623" s="216"/>
      <c r="P623" s="170">
        <f>SUBTOTAL(9,P624:P636)</f>
        <v>0</v>
      </c>
      <c r="Q623" s="170">
        <f>SUBTOTAL(9,Q624:Q636)</f>
        <v>0</v>
      </c>
      <c r="R623" s="212"/>
      <c r="S623" s="212"/>
      <c r="T623" s="172">
        <f>SUBTOTAL(9,T624:T636)</f>
        <v>4</v>
      </c>
      <c r="U623" s="7"/>
      <c r="V623" s="10"/>
      <c r="W623" s="10"/>
      <c r="X623" s="112"/>
    </row>
    <row r="624" spans="1:27" ht="24" outlineLevel="4" x14ac:dyDescent="0.2">
      <c r="A624" s="2" t="s">
        <v>41</v>
      </c>
      <c r="B624" s="217"/>
      <c r="C624" s="218">
        <v>132</v>
      </c>
      <c r="D624" s="219" t="s">
        <v>242</v>
      </c>
      <c r="E624" s="220" t="s">
        <v>661</v>
      </c>
      <c r="F624" s="221" t="s">
        <v>662</v>
      </c>
      <c r="G624" s="219" t="s">
        <v>303</v>
      </c>
      <c r="H624" s="222">
        <v>4</v>
      </c>
      <c r="I624" s="223"/>
      <c r="J624" s="224">
        <f>H624*I624</f>
        <v>0</v>
      </c>
      <c r="K624" s="222"/>
      <c r="L624" s="222">
        <f>H624*K624</f>
        <v>0</v>
      </c>
      <c r="M624" s="222"/>
      <c r="N624" s="222">
        <f>H624*M624</f>
        <v>0</v>
      </c>
      <c r="O624" s="224">
        <v>21</v>
      </c>
      <c r="P624" s="224">
        <f>J624*(O624/100)</f>
        <v>0</v>
      </c>
      <c r="Q624" s="224">
        <f>J624+P624</f>
        <v>0</v>
      </c>
      <c r="R624" s="220"/>
      <c r="S624" s="220" t="s">
        <v>246</v>
      </c>
      <c r="T624" s="225">
        <v>1</v>
      </c>
      <c r="U624" s="10"/>
      <c r="V624" s="10"/>
      <c r="W624" s="10"/>
      <c r="X624" s="112"/>
    </row>
    <row r="625" spans="1:27" outlineLevel="5" x14ac:dyDescent="0.2">
      <c r="A625" s="226" t="s">
        <v>37</v>
      </c>
      <c r="B625" s="227"/>
      <c r="C625" s="227"/>
      <c r="D625" s="228"/>
      <c r="E625" s="232" t="s">
        <v>0</v>
      </c>
      <c r="F625" s="253" t="s">
        <v>663</v>
      </c>
      <c r="G625" s="253"/>
      <c r="H625" s="254"/>
      <c r="I625" s="255"/>
      <c r="J625" s="256"/>
      <c r="K625" s="230"/>
      <c r="L625" s="230"/>
      <c r="M625" s="230"/>
      <c r="N625" s="230"/>
      <c r="O625" s="231"/>
      <c r="P625" s="231"/>
      <c r="Q625" s="231"/>
      <c r="R625" s="228"/>
      <c r="S625" s="228"/>
      <c r="T625" s="227"/>
      <c r="U625" s="7"/>
      <c r="V625" s="10"/>
      <c r="W625" s="10"/>
      <c r="X625" s="229" t="str">
        <f>F625</f>
        <v>Montáž zásuvek domovních se zapojením vodičů šroubové připojení chráněných v krabici 10/16 A, pro prostředí venkovní nebo mokré, provedení 2P + PE</v>
      </c>
      <c r="Y625" s="8"/>
      <c r="AA625" s="11"/>
    </row>
    <row r="626" spans="1:27" ht="7.5" customHeight="1" outlineLevel="5" x14ac:dyDescent="0.2">
      <c r="A626" s="13"/>
      <c r="B626" s="123"/>
      <c r="C626" s="123"/>
      <c r="D626" s="112"/>
      <c r="E626" s="112"/>
      <c r="F626" s="113"/>
      <c r="G626" s="112"/>
      <c r="H626" s="118"/>
      <c r="I626" s="180"/>
      <c r="J626" s="116"/>
      <c r="K626" s="118"/>
      <c r="L626" s="118"/>
      <c r="M626" s="118"/>
      <c r="N626" s="118"/>
      <c r="O626" s="116"/>
      <c r="P626" s="116"/>
      <c r="Q626" s="116"/>
      <c r="R626" s="112"/>
      <c r="S626" s="112"/>
      <c r="T626" s="123"/>
      <c r="U626" s="10"/>
      <c r="X626" s="112"/>
    </row>
    <row r="627" spans="1:27" outlineLevel="4" x14ac:dyDescent="0.2">
      <c r="A627" s="2" t="s">
        <v>41</v>
      </c>
      <c r="B627" s="217"/>
      <c r="C627" s="218">
        <v>133</v>
      </c>
      <c r="D627" s="219" t="s">
        <v>282</v>
      </c>
      <c r="E627" s="220" t="s">
        <v>664</v>
      </c>
      <c r="F627" s="221" t="s">
        <v>665</v>
      </c>
      <c r="G627" s="219" t="s">
        <v>303</v>
      </c>
      <c r="H627" s="222">
        <v>4</v>
      </c>
      <c r="I627" s="223"/>
      <c r="J627" s="224">
        <f>H627*I627</f>
        <v>0</v>
      </c>
      <c r="K627" s="222">
        <v>1E-4</v>
      </c>
      <c r="L627" s="222">
        <f>H627*K627</f>
        <v>4.0000000000000002E-4</v>
      </c>
      <c r="M627" s="222"/>
      <c r="N627" s="222">
        <f>H627*M627</f>
        <v>0</v>
      </c>
      <c r="O627" s="224">
        <v>21</v>
      </c>
      <c r="P627" s="224">
        <f>J627*(O627/100)</f>
        <v>0</v>
      </c>
      <c r="Q627" s="224">
        <f>J627+P627</f>
        <v>0</v>
      </c>
      <c r="R627" s="220"/>
      <c r="S627" s="220" t="s">
        <v>246</v>
      </c>
      <c r="T627" s="225">
        <v>1</v>
      </c>
      <c r="U627" s="10"/>
      <c r="V627" s="10"/>
      <c r="W627" s="10"/>
      <c r="X627" s="112"/>
    </row>
    <row r="628" spans="1:27" outlineLevel="5" x14ac:dyDescent="0.2">
      <c r="A628" s="226" t="s">
        <v>37</v>
      </c>
      <c r="B628" s="227"/>
      <c r="C628" s="227"/>
      <c r="D628" s="228"/>
      <c r="E628" s="232" t="s">
        <v>0</v>
      </c>
      <c r="F628" s="253" t="s">
        <v>67</v>
      </c>
      <c r="G628" s="253"/>
      <c r="H628" s="254"/>
      <c r="I628" s="255"/>
      <c r="J628" s="256"/>
      <c r="K628" s="230"/>
      <c r="L628" s="230"/>
      <c r="M628" s="230"/>
      <c r="N628" s="230"/>
      <c r="O628" s="231"/>
      <c r="P628" s="231"/>
      <c r="Q628" s="231"/>
      <c r="R628" s="228"/>
      <c r="S628" s="228"/>
      <c r="T628" s="227"/>
      <c r="U628" s="7"/>
      <c r="V628" s="10"/>
      <c r="W628" s="10"/>
      <c r="X628" s="229" t="str">
        <f>F628</f>
        <v>---</v>
      </c>
      <c r="Y628" s="8"/>
      <c r="AA628" s="11"/>
    </row>
    <row r="629" spans="1:27" ht="7.5" customHeight="1" outlineLevel="5" x14ac:dyDescent="0.2">
      <c r="A629" s="13"/>
      <c r="B629" s="123"/>
      <c r="C629" s="123"/>
      <c r="D629" s="112"/>
      <c r="E629" s="112"/>
      <c r="F629" s="113"/>
      <c r="G629" s="112"/>
      <c r="H629" s="118"/>
      <c r="I629" s="180"/>
      <c r="J629" s="116"/>
      <c r="K629" s="118"/>
      <c r="L629" s="118"/>
      <c r="M629" s="118"/>
      <c r="N629" s="118"/>
      <c r="O629" s="116"/>
      <c r="P629" s="116"/>
      <c r="Q629" s="116"/>
      <c r="R629" s="112"/>
      <c r="S629" s="112"/>
      <c r="T629" s="123"/>
      <c r="U629" s="10"/>
      <c r="X629" s="112"/>
    </row>
    <row r="630" spans="1:27" outlineLevel="4" x14ac:dyDescent="0.2">
      <c r="A630" s="2" t="s">
        <v>41</v>
      </c>
      <c r="B630" s="217"/>
      <c r="C630" s="218">
        <v>134</v>
      </c>
      <c r="D630" s="219" t="s">
        <v>242</v>
      </c>
      <c r="E630" s="220" t="s">
        <v>666</v>
      </c>
      <c r="F630" s="221" t="s">
        <v>667</v>
      </c>
      <c r="G630" s="219" t="s">
        <v>668</v>
      </c>
      <c r="H630" s="222">
        <v>1</v>
      </c>
      <c r="I630" s="223"/>
      <c r="J630" s="224">
        <f>H630*I630</f>
        <v>0</v>
      </c>
      <c r="K630" s="222"/>
      <c r="L630" s="222">
        <f>H630*K630</f>
        <v>0</v>
      </c>
      <c r="M630" s="222"/>
      <c r="N630" s="222">
        <f>H630*M630</f>
        <v>0</v>
      </c>
      <c r="O630" s="224">
        <v>21</v>
      </c>
      <c r="P630" s="224">
        <f>J630*(O630/100)</f>
        <v>0</v>
      </c>
      <c r="Q630" s="224">
        <f>J630+P630</f>
        <v>0</v>
      </c>
      <c r="R630" s="220"/>
      <c r="S630" s="220" t="s">
        <v>246</v>
      </c>
      <c r="T630" s="225">
        <v>1</v>
      </c>
      <c r="U630" s="10"/>
      <c r="V630" s="10"/>
      <c r="W630" s="10"/>
      <c r="X630" s="112"/>
    </row>
    <row r="631" spans="1:27" outlineLevel="5" x14ac:dyDescent="0.2">
      <c r="A631" s="226" t="s">
        <v>37</v>
      </c>
      <c r="B631" s="227"/>
      <c r="C631" s="227"/>
      <c r="D631" s="228"/>
      <c r="E631" s="232" t="s">
        <v>0</v>
      </c>
      <c r="F631" s="253" t="s">
        <v>669</v>
      </c>
      <c r="G631" s="253"/>
      <c r="H631" s="254"/>
      <c r="I631" s="255"/>
      <c r="J631" s="256"/>
      <c r="K631" s="230"/>
      <c r="L631" s="230"/>
      <c r="M631" s="230"/>
      <c r="N631" s="230"/>
      <c r="O631" s="231"/>
      <c r="P631" s="231"/>
      <c r="Q631" s="231"/>
      <c r="R631" s="228"/>
      <c r="S631" s="228"/>
      <c r="T631" s="227"/>
      <c r="U631" s="7"/>
      <c r="V631" s="10"/>
      <c r="W631" s="10"/>
      <c r="X631" s="229" t="str">
        <f>F631</f>
        <v>Hodinové zúčtovací sazby profesí PSV provádění stavebních instalací elektrikář</v>
      </c>
      <c r="Y631" s="8"/>
      <c r="AA631" s="11"/>
    </row>
    <row r="632" spans="1:27" ht="7.5" customHeight="1" outlineLevel="5" x14ac:dyDescent="0.2">
      <c r="A632" s="13"/>
      <c r="B632" s="123"/>
      <c r="C632" s="123"/>
      <c r="D632" s="112"/>
      <c r="E632" s="112"/>
      <c r="F632" s="113"/>
      <c r="G632" s="112"/>
      <c r="H632" s="118"/>
      <c r="I632" s="180"/>
      <c r="J632" s="116"/>
      <c r="K632" s="118"/>
      <c r="L632" s="118"/>
      <c r="M632" s="118"/>
      <c r="N632" s="118"/>
      <c r="O632" s="116"/>
      <c r="P632" s="116"/>
      <c r="Q632" s="116"/>
      <c r="R632" s="112"/>
      <c r="S632" s="112"/>
      <c r="T632" s="123"/>
      <c r="U632" s="10"/>
      <c r="X632" s="112"/>
    </row>
    <row r="633" spans="1:27" outlineLevel="4" x14ac:dyDescent="0.2">
      <c r="A633" s="2" t="s">
        <v>41</v>
      </c>
      <c r="B633" s="217"/>
      <c r="C633" s="218">
        <v>135</v>
      </c>
      <c r="D633" s="219" t="s">
        <v>585</v>
      </c>
      <c r="E633" s="220" t="s">
        <v>670</v>
      </c>
      <c r="F633" s="221" t="s">
        <v>671</v>
      </c>
      <c r="G633" s="219" t="s">
        <v>592</v>
      </c>
      <c r="H633" s="222">
        <v>1</v>
      </c>
      <c r="I633" s="223"/>
      <c r="J633" s="224">
        <f>H633*I633</f>
        <v>0</v>
      </c>
      <c r="K633" s="222"/>
      <c r="L633" s="222">
        <f>H633*K633</f>
        <v>0</v>
      </c>
      <c r="M633" s="222"/>
      <c r="N633" s="222">
        <f>H633*M633</f>
        <v>0</v>
      </c>
      <c r="O633" s="224">
        <v>21</v>
      </c>
      <c r="P633" s="224">
        <f>J633*(O633/100)</f>
        <v>0</v>
      </c>
      <c r="Q633" s="224">
        <f>J633+P633</f>
        <v>0</v>
      </c>
      <c r="R633" s="220"/>
      <c r="S633" s="220" t="s">
        <v>356</v>
      </c>
      <c r="T633" s="225">
        <v>1</v>
      </c>
      <c r="U633" s="10"/>
      <c r="V633" s="10"/>
      <c r="W633" s="10"/>
      <c r="X633" s="112"/>
    </row>
    <row r="634" spans="1:27" outlineLevel="5" x14ac:dyDescent="0.2">
      <c r="A634" s="226" t="s">
        <v>37</v>
      </c>
      <c r="B634" s="227"/>
      <c r="C634" s="227"/>
      <c r="D634" s="228"/>
      <c r="E634" s="232" t="s">
        <v>0</v>
      </c>
      <c r="F634" s="253" t="s">
        <v>67</v>
      </c>
      <c r="G634" s="253"/>
      <c r="H634" s="254"/>
      <c r="I634" s="255"/>
      <c r="J634" s="256"/>
      <c r="K634" s="230"/>
      <c r="L634" s="230"/>
      <c r="M634" s="230"/>
      <c r="N634" s="230"/>
      <c r="O634" s="231"/>
      <c r="P634" s="231"/>
      <c r="Q634" s="231"/>
      <c r="R634" s="228"/>
      <c r="S634" s="228"/>
      <c r="T634" s="227"/>
      <c r="U634" s="7"/>
      <c r="V634" s="10"/>
      <c r="W634" s="10"/>
      <c r="X634" s="229" t="str">
        <f>F634</f>
        <v>---</v>
      </c>
      <c r="Y634" s="8"/>
      <c r="AA634" s="11"/>
    </row>
    <row r="635" spans="1:27" ht="7.5" customHeight="1" outlineLevel="5" x14ac:dyDescent="0.2">
      <c r="A635" s="13"/>
      <c r="B635" s="123"/>
      <c r="C635" s="123"/>
      <c r="D635" s="112"/>
      <c r="E635" s="112"/>
      <c r="F635" s="113"/>
      <c r="G635" s="112"/>
      <c r="H635" s="118"/>
      <c r="I635" s="180"/>
      <c r="J635" s="116"/>
      <c r="K635" s="118"/>
      <c r="L635" s="118"/>
      <c r="M635" s="118"/>
      <c r="N635" s="118"/>
      <c r="O635" s="116"/>
      <c r="P635" s="116"/>
      <c r="Q635" s="116"/>
      <c r="R635" s="112"/>
      <c r="S635" s="112"/>
      <c r="T635" s="123"/>
      <c r="U635" s="10"/>
      <c r="X635" s="112"/>
    </row>
    <row r="636" spans="1:27" outlineLevel="4" x14ac:dyDescent="0.2">
      <c r="B636" s="7"/>
      <c r="C636" s="7"/>
      <c r="D636" s="7"/>
      <c r="E636" s="7"/>
      <c r="F636" s="7"/>
      <c r="G636" s="7"/>
      <c r="H636" s="7"/>
      <c r="I636" s="10"/>
      <c r="J636" s="10"/>
      <c r="K636" s="7"/>
      <c r="L636" s="7"/>
      <c r="M636" s="7"/>
      <c r="N636" s="7"/>
      <c r="O636" s="7"/>
      <c r="P636" s="10"/>
      <c r="Q636" s="10"/>
      <c r="R636" s="10"/>
      <c r="S636" s="7"/>
      <c r="T636" s="7"/>
      <c r="X636" s="7"/>
    </row>
    <row r="637" spans="1:27" ht="13.5" outlineLevel="3" x14ac:dyDescent="0.25">
      <c r="A637" s="168" t="s">
        <v>153</v>
      </c>
      <c r="B637" s="172">
        <v>4</v>
      </c>
      <c r="C637" s="211"/>
      <c r="D637" s="212" t="s">
        <v>241</v>
      </c>
      <c r="E637" s="212"/>
      <c r="F637" s="213" t="s">
        <v>154</v>
      </c>
      <c r="G637" s="212"/>
      <c r="H637" s="214"/>
      <c r="I637" s="215"/>
      <c r="J637" s="170">
        <f>SUBTOTAL(9,J638:J644)</f>
        <v>0</v>
      </c>
      <c r="K637" s="214"/>
      <c r="L637" s="171">
        <f>SUBTOTAL(9,L638:L644)</f>
        <v>0</v>
      </c>
      <c r="M637" s="214"/>
      <c r="N637" s="171">
        <f>SUBTOTAL(9,N638:N644)</f>
        <v>0</v>
      </c>
      <c r="O637" s="216"/>
      <c r="P637" s="170">
        <f>SUBTOTAL(9,P638:P644)</f>
        <v>0</v>
      </c>
      <c r="Q637" s="170">
        <f>SUBTOTAL(9,Q638:Q644)</f>
        <v>0</v>
      </c>
      <c r="R637" s="212"/>
      <c r="S637" s="212"/>
      <c r="T637" s="172">
        <f>SUBTOTAL(9,T638:T644)</f>
        <v>2</v>
      </c>
      <c r="U637" s="7"/>
      <c r="V637" s="10"/>
      <c r="W637" s="10"/>
      <c r="X637" s="112"/>
    </row>
    <row r="638" spans="1:27" outlineLevel="4" x14ac:dyDescent="0.2">
      <c r="A638" s="2" t="s">
        <v>41</v>
      </c>
      <c r="B638" s="217"/>
      <c r="C638" s="218">
        <v>136</v>
      </c>
      <c r="D638" s="219" t="s">
        <v>672</v>
      </c>
      <c r="E638" s="220" t="s">
        <v>673</v>
      </c>
      <c r="F638" s="221" t="s">
        <v>674</v>
      </c>
      <c r="G638" s="219" t="s">
        <v>668</v>
      </c>
      <c r="H638" s="222">
        <v>8</v>
      </c>
      <c r="I638" s="223"/>
      <c r="J638" s="224">
        <f>H638*I638</f>
        <v>0</v>
      </c>
      <c r="K638" s="222"/>
      <c r="L638" s="222">
        <f>H638*K638</f>
        <v>0</v>
      </c>
      <c r="M638" s="222"/>
      <c r="N638" s="222">
        <f>H638*M638</f>
        <v>0</v>
      </c>
      <c r="O638" s="224">
        <v>21</v>
      </c>
      <c r="P638" s="224">
        <f>J638*(O638/100)</f>
        <v>0</v>
      </c>
      <c r="Q638" s="224">
        <f>J638+P638</f>
        <v>0</v>
      </c>
      <c r="R638" s="220"/>
      <c r="S638" s="220" t="s">
        <v>246</v>
      </c>
      <c r="T638" s="225">
        <v>1</v>
      </c>
      <c r="U638" s="10"/>
      <c r="V638" s="10"/>
      <c r="W638" s="10"/>
      <c r="X638" s="112"/>
    </row>
    <row r="639" spans="1:27" outlineLevel="5" x14ac:dyDescent="0.2">
      <c r="A639" s="226" t="s">
        <v>37</v>
      </c>
      <c r="B639" s="227"/>
      <c r="C639" s="227"/>
      <c r="D639" s="228"/>
      <c r="E639" s="232" t="s">
        <v>0</v>
      </c>
      <c r="F639" s="253" t="s">
        <v>675</v>
      </c>
      <c r="G639" s="253"/>
      <c r="H639" s="254"/>
      <c r="I639" s="255"/>
      <c r="J639" s="256"/>
      <c r="K639" s="230"/>
      <c r="L639" s="230"/>
      <c r="M639" s="230"/>
      <c r="N639" s="230"/>
      <c r="O639" s="231"/>
      <c r="P639" s="231"/>
      <c r="Q639" s="231"/>
      <c r="R639" s="228"/>
      <c r="S639" s="228"/>
      <c r="T639" s="227"/>
      <c r="U639" s="7"/>
      <c r="V639" s="10"/>
      <c r="W639" s="10"/>
      <c r="X639" s="229" t="str">
        <f>F639</f>
        <v>Hodinové zúčtovací sazby montáží technologických zařízení na stavebních objektech montér měřících zařízení odborný</v>
      </c>
      <c r="Y639" s="8"/>
      <c r="AA639" s="11"/>
    </row>
    <row r="640" spans="1:27" ht="7.5" customHeight="1" outlineLevel="5" x14ac:dyDescent="0.2">
      <c r="A640" s="13"/>
      <c r="B640" s="123"/>
      <c r="C640" s="123"/>
      <c r="D640" s="112"/>
      <c r="E640" s="112"/>
      <c r="F640" s="113"/>
      <c r="G640" s="112"/>
      <c r="H640" s="118"/>
      <c r="I640" s="180"/>
      <c r="J640" s="116"/>
      <c r="K640" s="118"/>
      <c r="L640" s="118"/>
      <c r="M640" s="118"/>
      <c r="N640" s="118"/>
      <c r="O640" s="116"/>
      <c r="P640" s="116"/>
      <c r="Q640" s="116"/>
      <c r="R640" s="112"/>
      <c r="S640" s="112"/>
      <c r="T640" s="123"/>
      <c r="U640" s="10"/>
      <c r="X640" s="112"/>
    </row>
    <row r="641" spans="1:27" ht="36" outlineLevel="4" x14ac:dyDescent="0.2">
      <c r="A641" s="2" t="s">
        <v>41</v>
      </c>
      <c r="B641" s="217"/>
      <c r="C641" s="218">
        <v>137</v>
      </c>
      <c r="D641" s="219" t="s">
        <v>585</v>
      </c>
      <c r="E641" s="220" t="s">
        <v>676</v>
      </c>
      <c r="F641" s="221" t="s">
        <v>677</v>
      </c>
      <c r="G641" s="219" t="s">
        <v>678</v>
      </c>
      <c r="H641" s="222">
        <v>1</v>
      </c>
      <c r="I641" s="223"/>
      <c r="J641" s="224">
        <f>H641*I641</f>
        <v>0</v>
      </c>
      <c r="K641" s="222"/>
      <c r="L641" s="222">
        <f>H641*K641</f>
        <v>0</v>
      </c>
      <c r="M641" s="222"/>
      <c r="N641" s="222">
        <f>H641*M641</f>
        <v>0</v>
      </c>
      <c r="O641" s="224">
        <v>21</v>
      </c>
      <c r="P641" s="224">
        <f>J641*(O641/100)</f>
        <v>0</v>
      </c>
      <c r="Q641" s="224">
        <f>J641+P641</f>
        <v>0</v>
      </c>
      <c r="R641" s="220"/>
      <c r="S641" s="220" t="s">
        <v>356</v>
      </c>
      <c r="T641" s="225">
        <v>1</v>
      </c>
      <c r="U641" s="10"/>
      <c r="V641" s="10"/>
      <c r="W641" s="10"/>
      <c r="X641" s="112"/>
    </row>
    <row r="642" spans="1:27" outlineLevel="5" x14ac:dyDescent="0.2">
      <c r="A642" s="226" t="s">
        <v>37</v>
      </c>
      <c r="B642" s="227"/>
      <c r="C642" s="227"/>
      <c r="D642" s="228"/>
      <c r="E642" s="232" t="s">
        <v>0</v>
      </c>
      <c r="F642" s="253" t="s">
        <v>67</v>
      </c>
      <c r="G642" s="253"/>
      <c r="H642" s="254"/>
      <c r="I642" s="255"/>
      <c r="J642" s="256"/>
      <c r="K642" s="230"/>
      <c r="L642" s="230"/>
      <c r="M642" s="230"/>
      <c r="N642" s="230"/>
      <c r="O642" s="231"/>
      <c r="P642" s="231"/>
      <c r="Q642" s="231"/>
      <c r="R642" s="228"/>
      <c r="S642" s="228"/>
      <c r="T642" s="227"/>
      <c r="U642" s="7"/>
      <c r="V642" s="10"/>
      <c r="W642" s="10"/>
      <c r="X642" s="229" t="str">
        <f>F642</f>
        <v>---</v>
      </c>
      <c r="Y642" s="8"/>
      <c r="AA642" s="11"/>
    </row>
    <row r="643" spans="1:27" ht="7.5" customHeight="1" outlineLevel="5" x14ac:dyDescent="0.2">
      <c r="A643" s="13"/>
      <c r="B643" s="123"/>
      <c r="C643" s="123"/>
      <c r="D643" s="112"/>
      <c r="E643" s="112"/>
      <c r="F643" s="113"/>
      <c r="G643" s="112"/>
      <c r="H643" s="118"/>
      <c r="I643" s="180"/>
      <c r="J643" s="116"/>
      <c r="K643" s="118"/>
      <c r="L643" s="118"/>
      <c r="M643" s="118"/>
      <c r="N643" s="118"/>
      <c r="O643" s="116"/>
      <c r="P643" s="116"/>
      <c r="Q643" s="116"/>
      <c r="R643" s="112"/>
      <c r="S643" s="112"/>
      <c r="T643" s="123"/>
      <c r="U643" s="10"/>
      <c r="X643" s="112"/>
    </row>
    <row r="644" spans="1:27" outlineLevel="4" x14ac:dyDescent="0.2">
      <c r="B644" s="7"/>
      <c r="C644" s="7"/>
      <c r="D644" s="7"/>
      <c r="E644" s="7"/>
      <c r="F644" s="7"/>
      <c r="G644" s="7"/>
      <c r="H644" s="7"/>
      <c r="I644" s="10"/>
      <c r="J644" s="10"/>
      <c r="K644" s="7"/>
      <c r="L644" s="7"/>
      <c r="M644" s="7"/>
      <c r="N644" s="7"/>
      <c r="O644" s="7"/>
      <c r="P644" s="10"/>
      <c r="Q644" s="10"/>
      <c r="R644" s="10"/>
      <c r="S644" s="7"/>
      <c r="T644" s="7"/>
      <c r="X644" s="7"/>
    </row>
    <row r="645" spans="1:27" ht="13.5" outlineLevel="3" x14ac:dyDescent="0.25">
      <c r="A645" s="168" t="s">
        <v>155</v>
      </c>
      <c r="B645" s="172">
        <v>4</v>
      </c>
      <c r="C645" s="211"/>
      <c r="D645" s="212" t="s">
        <v>241</v>
      </c>
      <c r="E645" s="212"/>
      <c r="F645" s="213" t="s">
        <v>156</v>
      </c>
      <c r="G645" s="212"/>
      <c r="H645" s="214"/>
      <c r="I645" s="215"/>
      <c r="J645" s="170">
        <f>SUBTOTAL(9,J646:J652)</f>
        <v>0</v>
      </c>
      <c r="K645" s="214"/>
      <c r="L645" s="171">
        <f>SUBTOTAL(9,L646:L652)</f>
        <v>0</v>
      </c>
      <c r="M645" s="214"/>
      <c r="N645" s="171">
        <f>SUBTOTAL(9,N646:N652)</f>
        <v>0</v>
      </c>
      <c r="O645" s="216"/>
      <c r="P645" s="170">
        <f>SUBTOTAL(9,P646:P652)</f>
        <v>0</v>
      </c>
      <c r="Q645" s="170">
        <f>SUBTOTAL(9,Q646:Q652)</f>
        <v>0</v>
      </c>
      <c r="R645" s="212"/>
      <c r="S645" s="212"/>
      <c r="T645" s="172">
        <f>SUBTOTAL(9,T646:T652)</f>
        <v>2</v>
      </c>
      <c r="U645" s="7"/>
      <c r="V645" s="10"/>
      <c r="W645" s="10"/>
      <c r="X645" s="112"/>
    </row>
    <row r="646" spans="1:27" outlineLevel="4" x14ac:dyDescent="0.2">
      <c r="A646" s="2" t="s">
        <v>41</v>
      </c>
      <c r="B646" s="217"/>
      <c r="C646" s="218">
        <v>138</v>
      </c>
      <c r="D646" s="219" t="s">
        <v>672</v>
      </c>
      <c r="E646" s="220" t="s">
        <v>673</v>
      </c>
      <c r="F646" s="221" t="s">
        <v>674</v>
      </c>
      <c r="G646" s="219" t="s">
        <v>668</v>
      </c>
      <c r="H646" s="222">
        <v>1.2</v>
      </c>
      <c r="I646" s="223"/>
      <c r="J646" s="224">
        <f>H646*I646</f>
        <v>0</v>
      </c>
      <c r="K646" s="222"/>
      <c r="L646" s="222">
        <f>H646*K646</f>
        <v>0</v>
      </c>
      <c r="M646" s="222"/>
      <c r="N646" s="222">
        <f>H646*M646</f>
        <v>0</v>
      </c>
      <c r="O646" s="224">
        <v>21</v>
      </c>
      <c r="P646" s="224">
        <f>J646*(O646/100)</f>
        <v>0</v>
      </c>
      <c r="Q646" s="224">
        <f>J646+P646</f>
        <v>0</v>
      </c>
      <c r="R646" s="220"/>
      <c r="S646" s="220" t="s">
        <v>246</v>
      </c>
      <c r="T646" s="225">
        <v>1</v>
      </c>
      <c r="U646" s="10"/>
      <c r="V646" s="10"/>
      <c r="W646" s="10"/>
      <c r="X646" s="112"/>
    </row>
    <row r="647" spans="1:27" outlineLevel="5" x14ac:dyDescent="0.2">
      <c r="A647" s="226" t="s">
        <v>37</v>
      </c>
      <c r="B647" s="227"/>
      <c r="C647" s="227"/>
      <c r="D647" s="228"/>
      <c r="E647" s="232" t="s">
        <v>0</v>
      </c>
      <c r="F647" s="253" t="s">
        <v>675</v>
      </c>
      <c r="G647" s="253"/>
      <c r="H647" s="254"/>
      <c r="I647" s="255"/>
      <c r="J647" s="256"/>
      <c r="K647" s="230"/>
      <c r="L647" s="230"/>
      <c r="M647" s="230"/>
      <c r="N647" s="230"/>
      <c r="O647" s="231"/>
      <c r="P647" s="231"/>
      <c r="Q647" s="231"/>
      <c r="R647" s="228"/>
      <c r="S647" s="228"/>
      <c r="T647" s="227"/>
      <c r="U647" s="7"/>
      <c r="V647" s="10"/>
      <c r="W647" s="10"/>
      <c r="X647" s="229" t="str">
        <f>F647</f>
        <v>Hodinové zúčtovací sazby montáží technologických zařízení na stavebních objektech montér měřících zařízení odborný</v>
      </c>
      <c r="Y647" s="8"/>
      <c r="AA647" s="11"/>
    </row>
    <row r="648" spans="1:27" ht="7.5" customHeight="1" outlineLevel="5" x14ac:dyDescent="0.2">
      <c r="A648" s="13"/>
      <c r="B648" s="123"/>
      <c r="C648" s="123"/>
      <c r="D648" s="112"/>
      <c r="E648" s="112"/>
      <c r="F648" s="113"/>
      <c r="G648" s="112"/>
      <c r="H648" s="118"/>
      <c r="I648" s="180"/>
      <c r="J648" s="116"/>
      <c r="K648" s="118"/>
      <c r="L648" s="118"/>
      <c r="M648" s="118"/>
      <c r="N648" s="118"/>
      <c r="O648" s="116"/>
      <c r="P648" s="116"/>
      <c r="Q648" s="116"/>
      <c r="R648" s="112"/>
      <c r="S648" s="112"/>
      <c r="T648" s="123"/>
      <c r="U648" s="10"/>
      <c r="X648" s="112"/>
    </row>
    <row r="649" spans="1:27" outlineLevel="4" x14ac:dyDescent="0.2">
      <c r="A649" s="2" t="s">
        <v>41</v>
      </c>
      <c r="B649" s="217"/>
      <c r="C649" s="218">
        <v>139</v>
      </c>
      <c r="D649" s="219" t="s">
        <v>585</v>
      </c>
      <c r="E649" s="220" t="s">
        <v>679</v>
      </c>
      <c r="F649" s="221" t="s">
        <v>680</v>
      </c>
      <c r="G649" s="219" t="s">
        <v>592</v>
      </c>
      <c r="H649" s="222">
        <v>1</v>
      </c>
      <c r="I649" s="223"/>
      <c r="J649" s="224">
        <f>H649*I649</f>
        <v>0</v>
      </c>
      <c r="K649" s="222"/>
      <c r="L649" s="222">
        <f>H649*K649</f>
        <v>0</v>
      </c>
      <c r="M649" s="222"/>
      <c r="N649" s="222">
        <f>H649*M649</f>
        <v>0</v>
      </c>
      <c r="O649" s="224">
        <v>21</v>
      </c>
      <c r="P649" s="224">
        <f>J649*(O649/100)</f>
        <v>0</v>
      </c>
      <c r="Q649" s="224">
        <f>J649+P649</f>
        <v>0</v>
      </c>
      <c r="R649" s="220"/>
      <c r="S649" s="220" t="s">
        <v>356</v>
      </c>
      <c r="T649" s="225">
        <v>1</v>
      </c>
      <c r="U649" s="10"/>
      <c r="V649" s="10"/>
      <c r="W649" s="10"/>
      <c r="X649" s="112"/>
    </row>
    <row r="650" spans="1:27" outlineLevel="5" x14ac:dyDescent="0.2">
      <c r="A650" s="226" t="s">
        <v>37</v>
      </c>
      <c r="B650" s="227"/>
      <c r="C650" s="227"/>
      <c r="D650" s="228"/>
      <c r="E650" s="232" t="s">
        <v>0</v>
      </c>
      <c r="F650" s="253" t="s">
        <v>67</v>
      </c>
      <c r="G650" s="253"/>
      <c r="H650" s="254"/>
      <c r="I650" s="255"/>
      <c r="J650" s="256"/>
      <c r="K650" s="230"/>
      <c r="L650" s="230"/>
      <c r="M650" s="230"/>
      <c r="N650" s="230"/>
      <c r="O650" s="231"/>
      <c r="P650" s="231"/>
      <c r="Q650" s="231"/>
      <c r="R650" s="228"/>
      <c r="S650" s="228"/>
      <c r="T650" s="227"/>
      <c r="U650" s="7"/>
      <c r="V650" s="10"/>
      <c r="W650" s="10"/>
      <c r="X650" s="229" t="str">
        <f>F650</f>
        <v>---</v>
      </c>
      <c r="Y650" s="8"/>
      <c r="AA650" s="11"/>
    </row>
    <row r="651" spans="1:27" ht="7.5" customHeight="1" outlineLevel="5" x14ac:dyDescent="0.2">
      <c r="A651" s="13"/>
      <c r="B651" s="123"/>
      <c r="C651" s="123"/>
      <c r="D651" s="112"/>
      <c r="E651" s="112"/>
      <c r="F651" s="113"/>
      <c r="G651" s="112"/>
      <c r="H651" s="118"/>
      <c r="I651" s="180"/>
      <c r="J651" s="116"/>
      <c r="K651" s="118"/>
      <c r="L651" s="118"/>
      <c r="M651" s="118"/>
      <c r="N651" s="118"/>
      <c r="O651" s="116"/>
      <c r="P651" s="116"/>
      <c r="Q651" s="116"/>
      <c r="R651" s="112"/>
      <c r="S651" s="112"/>
      <c r="T651" s="123"/>
      <c r="U651" s="10"/>
      <c r="X651" s="112"/>
    </row>
    <row r="652" spans="1:27" outlineLevel="4" x14ac:dyDescent="0.2">
      <c r="B652" s="7"/>
      <c r="C652" s="7"/>
      <c r="D652" s="7"/>
      <c r="E652" s="7"/>
      <c r="F652" s="7"/>
      <c r="G652" s="7"/>
      <c r="H652" s="7"/>
      <c r="I652" s="10"/>
      <c r="J652" s="10"/>
      <c r="K652" s="7"/>
      <c r="L652" s="7"/>
      <c r="M652" s="7"/>
      <c r="N652" s="7"/>
      <c r="O652" s="7"/>
      <c r="P652" s="10"/>
      <c r="Q652" s="10"/>
      <c r="R652" s="10"/>
      <c r="S652" s="7"/>
      <c r="T652" s="7"/>
      <c r="X652" s="7"/>
    </row>
    <row r="653" spans="1:27" ht="13.5" outlineLevel="3" x14ac:dyDescent="0.25">
      <c r="A653" s="168" t="s">
        <v>157</v>
      </c>
      <c r="B653" s="172">
        <v>4</v>
      </c>
      <c r="C653" s="211"/>
      <c r="D653" s="212" t="s">
        <v>241</v>
      </c>
      <c r="E653" s="212"/>
      <c r="F653" s="213" t="s">
        <v>158</v>
      </c>
      <c r="G653" s="212"/>
      <c r="H653" s="214"/>
      <c r="I653" s="215"/>
      <c r="J653" s="170">
        <f>SUBTOTAL(9,J654:J660)</f>
        <v>0</v>
      </c>
      <c r="K653" s="214"/>
      <c r="L653" s="171">
        <f>SUBTOTAL(9,L654:L660)</f>
        <v>0</v>
      </c>
      <c r="M653" s="214"/>
      <c r="N653" s="171">
        <f>SUBTOTAL(9,N654:N660)</f>
        <v>0</v>
      </c>
      <c r="O653" s="216"/>
      <c r="P653" s="170">
        <f>SUBTOTAL(9,P654:P660)</f>
        <v>0</v>
      </c>
      <c r="Q653" s="170">
        <f>SUBTOTAL(9,Q654:Q660)</f>
        <v>0</v>
      </c>
      <c r="R653" s="212"/>
      <c r="S653" s="212"/>
      <c r="T653" s="172">
        <f>SUBTOTAL(9,T654:T660)</f>
        <v>2</v>
      </c>
      <c r="U653" s="7"/>
      <c r="V653" s="10"/>
      <c r="W653" s="10"/>
      <c r="X653" s="112"/>
    </row>
    <row r="654" spans="1:27" outlineLevel="4" x14ac:dyDescent="0.2">
      <c r="A654" s="2" t="s">
        <v>41</v>
      </c>
      <c r="B654" s="217"/>
      <c r="C654" s="218">
        <v>140</v>
      </c>
      <c r="D654" s="219" t="s">
        <v>672</v>
      </c>
      <c r="E654" s="220" t="s">
        <v>673</v>
      </c>
      <c r="F654" s="221" t="s">
        <v>674</v>
      </c>
      <c r="G654" s="219" t="s">
        <v>668</v>
      </c>
      <c r="H654" s="222">
        <v>1.2</v>
      </c>
      <c r="I654" s="223"/>
      <c r="J654" s="224">
        <f>H654*I654</f>
        <v>0</v>
      </c>
      <c r="K654" s="222"/>
      <c r="L654" s="222">
        <f>H654*K654</f>
        <v>0</v>
      </c>
      <c r="M654" s="222"/>
      <c r="N654" s="222">
        <f>H654*M654</f>
        <v>0</v>
      </c>
      <c r="O654" s="224">
        <v>21</v>
      </c>
      <c r="P654" s="224">
        <f>J654*(O654/100)</f>
        <v>0</v>
      </c>
      <c r="Q654" s="224">
        <f>J654+P654</f>
        <v>0</v>
      </c>
      <c r="R654" s="220"/>
      <c r="S654" s="220" t="s">
        <v>246</v>
      </c>
      <c r="T654" s="225">
        <v>1</v>
      </c>
      <c r="U654" s="10"/>
      <c r="V654" s="10"/>
      <c r="W654" s="10"/>
      <c r="X654" s="112"/>
    </row>
    <row r="655" spans="1:27" outlineLevel="5" x14ac:dyDescent="0.2">
      <c r="A655" s="226" t="s">
        <v>37</v>
      </c>
      <c r="B655" s="227"/>
      <c r="C655" s="227"/>
      <c r="D655" s="228"/>
      <c r="E655" s="232" t="s">
        <v>0</v>
      </c>
      <c r="F655" s="253" t="s">
        <v>675</v>
      </c>
      <c r="G655" s="253"/>
      <c r="H655" s="254"/>
      <c r="I655" s="255"/>
      <c r="J655" s="256"/>
      <c r="K655" s="230"/>
      <c r="L655" s="230"/>
      <c r="M655" s="230"/>
      <c r="N655" s="230"/>
      <c r="O655" s="231"/>
      <c r="P655" s="231"/>
      <c r="Q655" s="231"/>
      <c r="R655" s="228"/>
      <c r="S655" s="228"/>
      <c r="T655" s="227"/>
      <c r="U655" s="7"/>
      <c r="V655" s="10"/>
      <c r="W655" s="10"/>
      <c r="X655" s="229" t="str">
        <f>F655</f>
        <v>Hodinové zúčtovací sazby montáží technologických zařízení na stavebních objektech montér měřících zařízení odborný</v>
      </c>
      <c r="Y655" s="8"/>
      <c r="AA655" s="11"/>
    </row>
    <row r="656" spans="1:27" ht="7.5" customHeight="1" outlineLevel="5" x14ac:dyDescent="0.2">
      <c r="A656" s="13"/>
      <c r="B656" s="123"/>
      <c r="C656" s="123"/>
      <c r="D656" s="112"/>
      <c r="E656" s="112"/>
      <c r="F656" s="113"/>
      <c r="G656" s="112"/>
      <c r="H656" s="118"/>
      <c r="I656" s="180"/>
      <c r="J656" s="116"/>
      <c r="K656" s="118"/>
      <c r="L656" s="118"/>
      <c r="M656" s="118"/>
      <c r="N656" s="118"/>
      <c r="O656" s="116"/>
      <c r="P656" s="116"/>
      <c r="Q656" s="116"/>
      <c r="R656" s="112"/>
      <c r="S656" s="112"/>
      <c r="T656" s="123"/>
      <c r="U656" s="10"/>
      <c r="X656" s="112"/>
    </row>
    <row r="657" spans="1:27" ht="24" outlineLevel="4" x14ac:dyDescent="0.2">
      <c r="A657" s="2" t="s">
        <v>41</v>
      </c>
      <c r="B657" s="217"/>
      <c r="C657" s="218">
        <v>141</v>
      </c>
      <c r="D657" s="219" t="s">
        <v>585</v>
      </c>
      <c r="E657" s="220" t="s">
        <v>681</v>
      </c>
      <c r="F657" s="221" t="s">
        <v>682</v>
      </c>
      <c r="G657" s="219" t="s">
        <v>592</v>
      </c>
      <c r="H657" s="222">
        <v>1</v>
      </c>
      <c r="I657" s="223"/>
      <c r="J657" s="224">
        <f>H657*I657</f>
        <v>0</v>
      </c>
      <c r="K657" s="222"/>
      <c r="L657" s="222">
        <f>H657*K657</f>
        <v>0</v>
      </c>
      <c r="M657" s="222"/>
      <c r="N657" s="222">
        <f>H657*M657</f>
        <v>0</v>
      </c>
      <c r="O657" s="224">
        <v>21</v>
      </c>
      <c r="P657" s="224">
        <f>J657*(O657/100)</f>
        <v>0</v>
      </c>
      <c r="Q657" s="224">
        <f>J657+P657</f>
        <v>0</v>
      </c>
      <c r="R657" s="220"/>
      <c r="S657" s="220" t="s">
        <v>356</v>
      </c>
      <c r="T657" s="225">
        <v>1</v>
      </c>
      <c r="U657" s="10"/>
      <c r="V657" s="10"/>
      <c r="W657" s="10"/>
      <c r="X657" s="112"/>
    </row>
    <row r="658" spans="1:27" outlineLevel="5" x14ac:dyDescent="0.2">
      <c r="A658" s="226" t="s">
        <v>37</v>
      </c>
      <c r="B658" s="227"/>
      <c r="C658" s="227"/>
      <c r="D658" s="228"/>
      <c r="E658" s="232" t="s">
        <v>0</v>
      </c>
      <c r="F658" s="253" t="s">
        <v>67</v>
      </c>
      <c r="G658" s="253"/>
      <c r="H658" s="254"/>
      <c r="I658" s="255"/>
      <c r="J658" s="256"/>
      <c r="K658" s="230"/>
      <c r="L658" s="230"/>
      <c r="M658" s="230"/>
      <c r="N658" s="230"/>
      <c r="O658" s="231"/>
      <c r="P658" s="231"/>
      <c r="Q658" s="231"/>
      <c r="R658" s="228"/>
      <c r="S658" s="228"/>
      <c r="T658" s="227"/>
      <c r="U658" s="7"/>
      <c r="V658" s="10"/>
      <c r="W658" s="10"/>
      <c r="X658" s="229" t="str">
        <f>F658</f>
        <v>---</v>
      </c>
      <c r="Y658" s="8"/>
      <c r="AA658" s="11"/>
    </row>
    <row r="659" spans="1:27" ht="7.5" customHeight="1" outlineLevel="5" x14ac:dyDescent="0.2">
      <c r="A659" s="13"/>
      <c r="B659" s="123"/>
      <c r="C659" s="123"/>
      <c r="D659" s="112"/>
      <c r="E659" s="112"/>
      <c r="F659" s="113"/>
      <c r="G659" s="112"/>
      <c r="H659" s="118"/>
      <c r="I659" s="180"/>
      <c r="J659" s="116"/>
      <c r="K659" s="118"/>
      <c r="L659" s="118"/>
      <c r="M659" s="118"/>
      <c r="N659" s="118"/>
      <c r="O659" s="116"/>
      <c r="P659" s="116"/>
      <c r="Q659" s="116"/>
      <c r="R659" s="112"/>
      <c r="S659" s="112"/>
      <c r="T659" s="123"/>
      <c r="U659" s="10"/>
      <c r="X659" s="112"/>
    </row>
    <row r="660" spans="1:27" outlineLevel="4" x14ac:dyDescent="0.2">
      <c r="B660" s="7"/>
      <c r="C660" s="7"/>
      <c r="D660" s="7"/>
      <c r="E660" s="7"/>
      <c r="F660" s="7"/>
      <c r="G660" s="7"/>
      <c r="H660" s="7"/>
      <c r="I660" s="10"/>
      <c r="J660" s="10"/>
      <c r="K660" s="7"/>
      <c r="L660" s="7"/>
      <c r="M660" s="7"/>
      <c r="N660" s="7"/>
      <c r="O660" s="7"/>
      <c r="P660" s="10"/>
      <c r="Q660" s="10"/>
      <c r="R660" s="10"/>
      <c r="S660" s="7"/>
      <c r="T660" s="7"/>
      <c r="X660" s="7"/>
    </row>
    <row r="661" spans="1:27" ht="13.5" outlineLevel="3" x14ac:dyDescent="0.25">
      <c r="A661" s="168" t="s">
        <v>159</v>
      </c>
      <c r="B661" s="172">
        <v>4</v>
      </c>
      <c r="C661" s="211"/>
      <c r="D661" s="212" t="s">
        <v>241</v>
      </c>
      <c r="E661" s="212"/>
      <c r="F661" s="213" t="s">
        <v>160</v>
      </c>
      <c r="G661" s="212"/>
      <c r="H661" s="214"/>
      <c r="I661" s="215"/>
      <c r="J661" s="170">
        <f>SUBTOTAL(9,J662:J668)</f>
        <v>0</v>
      </c>
      <c r="K661" s="214"/>
      <c r="L661" s="171">
        <f>SUBTOTAL(9,L662:L668)</f>
        <v>0</v>
      </c>
      <c r="M661" s="214"/>
      <c r="N661" s="171">
        <f>SUBTOTAL(9,N662:N668)</f>
        <v>0</v>
      </c>
      <c r="O661" s="216"/>
      <c r="P661" s="170">
        <f>SUBTOTAL(9,P662:P668)</f>
        <v>0</v>
      </c>
      <c r="Q661" s="170">
        <f>SUBTOTAL(9,Q662:Q668)</f>
        <v>0</v>
      </c>
      <c r="R661" s="212"/>
      <c r="S661" s="212"/>
      <c r="T661" s="172">
        <f>SUBTOTAL(9,T662:T668)</f>
        <v>2</v>
      </c>
      <c r="U661" s="7"/>
      <c r="V661" s="10"/>
      <c r="W661" s="10"/>
      <c r="X661" s="112"/>
    </row>
    <row r="662" spans="1:27" outlineLevel="4" x14ac:dyDescent="0.2">
      <c r="A662" s="2" t="s">
        <v>41</v>
      </c>
      <c r="B662" s="217"/>
      <c r="C662" s="218">
        <v>142</v>
      </c>
      <c r="D662" s="219" t="s">
        <v>672</v>
      </c>
      <c r="E662" s="220" t="s">
        <v>673</v>
      </c>
      <c r="F662" s="221" t="s">
        <v>674</v>
      </c>
      <c r="G662" s="219" t="s">
        <v>668</v>
      </c>
      <c r="H662" s="222">
        <v>1.2</v>
      </c>
      <c r="I662" s="223"/>
      <c r="J662" s="224">
        <f>H662*I662</f>
        <v>0</v>
      </c>
      <c r="K662" s="222"/>
      <c r="L662" s="222">
        <f>H662*K662</f>
        <v>0</v>
      </c>
      <c r="M662" s="222"/>
      <c r="N662" s="222">
        <f>H662*M662</f>
        <v>0</v>
      </c>
      <c r="O662" s="224">
        <v>21</v>
      </c>
      <c r="P662" s="224">
        <f>J662*(O662/100)</f>
        <v>0</v>
      </c>
      <c r="Q662" s="224">
        <f>J662+P662</f>
        <v>0</v>
      </c>
      <c r="R662" s="220"/>
      <c r="S662" s="220" t="s">
        <v>246</v>
      </c>
      <c r="T662" s="225">
        <v>1</v>
      </c>
      <c r="U662" s="10"/>
      <c r="V662" s="10"/>
      <c r="W662" s="10"/>
      <c r="X662" s="112"/>
    </row>
    <row r="663" spans="1:27" outlineLevel="5" x14ac:dyDescent="0.2">
      <c r="A663" s="226" t="s">
        <v>37</v>
      </c>
      <c r="B663" s="227"/>
      <c r="C663" s="227"/>
      <c r="D663" s="228"/>
      <c r="E663" s="232" t="s">
        <v>0</v>
      </c>
      <c r="F663" s="253" t="s">
        <v>675</v>
      </c>
      <c r="G663" s="253"/>
      <c r="H663" s="254"/>
      <c r="I663" s="255"/>
      <c r="J663" s="256"/>
      <c r="K663" s="230"/>
      <c r="L663" s="230"/>
      <c r="M663" s="230"/>
      <c r="N663" s="230"/>
      <c r="O663" s="231"/>
      <c r="P663" s="231"/>
      <c r="Q663" s="231"/>
      <c r="R663" s="228"/>
      <c r="S663" s="228"/>
      <c r="T663" s="227"/>
      <c r="U663" s="7"/>
      <c r="V663" s="10"/>
      <c r="W663" s="10"/>
      <c r="X663" s="229" t="str">
        <f>F663</f>
        <v>Hodinové zúčtovací sazby montáží technologických zařízení na stavebních objektech montér měřících zařízení odborný</v>
      </c>
      <c r="Y663" s="8"/>
      <c r="AA663" s="11"/>
    </row>
    <row r="664" spans="1:27" ht="7.5" customHeight="1" outlineLevel="5" x14ac:dyDescent="0.2">
      <c r="A664" s="13"/>
      <c r="B664" s="123"/>
      <c r="C664" s="123"/>
      <c r="D664" s="112"/>
      <c r="E664" s="112"/>
      <c r="F664" s="113"/>
      <c r="G664" s="112"/>
      <c r="H664" s="118"/>
      <c r="I664" s="180"/>
      <c r="J664" s="116"/>
      <c r="K664" s="118"/>
      <c r="L664" s="118"/>
      <c r="M664" s="118"/>
      <c r="N664" s="118"/>
      <c r="O664" s="116"/>
      <c r="P664" s="116"/>
      <c r="Q664" s="116"/>
      <c r="R664" s="112"/>
      <c r="S664" s="112"/>
      <c r="T664" s="123"/>
      <c r="U664" s="10"/>
      <c r="X664" s="112"/>
    </row>
    <row r="665" spans="1:27" ht="24" outlineLevel="4" x14ac:dyDescent="0.2">
      <c r="A665" s="2" t="s">
        <v>41</v>
      </c>
      <c r="B665" s="217"/>
      <c r="C665" s="218">
        <v>143</v>
      </c>
      <c r="D665" s="219" t="s">
        <v>585</v>
      </c>
      <c r="E665" s="220" t="s">
        <v>683</v>
      </c>
      <c r="F665" s="221" t="s">
        <v>684</v>
      </c>
      <c r="G665" s="219" t="s">
        <v>685</v>
      </c>
      <c r="H665" s="222">
        <v>1</v>
      </c>
      <c r="I665" s="223"/>
      <c r="J665" s="224">
        <f>H665*I665</f>
        <v>0</v>
      </c>
      <c r="K665" s="222"/>
      <c r="L665" s="222">
        <f>H665*K665</f>
        <v>0</v>
      </c>
      <c r="M665" s="222"/>
      <c r="N665" s="222">
        <f>H665*M665</f>
        <v>0</v>
      </c>
      <c r="O665" s="224">
        <v>21</v>
      </c>
      <c r="P665" s="224">
        <f>J665*(O665/100)</f>
        <v>0</v>
      </c>
      <c r="Q665" s="224">
        <f>J665+P665</f>
        <v>0</v>
      </c>
      <c r="R665" s="220"/>
      <c r="S665" s="220" t="s">
        <v>356</v>
      </c>
      <c r="T665" s="225">
        <v>1</v>
      </c>
      <c r="U665" s="10"/>
      <c r="V665" s="10"/>
      <c r="W665" s="10"/>
      <c r="X665" s="112"/>
    </row>
    <row r="666" spans="1:27" outlineLevel="5" x14ac:dyDescent="0.2">
      <c r="A666" s="226" t="s">
        <v>37</v>
      </c>
      <c r="B666" s="227"/>
      <c r="C666" s="227"/>
      <c r="D666" s="228"/>
      <c r="E666" s="232" t="s">
        <v>0</v>
      </c>
      <c r="F666" s="253" t="s">
        <v>67</v>
      </c>
      <c r="G666" s="253"/>
      <c r="H666" s="254"/>
      <c r="I666" s="255"/>
      <c r="J666" s="256"/>
      <c r="K666" s="230"/>
      <c r="L666" s="230"/>
      <c r="M666" s="230"/>
      <c r="N666" s="230"/>
      <c r="O666" s="231"/>
      <c r="P666" s="231"/>
      <c r="Q666" s="231"/>
      <c r="R666" s="228"/>
      <c r="S666" s="228"/>
      <c r="T666" s="227"/>
      <c r="U666" s="7"/>
      <c r="V666" s="10"/>
      <c r="W666" s="10"/>
      <c r="X666" s="229" t="str">
        <f>F666</f>
        <v>---</v>
      </c>
      <c r="Y666" s="8"/>
      <c r="AA666" s="11"/>
    </row>
    <row r="667" spans="1:27" ht="7.5" customHeight="1" outlineLevel="5" x14ac:dyDescent="0.2">
      <c r="A667" s="13"/>
      <c r="B667" s="123"/>
      <c r="C667" s="123"/>
      <c r="D667" s="112"/>
      <c r="E667" s="112"/>
      <c r="F667" s="113"/>
      <c r="G667" s="112"/>
      <c r="H667" s="118"/>
      <c r="I667" s="180"/>
      <c r="J667" s="116"/>
      <c r="K667" s="118"/>
      <c r="L667" s="118"/>
      <c r="M667" s="118"/>
      <c r="N667" s="118"/>
      <c r="O667" s="116"/>
      <c r="P667" s="116"/>
      <c r="Q667" s="116"/>
      <c r="R667" s="112"/>
      <c r="S667" s="112"/>
      <c r="T667" s="123"/>
      <c r="U667" s="10"/>
      <c r="X667" s="112"/>
    </row>
    <row r="668" spans="1:27" outlineLevel="4" x14ac:dyDescent="0.2">
      <c r="B668" s="7"/>
      <c r="C668" s="7"/>
      <c r="D668" s="7"/>
      <c r="E668" s="7"/>
      <c r="F668" s="7"/>
      <c r="G668" s="7"/>
      <c r="H668" s="7"/>
      <c r="I668" s="10"/>
      <c r="J668" s="10"/>
      <c r="K668" s="7"/>
      <c r="L668" s="7"/>
      <c r="M668" s="7"/>
      <c r="N668" s="7"/>
      <c r="O668" s="7"/>
      <c r="P668" s="10"/>
      <c r="Q668" s="10"/>
      <c r="R668" s="10"/>
      <c r="S668" s="7"/>
      <c r="T668" s="7"/>
      <c r="X668" s="7"/>
    </row>
    <row r="669" spans="1:27" ht="13.5" outlineLevel="3" x14ac:dyDescent="0.25">
      <c r="A669" s="168" t="s">
        <v>161</v>
      </c>
      <c r="B669" s="172">
        <v>4</v>
      </c>
      <c r="C669" s="211"/>
      <c r="D669" s="212" t="s">
        <v>241</v>
      </c>
      <c r="E669" s="212"/>
      <c r="F669" s="213" t="s">
        <v>162</v>
      </c>
      <c r="G669" s="212"/>
      <c r="H669" s="214"/>
      <c r="I669" s="215"/>
      <c r="J669" s="170">
        <f>SUBTOTAL(9,J670:J676)</f>
        <v>0</v>
      </c>
      <c r="K669" s="214"/>
      <c r="L669" s="171">
        <f>SUBTOTAL(9,L670:L676)</f>
        <v>0</v>
      </c>
      <c r="M669" s="214"/>
      <c r="N669" s="171">
        <f>SUBTOTAL(9,N670:N676)</f>
        <v>0</v>
      </c>
      <c r="O669" s="216"/>
      <c r="P669" s="170">
        <f>SUBTOTAL(9,P670:P676)</f>
        <v>0</v>
      </c>
      <c r="Q669" s="170">
        <f>SUBTOTAL(9,Q670:Q676)</f>
        <v>0</v>
      </c>
      <c r="R669" s="212"/>
      <c r="S669" s="212"/>
      <c r="T669" s="172">
        <f>SUBTOTAL(9,T670:T676)</f>
        <v>2</v>
      </c>
      <c r="U669" s="7"/>
      <c r="V669" s="10"/>
      <c r="W669" s="10"/>
      <c r="X669" s="112"/>
    </row>
    <row r="670" spans="1:27" ht="24" outlineLevel="4" x14ac:dyDescent="0.2">
      <c r="A670" s="2" t="s">
        <v>41</v>
      </c>
      <c r="B670" s="217"/>
      <c r="C670" s="218">
        <v>144</v>
      </c>
      <c r="D670" s="219" t="s">
        <v>242</v>
      </c>
      <c r="E670" s="220" t="s">
        <v>686</v>
      </c>
      <c r="F670" s="221" t="s">
        <v>687</v>
      </c>
      <c r="G670" s="219" t="s">
        <v>303</v>
      </c>
      <c r="H670" s="222">
        <v>1</v>
      </c>
      <c r="I670" s="223"/>
      <c r="J670" s="224">
        <f>H670*I670</f>
        <v>0</v>
      </c>
      <c r="K670" s="222"/>
      <c r="L670" s="222">
        <f>H670*K670</f>
        <v>0</v>
      </c>
      <c r="M670" s="222"/>
      <c r="N670" s="222">
        <f>H670*M670</f>
        <v>0</v>
      </c>
      <c r="O670" s="224">
        <v>21</v>
      </c>
      <c r="P670" s="224">
        <f>J670*(O670/100)</f>
        <v>0</v>
      </c>
      <c r="Q670" s="224">
        <f>J670+P670</f>
        <v>0</v>
      </c>
      <c r="R670" s="220"/>
      <c r="S670" s="220" t="s">
        <v>246</v>
      </c>
      <c r="T670" s="225">
        <v>1</v>
      </c>
      <c r="U670" s="10"/>
      <c r="V670" s="10"/>
      <c r="W670" s="10"/>
      <c r="X670" s="112"/>
    </row>
    <row r="671" spans="1:27" outlineLevel="5" x14ac:dyDescent="0.2">
      <c r="A671" s="226" t="s">
        <v>37</v>
      </c>
      <c r="B671" s="227"/>
      <c r="C671" s="227"/>
      <c r="D671" s="228"/>
      <c r="E671" s="232" t="s">
        <v>0</v>
      </c>
      <c r="F671" s="253" t="s">
        <v>688</v>
      </c>
      <c r="G671" s="253"/>
      <c r="H671" s="254"/>
      <c r="I671" s="255"/>
      <c r="J671" s="256"/>
      <c r="K671" s="230"/>
      <c r="L671" s="230"/>
      <c r="M671" s="230"/>
      <c r="N671" s="230"/>
      <c r="O671" s="231"/>
      <c r="P671" s="231"/>
      <c r="Q671" s="231"/>
      <c r="R671" s="228"/>
      <c r="S671" s="228"/>
      <c r="T671" s="227"/>
      <c r="U671" s="7"/>
      <c r="V671" s="10"/>
      <c r="W671" s="10"/>
      <c r="X671" s="229" t="str">
        <f>F671</f>
        <v>Montáž spínačů speciálních se zapojením vodičů tlačítka nouzového zastavení/vypnutí TOTAL STOP přisazeného nebo nástěnného</v>
      </c>
      <c r="Y671" s="8"/>
      <c r="AA671" s="11"/>
    </row>
    <row r="672" spans="1:27" ht="7.5" customHeight="1" outlineLevel="5" x14ac:dyDescent="0.2">
      <c r="A672" s="13"/>
      <c r="B672" s="123"/>
      <c r="C672" s="123"/>
      <c r="D672" s="112"/>
      <c r="E672" s="112"/>
      <c r="F672" s="113"/>
      <c r="G672" s="112"/>
      <c r="H672" s="118"/>
      <c r="I672" s="180"/>
      <c r="J672" s="116"/>
      <c r="K672" s="118"/>
      <c r="L672" s="118"/>
      <c r="M672" s="118"/>
      <c r="N672" s="118"/>
      <c r="O672" s="116"/>
      <c r="P672" s="116"/>
      <c r="Q672" s="116"/>
      <c r="R672" s="112"/>
      <c r="S672" s="112"/>
      <c r="T672" s="123"/>
      <c r="U672" s="10"/>
      <c r="X672" s="112"/>
    </row>
    <row r="673" spans="1:27" outlineLevel="4" x14ac:dyDescent="0.2">
      <c r="A673" s="2" t="s">
        <v>41</v>
      </c>
      <c r="B673" s="217"/>
      <c r="C673" s="218">
        <v>145</v>
      </c>
      <c r="D673" s="219" t="s">
        <v>585</v>
      </c>
      <c r="E673" s="220" t="s">
        <v>689</v>
      </c>
      <c r="F673" s="221" t="s">
        <v>690</v>
      </c>
      <c r="G673" s="219" t="s">
        <v>592</v>
      </c>
      <c r="H673" s="222">
        <v>1</v>
      </c>
      <c r="I673" s="223"/>
      <c r="J673" s="224">
        <f>H673*I673</f>
        <v>0</v>
      </c>
      <c r="K673" s="222"/>
      <c r="L673" s="222">
        <f>H673*K673</f>
        <v>0</v>
      </c>
      <c r="M673" s="222"/>
      <c r="N673" s="222">
        <f>H673*M673</f>
        <v>0</v>
      </c>
      <c r="O673" s="224">
        <v>21</v>
      </c>
      <c r="P673" s="224">
        <f>J673*(O673/100)</f>
        <v>0</v>
      </c>
      <c r="Q673" s="224">
        <f>J673+P673</f>
        <v>0</v>
      </c>
      <c r="R673" s="220"/>
      <c r="S673" s="220" t="s">
        <v>356</v>
      </c>
      <c r="T673" s="225">
        <v>1</v>
      </c>
      <c r="U673" s="10"/>
      <c r="V673" s="10"/>
      <c r="W673" s="10"/>
      <c r="X673" s="112"/>
    </row>
    <row r="674" spans="1:27" outlineLevel="5" x14ac:dyDescent="0.2">
      <c r="A674" s="226" t="s">
        <v>37</v>
      </c>
      <c r="B674" s="227"/>
      <c r="C674" s="227"/>
      <c r="D674" s="228"/>
      <c r="E674" s="232" t="s">
        <v>0</v>
      </c>
      <c r="F674" s="253" t="s">
        <v>67</v>
      </c>
      <c r="G674" s="253"/>
      <c r="H674" s="254"/>
      <c r="I674" s="255"/>
      <c r="J674" s="256"/>
      <c r="K674" s="230"/>
      <c r="L674" s="230"/>
      <c r="M674" s="230"/>
      <c r="N674" s="230"/>
      <c r="O674" s="231"/>
      <c r="P674" s="231"/>
      <c r="Q674" s="231"/>
      <c r="R674" s="228"/>
      <c r="S674" s="228"/>
      <c r="T674" s="227"/>
      <c r="U674" s="7"/>
      <c r="V674" s="10"/>
      <c r="W674" s="10"/>
      <c r="X674" s="229" t="str">
        <f>F674</f>
        <v>---</v>
      </c>
      <c r="Y674" s="8"/>
      <c r="AA674" s="11"/>
    </row>
    <row r="675" spans="1:27" ht="7.5" customHeight="1" outlineLevel="5" x14ac:dyDescent="0.2">
      <c r="A675" s="13"/>
      <c r="B675" s="123"/>
      <c r="C675" s="123"/>
      <c r="D675" s="112"/>
      <c r="E675" s="112"/>
      <c r="F675" s="113"/>
      <c r="G675" s="112"/>
      <c r="H675" s="118"/>
      <c r="I675" s="180"/>
      <c r="J675" s="116"/>
      <c r="K675" s="118"/>
      <c r="L675" s="118"/>
      <c r="M675" s="118"/>
      <c r="N675" s="118"/>
      <c r="O675" s="116"/>
      <c r="P675" s="116"/>
      <c r="Q675" s="116"/>
      <c r="R675" s="112"/>
      <c r="S675" s="112"/>
      <c r="T675" s="123"/>
      <c r="U675" s="10"/>
      <c r="X675" s="112"/>
    </row>
    <row r="676" spans="1:27" outlineLevel="4" x14ac:dyDescent="0.2">
      <c r="B676" s="7"/>
      <c r="C676" s="7"/>
      <c r="D676" s="7"/>
      <c r="E676" s="7"/>
      <c r="F676" s="7"/>
      <c r="G676" s="7"/>
      <c r="H676" s="7"/>
      <c r="I676" s="10"/>
      <c r="J676" s="10"/>
      <c r="K676" s="7"/>
      <c r="L676" s="7"/>
      <c r="M676" s="7"/>
      <c r="N676" s="7"/>
      <c r="O676" s="7"/>
      <c r="P676" s="10"/>
      <c r="Q676" s="10"/>
      <c r="R676" s="10"/>
      <c r="S676" s="7"/>
      <c r="T676" s="7"/>
      <c r="X676" s="7"/>
    </row>
    <row r="677" spans="1:27" ht="13.5" outlineLevel="3" x14ac:dyDescent="0.25">
      <c r="A677" s="168" t="s">
        <v>163</v>
      </c>
      <c r="B677" s="172">
        <v>4</v>
      </c>
      <c r="C677" s="211"/>
      <c r="D677" s="212" t="s">
        <v>241</v>
      </c>
      <c r="E677" s="212"/>
      <c r="F677" s="213" t="s">
        <v>164</v>
      </c>
      <c r="G677" s="212"/>
      <c r="H677" s="214"/>
      <c r="I677" s="215"/>
      <c r="J677" s="170">
        <f>SUBTOTAL(9,J678:J684)</f>
        <v>0</v>
      </c>
      <c r="K677" s="214"/>
      <c r="L677" s="171">
        <f>SUBTOTAL(9,L678:L684)</f>
        <v>0</v>
      </c>
      <c r="M677" s="214"/>
      <c r="N677" s="171">
        <f>SUBTOTAL(9,N678:N684)</f>
        <v>0</v>
      </c>
      <c r="O677" s="216"/>
      <c r="P677" s="170">
        <f>SUBTOTAL(9,P678:P684)</f>
        <v>0</v>
      </c>
      <c r="Q677" s="170">
        <f>SUBTOTAL(9,Q678:Q684)</f>
        <v>0</v>
      </c>
      <c r="R677" s="212"/>
      <c r="S677" s="212"/>
      <c r="T677" s="172">
        <f>SUBTOTAL(9,T678:T684)</f>
        <v>2</v>
      </c>
      <c r="U677" s="7"/>
      <c r="V677" s="10"/>
      <c r="W677" s="10"/>
      <c r="X677" s="112"/>
    </row>
    <row r="678" spans="1:27" ht="24" outlineLevel="4" x14ac:dyDescent="0.2">
      <c r="A678" s="2" t="s">
        <v>41</v>
      </c>
      <c r="B678" s="217"/>
      <c r="C678" s="218">
        <v>146</v>
      </c>
      <c r="D678" s="219" t="s">
        <v>242</v>
      </c>
      <c r="E678" s="220" t="s">
        <v>686</v>
      </c>
      <c r="F678" s="221" t="s">
        <v>687</v>
      </c>
      <c r="G678" s="219" t="s">
        <v>303</v>
      </c>
      <c r="H678" s="222">
        <v>1</v>
      </c>
      <c r="I678" s="223"/>
      <c r="J678" s="224">
        <f>H678*I678</f>
        <v>0</v>
      </c>
      <c r="K678" s="222"/>
      <c r="L678" s="222">
        <f>H678*K678</f>
        <v>0</v>
      </c>
      <c r="M678" s="222"/>
      <c r="N678" s="222">
        <f>H678*M678</f>
        <v>0</v>
      </c>
      <c r="O678" s="224">
        <v>21</v>
      </c>
      <c r="P678" s="224">
        <f>J678*(O678/100)</f>
        <v>0</v>
      </c>
      <c r="Q678" s="224">
        <f>J678+P678</f>
        <v>0</v>
      </c>
      <c r="R678" s="220"/>
      <c r="S678" s="220" t="s">
        <v>246</v>
      </c>
      <c r="T678" s="225">
        <v>1</v>
      </c>
      <c r="U678" s="10"/>
      <c r="V678" s="10"/>
      <c r="W678" s="10"/>
      <c r="X678" s="112"/>
    </row>
    <row r="679" spans="1:27" outlineLevel="5" x14ac:dyDescent="0.2">
      <c r="A679" s="226" t="s">
        <v>37</v>
      </c>
      <c r="B679" s="227"/>
      <c r="C679" s="227"/>
      <c r="D679" s="228"/>
      <c r="E679" s="232" t="s">
        <v>0</v>
      </c>
      <c r="F679" s="253" t="s">
        <v>688</v>
      </c>
      <c r="G679" s="253"/>
      <c r="H679" s="254"/>
      <c r="I679" s="255"/>
      <c r="J679" s="256"/>
      <c r="K679" s="230"/>
      <c r="L679" s="230"/>
      <c r="M679" s="230"/>
      <c r="N679" s="230"/>
      <c r="O679" s="231"/>
      <c r="P679" s="231"/>
      <c r="Q679" s="231"/>
      <c r="R679" s="228"/>
      <c r="S679" s="228"/>
      <c r="T679" s="227"/>
      <c r="U679" s="7"/>
      <c r="V679" s="10"/>
      <c r="W679" s="10"/>
      <c r="X679" s="229" t="str">
        <f>F679</f>
        <v>Montáž spínačů speciálních se zapojením vodičů tlačítka nouzového zastavení/vypnutí TOTAL STOP přisazeného nebo nástěnného</v>
      </c>
      <c r="Y679" s="8"/>
      <c r="AA679" s="11"/>
    </row>
    <row r="680" spans="1:27" ht="7.5" customHeight="1" outlineLevel="5" x14ac:dyDescent="0.2">
      <c r="A680" s="13"/>
      <c r="B680" s="123"/>
      <c r="C680" s="123"/>
      <c r="D680" s="112"/>
      <c r="E680" s="112"/>
      <c r="F680" s="113"/>
      <c r="G680" s="112"/>
      <c r="H680" s="118"/>
      <c r="I680" s="180"/>
      <c r="J680" s="116"/>
      <c r="K680" s="118"/>
      <c r="L680" s="118"/>
      <c r="M680" s="118"/>
      <c r="N680" s="118"/>
      <c r="O680" s="116"/>
      <c r="P680" s="116"/>
      <c r="Q680" s="116"/>
      <c r="R680" s="112"/>
      <c r="S680" s="112"/>
      <c r="T680" s="123"/>
      <c r="U680" s="10"/>
      <c r="X680" s="112"/>
    </row>
    <row r="681" spans="1:27" outlineLevel="4" x14ac:dyDescent="0.2">
      <c r="A681" s="2" t="s">
        <v>41</v>
      </c>
      <c r="B681" s="217"/>
      <c r="C681" s="218">
        <v>147</v>
      </c>
      <c r="D681" s="219" t="s">
        <v>585</v>
      </c>
      <c r="E681" s="220" t="s">
        <v>691</v>
      </c>
      <c r="F681" s="221" t="s">
        <v>692</v>
      </c>
      <c r="G681" s="219" t="s">
        <v>592</v>
      </c>
      <c r="H681" s="222">
        <v>1</v>
      </c>
      <c r="I681" s="223"/>
      <c r="J681" s="224">
        <f>H681*I681</f>
        <v>0</v>
      </c>
      <c r="K681" s="222"/>
      <c r="L681" s="222">
        <f>H681*K681</f>
        <v>0</v>
      </c>
      <c r="M681" s="222"/>
      <c r="N681" s="222">
        <f>H681*M681</f>
        <v>0</v>
      </c>
      <c r="O681" s="224">
        <v>21</v>
      </c>
      <c r="P681" s="224">
        <f>J681*(O681/100)</f>
        <v>0</v>
      </c>
      <c r="Q681" s="224">
        <f>J681+P681</f>
        <v>0</v>
      </c>
      <c r="R681" s="220"/>
      <c r="S681" s="220" t="s">
        <v>356</v>
      </c>
      <c r="T681" s="225">
        <v>1</v>
      </c>
      <c r="U681" s="10"/>
      <c r="V681" s="10"/>
      <c r="W681" s="10"/>
      <c r="X681" s="112"/>
    </row>
    <row r="682" spans="1:27" outlineLevel="5" x14ac:dyDescent="0.2">
      <c r="A682" s="226" t="s">
        <v>37</v>
      </c>
      <c r="B682" s="227"/>
      <c r="C682" s="227"/>
      <c r="D682" s="228"/>
      <c r="E682" s="232" t="s">
        <v>0</v>
      </c>
      <c r="F682" s="253" t="s">
        <v>67</v>
      </c>
      <c r="G682" s="253"/>
      <c r="H682" s="254"/>
      <c r="I682" s="255"/>
      <c r="J682" s="256"/>
      <c r="K682" s="230"/>
      <c r="L682" s="230"/>
      <c r="M682" s="230"/>
      <c r="N682" s="230"/>
      <c r="O682" s="231"/>
      <c r="P682" s="231"/>
      <c r="Q682" s="231"/>
      <c r="R682" s="228"/>
      <c r="S682" s="228"/>
      <c r="T682" s="227"/>
      <c r="U682" s="7"/>
      <c r="V682" s="10"/>
      <c r="W682" s="10"/>
      <c r="X682" s="229" t="str">
        <f>F682</f>
        <v>---</v>
      </c>
      <c r="Y682" s="8"/>
      <c r="AA682" s="11"/>
    </row>
    <row r="683" spans="1:27" ht="7.5" customHeight="1" outlineLevel="5" x14ac:dyDescent="0.2">
      <c r="A683" s="13"/>
      <c r="B683" s="123"/>
      <c r="C683" s="123"/>
      <c r="D683" s="112"/>
      <c r="E683" s="112"/>
      <c r="F683" s="113"/>
      <c r="G683" s="112"/>
      <c r="H683" s="118"/>
      <c r="I683" s="180"/>
      <c r="J683" s="116"/>
      <c r="K683" s="118"/>
      <c r="L683" s="118"/>
      <c r="M683" s="118"/>
      <c r="N683" s="118"/>
      <c r="O683" s="116"/>
      <c r="P683" s="116"/>
      <c r="Q683" s="116"/>
      <c r="R683" s="112"/>
      <c r="S683" s="112"/>
      <c r="T683" s="123"/>
      <c r="U683" s="10"/>
      <c r="X683" s="112"/>
    </row>
    <row r="684" spans="1:27" outlineLevel="4" x14ac:dyDescent="0.2">
      <c r="B684" s="7"/>
      <c r="C684" s="7"/>
      <c r="D684" s="7"/>
      <c r="E684" s="7"/>
      <c r="F684" s="7"/>
      <c r="G684" s="7"/>
      <c r="H684" s="7"/>
      <c r="I684" s="10"/>
      <c r="J684" s="10"/>
      <c r="K684" s="7"/>
      <c r="L684" s="7"/>
      <c r="M684" s="7"/>
      <c r="N684" s="7"/>
      <c r="O684" s="7"/>
      <c r="P684" s="10"/>
      <c r="Q684" s="10"/>
      <c r="R684" s="10"/>
      <c r="S684" s="7"/>
      <c r="T684" s="7"/>
      <c r="X684" s="7"/>
    </row>
    <row r="685" spans="1:27" ht="13.5" outlineLevel="3" x14ac:dyDescent="0.25">
      <c r="A685" s="168" t="s">
        <v>165</v>
      </c>
      <c r="B685" s="172">
        <v>4</v>
      </c>
      <c r="C685" s="211"/>
      <c r="D685" s="212" t="s">
        <v>241</v>
      </c>
      <c r="E685" s="212"/>
      <c r="F685" s="213" t="s">
        <v>166</v>
      </c>
      <c r="G685" s="212"/>
      <c r="H685" s="214"/>
      <c r="I685" s="215"/>
      <c r="J685" s="170">
        <f>SUBTOTAL(9,J686:J692)</f>
        <v>0</v>
      </c>
      <c r="K685" s="214"/>
      <c r="L685" s="171">
        <f>SUBTOTAL(9,L686:L692)</f>
        <v>0</v>
      </c>
      <c r="M685" s="214"/>
      <c r="N685" s="171">
        <f>SUBTOTAL(9,N686:N692)</f>
        <v>0</v>
      </c>
      <c r="O685" s="216"/>
      <c r="P685" s="170">
        <f>SUBTOTAL(9,P686:P692)</f>
        <v>0</v>
      </c>
      <c r="Q685" s="170">
        <f>SUBTOTAL(9,Q686:Q692)</f>
        <v>0</v>
      </c>
      <c r="R685" s="212"/>
      <c r="S685" s="212"/>
      <c r="T685" s="172">
        <f>SUBTOTAL(9,T686:T692)</f>
        <v>2</v>
      </c>
      <c r="U685" s="7"/>
      <c r="V685" s="10"/>
      <c r="W685" s="10"/>
      <c r="X685" s="112"/>
    </row>
    <row r="686" spans="1:27" outlineLevel="4" x14ac:dyDescent="0.2">
      <c r="A686" s="2" t="s">
        <v>41</v>
      </c>
      <c r="B686" s="217"/>
      <c r="C686" s="218">
        <v>148</v>
      </c>
      <c r="D686" s="219" t="s">
        <v>242</v>
      </c>
      <c r="E686" s="220" t="s">
        <v>693</v>
      </c>
      <c r="F686" s="221" t="s">
        <v>694</v>
      </c>
      <c r="G686" s="219" t="s">
        <v>303</v>
      </c>
      <c r="H686" s="222">
        <v>1</v>
      </c>
      <c r="I686" s="223"/>
      <c r="J686" s="224">
        <f>H686*I686</f>
        <v>0</v>
      </c>
      <c r="K686" s="222"/>
      <c r="L686" s="222">
        <f>H686*K686</f>
        <v>0</v>
      </c>
      <c r="M686" s="222"/>
      <c r="N686" s="222">
        <f>H686*M686</f>
        <v>0</v>
      </c>
      <c r="O686" s="224">
        <v>21</v>
      </c>
      <c r="P686" s="224">
        <f>J686*(O686/100)</f>
        <v>0</v>
      </c>
      <c r="Q686" s="224">
        <f>J686+P686</f>
        <v>0</v>
      </c>
      <c r="R686" s="220"/>
      <c r="S686" s="220" t="s">
        <v>246</v>
      </c>
      <c r="T686" s="225">
        <v>1</v>
      </c>
      <c r="U686" s="10"/>
      <c r="V686" s="10"/>
      <c r="W686" s="10"/>
      <c r="X686" s="112"/>
    </row>
    <row r="687" spans="1:27" outlineLevel="5" x14ac:dyDescent="0.2">
      <c r="A687" s="226" t="s">
        <v>37</v>
      </c>
      <c r="B687" s="227"/>
      <c r="C687" s="227"/>
      <c r="D687" s="228"/>
      <c r="E687" s="232" t="s">
        <v>0</v>
      </c>
      <c r="F687" s="253" t="s">
        <v>695</v>
      </c>
      <c r="G687" s="253"/>
      <c r="H687" s="254"/>
      <c r="I687" s="255"/>
      <c r="J687" s="256"/>
      <c r="K687" s="230"/>
      <c r="L687" s="230"/>
      <c r="M687" s="230"/>
      <c r="N687" s="230"/>
      <c r="O687" s="231"/>
      <c r="P687" s="231"/>
      <c r="Q687" s="231"/>
      <c r="R687" s="228"/>
      <c r="S687" s="228"/>
      <c r="T687" s="227"/>
      <c r="U687" s="7"/>
      <c r="V687" s="10"/>
      <c r="W687" s="10"/>
      <c r="X687" s="229" t="str">
        <f>F687</f>
        <v>Montáž speciálních svítidel se zapojením vodičů výstražného majáčku válcového s podstavcem</v>
      </c>
      <c r="Y687" s="8"/>
      <c r="AA687" s="11"/>
    </row>
    <row r="688" spans="1:27" ht="7.5" customHeight="1" outlineLevel="5" x14ac:dyDescent="0.2">
      <c r="A688" s="13"/>
      <c r="B688" s="123"/>
      <c r="C688" s="123"/>
      <c r="D688" s="112"/>
      <c r="E688" s="112"/>
      <c r="F688" s="113"/>
      <c r="G688" s="112"/>
      <c r="H688" s="118"/>
      <c r="I688" s="180"/>
      <c r="J688" s="116"/>
      <c r="K688" s="118"/>
      <c r="L688" s="118"/>
      <c r="M688" s="118"/>
      <c r="N688" s="118"/>
      <c r="O688" s="116"/>
      <c r="P688" s="116"/>
      <c r="Q688" s="116"/>
      <c r="R688" s="112"/>
      <c r="S688" s="112"/>
      <c r="T688" s="123"/>
      <c r="U688" s="10"/>
      <c r="X688" s="112"/>
    </row>
    <row r="689" spans="1:27" ht="24" outlineLevel="4" x14ac:dyDescent="0.2">
      <c r="A689" s="2" t="s">
        <v>41</v>
      </c>
      <c r="B689" s="217"/>
      <c r="C689" s="218">
        <v>149</v>
      </c>
      <c r="D689" s="219" t="s">
        <v>585</v>
      </c>
      <c r="E689" s="220" t="s">
        <v>696</v>
      </c>
      <c r="F689" s="221" t="s">
        <v>697</v>
      </c>
      <c r="G689" s="219" t="s">
        <v>592</v>
      </c>
      <c r="H689" s="222">
        <v>1</v>
      </c>
      <c r="I689" s="223"/>
      <c r="J689" s="224">
        <f>H689*I689</f>
        <v>0</v>
      </c>
      <c r="K689" s="222"/>
      <c r="L689" s="222">
        <f>H689*K689</f>
        <v>0</v>
      </c>
      <c r="M689" s="222"/>
      <c r="N689" s="222">
        <f>H689*M689</f>
        <v>0</v>
      </c>
      <c r="O689" s="224">
        <v>21</v>
      </c>
      <c r="P689" s="224">
        <f>J689*(O689/100)</f>
        <v>0</v>
      </c>
      <c r="Q689" s="224">
        <f>J689+P689</f>
        <v>0</v>
      </c>
      <c r="R689" s="220"/>
      <c r="S689" s="220" t="s">
        <v>356</v>
      </c>
      <c r="T689" s="225">
        <v>1</v>
      </c>
      <c r="U689" s="10"/>
      <c r="V689" s="10"/>
      <c r="W689" s="10"/>
      <c r="X689" s="112"/>
    </row>
    <row r="690" spans="1:27" outlineLevel="5" x14ac:dyDescent="0.2">
      <c r="A690" s="226" t="s">
        <v>37</v>
      </c>
      <c r="B690" s="227"/>
      <c r="C690" s="227"/>
      <c r="D690" s="228"/>
      <c r="E690" s="232" t="s">
        <v>0</v>
      </c>
      <c r="F690" s="253" t="s">
        <v>67</v>
      </c>
      <c r="G690" s="253"/>
      <c r="H690" s="254"/>
      <c r="I690" s="255"/>
      <c r="J690" s="256"/>
      <c r="K690" s="230"/>
      <c r="L690" s="230"/>
      <c r="M690" s="230"/>
      <c r="N690" s="230"/>
      <c r="O690" s="231"/>
      <c r="P690" s="231"/>
      <c r="Q690" s="231"/>
      <c r="R690" s="228"/>
      <c r="S690" s="228"/>
      <c r="T690" s="227"/>
      <c r="U690" s="7"/>
      <c r="V690" s="10"/>
      <c r="W690" s="10"/>
      <c r="X690" s="229" t="str">
        <f>F690</f>
        <v>---</v>
      </c>
      <c r="Y690" s="8"/>
      <c r="AA690" s="11"/>
    </row>
    <row r="691" spans="1:27" ht="7.5" customHeight="1" outlineLevel="5" x14ac:dyDescent="0.2">
      <c r="A691" s="13"/>
      <c r="B691" s="123"/>
      <c r="C691" s="123"/>
      <c r="D691" s="112"/>
      <c r="E691" s="112"/>
      <c r="F691" s="113"/>
      <c r="G691" s="112"/>
      <c r="H691" s="118"/>
      <c r="I691" s="180"/>
      <c r="J691" s="116"/>
      <c r="K691" s="118"/>
      <c r="L691" s="118"/>
      <c r="M691" s="118"/>
      <c r="N691" s="118"/>
      <c r="O691" s="116"/>
      <c r="P691" s="116"/>
      <c r="Q691" s="116"/>
      <c r="R691" s="112"/>
      <c r="S691" s="112"/>
      <c r="T691" s="123"/>
      <c r="U691" s="10"/>
      <c r="X691" s="112"/>
    </row>
    <row r="692" spans="1:27" outlineLevel="4" x14ac:dyDescent="0.2">
      <c r="B692" s="7"/>
      <c r="C692" s="7"/>
      <c r="D692" s="7"/>
      <c r="E692" s="7"/>
      <c r="F692" s="7"/>
      <c r="G692" s="7"/>
      <c r="H692" s="7"/>
      <c r="I692" s="10"/>
      <c r="J692" s="10"/>
      <c r="K692" s="7"/>
      <c r="L692" s="7"/>
      <c r="M692" s="7"/>
      <c r="N692" s="7"/>
      <c r="O692" s="7"/>
      <c r="P692" s="10"/>
      <c r="Q692" s="10"/>
      <c r="R692" s="10"/>
      <c r="S692" s="7"/>
      <c r="T692" s="7"/>
      <c r="X692" s="7"/>
    </row>
    <row r="693" spans="1:27" ht="13.5" outlineLevel="3" x14ac:dyDescent="0.25">
      <c r="A693" s="168" t="s">
        <v>167</v>
      </c>
      <c r="B693" s="172">
        <v>4</v>
      </c>
      <c r="C693" s="211"/>
      <c r="D693" s="212" t="s">
        <v>241</v>
      </c>
      <c r="E693" s="212"/>
      <c r="F693" s="213" t="s">
        <v>168</v>
      </c>
      <c r="G693" s="212"/>
      <c r="H693" s="214"/>
      <c r="I693" s="215"/>
      <c r="J693" s="170">
        <f>SUBTOTAL(9,J694:J742)</f>
        <v>0</v>
      </c>
      <c r="K693" s="214"/>
      <c r="L693" s="171">
        <f>SUBTOTAL(9,L694:L742)</f>
        <v>0</v>
      </c>
      <c r="M693" s="214"/>
      <c r="N693" s="171">
        <f>SUBTOTAL(9,N694:N742)</f>
        <v>0</v>
      </c>
      <c r="O693" s="216"/>
      <c r="P693" s="170">
        <f>SUBTOTAL(9,P694:P742)</f>
        <v>0</v>
      </c>
      <c r="Q693" s="170">
        <f>SUBTOTAL(9,Q694:Q742)</f>
        <v>0</v>
      </c>
      <c r="R693" s="212"/>
      <c r="S693" s="212"/>
      <c r="T693" s="172">
        <f>SUBTOTAL(9,T694:T742)</f>
        <v>16</v>
      </c>
      <c r="U693" s="7"/>
      <c r="V693" s="10"/>
      <c r="W693" s="10"/>
      <c r="X693" s="112"/>
    </row>
    <row r="694" spans="1:27" outlineLevel="4" x14ac:dyDescent="0.2">
      <c r="A694" s="2" t="s">
        <v>41</v>
      </c>
      <c r="B694" s="217"/>
      <c r="C694" s="218">
        <v>150</v>
      </c>
      <c r="D694" s="219" t="s">
        <v>242</v>
      </c>
      <c r="E694" s="220" t="s">
        <v>698</v>
      </c>
      <c r="F694" s="221" t="s">
        <v>699</v>
      </c>
      <c r="G694" s="219" t="s">
        <v>303</v>
      </c>
      <c r="H694" s="222">
        <v>1</v>
      </c>
      <c r="I694" s="223"/>
      <c r="J694" s="224">
        <f>H694*I694</f>
        <v>0</v>
      </c>
      <c r="K694" s="222"/>
      <c r="L694" s="222">
        <f>H694*K694</f>
        <v>0</v>
      </c>
      <c r="M694" s="222"/>
      <c r="N694" s="222">
        <f>H694*M694</f>
        <v>0</v>
      </c>
      <c r="O694" s="224">
        <v>21</v>
      </c>
      <c r="P694" s="224">
        <f>J694*(O694/100)</f>
        <v>0</v>
      </c>
      <c r="Q694" s="224">
        <f>J694+P694</f>
        <v>0</v>
      </c>
      <c r="R694" s="220"/>
      <c r="S694" s="220" t="s">
        <v>246</v>
      </c>
      <c r="T694" s="225">
        <v>1</v>
      </c>
      <c r="U694" s="10"/>
      <c r="V694" s="10"/>
      <c r="W694" s="10"/>
      <c r="X694" s="112"/>
    </row>
    <row r="695" spans="1:27" outlineLevel="5" x14ac:dyDescent="0.2">
      <c r="A695" s="226" t="s">
        <v>37</v>
      </c>
      <c r="B695" s="227"/>
      <c r="C695" s="227"/>
      <c r="D695" s="228"/>
      <c r="E695" s="232" t="s">
        <v>0</v>
      </c>
      <c r="F695" s="253" t="s">
        <v>700</v>
      </c>
      <c r="G695" s="253"/>
      <c r="H695" s="254"/>
      <c r="I695" s="255"/>
      <c r="J695" s="256"/>
      <c r="K695" s="230"/>
      <c r="L695" s="230"/>
      <c r="M695" s="230"/>
      <c r="N695" s="230"/>
      <c r="O695" s="231"/>
      <c r="P695" s="231"/>
      <c r="Q695" s="231"/>
      <c r="R695" s="228"/>
      <c r="S695" s="228"/>
      <c r="T695" s="227"/>
      <c r="U695" s="7"/>
      <c r="V695" s="10"/>
      <c r="W695" s="10"/>
      <c r="X695" s="229" t="str">
        <f>F695</f>
        <v>Montáž rozvaděčů litinových, hliníkových nebo plastových bez zapojení vodičů skříněk hmotnosti do 50 kg</v>
      </c>
      <c r="Y695" s="8"/>
      <c r="AA695" s="11"/>
    </row>
    <row r="696" spans="1:27" ht="7.5" customHeight="1" outlineLevel="5" x14ac:dyDescent="0.2">
      <c r="A696" s="13"/>
      <c r="B696" s="123"/>
      <c r="C696" s="123"/>
      <c r="D696" s="112"/>
      <c r="E696" s="112"/>
      <c r="F696" s="113"/>
      <c r="G696" s="112"/>
      <c r="H696" s="118"/>
      <c r="I696" s="180"/>
      <c r="J696" s="116"/>
      <c r="K696" s="118"/>
      <c r="L696" s="118"/>
      <c r="M696" s="118"/>
      <c r="N696" s="118"/>
      <c r="O696" s="116"/>
      <c r="P696" s="116"/>
      <c r="Q696" s="116"/>
      <c r="R696" s="112"/>
      <c r="S696" s="112"/>
      <c r="T696" s="123"/>
      <c r="U696" s="10"/>
      <c r="X696" s="112"/>
    </row>
    <row r="697" spans="1:27" outlineLevel="4" x14ac:dyDescent="0.2">
      <c r="A697" s="2" t="s">
        <v>41</v>
      </c>
      <c r="B697" s="217"/>
      <c r="C697" s="218">
        <v>151</v>
      </c>
      <c r="D697" s="219" t="s">
        <v>672</v>
      </c>
      <c r="E697" s="220" t="s">
        <v>673</v>
      </c>
      <c r="F697" s="221" t="s">
        <v>674</v>
      </c>
      <c r="G697" s="219" t="s">
        <v>668</v>
      </c>
      <c r="H697" s="222">
        <v>12</v>
      </c>
      <c r="I697" s="223"/>
      <c r="J697" s="224">
        <f>H697*I697</f>
        <v>0</v>
      </c>
      <c r="K697" s="222"/>
      <c r="L697" s="222">
        <f>H697*K697</f>
        <v>0</v>
      </c>
      <c r="M697" s="222"/>
      <c r="N697" s="222">
        <f>H697*M697</f>
        <v>0</v>
      </c>
      <c r="O697" s="224">
        <v>21</v>
      </c>
      <c r="P697" s="224">
        <f>J697*(O697/100)</f>
        <v>0</v>
      </c>
      <c r="Q697" s="224">
        <f>J697+P697</f>
        <v>0</v>
      </c>
      <c r="R697" s="220"/>
      <c r="S697" s="220" t="s">
        <v>246</v>
      </c>
      <c r="T697" s="225">
        <v>1</v>
      </c>
      <c r="U697" s="10"/>
      <c r="V697" s="10"/>
      <c r="W697" s="10"/>
      <c r="X697" s="112"/>
    </row>
    <row r="698" spans="1:27" outlineLevel="5" x14ac:dyDescent="0.2">
      <c r="A698" s="226" t="s">
        <v>37</v>
      </c>
      <c r="B698" s="227"/>
      <c r="C698" s="227"/>
      <c r="D698" s="228"/>
      <c r="E698" s="232" t="s">
        <v>0</v>
      </c>
      <c r="F698" s="253" t="s">
        <v>675</v>
      </c>
      <c r="G698" s="253"/>
      <c r="H698" s="254"/>
      <c r="I698" s="255"/>
      <c r="J698" s="256"/>
      <c r="K698" s="230"/>
      <c r="L698" s="230"/>
      <c r="M698" s="230"/>
      <c r="N698" s="230"/>
      <c r="O698" s="231"/>
      <c r="P698" s="231"/>
      <c r="Q698" s="231"/>
      <c r="R698" s="228"/>
      <c r="S698" s="228"/>
      <c r="T698" s="227"/>
      <c r="U698" s="7"/>
      <c r="V698" s="10"/>
      <c r="W698" s="10"/>
      <c r="X698" s="229" t="str">
        <f>F698</f>
        <v>Hodinové zúčtovací sazby montáží technologických zařízení na stavebních objektech montér měřících zařízení odborný</v>
      </c>
      <c r="Y698" s="8"/>
      <c r="AA698" s="11"/>
    </row>
    <row r="699" spans="1:27" ht="7.5" customHeight="1" outlineLevel="5" x14ac:dyDescent="0.2">
      <c r="A699" s="13"/>
      <c r="B699" s="123"/>
      <c r="C699" s="123"/>
      <c r="D699" s="112"/>
      <c r="E699" s="112"/>
      <c r="F699" s="113"/>
      <c r="G699" s="112"/>
      <c r="H699" s="118"/>
      <c r="I699" s="180"/>
      <c r="J699" s="116"/>
      <c r="K699" s="118"/>
      <c r="L699" s="118"/>
      <c r="M699" s="118"/>
      <c r="N699" s="118"/>
      <c r="O699" s="116"/>
      <c r="P699" s="116"/>
      <c r="Q699" s="116"/>
      <c r="R699" s="112"/>
      <c r="S699" s="112"/>
      <c r="T699" s="123"/>
      <c r="U699" s="10"/>
      <c r="X699" s="112"/>
    </row>
    <row r="700" spans="1:27" ht="24" outlineLevel="4" x14ac:dyDescent="0.2">
      <c r="A700" s="2" t="s">
        <v>41</v>
      </c>
      <c r="B700" s="217"/>
      <c r="C700" s="218">
        <v>152</v>
      </c>
      <c r="D700" s="219" t="s">
        <v>585</v>
      </c>
      <c r="E700" s="220" t="s">
        <v>701</v>
      </c>
      <c r="F700" s="221" t="s">
        <v>702</v>
      </c>
      <c r="G700" s="219" t="s">
        <v>685</v>
      </c>
      <c r="H700" s="222">
        <v>1</v>
      </c>
      <c r="I700" s="223"/>
      <c r="J700" s="224">
        <f>H700*I700</f>
        <v>0</v>
      </c>
      <c r="K700" s="222"/>
      <c r="L700" s="222">
        <f>H700*K700</f>
        <v>0</v>
      </c>
      <c r="M700" s="222"/>
      <c r="N700" s="222">
        <f>H700*M700</f>
        <v>0</v>
      </c>
      <c r="O700" s="224">
        <v>21</v>
      </c>
      <c r="P700" s="224">
        <f>J700*(O700/100)</f>
        <v>0</v>
      </c>
      <c r="Q700" s="224">
        <f>J700+P700</f>
        <v>0</v>
      </c>
      <c r="R700" s="220"/>
      <c r="S700" s="220" t="s">
        <v>356</v>
      </c>
      <c r="T700" s="225">
        <v>1</v>
      </c>
      <c r="U700" s="10"/>
      <c r="V700" s="10"/>
      <c r="W700" s="10"/>
      <c r="X700" s="112"/>
    </row>
    <row r="701" spans="1:27" outlineLevel="5" x14ac:dyDescent="0.2">
      <c r="A701" s="226" t="s">
        <v>37</v>
      </c>
      <c r="B701" s="227"/>
      <c r="C701" s="227"/>
      <c r="D701" s="228"/>
      <c r="E701" s="232" t="s">
        <v>0</v>
      </c>
      <c r="F701" s="253" t="s">
        <v>67</v>
      </c>
      <c r="G701" s="253"/>
      <c r="H701" s="254"/>
      <c r="I701" s="255"/>
      <c r="J701" s="256"/>
      <c r="K701" s="230"/>
      <c r="L701" s="230"/>
      <c r="M701" s="230"/>
      <c r="N701" s="230"/>
      <c r="O701" s="231"/>
      <c r="P701" s="231"/>
      <c r="Q701" s="231"/>
      <c r="R701" s="228"/>
      <c r="S701" s="228"/>
      <c r="T701" s="227"/>
      <c r="U701" s="7"/>
      <c r="V701" s="10"/>
      <c r="W701" s="10"/>
      <c r="X701" s="229" t="str">
        <f>F701</f>
        <v>---</v>
      </c>
      <c r="Y701" s="8"/>
      <c r="AA701" s="11"/>
    </row>
    <row r="702" spans="1:27" ht="7.5" customHeight="1" outlineLevel="5" x14ac:dyDescent="0.2">
      <c r="A702" s="13"/>
      <c r="B702" s="123"/>
      <c r="C702" s="123"/>
      <c r="D702" s="112"/>
      <c r="E702" s="112"/>
      <c r="F702" s="113"/>
      <c r="G702" s="112"/>
      <c r="H702" s="118"/>
      <c r="I702" s="180"/>
      <c r="J702" s="116"/>
      <c r="K702" s="118"/>
      <c r="L702" s="118"/>
      <c r="M702" s="118"/>
      <c r="N702" s="118"/>
      <c r="O702" s="116"/>
      <c r="P702" s="116"/>
      <c r="Q702" s="116"/>
      <c r="R702" s="112"/>
      <c r="S702" s="112"/>
      <c r="T702" s="123"/>
      <c r="U702" s="10"/>
      <c r="X702" s="112"/>
    </row>
    <row r="703" spans="1:27" outlineLevel="4" x14ac:dyDescent="0.2">
      <c r="A703" s="2" t="s">
        <v>41</v>
      </c>
      <c r="B703" s="217"/>
      <c r="C703" s="218">
        <v>153</v>
      </c>
      <c r="D703" s="219" t="s">
        <v>585</v>
      </c>
      <c r="E703" s="220" t="s">
        <v>703</v>
      </c>
      <c r="F703" s="221" t="s">
        <v>704</v>
      </c>
      <c r="G703" s="219" t="s">
        <v>592</v>
      </c>
      <c r="H703" s="222">
        <v>1</v>
      </c>
      <c r="I703" s="223"/>
      <c r="J703" s="224">
        <f>H703*I703</f>
        <v>0</v>
      </c>
      <c r="K703" s="222"/>
      <c r="L703" s="222">
        <f>H703*K703</f>
        <v>0</v>
      </c>
      <c r="M703" s="222"/>
      <c r="N703" s="222">
        <f>H703*M703</f>
        <v>0</v>
      </c>
      <c r="O703" s="224">
        <v>21</v>
      </c>
      <c r="P703" s="224">
        <f>J703*(O703/100)</f>
        <v>0</v>
      </c>
      <c r="Q703" s="224">
        <f>J703+P703</f>
        <v>0</v>
      </c>
      <c r="R703" s="220"/>
      <c r="S703" s="220" t="s">
        <v>356</v>
      </c>
      <c r="T703" s="225">
        <v>1</v>
      </c>
      <c r="U703" s="10"/>
      <c r="V703" s="10"/>
      <c r="W703" s="10"/>
      <c r="X703" s="112"/>
    </row>
    <row r="704" spans="1:27" outlineLevel="5" x14ac:dyDescent="0.2">
      <c r="A704" s="226" t="s">
        <v>37</v>
      </c>
      <c r="B704" s="227"/>
      <c r="C704" s="227"/>
      <c r="D704" s="228"/>
      <c r="E704" s="232" t="s">
        <v>0</v>
      </c>
      <c r="F704" s="253" t="s">
        <v>67</v>
      </c>
      <c r="G704" s="253"/>
      <c r="H704" s="254"/>
      <c r="I704" s="255"/>
      <c r="J704" s="256"/>
      <c r="K704" s="230"/>
      <c r="L704" s="230"/>
      <c r="M704" s="230"/>
      <c r="N704" s="230"/>
      <c r="O704" s="231"/>
      <c r="P704" s="231"/>
      <c r="Q704" s="231"/>
      <c r="R704" s="228"/>
      <c r="S704" s="228"/>
      <c r="T704" s="227"/>
      <c r="U704" s="7"/>
      <c r="V704" s="10"/>
      <c r="W704" s="10"/>
      <c r="X704" s="229" t="str">
        <f>F704</f>
        <v>---</v>
      </c>
      <c r="Y704" s="8"/>
      <c r="AA704" s="11"/>
    </row>
    <row r="705" spans="1:27" ht="7.5" customHeight="1" outlineLevel="5" x14ac:dyDescent="0.2">
      <c r="A705" s="13"/>
      <c r="B705" s="123"/>
      <c r="C705" s="123"/>
      <c r="D705" s="112"/>
      <c r="E705" s="112"/>
      <c r="F705" s="113"/>
      <c r="G705" s="112"/>
      <c r="H705" s="118"/>
      <c r="I705" s="180"/>
      <c r="J705" s="116"/>
      <c r="K705" s="118"/>
      <c r="L705" s="118"/>
      <c r="M705" s="118"/>
      <c r="N705" s="118"/>
      <c r="O705" s="116"/>
      <c r="P705" s="116"/>
      <c r="Q705" s="116"/>
      <c r="R705" s="112"/>
      <c r="S705" s="112"/>
      <c r="T705" s="123"/>
      <c r="U705" s="10"/>
      <c r="X705" s="112"/>
    </row>
    <row r="706" spans="1:27" outlineLevel="4" x14ac:dyDescent="0.2">
      <c r="A706" s="2" t="s">
        <v>41</v>
      </c>
      <c r="B706" s="217"/>
      <c r="C706" s="218">
        <v>154</v>
      </c>
      <c r="D706" s="219" t="s">
        <v>585</v>
      </c>
      <c r="E706" s="220" t="s">
        <v>705</v>
      </c>
      <c r="F706" s="221" t="s">
        <v>706</v>
      </c>
      <c r="G706" s="219" t="s">
        <v>592</v>
      </c>
      <c r="H706" s="222">
        <v>1</v>
      </c>
      <c r="I706" s="223"/>
      <c r="J706" s="224">
        <f>H706*I706</f>
        <v>0</v>
      </c>
      <c r="K706" s="222"/>
      <c r="L706" s="222">
        <f>H706*K706</f>
        <v>0</v>
      </c>
      <c r="M706" s="222"/>
      <c r="N706" s="222">
        <f>H706*M706</f>
        <v>0</v>
      </c>
      <c r="O706" s="224">
        <v>21</v>
      </c>
      <c r="P706" s="224">
        <f>J706*(O706/100)</f>
        <v>0</v>
      </c>
      <c r="Q706" s="224">
        <f>J706+P706</f>
        <v>0</v>
      </c>
      <c r="R706" s="220"/>
      <c r="S706" s="220" t="s">
        <v>356</v>
      </c>
      <c r="T706" s="225">
        <v>1</v>
      </c>
      <c r="U706" s="10"/>
      <c r="V706" s="10"/>
      <c r="W706" s="10"/>
      <c r="X706" s="112"/>
    </row>
    <row r="707" spans="1:27" outlineLevel="5" x14ac:dyDescent="0.2">
      <c r="A707" s="226" t="s">
        <v>37</v>
      </c>
      <c r="B707" s="227"/>
      <c r="C707" s="227"/>
      <c r="D707" s="228"/>
      <c r="E707" s="232" t="s">
        <v>0</v>
      </c>
      <c r="F707" s="253" t="s">
        <v>67</v>
      </c>
      <c r="G707" s="253"/>
      <c r="H707" s="254"/>
      <c r="I707" s="255"/>
      <c r="J707" s="256"/>
      <c r="K707" s="230"/>
      <c r="L707" s="230"/>
      <c r="M707" s="230"/>
      <c r="N707" s="230"/>
      <c r="O707" s="231"/>
      <c r="P707" s="231"/>
      <c r="Q707" s="231"/>
      <c r="R707" s="228"/>
      <c r="S707" s="228"/>
      <c r="T707" s="227"/>
      <c r="U707" s="7"/>
      <c r="V707" s="10"/>
      <c r="W707" s="10"/>
      <c r="X707" s="229" t="str">
        <f>F707</f>
        <v>---</v>
      </c>
      <c r="Y707" s="8"/>
      <c r="AA707" s="11"/>
    </row>
    <row r="708" spans="1:27" ht="7.5" customHeight="1" outlineLevel="5" x14ac:dyDescent="0.2">
      <c r="A708" s="13"/>
      <c r="B708" s="123"/>
      <c r="C708" s="123"/>
      <c r="D708" s="112"/>
      <c r="E708" s="112"/>
      <c r="F708" s="113"/>
      <c r="G708" s="112"/>
      <c r="H708" s="118"/>
      <c r="I708" s="180"/>
      <c r="J708" s="116"/>
      <c r="K708" s="118"/>
      <c r="L708" s="118"/>
      <c r="M708" s="118"/>
      <c r="N708" s="118"/>
      <c r="O708" s="116"/>
      <c r="P708" s="116"/>
      <c r="Q708" s="116"/>
      <c r="R708" s="112"/>
      <c r="S708" s="112"/>
      <c r="T708" s="123"/>
      <c r="U708" s="10"/>
      <c r="X708" s="112"/>
    </row>
    <row r="709" spans="1:27" outlineLevel="4" x14ac:dyDescent="0.2">
      <c r="A709" s="2" t="s">
        <v>41</v>
      </c>
      <c r="B709" s="217"/>
      <c r="C709" s="218">
        <v>155</v>
      </c>
      <c r="D709" s="219" t="s">
        <v>585</v>
      </c>
      <c r="E709" s="220" t="s">
        <v>707</v>
      </c>
      <c r="F709" s="221" t="s">
        <v>708</v>
      </c>
      <c r="G709" s="219" t="s">
        <v>592</v>
      </c>
      <c r="H709" s="222">
        <v>4</v>
      </c>
      <c r="I709" s="223"/>
      <c r="J709" s="224">
        <f>H709*I709</f>
        <v>0</v>
      </c>
      <c r="K709" s="222"/>
      <c r="L709" s="222">
        <f>H709*K709</f>
        <v>0</v>
      </c>
      <c r="M709" s="222"/>
      <c r="N709" s="222">
        <f>H709*M709</f>
        <v>0</v>
      </c>
      <c r="O709" s="224">
        <v>21</v>
      </c>
      <c r="P709" s="224">
        <f>J709*(O709/100)</f>
        <v>0</v>
      </c>
      <c r="Q709" s="224">
        <f>J709+P709</f>
        <v>0</v>
      </c>
      <c r="R709" s="220"/>
      <c r="S709" s="220" t="s">
        <v>356</v>
      </c>
      <c r="T709" s="225">
        <v>1</v>
      </c>
      <c r="U709" s="10"/>
      <c r="V709" s="10"/>
      <c r="W709" s="10"/>
      <c r="X709" s="112"/>
    </row>
    <row r="710" spans="1:27" outlineLevel="5" x14ac:dyDescent="0.2">
      <c r="A710" s="226" t="s">
        <v>37</v>
      </c>
      <c r="B710" s="227"/>
      <c r="C710" s="227"/>
      <c r="D710" s="228"/>
      <c r="E710" s="232" t="s">
        <v>0</v>
      </c>
      <c r="F710" s="253" t="s">
        <v>67</v>
      </c>
      <c r="G710" s="253"/>
      <c r="H710" s="254"/>
      <c r="I710" s="255"/>
      <c r="J710" s="256"/>
      <c r="K710" s="230"/>
      <c r="L710" s="230"/>
      <c r="M710" s="230"/>
      <c r="N710" s="230"/>
      <c r="O710" s="231"/>
      <c r="P710" s="231"/>
      <c r="Q710" s="231"/>
      <c r="R710" s="228"/>
      <c r="S710" s="228"/>
      <c r="T710" s="227"/>
      <c r="U710" s="7"/>
      <c r="V710" s="10"/>
      <c r="W710" s="10"/>
      <c r="X710" s="229" t="str">
        <f>F710</f>
        <v>---</v>
      </c>
      <c r="Y710" s="8"/>
      <c r="AA710" s="11"/>
    </row>
    <row r="711" spans="1:27" ht="7.5" customHeight="1" outlineLevel="5" x14ac:dyDescent="0.2">
      <c r="A711" s="13"/>
      <c r="B711" s="123"/>
      <c r="C711" s="123"/>
      <c r="D711" s="112"/>
      <c r="E711" s="112"/>
      <c r="F711" s="113"/>
      <c r="G711" s="112"/>
      <c r="H711" s="118"/>
      <c r="I711" s="180"/>
      <c r="J711" s="116"/>
      <c r="K711" s="118"/>
      <c r="L711" s="118"/>
      <c r="M711" s="118"/>
      <c r="N711" s="118"/>
      <c r="O711" s="116"/>
      <c r="P711" s="116"/>
      <c r="Q711" s="116"/>
      <c r="R711" s="112"/>
      <c r="S711" s="112"/>
      <c r="T711" s="123"/>
      <c r="U711" s="10"/>
      <c r="X711" s="112"/>
    </row>
    <row r="712" spans="1:27" outlineLevel="4" x14ac:dyDescent="0.2">
      <c r="A712" s="2" t="s">
        <v>41</v>
      </c>
      <c r="B712" s="217"/>
      <c r="C712" s="218">
        <v>156</v>
      </c>
      <c r="D712" s="219" t="s">
        <v>585</v>
      </c>
      <c r="E712" s="220" t="s">
        <v>709</v>
      </c>
      <c r="F712" s="221" t="s">
        <v>710</v>
      </c>
      <c r="G712" s="219" t="s">
        <v>592</v>
      </c>
      <c r="H712" s="222">
        <v>1</v>
      </c>
      <c r="I712" s="223"/>
      <c r="J712" s="224">
        <f>H712*I712</f>
        <v>0</v>
      </c>
      <c r="K712" s="222"/>
      <c r="L712" s="222">
        <f>H712*K712</f>
        <v>0</v>
      </c>
      <c r="M712" s="222"/>
      <c r="N712" s="222">
        <f>H712*M712</f>
        <v>0</v>
      </c>
      <c r="O712" s="224">
        <v>21</v>
      </c>
      <c r="P712" s="224">
        <f>J712*(O712/100)</f>
        <v>0</v>
      </c>
      <c r="Q712" s="224">
        <f>J712+P712</f>
        <v>0</v>
      </c>
      <c r="R712" s="220"/>
      <c r="S712" s="220" t="s">
        <v>356</v>
      </c>
      <c r="T712" s="225">
        <v>1</v>
      </c>
      <c r="U712" s="10"/>
      <c r="V712" s="10"/>
      <c r="W712" s="10"/>
      <c r="X712" s="112"/>
    </row>
    <row r="713" spans="1:27" outlineLevel="5" x14ac:dyDescent="0.2">
      <c r="A713" s="226" t="s">
        <v>37</v>
      </c>
      <c r="B713" s="227"/>
      <c r="C713" s="227"/>
      <c r="D713" s="228"/>
      <c r="E713" s="232" t="s">
        <v>0</v>
      </c>
      <c r="F713" s="253" t="s">
        <v>67</v>
      </c>
      <c r="G713" s="253"/>
      <c r="H713" s="254"/>
      <c r="I713" s="255"/>
      <c r="J713" s="256"/>
      <c r="K713" s="230"/>
      <c r="L713" s="230"/>
      <c r="M713" s="230"/>
      <c r="N713" s="230"/>
      <c r="O713" s="231"/>
      <c r="P713" s="231"/>
      <c r="Q713" s="231"/>
      <c r="R713" s="228"/>
      <c r="S713" s="228"/>
      <c r="T713" s="227"/>
      <c r="U713" s="7"/>
      <c r="V713" s="10"/>
      <c r="W713" s="10"/>
      <c r="X713" s="229" t="str">
        <f>F713</f>
        <v>---</v>
      </c>
      <c r="Y713" s="8"/>
      <c r="AA713" s="11"/>
    </row>
    <row r="714" spans="1:27" ht="7.5" customHeight="1" outlineLevel="5" x14ac:dyDescent="0.2">
      <c r="A714" s="13"/>
      <c r="B714" s="123"/>
      <c r="C714" s="123"/>
      <c r="D714" s="112"/>
      <c r="E714" s="112"/>
      <c r="F714" s="113"/>
      <c r="G714" s="112"/>
      <c r="H714" s="118"/>
      <c r="I714" s="180"/>
      <c r="J714" s="116"/>
      <c r="K714" s="118"/>
      <c r="L714" s="118"/>
      <c r="M714" s="118"/>
      <c r="N714" s="118"/>
      <c r="O714" s="116"/>
      <c r="P714" s="116"/>
      <c r="Q714" s="116"/>
      <c r="R714" s="112"/>
      <c r="S714" s="112"/>
      <c r="T714" s="123"/>
      <c r="U714" s="10"/>
      <c r="X714" s="112"/>
    </row>
    <row r="715" spans="1:27" outlineLevel="4" x14ac:dyDescent="0.2">
      <c r="A715" s="2" t="s">
        <v>41</v>
      </c>
      <c r="B715" s="217"/>
      <c r="C715" s="218">
        <v>157</v>
      </c>
      <c r="D715" s="219" t="s">
        <v>585</v>
      </c>
      <c r="E715" s="220" t="s">
        <v>711</v>
      </c>
      <c r="F715" s="221" t="s">
        <v>712</v>
      </c>
      <c r="G715" s="219" t="s">
        <v>592</v>
      </c>
      <c r="H715" s="222">
        <v>1</v>
      </c>
      <c r="I715" s="223"/>
      <c r="J715" s="224">
        <f>H715*I715</f>
        <v>0</v>
      </c>
      <c r="K715" s="222"/>
      <c r="L715" s="222">
        <f>H715*K715</f>
        <v>0</v>
      </c>
      <c r="M715" s="222"/>
      <c r="N715" s="222">
        <f>H715*M715</f>
        <v>0</v>
      </c>
      <c r="O715" s="224">
        <v>21</v>
      </c>
      <c r="P715" s="224">
        <f>J715*(O715/100)</f>
        <v>0</v>
      </c>
      <c r="Q715" s="224">
        <f>J715+P715</f>
        <v>0</v>
      </c>
      <c r="R715" s="220"/>
      <c r="S715" s="220" t="s">
        <v>356</v>
      </c>
      <c r="T715" s="225">
        <v>1</v>
      </c>
      <c r="U715" s="10"/>
      <c r="V715" s="10"/>
      <c r="W715" s="10"/>
      <c r="X715" s="112"/>
    </row>
    <row r="716" spans="1:27" outlineLevel="5" x14ac:dyDescent="0.2">
      <c r="A716" s="226" t="s">
        <v>37</v>
      </c>
      <c r="B716" s="227"/>
      <c r="C716" s="227"/>
      <c r="D716" s="228"/>
      <c r="E716" s="232" t="s">
        <v>0</v>
      </c>
      <c r="F716" s="253" t="s">
        <v>67</v>
      </c>
      <c r="G716" s="253"/>
      <c r="H716" s="254"/>
      <c r="I716" s="255"/>
      <c r="J716" s="256"/>
      <c r="K716" s="230"/>
      <c r="L716" s="230"/>
      <c r="M716" s="230"/>
      <c r="N716" s="230"/>
      <c r="O716" s="231"/>
      <c r="P716" s="231"/>
      <c r="Q716" s="231"/>
      <c r="R716" s="228"/>
      <c r="S716" s="228"/>
      <c r="T716" s="227"/>
      <c r="U716" s="7"/>
      <c r="V716" s="10"/>
      <c r="W716" s="10"/>
      <c r="X716" s="229" t="str">
        <f>F716</f>
        <v>---</v>
      </c>
      <c r="Y716" s="8"/>
      <c r="AA716" s="11"/>
    </row>
    <row r="717" spans="1:27" ht="7.5" customHeight="1" outlineLevel="5" x14ac:dyDescent="0.2">
      <c r="A717" s="13"/>
      <c r="B717" s="123"/>
      <c r="C717" s="123"/>
      <c r="D717" s="112"/>
      <c r="E717" s="112"/>
      <c r="F717" s="113"/>
      <c r="G717" s="112"/>
      <c r="H717" s="118"/>
      <c r="I717" s="180"/>
      <c r="J717" s="116"/>
      <c r="K717" s="118"/>
      <c r="L717" s="118"/>
      <c r="M717" s="118"/>
      <c r="N717" s="118"/>
      <c r="O717" s="116"/>
      <c r="P717" s="116"/>
      <c r="Q717" s="116"/>
      <c r="R717" s="112"/>
      <c r="S717" s="112"/>
      <c r="T717" s="123"/>
      <c r="U717" s="10"/>
      <c r="X717" s="112"/>
    </row>
    <row r="718" spans="1:27" outlineLevel="4" x14ac:dyDescent="0.2">
      <c r="A718" s="2" t="s">
        <v>41</v>
      </c>
      <c r="B718" s="217"/>
      <c r="C718" s="218">
        <v>158</v>
      </c>
      <c r="D718" s="219" t="s">
        <v>585</v>
      </c>
      <c r="E718" s="220" t="s">
        <v>713</v>
      </c>
      <c r="F718" s="221" t="s">
        <v>714</v>
      </c>
      <c r="G718" s="219" t="s">
        <v>592</v>
      </c>
      <c r="H718" s="222">
        <v>1</v>
      </c>
      <c r="I718" s="223"/>
      <c r="J718" s="224">
        <f>H718*I718</f>
        <v>0</v>
      </c>
      <c r="K718" s="222"/>
      <c r="L718" s="222">
        <f>H718*K718</f>
        <v>0</v>
      </c>
      <c r="M718" s="222"/>
      <c r="N718" s="222">
        <f>H718*M718</f>
        <v>0</v>
      </c>
      <c r="O718" s="224">
        <v>21</v>
      </c>
      <c r="P718" s="224">
        <f>J718*(O718/100)</f>
        <v>0</v>
      </c>
      <c r="Q718" s="224">
        <f>J718+P718</f>
        <v>0</v>
      </c>
      <c r="R718" s="220"/>
      <c r="S718" s="220" t="s">
        <v>356</v>
      </c>
      <c r="T718" s="225">
        <v>1</v>
      </c>
      <c r="U718" s="10"/>
      <c r="V718" s="10"/>
      <c r="W718" s="10"/>
      <c r="X718" s="112"/>
    </row>
    <row r="719" spans="1:27" outlineLevel="5" x14ac:dyDescent="0.2">
      <c r="A719" s="226" t="s">
        <v>37</v>
      </c>
      <c r="B719" s="227"/>
      <c r="C719" s="227"/>
      <c r="D719" s="228"/>
      <c r="E719" s="232" t="s">
        <v>0</v>
      </c>
      <c r="F719" s="253" t="s">
        <v>67</v>
      </c>
      <c r="G719" s="253"/>
      <c r="H719" s="254"/>
      <c r="I719" s="255"/>
      <c r="J719" s="256"/>
      <c r="K719" s="230"/>
      <c r="L719" s="230"/>
      <c r="M719" s="230"/>
      <c r="N719" s="230"/>
      <c r="O719" s="231"/>
      <c r="P719" s="231"/>
      <c r="Q719" s="231"/>
      <c r="R719" s="228"/>
      <c r="S719" s="228"/>
      <c r="T719" s="227"/>
      <c r="U719" s="7"/>
      <c r="V719" s="10"/>
      <c r="W719" s="10"/>
      <c r="X719" s="229" t="str">
        <f>F719</f>
        <v>---</v>
      </c>
      <c r="Y719" s="8"/>
      <c r="AA719" s="11"/>
    </row>
    <row r="720" spans="1:27" ht="7.5" customHeight="1" outlineLevel="5" x14ac:dyDescent="0.2">
      <c r="A720" s="13"/>
      <c r="B720" s="123"/>
      <c r="C720" s="123"/>
      <c r="D720" s="112"/>
      <c r="E720" s="112"/>
      <c r="F720" s="113"/>
      <c r="G720" s="112"/>
      <c r="H720" s="118"/>
      <c r="I720" s="180"/>
      <c r="J720" s="116"/>
      <c r="K720" s="118"/>
      <c r="L720" s="118"/>
      <c r="M720" s="118"/>
      <c r="N720" s="118"/>
      <c r="O720" s="116"/>
      <c r="P720" s="116"/>
      <c r="Q720" s="116"/>
      <c r="R720" s="112"/>
      <c r="S720" s="112"/>
      <c r="T720" s="123"/>
      <c r="U720" s="10"/>
      <c r="X720" s="112"/>
    </row>
    <row r="721" spans="1:27" outlineLevel="4" x14ac:dyDescent="0.2">
      <c r="A721" s="2" t="s">
        <v>41</v>
      </c>
      <c r="B721" s="217"/>
      <c r="C721" s="218">
        <v>159</v>
      </c>
      <c r="D721" s="219" t="s">
        <v>585</v>
      </c>
      <c r="E721" s="220" t="s">
        <v>715</v>
      </c>
      <c r="F721" s="221" t="s">
        <v>716</v>
      </c>
      <c r="G721" s="219" t="s">
        <v>592</v>
      </c>
      <c r="H721" s="222">
        <v>1</v>
      </c>
      <c r="I721" s="223"/>
      <c r="J721" s="224">
        <f>H721*I721</f>
        <v>0</v>
      </c>
      <c r="K721" s="222"/>
      <c r="L721" s="222">
        <f>H721*K721</f>
        <v>0</v>
      </c>
      <c r="M721" s="222"/>
      <c r="N721" s="222">
        <f>H721*M721</f>
        <v>0</v>
      </c>
      <c r="O721" s="224">
        <v>21</v>
      </c>
      <c r="P721" s="224">
        <f>J721*(O721/100)</f>
        <v>0</v>
      </c>
      <c r="Q721" s="224">
        <f>J721+P721</f>
        <v>0</v>
      </c>
      <c r="R721" s="220"/>
      <c r="S721" s="220" t="s">
        <v>356</v>
      </c>
      <c r="T721" s="225">
        <v>1</v>
      </c>
      <c r="U721" s="10"/>
      <c r="V721" s="10"/>
      <c r="W721" s="10"/>
      <c r="X721" s="112"/>
    </row>
    <row r="722" spans="1:27" outlineLevel="5" x14ac:dyDescent="0.2">
      <c r="A722" s="226" t="s">
        <v>37</v>
      </c>
      <c r="B722" s="227"/>
      <c r="C722" s="227"/>
      <c r="D722" s="228"/>
      <c r="E722" s="232" t="s">
        <v>0</v>
      </c>
      <c r="F722" s="253" t="s">
        <v>67</v>
      </c>
      <c r="G722" s="253"/>
      <c r="H722" s="254"/>
      <c r="I722" s="255"/>
      <c r="J722" s="256"/>
      <c r="K722" s="230"/>
      <c r="L722" s="230"/>
      <c r="M722" s="230"/>
      <c r="N722" s="230"/>
      <c r="O722" s="231"/>
      <c r="P722" s="231"/>
      <c r="Q722" s="231"/>
      <c r="R722" s="228"/>
      <c r="S722" s="228"/>
      <c r="T722" s="227"/>
      <c r="U722" s="7"/>
      <c r="V722" s="10"/>
      <c r="W722" s="10"/>
      <c r="X722" s="229" t="str">
        <f>F722</f>
        <v>---</v>
      </c>
      <c r="Y722" s="8"/>
      <c r="AA722" s="11"/>
    </row>
    <row r="723" spans="1:27" ht="7.5" customHeight="1" outlineLevel="5" x14ac:dyDescent="0.2">
      <c r="A723" s="13"/>
      <c r="B723" s="123"/>
      <c r="C723" s="123"/>
      <c r="D723" s="112"/>
      <c r="E723" s="112"/>
      <c r="F723" s="113"/>
      <c r="G723" s="112"/>
      <c r="H723" s="118"/>
      <c r="I723" s="180"/>
      <c r="J723" s="116"/>
      <c r="K723" s="118"/>
      <c r="L723" s="118"/>
      <c r="M723" s="118"/>
      <c r="N723" s="118"/>
      <c r="O723" s="116"/>
      <c r="P723" s="116"/>
      <c r="Q723" s="116"/>
      <c r="R723" s="112"/>
      <c r="S723" s="112"/>
      <c r="T723" s="123"/>
      <c r="U723" s="10"/>
      <c r="X723" s="112"/>
    </row>
    <row r="724" spans="1:27" ht="24" outlineLevel="4" x14ac:dyDescent="0.2">
      <c r="A724" s="2" t="s">
        <v>41</v>
      </c>
      <c r="B724" s="217"/>
      <c r="C724" s="218">
        <v>160</v>
      </c>
      <c r="D724" s="219" t="s">
        <v>585</v>
      </c>
      <c r="E724" s="220" t="s">
        <v>717</v>
      </c>
      <c r="F724" s="221" t="s">
        <v>718</v>
      </c>
      <c r="G724" s="219" t="s">
        <v>592</v>
      </c>
      <c r="H724" s="222">
        <v>1</v>
      </c>
      <c r="I724" s="223"/>
      <c r="J724" s="224">
        <f>H724*I724</f>
        <v>0</v>
      </c>
      <c r="K724" s="222"/>
      <c r="L724" s="222">
        <f>H724*K724</f>
        <v>0</v>
      </c>
      <c r="M724" s="222"/>
      <c r="N724" s="222">
        <f>H724*M724</f>
        <v>0</v>
      </c>
      <c r="O724" s="224">
        <v>21</v>
      </c>
      <c r="P724" s="224">
        <f>J724*(O724/100)</f>
        <v>0</v>
      </c>
      <c r="Q724" s="224">
        <f>J724+P724</f>
        <v>0</v>
      </c>
      <c r="R724" s="220"/>
      <c r="S724" s="220" t="s">
        <v>356</v>
      </c>
      <c r="T724" s="225">
        <v>1</v>
      </c>
      <c r="U724" s="10"/>
      <c r="V724" s="10"/>
      <c r="W724" s="10"/>
      <c r="X724" s="112"/>
    </row>
    <row r="725" spans="1:27" outlineLevel="5" x14ac:dyDescent="0.2">
      <c r="A725" s="226" t="s">
        <v>37</v>
      </c>
      <c r="B725" s="227"/>
      <c r="C725" s="227"/>
      <c r="D725" s="228"/>
      <c r="E725" s="232" t="s">
        <v>0</v>
      </c>
      <c r="F725" s="253" t="s">
        <v>67</v>
      </c>
      <c r="G725" s="253"/>
      <c r="H725" s="254"/>
      <c r="I725" s="255"/>
      <c r="J725" s="256"/>
      <c r="K725" s="230"/>
      <c r="L725" s="230"/>
      <c r="M725" s="230"/>
      <c r="N725" s="230"/>
      <c r="O725" s="231"/>
      <c r="P725" s="231"/>
      <c r="Q725" s="231"/>
      <c r="R725" s="228"/>
      <c r="S725" s="228"/>
      <c r="T725" s="227"/>
      <c r="U725" s="7"/>
      <c r="V725" s="10"/>
      <c r="W725" s="10"/>
      <c r="X725" s="229" t="str">
        <f>F725</f>
        <v>---</v>
      </c>
      <c r="Y725" s="8"/>
      <c r="AA725" s="11"/>
    </row>
    <row r="726" spans="1:27" ht="7.5" customHeight="1" outlineLevel="5" x14ac:dyDescent="0.2">
      <c r="A726" s="13"/>
      <c r="B726" s="123"/>
      <c r="C726" s="123"/>
      <c r="D726" s="112"/>
      <c r="E726" s="112"/>
      <c r="F726" s="113"/>
      <c r="G726" s="112"/>
      <c r="H726" s="118"/>
      <c r="I726" s="180"/>
      <c r="J726" s="116"/>
      <c r="K726" s="118"/>
      <c r="L726" s="118"/>
      <c r="M726" s="118"/>
      <c r="N726" s="118"/>
      <c r="O726" s="116"/>
      <c r="P726" s="116"/>
      <c r="Q726" s="116"/>
      <c r="R726" s="112"/>
      <c r="S726" s="112"/>
      <c r="T726" s="123"/>
      <c r="U726" s="10"/>
      <c r="X726" s="112"/>
    </row>
    <row r="727" spans="1:27" outlineLevel="4" x14ac:dyDescent="0.2">
      <c r="A727" s="2" t="s">
        <v>41</v>
      </c>
      <c r="B727" s="217"/>
      <c r="C727" s="218">
        <v>161</v>
      </c>
      <c r="D727" s="219" t="s">
        <v>585</v>
      </c>
      <c r="E727" s="220" t="s">
        <v>719</v>
      </c>
      <c r="F727" s="221" t="s">
        <v>720</v>
      </c>
      <c r="G727" s="219" t="s">
        <v>592</v>
      </c>
      <c r="H727" s="222">
        <v>1</v>
      </c>
      <c r="I727" s="223"/>
      <c r="J727" s="224">
        <f>H727*I727</f>
        <v>0</v>
      </c>
      <c r="K727" s="222"/>
      <c r="L727" s="222">
        <f>H727*K727</f>
        <v>0</v>
      </c>
      <c r="M727" s="222"/>
      <c r="N727" s="222">
        <f>H727*M727</f>
        <v>0</v>
      </c>
      <c r="O727" s="224">
        <v>21</v>
      </c>
      <c r="P727" s="224">
        <f>J727*(O727/100)</f>
        <v>0</v>
      </c>
      <c r="Q727" s="224">
        <f>J727+P727</f>
        <v>0</v>
      </c>
      <c r="R727" s="220"/>
      <c r="S727" s="220" t="s">
        <v>356</v>
      </c>
      <c r="T727" s="225">
        <v>1</v>
      </c>
      <c r="U727" s="10"/>
      <c r="V727" s="10"/>
      <c r="W727" s="10"/>
      <c r="X727" s="112"/>
    </row>
    <row r="728" spans="1:27" outlineLevel="5" x14ac:dyDescent="0.2">
      <c r="A728" s="226" t="s">
        <v>37</v>
      </c>
      <c r="B728" s="227"/>
      <c r="C728" s="227"/>
      <c r="D728" s="228"/>
      <c r="E728" s="232" t="s">
        <v>0</v>
      </c>
      <c r="F728" s="253" t="s">
        <v>67</v>
      </c>
      <c r="G728" s="253"/>
      <c r="H728" s="254"/>
      <c r="I728" s="255"/>
      <c r="J728" s="256"/>
      <c r="K728" s="230"/>
      <c r="L728" s="230"/>
      <c r="M728" s="230"/>
      <c r="N728" s="230"/>
      <c r="O728" s="231"/>
      <c r="P728" s="231"/>
      <c r="Q728" s="231"/>
      <c r="R728" s="228"/>
      <c r="S728" s="228"/>
      <c r="T728" s="227"/>
      <c r="U728" s="7"/>
      <c r="V728" s="10"/>
      <c r="W728" s="10"/>
      <c r="X728" s="229" t="str">
        <f>F728</f>
        <v>---</v>
      </c>
      <c r="Y728" s="8"/>
      <c r="AA728" s="11"/>
    </row>
    <row r="729" spans="1:27" ht="7.5" customHeight="1" outlineLevel="5" x14ac:dyDescent="0.2">
      <c r="A729" s="13"/>
      <c r="B729" s="123"/>
      <c r="C729" s="123"/>
      <c r="D729" s="112"/>
      <c r="E729" s="112"/>
      <c r="F729" s="113"/>
      <c r="G729" s="112"/>
      <c r="H729" s="118"/>
      <c r="I729" s="180"/>
      <c r="J729" s="116"/>
      <c r="K729" s="118"/>
      <c r="L729" s="118"/>
      <c r="M729" s="118"/>
      <c r="N729" s="118"/>
      <c r="O729" s="116"/>
      <c r="P729" s="116"/>
      <c r="Q729" s="116"/>
      <c r="R729" s="112"/>
      <c r="S729" s="112"/>
      <c r="T729" s="123"/>
      <c r="U729" s="10"/>
      <c r="X729" s="112"/>
    </row>
    <row r="730" spans="1:27" outlineLevel="4" x14ac:dyDescent="0.2">
      <c r="A730" s="2" t="s">
        <v>41</v>
      </c>
      <c r="B730" s="217"/>
      <c r="C730" s="218">
        <v>162</v>
      </c>
      <c r="D730" s="219" t="s">
        <v>585</v>
      </c>
      <c r="E730" s="220" t="s">
        <v>721</v>
      </c>
      <c r="F730" s="221" t="s">
        <v>722</v>
      </c>
      <c r="G730" s="219" t="s">
        <v>592</v>
      </c>
      <c r="H730" s="222">
        <v>2</v>
      </c>
      <c r="I730" s="223"/>
      <c r="J730" s="224">
        <f>H730*I730</f>
        <v>0</v>
      </c>
      <c r="K730" s="222"/>
      <c r="L730" s="222">
        <f>H730*K730</f>
        <v>0</v>
      </c>
      <c r="M730" s="222"/>
      <c r="N730" s="222">
        <f>H730*M730</f>
        <v>0</v>
      </c>
      <c r="O730" s="224">
        <v>21</v>
      </c>
      <c r="P730" s="224">
        <f>J730*(O730/100)</f>
        <v>0</v>
      </c>
      <c r="Q730" s="224">
        <f>J730+P730</f>
        <v>0</v>
      </c>
      <c r="R730" s="220"/>
      <c r="S730" s="220" t="s">
        <v>356</v>
      </c>
      <c r="T730" s="225">
        <v>1</v>
      </c>
      <c r="U730" s="10"/>
      <c r="V730" s="10"/>
      <c r="W730" s="10"/>
      <c r="X730" s="112"/>
    </row>
    <row r="731" spans="1:27" outlineLevel="5" x14ac:dyDescent="0.2">
      <c r="A731" s="226" t="s">
        <v>37</v>
      </c>
      <c r="B731" s="227"/>
      <c r="C731" s="227"/>
      <c r="D731" s="228"/>
      <c r="E731" s="232" t="s">
        <v>0</v>
      </c>
      <c r="F731" s="253" t="s">
        <v>67</v>
      </c>
      <c r="G731" s="253"/>
      <c r="H731" s="254"/>
      <c r="I731" s="255"/>
      <c r="J731" s="256"/>
      <c r="K731" s="230"/>
      <c r="L731" s="230"/>
      <c r="M731" s="230"/>
      <c r="N731" s="230"/>
      <c r="O731" s="231"/>
      <c r="P731" s="231"/>
      <c r="Q731" s="231"/>
      <c r="R731" s="228"/>
      <c r="S731" s="228"/>
      <c r="T731" s="227"/>
      <c r="U731" s="7"/>
      <c r="V731" s="10"/>
      <c r="W731" s="10"/>
      <c r="X731" s="229" t="str">
        <f>F731</f>
        <v>---</v>
      </c>
      <c r="Y731" s="8"/>
      <c r="AA731" s="11"/>
    </row>
    <row r="732" spans="1:27" ht="7.5" customHeight="1" outlineLevel="5" x14ac:dyDescent="0.2">
      <c r="A732" s="13"/>
      <c r="B732" s="123"/>
      <c r="C732" s="123"/>
      <c r="D732" s="112"/>
      <c r="E732" s="112"/>
      <c r="F732" s="113"/>
      <c r="G732" s="112"/>
      <c r="H732" s="118"/>
      <c r="I732" s="180"/>
      <c r="J732" s="116"/>
      <c r="K732" s="118"/>
      <c r="L732" s="118"/>
      <c r="M732" s="118"/>
      <c r="N732" s="118"/>
      <c r="O732" s="116"/>
      <c r="P732" s="116"/>
      <c r="Q732" s="116"/>
      <c r="R732" s="112"/>
      <c r="S732" s="112"/>
      <c r="T732" s="123"/>
      <c r="U732" s="10"/>
      <c r="X732" s="112"/>
    </row>
    <row r="733" spans="1:27" ht="24" outlineLevel="4" x14ac:dyDescent="0.2">
      <c r="A733" s="2" t="s">
        <v>41</v>
      </c>
      <c r="B733" s="217"/>
      <c r="C733" s="218">
        <v>163</v>
      </c>
      <c r="D733" s="219" t="s">
        <v>585</v>
      </c>
      <c r="E733" s="220" t="s">
        <v>723</v>
      </c>
      <c r="F733" s="221" t="s">
        <v>724</v>
      </c>
      <c r="G733" s="219" t="s">
        <v>592</v>
      </c>
      <c r="H733" s="222">
        <v>1</v>
      </c>
      <c r="I733" s="223"/>
      <c r="J733" s="224">
        <f>H733*I733</f>
        <v>0</v>
      </c>
      <c r="K733" s="222"/>
      <c r="L733" s="222">
        <f>H733*K733</f>
        <v>0</v>
      </c>
      <c r="M733" s="222"/>
      <c r="N733" s="222">
        <f>H733*M733</f>
        <v>0</v>
      </c>
      <c r="O733" s="224">
        <v>21</v>
      </c>
      <c r="P733" s="224">
        <f>J733*(O733/100)</f>
        <v>0</v>
      </c>
      <c r="Q733" s="224">
        <f>J733+P733</f>
        <v>0</v>
      </c>
      <c r="R733" s="220"/>
      <c r="S733" s="220" t="s">
        <v>356</v>
      </c>
      <c r="T733" s="225">
        <v>1</v>
      </c>
      <c r="U733" s="10"/>
      <c r="V733" s="10"/>
      <c r="W733" s="10"/>
      <c r="X733" s="112"/>
    </row>
    <row r="734" spans="1:27" outlineLevel="5" x14ac:dyDescent="0.2">
      <c r="A734" s="226" t="s">
        <v>37</v>
      </c>
      <c r="B734" s="227"/>
      <c r="C734" s="227"/>
      <c r="D734" s="228"/>
      <c r="E734" s="232" t="s">
        <v>0</v>
      </c>
      <c r="F734" s="253" t="s">
        <v>67</v>
      </c>
      <c r="G734" s="253"/>
      <c r="H734" s="254"/>
      <c r="I734" s="255"/>
      <c r="J734" s="256"/>
      <c r="K734" s="230"/>
      <c r="L734" s="230"/>
      <c r="M734" s="230"/>
      <c r="N734" s="230"/>
      <c r="O734" s="231"/>
      <c r="P734" s="231"/>
      <c r="Q734" s="231"/>
      <c r="R734" s="228"/>
      <c r="S734" s="228"/>
      <c r="T734" s="227"/>
      <c r="U734" s="7"/>
      <c r="V734" s="10"/>
      <c r="W734" s="10"/>
      <c r="X734" s="229" t="str">
        <f>F734</f>
        <v>---</v>
      </c>
      <c r="Y734" s="8"/>
      <c r="AA734" s="11"/>
    </row>
    <row r="735" spans="1:27" ht="7.5" customHeight="1" outlineLevel="5" x14ac:dyDescent="0.2">
      <c r="A735" s="13"/>
      <c r="B735" s="123"/>
      <c r="C735" s="123"/>
      <c r="D735" s="112"/>
      <c r="E735" s="112"/>
      <c r="F735" s="113"/>
      <c r="G735" s="112"/>
      <c r="H735" s="118"/>
      <c r="I735" s="180"/>
      <c r="J735" s="116"/>
      <c r="K735" s="118"/>
      <c r="L735" s="118"/>
      <c r="M735" s="118"/>
      <c r="N735" s="118"/>
      <c r="O735" s="116"/>
      <c r="P735" s="116"/>
      <c r="Q735" s="116"/>
      <c r="R735" s="112"/>
      <c r="S735" s="112"/>
      <c r="T735" s="123"/>
      <c r="U735" s="10"/>
      <c r="X735" s="112"/>
    </row>
    <row r="736" spans="1:27" ht="24" outlineLevel="4" x14ac:dyDescent="0.2">
      <c r="A736" s="2" t="s">
        <v>41</v>
      </c>
      <c r="B736" s="217"/>
      <c r="C736" s="218">
        <v>164</v>
      </c>
      <c r="D736" s="219" t="s">
        <v>585</v>
      </c>
      <c r="E736" s="220" t="s">
        <v>725</v>
      </c>
      <c r="F736" s="221" t="s">
        <v>726</v>
      </c>
      <c r="G736" s="219" t="s">
        <v>592</v>
      </c>
      <c r="H736" s="222">
        <v>1</v>
      </c>
      <c r="I736" s="223"/>
      <c r="J736" s="224">
        <f>H736*I736</f>
        <v>0</v>
      </c>
      <c r="K736" s="222"/>
      <c r="L736" s="222">
        <f>H736*K736</f>
        <v>0</v>
      </c>
      <c r="M736" s="222"/>
      <c r="N736" s="222">
        <f>H736*M736</f>
        <v>0</v>
      </c>
      <c r="O736" s="224">
        <v>21</v>
      </c>
      <c r="P736" s="224">
        <f>J736*(O736/100)</f>
        <v>0</v>
      </c>
      <c r="Q736" s="224">
        <f>J736+P736</f>
        <v>0</v>
      </c>
      <c r="R736" s="220"/>
      <c r="S736" s="220" t="s">
        <v>356</v>
      </c>
      <c r="T736" s="225">
        <v>1</v>
      </c>
      <c r="U736" s="10"/>
      <c r="V736" s="10"/>
      <c r="W736" s="10"/>
      <c r="X736" s="112"/>
    </row>
    <row r="737" spans="1:27" outlineLevel="5" x14ac:dyDescent="0.2">
      <c r="A737" s="226" t="s">
        <v>37</v>
      </c>
      <c r="B737" s="227"/>
      <c r="C737" s="227"/>
      <c r="D737" s="228"/>
      <c r="E737" s="232" t="s">
        <v>0</v>
      </c>
      <c r="F737" s="253" t="s">
        <v>67</v>
      </c>
      <c r="G737" s="253"/>
      <c r="H737" s="254"/>
      <c r="I737" s="255"/>
      <c r="J737" s="256"/>
      <c r="K737" s="230"/>
      <c r="L737" s="230"/>
      <c r="M737" s="230"/>
      <c r="N737" s="230"/>
      <c r="O737" s="231"/>
      <c r="P737" s="231"/>
      <c r="Q737" s="231"/>
      <c r="R737" s="228"/>
      <c r="S737" s="228"/>
      <c r="T737" s="227"/>
      <c r="U737" s="7"/>
      <c r="V737" s="10"/>
      <c r="W737" s="10"/>
      <c r="X737" s="229" t="str">
        <f>F737</f>
        <v>---</v>
      </c>
      <c r="Y737" s="8"/>
      <c r="AA737" s="11"/>
    </row>
    <row r="738" spans="1:27" ht="7.5" customHeight="1" outlineLevel="5" x14ac:dyDescent="0.2">
      <c r="A738" s="13"/>
      <c r="B738" s="123"/>
      <c r="C738" s="123"/>
      <c r="D738" s="112"/>
      <c r="E738" s="112"/>
      <c r="F738" s="113"/>
      <c r="G738" s="112"/>
      <c r="H738" s="118"/>
      <c r="I738" s="180"/>
      <c r="J738" s="116"/>
      <c r="K738" s="118"/>
      <c r="L738" s="118"/>
      <c r="M738" s="118"/>
      <c r="N738" s="118"/>
      <c r="O738" s="116"/>
      <c r="P738" s="116"/>
      <c r="Q738" s="116"/>
      <c r="R738" s="112"/>
      <c r="S738" s="112"/>
      <c r="T738" s="123"/>
      <c r="U738" s="10"/>
      <c r="X738" s="112"/>
    </row>
    <row r="739" spans="1:27" ht="24" outlineLevel="4" x14ac:dyDescent="0.2">
      <c r="A739" s="2" t="s">
        <v>41</v>
      </c>
      <c r="B739" s="217"/>
      <c r="C739" s="218">
        <v>165</v>
      </c>
      <c r="D739" s="219" t="s">
        <v>585</v>
      </c>
      <c r="E739" s="220" t="s">
        <v>727</v>
      </c>
      <c r="F739" s="221" t="s">
        <v>728</v>
      </c>
      <c r="G739" s="219" t="s">
        <v>592</v>
      </c>
      <c r="H739" s="222">
        <v>6</v>
      </c>
      <c r="I739" s="223"/>
      <c r="J739" s="224">
        <f>H739*I739</f>
        <v>0</v>
      </c>
      <c r="K739" s="222"/>
      <c r="L739" s="222">
        <f>H739*K739</f>
        <v>0</v>
      </c>
      <c r="M739" s="222"/>
      <c r="N739" s="222">
        <f>H739*M739</f>
        <v>0</v>
      </c>
      <c r="O739" s="224">
        <v>21</v>
      </c>
      <c r="P739" s="224">
        <f>J739*(O739/100)</f>
        <v>0</v>
      </c>
      <c r="Q739" s="224">
        <f>J739+P739</f>
        <v>0</v>
      </c>
      <c r="R739" s="220"/>
      <c r="S739" s="220" t="s">
        <v>356</v>
      </c>
      <c r="T739" s="225">
        <v>1</v>
      </c>
      <c r="U739" s="10"/>
      <c r="V739" s="10"/>
      <c r="W739" s="10"/>
      <c r="X739" s="112"/>
    </row>
    <row r="740" spans="1:27" outlineLevel="5" x14ac:dyDescent="0.2">
      <c r="A740" s="226" t="s">
        <v>37</v>
      </c>
      <c r="B740" s="227"/>
      <c r="C740" s="227"/>
      <c r="D740" s="228"/>
      <c r="E740" s="232" t="s">
        <v>0</v>
      </c>
      <c r="F740" s="253" t="s">
        <v>67</v>
      </c>
      <c r="G740" s="253"/>
      <c r="H740" s="254"/>
      <c r="I740" s="255"/>
      <c r="J740" s="256"/>
      <c r="K740" s="230"/>
      <c r="L740" s="230"/>
      <c r="M740" s="230"/>
      <c r="N740" s="230"/>
      <c r="O740" s="231"/>
      <c r="P740" s="231"/>
      <c r="Q740" s="231"/>
      <c r="R740" s="228"/>
      <c r="S740" s="228"/>
      <c r="T740" s="227"/>
      <c r="U740" s="7"/>
      <c r="V740" s="10"/>
      <c r="W740" s="10"/>
      <c r="X740" s="229" t="str">
        <f>F740</f>
        <v>---</v>
      </c>
      <c r="Y740" s="8"/>
      <c r="AA740" s="11"/>
    </row>
    <row r="741" spans="1:27" ht="7.5" customHeight="1" outlineLevel="5" x14ac:dyDescent="0.2">
      <c r="A741" s="13"/>
      <c r="B741" s="123"/>
      <c r="C741" s="123"/>
      <c r="D741" s="112"/>
      <c r="E741" s="112"/>
      <c r="F741" s="113"/>
      <c r="G741" s="112"/>
      <c r="H741" s="118"/>
      <c r="I741" s="180"/>
      <c r="J741" s="116"/>
      <c r="K741" s="118"/>
      <c r="L741" s="118"/>
      <c r="M741" s="118"/>
      <c r="N741" s="118"/>
      <c r="O741" s="116"/>
      <c r="P741" s="116"/>
      <c r="Q741" s="116"/>
      <c r="R741" s="112"/>
      <c r="S741" s="112"/>
      <c r="T741" s="123"/>
      <c r="U741" s="10"/>
      <c r="X741" s="112"/>
    </row>
    <row r="742" spans="1:27" outlineLevel="4" x14ac:dyDescent="0.2">
      <c r="B742" s="7"/>
      <c r="C742" s="7"/>
      <c r="D742" s="7"/>
      <c r="E742" s="7"/>
      <c r="F742" s="7"/>
      <c r="G742" s="7"/>
      <c r="H742" s="7"/>
      <c r="I742" s="10"/>
      <c r="J742" s="10"/>
      <c r="K742" s="7"/>
      <c r="L742" s="7"/>
      <c r="M742" s="7"/>
      <c r="N742" s="7"/>
      <c r="O742" s="7"/>
      <c r="P742" s="10"/>
      <c r="Q742" s="10"/>
      <c r="R742" s="10"/>
      <c r="S742" s="7"/>
      <c r="T742" s="7"/>
      <c r="X742" s="7"/>
    </row>
    <row r="743" spans="1:27" ht="13.5" outlineLevel="3" x14ac:dyDescent="0.25">
      <c r="A743" s="168" t="s">
        <v>169</v>
      </c>
      <c r="B743" s="172">
        <v>4</v>
      </c>
      <c r="C743" s="211"/>
      <c r="D743" s="212" t="s">
        <v>241</v>
      </c>
      <c r="E743" s="212"/>
      <c r="F743" s="213" t="s">
        <v>170</v>
      </c>
      <c r="G743" s="212"/>
      <c r="H743" s="214"/>
      <c r="I743" s="215"/>
      <c r="J743" s="170">
        <f>SUBTOTAL(9,J744:J750)</f>
        <v>0</v>
      </c>
      <c r="K743" s="214"/>
      <c r="L743" s="171">
        <f>SUBTOTAL(9,L744:L750)</f>
        <v>1.0499999999999999E-3</v>
      </c>
      <c r="M743" s="214"/>
      <c r="N743" s="171">
        <f>SUBTOTAL(9,N744:N750)</f>
        <v>0</v>
      </c>
      <c r="O743" s="216"/>
      <c r="P743" s="170">
        <f>SUBTOTAL(9,P744:P750)</f>
        <v>0</v>
      </c>
      <c r="Q743" s="170">
        <f>SUBTOTAL(9,Q744:Q750)</f>
        <v>0</v>
      </c>
      <c r="R743" s="212"/>
      <c r="S743" s="212"/>
      <c r="T743" s="172">
        <f>SUBTOTAL(9,T744:T750)</f>
        <v>2</v>
      </c>
      <c r="U743" s="7"/>
      <c r="V743" s="10"/>
      <c r="W743" s="10"/>
      <c r="X743" s="112"/>
    </row>
    <row r="744" spans="1:27" outlineLevel="4" x14ac:dyDescent="0.2">
      <c r="A744" s="2" t="s">
        <v>41</v>
      </c>
      <c r="B744" s="217"/>
      <c r="C744" s="218">
        <v>166</v>
      </c>
      <c r="D744" s="219" t="s">
        <v>242</v>
      </c>
      <c r="E744" s="220" t="s">
        <v>666</v>
      </c>
      <c r="F744" s="221" t="s">
        <v>667</v>
      </c>
      <c r="G744" s="219" t="s">
        <v>668</v>
      </c>
      <c r="H744" s="222">
        <v>4</v>
      </c>
      <c r="I744" s="223"/>
      <c r="J744" s="224">
        <f>H744*I744</f>
        <v>0</v>
      </c>
      <c r="K744" s="222"/>
      <c r="L744" s="222">
        <f>H744*K744</f>
        <v>0</v>
      </c>
      <c r="M744" s="222"/>
      <c r="N744" s="222">
        <f>H744*M744</f>
        <v>0</v>
      </c>
      <c r="O744" s="224">
        <v>21</v>
      </c>
      <c r="P744" s="224">
        <f>J744*(O744/100)</f>
        <v>0</v>
      </c>
      <c r="Q744" s="224">
        <f>J744+P744</f>
        <v>0</v>
      </c>
      <c r="R744" s="220"/>
      <c r="S744" s="220" t="s">
        <v>246</v>
      </c>
      <c r="T744" s="225">
        <v>1</v>
      </c>
      <c r="U744" s="10"/>
      <c r="V744" s="10"/>
      <c r="W744" s="10"/>
      <c r="X744" s="112"/>
    </row>
    <row r="745" spans="1:27" outlineLevel="5" x14ac:dyDescent="0.2">
      <c r="A745" s="226" t="s">
        <v>37</v>
      </c>
      <c r="B745" s="227"/>
      <c r="C745" s="227"/>
      <c r="D745" s="228"/>
      <c r="E745" s="232" t="s">
        <v>0</v>
      </c>
      <c r="F745" s="253" t="s">
        <v>669</v>
      </c>
      <c r="G745" s="253"/>
      <c r="H745" s="254"/>
      <c r="I745" s="255"/>
      <c r="J745" s="256"/>
      <c r="K745" s="230"/>
      <c r="L745" s="230"/>
      <c r="M745" s="230"/>
      <c r="N745" s="230"/>
      <c r="O745" s="231"/>
      <c r="P745" s="231"/>
      <c r="Q745" s="231"/>
      <c r="R745" s="228"/>
      <c r="S745" s="228"/>
      <c r="T745" s="227"/>
      <c r="U745" s="7"/>
      <c r="V745" s="10"/>
      <c r="W745" s="10"/>
      <c r="X745" s="229" t="str">
        <f>F745</f>
        <v>Hodinové zúčtovací sazby profesí PSV provádění stavebních instalací elektrikář</v>
      </c>
      <c r="Y745" s="8"/>
      <c r="AA745" s="11"/>
    </row>
    <row r="746" spans="1:27" ht="7.5" customHeight="1" outlineLevel="5" x14ac:dyDescent="0.2">
      <c r="A746" s="13"/>
      <c r="B746" s="123"/>
      <c r="C746" s="123"/>
      <c r="D746" s="112"/>
      <c r="E746" s="112"/>
      <c r="F746" s="113"/>
      <c r="G746" s="112"/>
      <c r="H746" s="118"/>
      <c r="I746" s="180"/>
      <c r="J746" s="116"/>
      <c r="K746" s="118"/>
      <c r="L746" s="118"/>
      <c r="M746" s="118"/>
      <c r="N746" s="118"/>
      <c r="O746" s="116"/>
      <c r="P746" s="116"/>
      <c r="Q746" s="116"/>
      <c r="R746" s="112"/>
      <c r="S746" s="112"/>
      <c r="T746" s="123"/>
      <c r="U746" s="10"/>
      <c r="X746" s="112"/>
    </row>
    <row r="747" spans="1:27" outlineLevel="4" x14ac:dyDescent="0.2">
      <c r="A747" s="2" t="s">
        <v>41</v>
      </c>
      <c r="B747" s="217"/>
      <c r="C747" s="218">
        <v>167</v>
      </c>
      <c r="D747" s="219" t="s">
        <v>282</v>
      </c>
      <c r="E747" s="220" t="s">
        <v>729</v>
      </c>
      <c r="F747" s="221" t="s">
        <v>730</v>
      </c>
      <c r="G747" s="219" t="s">
        <v>303</v>
      </c>
      <c r="H747" s="222">
        <v>1</v>
      </c>
      <c r="I747" s="223"/>
      <c r="J747" s="224">
        <f>H747*I747</f>
        <v>0</v>
      </c>
      <c r="K747" s="222">
        <v>1.0499999999999999E-3</v>
      </c>
      <c r="L747" s="222">
        <f>H747*K747</f>
        <v>1.0499999999999999E-3</v>
      </c>
      <c r="M747" s="222"/>
      <c r="N747" s="222">
        <f>H747*M747</f>
        <v>0</v>
      </c>
      <c r="O747" s="224">
        <v>21</v>
      </c>
      <c r="P747" s="224">
        <f>J747*(O747/100)</f>
        <v>0</v>
      </c>
      <c r="Q747" s="224">
        <f>J747+P747</f>
        <v>0</v>
      </c>
      <c r="R747" s="220"/>
      <c r="S747" s="220" t="s">
        <v>246</v>
      </c>
      <c r="T747" s="225">
        <v>1</v>
      </c>
      <c r="U747" s="10"/>
      <c r="V747" s="10"/>
      <c r="W747" s="10"/>
      <c r="X747" s="112"/>
    </row>
    <row r="748" spans="1:27" outlineLevel="5" x14ac:dyDescent="0.2">
      <c r="A748" s="226" t="s">
        <v>37</v>
      </c>
      <c r="B748" s="227"/>
      <c r="C748" s="227"/>
      <c r="D748" s="228"/>
      <c r="E748" s="232" t="s">
        <v>0</v>
      </c>
      <c r="F748" s="253" t="s">
        <v>67</v>
      </c>
      <c r="G748" s="253"/>
      <c r="H748" s="254"/>
      <c r="I748" s="255"/>
      <c r="J748" s="256"/>
      <c r="K748" s="230"/>
      <c r="L748" s="230"/>
      <c r="M748" s="230"/>
      <c r="N748" s="230"/>
      <c r="O748" s="231"/>
      <c r="P748" s="231"/>
      <c r="Q748" s="231"/>
      <c r="R748" s="228"/>
      <c r="S748" s="228"/>
      <c r="T748" s="227"/>
      <c r="U748" s="7"/>
      <c r="V748" s="10"/>
      <c r="W748" s="10"/>
      <c r="X748" s="229" t="str">
        <f>F748</f>
        <v>---</v>
      </c>
      <c r="Y748" s="8"/>
      <c r="AA748" s="11"/>
    </row>
    <row r="749" spans="1:27" ht="7.5" customHeight="1" outlineLevel="5" x14ac:dyDescent="0.2">
      <c r="A749" s="13"/>
      <c r="B749" s="123"/>
      <c r="C749" s="123"/>
      <c r="D749" s="112"/>
      <c r="E749" s="112"/>
      <c r="F749" s="113"/>
      <c r="G749" s="112"/>
      <c r="H749" s="118"/>
      <c r="I749" s="180"/>
      <c r="J749" s="116"/>
      <c r="K749" s="118"/>
      <c r="L749" s="118"/>
      <c r="M749" s="118"/>
      <c r="N749" s="118"/>
      <c r="O749" s="116"/>
      <c r="P749" s="116"/>
      <c r="Q749" s="116"/>
      <c r="R749" s="112"/>
      <c r="S749" s="112"/>
      <c r="T749" s="123"/>
      <c r="U749" s="10"/>
      <c r="X749" s="112"/>
    </row>
    <row r="750" spans="1:27" outlineLevel="4" x14ac:dyDescent="0.2">
      <c r="B750" s="7"/>
      <c r="C750" s="7"/>
      <c r="D750" s="7"/>
      <c r="E750" s="7"/>
      <c r="F750" s="7"/>
      <c r="G750" s="7"/>
      <c r="H750" s="7"/>
      <c r="I750" s="10"/>
      <c r="J750" s="10"/>
      <c r="K750" s="7"/>
      <c r="L750" s="7"/>
      <c r="M750" s="7"/>
      <c r="N750" s="7"/>
      <c r="O750" s="7"/>
      <c r="P750" s="10"/>
      <c r="Q750" s="10"/>
      <c r="R750" s="10"/>
      <c r="S750" s="7"/>
      <c r="T750" s="7"/>
      <c r="X750" s="7"/>
    </row>
    <row r="751" spans="1:27" ht="13.5" outlineLevel="3" x14ac:dyDescent="0.25">
      <c r="A751" s="168" t="s">
        <v>171</v>
      </c>
      <c r="B751" s="172">
        <v>4</v>
      </c>
      <c r="C751" s="211"/>
      <c r="D751" s="212" t="s">
        <v>241</v>
      </c>
      <c r="E751" s="212"/>
      <c r="F751" s="213" t="s">
        <v>172</v>
      </c>
      <c r="G751" s="212"/>
      <c r="H751" s="214"/>
      <c r="I751" s="215"/>
      <c r="J751" s="170">
        <f>SUBTOTAL(9,J752:J764)</f>
        <v>0</v>
      </c>
      <c r="K751" s="214"/>
      <c r="L751" s="171">
        <f>SUBTOTAL(9,L752:L764)</f>
        <v>0</v>
      </c>
      <c r="M751" s="214"/>
      <c r="N751" s="171">
        <f>SUBTOTAL(9,N752:N764)</f>
        <v>0</v>
      </c>
      <c r="O751" s="216"/>
      <c r="P751" s="170">
        <f>SUBTOTAL(9,P752:P764)</f>
        <v>0</v>
      </c>
      <c r="Q751" s="170">
        <f>SUBTOTAL(9,Q752:Q764)</f>
        <v>0</v>
      </c>
      <c r="R751" s="212"/>
      <c r="S751" s="212"/>
      <c r="T751" s="172">
        <f>SUBTOTAL(9,T752:T764)</f>
        <v>4</v>
      </c>
      <c r="U751" s="7"/>
      <c r="V751" s="10"/>
      <c r="W751" s="10"/>
      <c r="X751" s="112"/>
    </row>
    <row r="752" spans="1:27" outlineLevel="4" x14ac:dyDescent="0.2">
      <c r="A752" s="2" t="s">
        <v>41</v>
      </c>
      <c r="B752" s="217"/>
      <c r="C752" s="218">
        <v>168</v>
      </c>
      <c r="D752" s="219" t="s">
        <v>242</v>
      </c>
      <c r="E752" s="220" t="s">
        <v>731</v>
      </c>
      <c r="F752" s="221" t="s">
        <v>732</v>
      </c>
      <c r="G752" s="219" t="s">
        <v>303</v>
      </c>
      <c r="H752" s="222">
        <v>42</v>
      </c>
      <c r="I752" s="223"/>
      <c r="J752" s="224">
        <f>H752*I752</f>
        <v>0</v>
      </c>
      <c r="K752" s="222"/>
      <c r="L752" s="222">
        <f>H752*K752</f>
        <v>0</v>
      </c>
      <c r="M752" s="222"/>
      <c r="N752" s="222">
        <f>H752*M752</f>
        <v>0</v>
      </c>
      <c r="O752" s="224">
        <v>21</v>
      </c>
      <c r="P752" s="224">
        <f>J752*(O752/100)</f>
        <v>0</v>
      </c>
      <c r="Q752" s="224">
        <f>J752+P752</f>
        <v>0</v>
      </c>
      <c r="R752" s="220"/>
      <c r="S752" s="220" t="s">
        <v>246</v>
      </c>
      <c r="T752" s="225">
        <v>1</v>
      </c>
      <c r="U752" s="10"/>
      <c r="V752" s="10"/>
      <c r="W752" s="10"/>
      <c r="X752" s="112"/>
    </row>
    <row r="753" spans="1:27" outlineLevel="5" x14ac:dyDescent="0.2">
      <c r="A753" s="226" t="s">
        <v>37</v>
      </c>
      <c r="B753" s="227"/>
      <c r="C753" s="227"/>
      <c r="D753" s="228"/>
      <c r="E753" s="232" t="s">
        <v>0</v>
      </c>
      <c r="F753" s="253" t="s">
        <v>733</v>
      </c>
      <c r="G753" s="253"/>
      <c r="H753" s="254"/>
      <c r="I753" s="255"/>
      <c r="J753" s="256"/>
      <c r="K753" s="230"/>
      <c r="L753" s="230"/>
      <c r="M753" s="230"/>
      <c r="N753" s="230"/>
      <c r="O753" s="231"/>
      <c r="P753" s="231"/>
      <c r="Q753" s="231"/>
      <c r="R753" s="228"/>
      <c r="S753" s="228"/>
      <c r="T753" s="227"/>
      <c r="U753" s="7"/>
      <c r="V753" s="10"/>
      <c r="W753" s="10"/>
      <c r="X753" s="229" t="str">
        <f>F753</f>
        <v>Ukončení vodičů izolovaných s označením a zapojením v rozváděči nebo na přístroji, průřezu žíly do 2,5 mm2</v>
      </c>
      <c r="Y753" s="8"/>
      <c r="AA753" s="11"/>
    </row>
    <row r="754" spans="1:27" ht="7.5" customHeight="1" outlineLevel="5" x14ac:dyDescent="0.2">
      <c r="A754" s="13"/>
      <c r="B754" s="123"/>
      <c r="C754" s="123"/>
      <c r="D754" s="112"/>
      <c r="E754" s="112"/>
      <c r="F754" s="113"/>
      <c r="G754" s="112"/>
      <c r="H754" s="118"/>
      <c r="I754" s="180"/>
      <c r="J754" s="116"/>
      <c r="K754" s="118"/>
      <c r="L754" s="118"/>
      <c r="M754" s="118"/>
      <c r="N754" s="118"/>
      <c r="O754" s="116"/>
      <c r="P754" s="116"/>
      <c r="Q754" s="116"/>
      <c r="R754" s="112"/>
      <c r="S754" s="112"/>
      <c r="T754" s="123"/>
      <c r="U754" s="10"/>
      <c r="X754" s="112"/>
    </row>
    <row r="755" spans="1:27" outlineLevel="4" x14ac:dyDescent="0.2">
      <c r="A755" s="2" t="s">
        <v>41</v>
      </c>
      <c r="B755" s="217"/>
      <c r="C755" s="218">
        <v>169</v>
      </c>
      <c r="D755" s="219" t="s">
        <v>242</v>
      </c>
      <c r="E755" s="220" t="s">
        <v>734</v>
      </c>
      <c r="F755" s="221" t="s">
        <v>735</v>
      </c>
      <c r="G755" s="219" t="s">
        <v>303</v>
      </c>
      <c r="H755" s="222">
        <v>10</v>
      </c>
      <c r="I755" s="223"/>
      <c r="J755" s="224">
        <f>H755*I755</f>
        <v>0</v>
      </c>
      <c r="K755" s="222"/>
      <c r="L755" s="222">
        <f>H755*K755</f>
        <v>0</v>
      </c>
      <c r="M755" s="222"/>
      <c r="N755" s="222">
        <f>H755*M755</f>
        <v>0</v>
      </c>
      <c r="O755" s="224">
        <v>21</v>
      </c>
      <c r="P755" s="224">
        <f>J755*(O755/100)</f>
        <v>0</v>
      </c>
      <c r="Q755" s="224">
        <f>J755+P755</f>
        <v>0</v>
      </c>
      <c r="R755" s="220"/>
      <c r="S755" s="220" t="s">
        <v>246</v>
      </c>
      <c r="T755" s="225">
        <v>1</v>
      </c>
      <c r="U755" s="10"/>
      <c r="V755" s="10"/>
      <c r="W755" s="10"/>
      <c r="X755" s="112"/>
    </row>
    <row r="756" spans="1:27" outlineLevel="5" x14ac:dyDescent="0.2">
      <c r="A756" s="226" t="s">
        <v>37</v>
      </c>
      <c r="B756" s="227"/>
      <c r="C756" s="227"/>
      <c r="D756" s="228"/>
      <c r="E756" s="232" t="s">
        <v>0</v>
      </c>
      <c r="F756" s="253" t="s">
        <v>736</v>
      </c>
      <c r="G756" s="253"/>
      <c r="H756" s="254"/>
      <c r="I756" s="255"/>
      <c r="J756" s="256"/>
      <c r="K756" s="230"/>
      <c r="L756" s="230"/>
      <c r="M756" s="230"/>
      <c r="N756" s="230"/>
      <c r="O756" s="231"/>
      <c r="P756" s="231"/>
      <c r="Q756" s="231"/>
      <c r="R756" s="228"/>
      <c r="S756" s="228"/>
      <c r="T756" s="227"/>
      <c r="U756" s="7"/>
      <c r="V756" s="10"/>
      <c r="W756" s="10"/>
      <c r="X756" s="229" t="str">
        <f>F756</f>
        <v>Ukončení vodičů izolovaných s označením a zapojením v rozváděči nebo na přístroji, průřezu žíly do 4 mm2</v>
      </c>
      <c r="Y756" s="8"/>
      <c r="AA756" s="11"/>
    </row>
    <row r="757" spans="1:27" ht="7.5" customHeight="1" outlineLevel="5" x14ac:dyDescent="0.2">
      <c r="A757" s="13"/>
      <c r="B757" s="123"/>
      <c r="C757" s="123"/>
      <c r="D757" s="112"/>
      <c r="E757" s="112"/>
      <c r="F757" s="113"/>
      <c r="G757" s="112"/>
      <c r="H757" s="118"/>
      <c r="I757" s="180"/>
      <c r="J757" s="116"/>
      <c r="K757" s="118"/>
      <c r="L757" s="118"/>
      <c r="M757" s="118"/>
      <c r="N757" s="118"/>
      <c r="O757" s="116"/>
      <c r="P757" s="116"/>
      <c r="Q757" s="116"/>
      <c r="R757" s="112"/>
      <c r="S757" s="112"/>
      <c r="T757" s="123"/>
      <c r="U757" s="10"/>
      <c r="X757" s="112"/>
    </row>
    <row r="758" spans="1:27" outlineLevel="4" x14ac:dyDescent="0.2">
      <c r="A758" s="2" t="s">
        <v>41</v>
      </c>
      <c r="B758" s="217"/>
      <c r="C758" s="218">
        <v>170</v>
      </c>
      <c r="D758" s="219" t="s">
        <v>242</v>
      </c>
      <c r="E758" s="220" t="s">
        <v>737</v>
      </c>
      <c r="F758" s="221" t="s">
        <v>738</v>
      </c>
      <c r="G758" s="219" t="s">
        <v>303</v>
      </c>
      <c r="H758" s="222">
        <v>15</v>
      </c>
      <c r="I758" s="223"/>
      <c r="J758" s="224">
        <f>H758*I758</f>
        <v>0</v>
      </c>
      <c r="K758" s="222"/>
      <c r="L758" s="222">
        <f>H758*K758</f>
        <v>0</v>
      </c>
      <c r="M758" s="222"/>
      <c r="N758" s="222">
        <f>H758*M758</f>
        <v>0</v>
      </c>
      <c r="O758" s="224">
        <v>21</v>
      </c>
      <c r="P758" s="224">
        <f>J758*(O758/100)</f>
        <v>0</v>
      </c>
      <c r="Q758" s="224">
        <f>J758+P758</f>
        <v>0</v>
      </c>
      <c r="R758" s="220"/>
      <c r="S758" s="220" t="s">
        <v>246</v>
      </c>
      <c r="T758" s="225">
        <v>1</v>
      </c>
      <c r="U758" s="10"/>
      <c r="V758" s="10"/>
      <c r="W758" s="10"/>
      <c r="X758" s="112"/>
    </row>
    <row r="759" spans="1:27" outlineLevel="5" x14ac:dyDescent="0.2">
      <c r="A759" s="226" t="s">
        <v>37</v>
      </c>
      <c r="B759" s="227"/>
      <c r="C759" s="227"/>
      <c r="D759" s="228"/>
      <c r="E759" s="232" t="s">
        <v>0</v>
      </c>
      <c r="F759" s="253" t="s">
        <v>739</v>
      </c>
      <c r="G759" s="253"/>
      <c r="H759" s="254"/>
      <c r="I759" s="255"/>
      <c r="J759" s="256"/>
      <c r="K759" s="230"/>
      <c r="L759" s="230"/>
      <c r="M759" s="230"/>
      <c r="N759" s="230"/>
      <c r="O759" s="231"/>
      <c r="P759" s="231"/>
      <c r="Q759" s="231"/>
      <c r="R759" s="228"/>
      <c r="S759" s="228"/>
      <c r="T759" s="227"/>
      <c r="U759" s="7"/>
      <c r="V759" s="10"/>
      <c r="W759" s="10"/>
      <c r="X759" s="229" t="str">
        <f>F759</f>
        <v>Ukončení vodičů izolovaných s označením a zapojením v rozváděči nebo na přístroji, průřezu žíly do 6 mm2</v>
      </c>
      <c r="Y759" s="8"/>
      <c r="AA759" s="11"/>
    </row>
    <row r="760" spans="1:27" ht="7.5" customHeight="1" outlineLevel="5" x14ac:dyDescent="0.2">
      <c r="A760" s="13"/>
      <c r="B760" s="123"/>
      <c r="C760" s="123"/>
      <c r="D760" s="112"/>
      <c r="E760" s="112"/>
      <c r="F760" s="113"/>
      <c r="G760" s="112"/>
      <c r="H760" s="118"/>
      <c r="I760" s="180"/>
      <c r="J760" s="116"/>
      <c r="K760" s="118"/>
      <c r="L760" s="118"/>
      <c r="M760" s="118"/>
      <c r="N760" s="118"/>
      <c r="O760" s="116"/>
      <c r="P760" s="116"/>
      <c r="Q760" s="116"/>
      <c r="R760" s="112"/>
      <c r="S760" s="112"/>
      <c r="T760" s="123"/>
      <c r="U760" s="10"/>
      <c r="X760" s="112"/>
    </row>
    <row r="761" spans="1:27" outlineLevel="4" x14ac:dyDescent="0.2">
      <c r="A761" s="2" t="s">
        <v>41</v>
      </c>
      <c r="B761" s="217"/>
      <c r="C761" s="218">
        <v>171</v>
      </c>
      <c r="D761" s="219" t="s">
        <v>242</v>
      </c>
      <c r="E761" s="220" t="s">
        <v>740</v>
      </c>
      <c r="F761" s="221" t="s">
        <v>741</v>
      </c>
      <c r="G761" s="219" t="s">
        <v>303</v>
      </c>
      <c r="H761" s="222">
        <v>2</v>
      </c>
      <c r="I761" s="223"/>
      <c r="J761" s="224">
        <f>H761*I761</f>
        <v>0</v>
      </c>
      <c r="K761" s="222"/>
      <c r="L761" s="222">
        <f>H761*K761</f>
        <v>0</v>
      </c>
      <c r="M761" s="222"/>
      <c r="N761" s="222">
        <f>H761*M761</f>
        <v>0</v>
      </c>
      <c r="O761" s="224">
        <v>21</v>
      </c>
      <c r="P761" s="224">
        <f>J761*(O761/100)</f>
        <v>0</v>
      </c>
      <c r="Q761" s="224">
        <f>J761+P761</f>
        <v>0</v>
      </c>
      <c r="R761" s="220"/>
      <c r="S761" s="220" t="s">
        <v>246</v>
      </c>
      <c r="T761" s="225">
        <v>1</v>
      </c>
      <c r="U761" s="10"/>
      <c r="V761" s="10"/>
      <c r="W761" s="10"/>
      <c r="X761" s="112"/>
    </row>
    <row r="762" spans="1:27" outlineLevel="5" x14ac:dyDescent="0.2">
      <c r="A762" s="226" t="s">
        <v>37</v>
      </c>
      <c r="B762" s="227"/>
      <c r="C762" s="227"/>
      <c r="D762" s="228"/>
      <c r="E762" s="232" t="s">
        <v>0</v>
      </c>
      <c r="F762" s="253" t="s">
        <v>742</v>
      </c>
      <c r="G762" s="253"/>
      <c r="H762" s="254"/>
      <c r="I762" s="255"/>
      <c r="J762" s="256"/>
      <c r="K762" s="230"/>
      <c r="L762" s="230"/>
      <c r="M762" s="230"/>
      <c r="N762" s="230"/>
      <c r="O762" s="231"/>
      <c r="P762" s="231"/>
      <c r="Q762" s="231"/>
      <c r="R762" s="228"/>
      <c r="S762" s="228"/>
      <c r="T762" s="227"/>
      <c r="U762" s="7"/>
      <c r="V762" s="10"/>
      <c r="W762" s="10"/>
      <c r="X762" s="229" t="str">
        <f>F762</f>
        <v>Ukončení vodičů izolovaných s označením a zapojením v rozváděči nebo na přístroji, průřezu žíly do 25 mm2</v>
      </c>
      <c r="Y762" s="8"/>
      <c r="AA762" s="11"/>
    </row>
    <row r="763" spans="1:27" ht="7.5" customHeight="1" outlineLevel="5" x14ac:dyDescent="0.2">
      <c r="A763" s="13"/>
      <c r="B763" s="123"/>
      <c r="C763" s="123"/>
      <c r="D763" s="112"/>
      <c r="E763" s="112"/>
      <c r="F763" s="113"/>
      <c r="G763" s="112"/>
      <c r="H763" s="118"/>
      <c r="I763" s="180"/>
      <c r="J763" s="116"/>
      <c r="K763" s="118"/>
      <c r="L763" s="118"/>
      <c r="M763" s="118"/>
      <c r="N763" s="118"/>
      <c r="O763" s="116"/>
      <c r="P763" s="116"/>
      <c r="Q763" s="116"/>
      <c r="R763" s="112"/>
      <c r="S763" s="112"/>
      <c r="T763" s="123"/>
      <c r="U763" s="10"/>
      <c r="X763" s="112"/>
    </row>
    <row r="764" spans="1:27" outlineLevel="4" x14ac:dyDescent="0.2">
      <c r="B764" s="7"/>
      <c r="C764" s="7"/>
      <c r="D764" s="7"/>
      <c r="E764" s="7"/>
      <c r="F764" s="7"/>
      <c r="G764" s="7"/>
      <c r="H764" s="7"/>
      <c r="I764" s="10"/>
      <c r="J764" s="10"/>
      <c r="K764" s="7"/>
      <c r="L764" s="7"/>
      <c r="M764" s="7"/>
      <c r="N764" s="7"/>
      <c r="O764" s="7"/>
      <c r="P764" s="10"/>
      <c r="Q764" s="10"/>
      <c r="R764" s="10"/>
      <c r="S764" s="7"/>
      <c r="T764" s="7"/>
      <c r="X764" s="7"/>
    </row>
    <row r="765" spans="1:27" ht="13.5" outlineLevel="3" x14ac:dyDescent="0.25">
      <c r="A765" s="168" t="s">
        <v>173</v>
      </c>
      <c r="B765" s="172">
        <v>4</v>
      </c>
      <c r="C765" s="211"/>
      <c r="D765" s="212" t="s">
        <v>241</v>
      </c>
      <c r="E765" s="212"/>
      <c r="F765" s="213" t="s">
        <v>174</v>
      </c>
      <c r="G765" s="212"/>
      <c r="H765" s="214"/>
      <c r="I765" s="215"/>
      <c r="J765" s="170">
        <f>SUBTOTAL(9,J766:J769)</f>
        <v>0</v>
      </c>
      <c r="K765" s="214"/>
      <c r="L765" s="171">
        <f>SUBTOTAL(9,L766:L769)</f>
        <v>0</v>
      </c>
      <c r="M765" s="214"/>
      <c r="N765" s="171">
        <f>SUBTOTAL(9,N766:N769)</f>
        <v>0</v>
      </c>
      <c r="O765" s="216"/>
      <c r="P765" s="170">
        <f>SUBTOTAL(9,P766:P769)</f>
        <v>0</v>
      </c>
      <c r="Q765" s="170">
        <f>SUBTOTAL(9,Q766:Q769)</f>
        <v>0</v>
      </c>
      <c r="R765" s="212"/>
      <c r="S765" s="212"/>
      <c r="T765" s="172">
        <f>SUBTOTAL(9,T766:T769)</f>
        <v>1</v>
      </c>
      <c r="U765" s="7"/>
      <c r="V765" s="10"/>
      <c r="W765" s="10"/>
      <c r="X765" s="112"/>
    </row>
    <row r="766" spans="1:27" outlineLevel="4" x14ac:dyDescent="0.2">
      <c r="A766" s="2" t="s">
        <v>41</v>
      </c>
      <c r="B766" s="217"/>
      <c r="C766" s="218">
        <v>172</v>
      </c>
      <c r="D766" s="219" t="s">
        <v>242</v>
      </c>
      <c r="E766" s="220" t="s">
        <v>743</v>
      </c>
      <c r="F766" s="221" t="s">
        <v>744</v>
      </c>
      <c r="G766" s="219" t="s">
        <v>316</v>
      </c>
      <c r="H766" s="222">
        <v>5.2999999999999999E-2</v>
      </c>
      <c r="I766" s="223"/>
      <c r="J766" s="224">
        <f>H766*I766</f>
        <v>0</v>
      </c>
      <c r="K766" s="222"/>
      <c r="L766" s="222">
        <f>H766*K766</f>
        <v>0</v>
      </c>
      <c r="M766" s="222"/>
      <c r="N766" s="222">
        <f>H766*M766</f>
        <v>0</v>
      </c>
      <c r="O766" s="224">
        <v>21</v>
      </c>
      <c r="P766" s="224">
        <f>J766*(O766/100)</f>
        <v>0</v>
      </c>
      <c r="Q766" s="224">
        <f>J766+P766</f>
        <v>0</v>
      </c>
      <c r="R766" s="220"/>
      <c r="S766" s="220" t="s">
        <v>246</v>
      </c>
      <c r="T766" s="225">
        <v>1</v>
      </c>
      <c r="U766" s="10"/>
      <c r="V766" s="10"/>
      <c r="W766" s="10"/>
      <c r="X766" s="112"/>
    </row>
    <row r="767" spans="1:27" outlineLevel="5" x14ac:dyDescent="0.2">
      <c r="A767" s="226" t="s">
        <v>37</v>
      </c>
      <c r="B767" s="227"/>
      <c r="C767" s="227"/>
      <c r="D767" s="228"/>
      <c r="E767" s="232" t="s">
        <v>0</v>
      </c>
      <c r="F767" s="253" t="s">
        <v>745</v>
      </c>
      <c r="G767" s="253"/>
      <c r="H767" s="254"/>
      <c r="I767" s="255"/>
      <c r="J767" s="256"/>
      <c r="K767" s="230"/>
      <c r="L767" s="230"/>
      <c r="M767" s="230"/>
      <c r="N767" s="230"/>
      <c r="O767" s="231"/>
      <c r="P767" s="231"/>
      <c r="Q767" s="231"/>
      <c r="R767" s="228"/>
      <c r="S767" s="228"/>
      <c r="T767" s="227"/>
      <c r="U767" s="7"/>
      <c r="V767" s="10"/>
      <c r="W767" s="10"/>
      <c r="X767" s="229" t="str">
        <f>F767</f>
        <v>Přesun hmot pro silnoproud stanovený z hmotnosti přesunovaného materiálu vodorovná dopravní vzdálenost do 50 m základní v objektech výšky do 6 m</v>
      </c>
      <c r="Y767" s="8"/>
      <c r="AA767" s="11"/>
    </row>
    <row r="768" spans="1:27" ht="7.5" customHeight="1" outlineLevel="5" x14ac:dyDescent="0.2">
      <c r="A768" s="13"/>
      <c r="B768" s="123"/>
      <c r="C768" s="123"/>
      <c r="D768" s="112"/>
      <c r="E768" s="112"/>
      <c r="F768" s="113"/>
      <c r="G768" s="112"/>
      <c r="H768" s="118"/>
      <c r="I768" s="180"/>
      <c r="J768" s="116"/>
      <c r="K768" s="118"/>
      <c r="L768" s="118"/>
      <c r="M768" s="118"/>
      <c r="N768" s="118"/>
      <c r="O768" s="116"/>
      <c r="P768" s="116"/>
      <c r="Q768" s="116"/>
      <c r="R768" s="112"/>
      <c r="S768" s="112"/>
      <c r="T768" s="123"/>
      <c r="U768" s="10"/>
      <c r="X768" s="112"/>
    </row>
    <row r="769" spans="1:27" outlineLevel="4" x14ac:dyDescent="0.2">
      <c r="B769" s="7"/>
      <c r="C769" s="7"/>
      <c r="D769" s="7"/>
      <c r="E769" s="7"/>
      <c r="F769" s="7"/>
      <c r="G769" s="7"/>
      <c r="H769" s="7"/>
      <c r="I769" s="10"/>
      <c r="J769" s="10"/>
      <c r="K769" s="7"/>
      <c r="L769" s="7"/>
      <c r="M769" s="7"/>
      <c r="N769" s="7"/>
      <c r="O769" s="7"/>
      <c r="P769" s="10"/>
      <c r="Q769" s="10"/>
      <c r="R769" s="10"/>
      <c r="S769" s="7"/>
      <c r="T769" s="7"/>
      <c r="X769" s="7"/>
    </row>
    <row r="770" spans="1:27" ht="13.5" outlineLevel="3" x14ac:dyDescent="0.25">
      <c r="A770" s="168" t="s">
        <v>175</v>
      </c>
      <c r="B770" s="172">
        <v>4</v>
      </c>
      <c r="C770" s="211"/>
      <c r="D770" s="212" t="s">
        <v>241</v>
      </c>
      <c r="E770" s="212"/>
      <c r="F770" s="213" t="s">
        <v>176</v>
      </c>
      <c r="G770" s="212"/>
      <c r="H770" s="214"/>
      <c r="I770" s="215"/>
      <c r="J770" s="170">
        <f>SUBTOTAL(9,J771:J774)</f>
        <v>0</v>
      </c>
      <c r="K770" s="214"/>
      <c r="L770" s="171">
        <f>SUBTOTAL(9,L771:L774)</f>
        <v>0</v>
      </c>
      <c r="M770" s="214"/>
      <c r="N770" s="171">
        <f>SUBTOTAL(9,N771:N774)</f>
        <v>0</v>
      </c>
      <c r="O770" s="216"/>
      <c r="P770" s="170">
        <f>SUBTOTAL(9,P771:P774)</f>
        <v>0</v>
      </c>
      <c r="Q770" s="170">
        <f>SUBTOTAL(9,Q771:Q774)</f>
        <v>0</v>
      </c>
      <c r="R770" s="212"/>
      <c r="S770" s="212"/>
      <c r="T770" s="172">
        <f>SUBTOTAL(9,T771:T774)</f>
        <v>1</v>
      </c>
      <c r="U770" s="7"/>
      <c r="V770" s="10"/>
      <c r="W770" s="10"/>
      <c r="X770" s="112"/>
    </row>
    <row r="771" spans="1:27" outlineLevel="4" x14ac:dyDescent="0.2">
      <c r="A771" s="2" t="s">
        <v>41</v>
      </c>
      <c r="B771" s="217"/>
      <c r="C771" s="218">
        <v>173</v>
      </c>
      <c r="D771" s="219" t="s">
        <v>672</v>
      </c>
      <c r="E771" s="220" t="s">
        <v>746</v>
      </c>
      <c r="F771" s="221" t="s">
        <v>747</v>
      </c>
      <c r="G771" s="219" t="s">
        <v>668</v>
      </c>
      <c r="H771" s="222">
        <v>12</v>
      </c>
      <c r="I771" s="223"/>
      <c r="J771" s="224">
        <f>H771*I771</f>
        <v>0</v>
      </c>
      <c r="K771" s="222"/>
      <c r="L771" s="222">
        <f>H771*K771</f>
        <v>0</v>
      </c>
      <c r="M771" s="222"/>
      <c r="N771" s="222">
        <f>H771*M771</f>
        <v>0</v>
      </c>
      <c r="O771" s="224">
        <v>21</v>
      </c>
      <c r="P771" s="224">
        <f>J771*(O771/100)</f>
        <v>0</v>
      </c>
      <c r="Q771" s="224">
        <f>J771+P771</f>
        <v>0</v>
      </c>
      <c r="R771" s="220"/>
      <c r="S771" s="220" t="s">
        <v>246</v>
      </c>
      <c r="T771" s="225">
        <v>1</v>
      </c>
      <c r="U771" s="10"/>
      <c r="V771" s="10"/>
      <c r="W771" s="10"/>
      <c r="X771" s="112"/>
    </row>
    <row r="772" spans="1:27" outlineLevel="5" x14ac:dyDescent="0.2">
      <c r="A772" s="226" t="s">
        <v>37</v>
      </c>
      <c r="B772" s="227"/>
      <c r="C772" s="227"/>
      <c r="D772" s="228"/>
      <c r="E772" s="232" t="s">
        <v>0</v>
      </c>
      <c r="F772" s="253" t="s">
        <v>748</v>
      </c>
      <c r="G772" s="253"/>
      <c r="H772" s="254"/>
      <c r="I772" s="255"/>
      <c r="J772" s="256"/>
      <c r="K772" s="230"/>
      <c r="L772" s="230"/>
      <c r="M772" s="230"/>
      <c r="N772" s="230"/>
      <c r="O772" s="231"/>
      <c r="P772" s="231"/>
      <c r="Q772" s="231"/>
      <c r="R772" s="228"/>
      <c r="S772" s="228"/>
      <c r="T772" s="227"/>
      <c r="U772" s="7"/>
      <c r="V772" s="10"/>
      <c r="W772" s="10"/>
      <c r="X772" s="229" t="str">
        <f>F772</f>
        <v>Hodinové zúčtovací sazby montáží technologických zařízení na stavebních objektech montér měřících a regulačních zařízení</v>
      </c>
      <c r="Y772" s="8"/>
      <c r="AA772" s="11"/>
    </row>
    <row r="773" spans="1:27" ht="7.5" customHeight="1" outlineLevel="5" x14ac:dyDescent="0.2">
      <c r="A773" s="13"/>
      <c r="B773" s="123"/>
      <c r="C773" s="123"/>
      <c r="D773" s="112"/>
      <c r="E773" s="112"/>
      <c r="F773" s="113"/>
      <c r="G773" s="112"/>
      <c r="H773" s="118"/>
      <c r="I773" s="180"/>
      <c r="J773" s="116"/>
      <c r="K773" s="118"/>
      <c r="L773" s="118"/>
      <c r="M773" s="118"/>
      <c r="N773" s="118"/>
      <c r="O773" s="116"/>
      <c r="P773" s="116"/>
      <c r="Q773" s="116"/>
      <c r="R773" s="112"/>
      <c r="S773" s="112"/>
      <c r="T773" s="123"/>
      <c r="U773" s="10"/>
      <c r="X773" s="112"/>
    </row>
    <row r="774" spans="1:27" outlineLevel="4" x14ac:dyDescent="0.2">
      <c r="B774" s="7"/>
      <c r="C774" s="7"/>
      <c r="D774" s="7"/>
      <c r="E774" s="7"/>
      <c r="F774" s="7"/>
      <c r="G774" s="7"/>
      <c r="H774" s="7"/>
      <c r="I774" s="10"/>
      <c r="J774" s="10"/>
      <c r="K774" s="7"/>
      <c r="L774" s="7"/>
      <c r="M774" s="7"/>
      <c r="N774" s="7"/>
      <c r="O774" s="7"/>
      <c r="P774" s="10"/>
      <c r="Q774" s="10"/>
      <c r="R774" s="10"/>
      <c r="S774" s="7"/>
      <c r="T774" s="7"/>
      <c r="X774" s="7"/>
    </row>
    <row r="775" spans="1:27" ht="13.5" outlineLevel="3" x14ac:dyDescent="0.25">
      <c r="A775" s="168" t="s">
        <v>177</v>
      </c>
      <c r="B775" s="172">
        <v>4</v>
      </c>
      <c r="C775" s="211"/>
      <c r="D775" s="212" t="s">
        <v>241</v>
      </c>
      <c r="E775" s="212"/>
      <c r="F775" s="213" t="s">
        <v>178</v>
      </c>
      <c r="G775" s="212"/>
      <c r="H775" s="214"/>
      <c r="I775" s="215"/>
      <c r="J775" s="170">
        <f>SUBTOTAL(9,J776:J779)</f>
        <v>0</v>
      </c>
      <c r="K775" s="214"/>
      <c r="L775" s="171">
        <f>SUBTOTAL(9,L776:L779)</f>
        <v>0</v>
      </c>
      <c r="M775" s="214"/>
      <c r="N775" s="171">
        <f>SUBTOTAL(9,N776:N779)</f>
        <v>0</v>
      </c>
      <c r="O775" s="216"/>
      <c r="P775" s="170">
        <f>SUBTOTAL(9,P776:P779)</f>
        <v>0</v>
      </c>
      <c r="Q775" s="170">
        <f>SUBTOTAL(9,Q776:Q779)</f>
        <v>0</v>
      </c>
      <c r="R775" s="212"/>
      <c r="S775" s="212"/>
      <c r="T775" s="172">
        <f>SUBTOTAL(9,T776:T779)</f>
        <v>1</v>
      </c>
      <c r="U775" s="7"/>
      <c r="V775" s="10"/>
      <c r="W775" s="10"/>
      <c r="X775" s="112"/>
    </row>
    <row r="776" spans="1:27" outlineLevel="4" x14ac:dyDescent="0.2">
      <c r="A776" s="2" t="s">
        <v>41</v>
      </c>
      <c r="B776" s="217"/>
      <c r="C776" s="218">
        <v>174</v>
      </c>
      <c r="D776" s="219" t="s">
        <v>242</v>
      </c>
      <c r="E776" s="220" t="s">
        <v>749</v>
      </c>
      <c r="F776" s="221" t="s">
        <v>750</v>
      </c>
      <c r="G776" s="219" t="s">
        <v>303</v>
      </c>
      <c r="H776" s="222">
        <v>1</v>
      </c>
      <c r="I776" s="223"/>
      <c r="J776" s="224">
        <f>H776*I776</f>
        <v>0</v>
      </c>
      <c r="K776" s="222"/>
      <c r="L776" s="222">
        <f>H776*K776</f>
        <v>0</v>
      </c>
      <c r="M776" s="222"/>
      <c r="N776" s="222">
        <f>H776*M776</f>
        <v>0</v>
      </c>
      <c r="O776" s="224">
        <v>21</v>
      </c>
      <c r="P776" s="224">
        <f>J776*(O776/100)</f>
        <v>0</v>
      </c>
      <c r="Q776" s="224">
        <f>J776+P776</f>
        <v>0</v>
      </c>
      <c r="R776" s="220"/>
      <c r="S776" s="220" t="s">
        <v>246</v>
      </c>
      <c r="T776" s="225">
        <v>1</v>
      </c>
      <c r="U776" s="10"/>
      <c r="V776" s="10"/>
      <c r="W776" s="10"/>
      <c r="X776" s="112"/>
    </row>
    <row r="777" spans="1:27" outlineLevel="5" x14ac:dyDescent="0.2">
      <c r="A777" s="226" t="s">
        <v>37</v>
      </c>
      <c r="B777" s="227"/>
      <c r="C777" s="227"/>
      <c r="D777" s="228"/>
      <c r="E777" s="232" t="s">
        <v>0</v>
      </c>
      <c r="F777" s="253" t="s">
        <v>751</v>
      </c>
      <c r="G777" s="253"/>
      <c r="H777" s="254"/>
      <c r="I777" s="255"/>
      <c r="J777" s="256"/>
      <c r="K777" s="230"/>
      <c r="L777" s="230"/>
      <c r="M777" s="230"/>
      <c r="N777" s="230"/>
      <c r="O777" s="231"/>
      <c r="P777" s="231"/>
      <c r="Q777" s="231"/>
      <c r="R777" s="228"/>
      <c r="S777" s="228"/>
      <c r="T777" s="227"/>
      <c r="U777" s="7"/>
      <c r="V777" s="10"/>
      <c r="W777" s="10"/>
      <c r="X777" s="229" t="str">
        <f>F777</f>
        <v>Zkoušky a prohlídky elektrických rozvodů a zařízení celková prohlídka a vyhotovení revizní zprávy pro objem montážních prací do 100 tis. Kč</v>
      </c>
      <c r="Y777" s="8"/>
      <c r="AA777" s="11"/>
    </row>
    <row r="778" spans="1:27" ht="7.5" customHeight="1" outlineLevel="5" x14ac:dyDescent="0.2">
      <c r="A778" s="13"/>
      <c r="B778" s="123"/>
      <c r="C778" s="123"/>
      <c r="D778" s="112"/>
      <c r="E778" s="112"/>
      <c r="F778" s="113"/>
      <c r="G778" s="112"/>
      <c r="H778" s="118"/>
      <c r="I778" s="180"/>
      <c r="J778" s="116"/>
      <c r="K778" s="118"/>
      <c r="L778" s="118"/>
      <c r="M778" s="118"/>
      <c r="N778" s="118"/>
      <c r="O778" s="116"/>
      <c r="P778" s="116"/>
      <c r="Q778" s="116"/>
      <c r="R778" s="112"/>
      <c r="S778" s="112"/>
      <c r="T778" s="123"/>
      <c r="U778" s="10"/>
      <c r="X778" s="112"/>
    </row>
    <row r="779" spans="1:27" outlineLevel="4" x14ac:dyDescent="0.2">
      <c r="B779" s="7"/>
      <c r="C779" s="7"/>
      <c r="D779" s="7"/>
      <c r="E779" s="7"/>
      <c r="F779" s="7"/>
      <c r="G779" s="7"/>
      <c r="H779" s="7"/>
      <c r="I779" s="10"/>
      <c r="J779" s="10"/>
      <c r="K779" s="7"/>
      <c r="L779" s="7"/>
      <c r="M779" s="7"/>
      <c r="N779" s="7"/>
      <c r="O779" s="7"/>
      <c r="P779" s="10"/>
      <c r="Q779" s="10"/>
      <c r="R779" s="10"/>
      <c r="S779" s="7"/>
      <c r="T779" s="7"/>
      <c r="X779" s="7"/>
    </row>
    <row r="780" spans="1:27" ht="13.5" outlineLevel="2" x14ac:dyDescent="0.25">
      <c r="A780" s="163" t="s">
        <v>179</v>
      </c>
      <c r="B780" s="167">
        <v>3</v>
      </c>
      <c r="C780" s="205"/>
      <c r="D780" s="206" t="s">
        <v>240</v>
      </c>
      <c r="E780" s="206"/>
      <c r="F780" s="207" t="s">
        <v>180</v>
      </c>
      <c r="G780" s="206"/>
      <c r="H780" s="208"/>
      <c r="I780" s="209"/>
      <c r="J780" s="165">
        <f>SUBTOTAL(9,J781:J800)</f>
        <v>0</v>
      </c>
      <c r="K780" s="208"/>
      <c r="L780" s="166">
        <f>SUBTOTAL(9,L781:L800)</f>
        <v>0</v>
      </c>
      <c r="M780" s="208"/>
      <c r="N780" s="166">
        <f>SUBTOTAL(9,N781:N800)</f>
        <v>0.3</v>
      </c>
      <c r="O780" s="210"/>
      <c r="P780" s="165">
        <f>SUBTOTAL(9,P781:P800)</f>
        <v>0</v>
      </c>
      <c r="Q780" s="165">
        <f>SUBTOTAL(9,Q781:Q800)</f>
        <v>0</v>
      </c>
      <c r="R780" s="206"/>
      <c r="S780" s="206"/>
      <c r="T780" s="167">
        <f>SUBTOTAL(9,T781:T800)</f>
        <v>4</v>
      </c>
      <c r="U780" s="7"/>
      <c r="V780" s="10"/>
      <c r="W780" s="10"/>
      <c r="X780" s="112"/>
    </row>
    <row r="781" spans="1:27" ht="13.5" outlineLevel="3" x14ac:dyDescent="0.25">
      <c r="A781" s="168" t="s">
        <v>181</v>
      </c>
      <c r="B781" s="172">
        <v>4</v>
      </c>
      <c r="C781" s="211"/>
      <c r="D781" s="212" t="s">
        <v>241</v>
      </c>
      <c r="E781" s="212"/>
      <c r="F781" s="213" t="s">
        <v>182</v>
      </c>
      <c r="G781" s="212"/>
      <c r="H781" s="214"/>
      <c r="I781" s="215"/>
      <c r="J781" s="170">
        <f>SUBTOTAL(9,J782:J785)</f>
        <v>0</v>
      </c>
      <c r="K781" s="214"/>
      <c r="L781" s="171">
        <f>SUBTOTAL(9,L782:L785)</f>
        <v>0</v>
      </c>
      <c r="M781" s="214"/>
      <c r="N781" s="171">
        <f>SUBTOTAL(9,N782:N785)</f>
        <v>0</v>
      </c>
      <c r="O781" s="216"/>
      <c r="P781" s="170">
        <f>SUBTOTAL(9,P782:P785)</f>
        <v>0</v>
      </c>
      <c r="Q781" s="170">
        <f>SUBTOTAL(9,Q782:Q785)</f>
        <v>0</v>
      </c>
      <c r="R781" s="212"/>
      <c r="S781" s="212"/>
      <c r="T781" s="172">
        <f>SUBTOTAL(9,T782:T785)</f>
        <v>1</v>
      </c>
      <c r="U781" s="7"/>
      <c r="V781" s="10"/>
      <c r="W781" s="10"/>
      <c r="X781" s="112"/>
    </row>
    <row r="782" spans="1:27" outlineLevel="4" x14ac:dyDescent="0.2">
      <c r="A782" s="2" t="s">
        <v>41</v>
      </c>
      <c r="B782" s="217"/>
      <c r="C782" s="218">
        <v>175</v>
      </c>
      <c r="D782" s="219" t="s">
        <v>585</v>
      </c>
      <c r="E782" s="220" t="s">
        <v>568</v>
      </c>
      <c r="F782" s="221" t="s">
        <v>571</v>
      </c>
      <c r="G782" s="219" t="s">
        <v>668</v>
      </c>
      <c r="H782" s="222">
        <v>3</v>
      </c>
      <c r="I782" s="223"/>
      <c r="J782" s="224">
        <f>H782*I782</f>
        <v>0</v>
      </c>
      <c r="K782" s="222"/>
      <c r="L782" s="222">
        <f>H782*K782</f>
        <v>0</v>
      </c>
      <c r="M782" s="222"/>
      <c r="N782" s="222">
        <f>H782*M782</f>
        <v>0</v>
      </c>
      <c r="O782" s="224">
        <v>21</v>
      </c>
      <c r="P782" s="224">
        <f>J782*(O782/100)</f>
        <v>0</v>
      </c>
      <c r="Q782" s="224">
        <f>J782+P782</f>
        <v>0</v>
      </c>
      <c r="R782" s="220"/>
      <c r="S782" s="220" t="s">
        <v>356</v>
      </c>
      <c r="T782" s="225">
        <v>1</v>
      </c>
      <c r="U782" s="10"/>
      <c r="V782" s="10"/>
      <c r="W782" s="10"/>
      <c r="X782" s="112"/>
    </row>
    <row r="783" spans="1:27" outlineLevel="5" x14ac:dyDescent="0.2">
      <c r="A783" s="226" t="s">
        <v>37</v>
      </c>
      <c r="B783" s="227"/>
      <c r="C783" s="227"/>
      <c r="D783" s="228"/>
      <c r="E783" s="232" t="s">
        <v>0</v>
      </c>
      <c r="F783" s="253" t="s">
        <v>67</v>
      </c>
      <c r="G783" s="253"/>
      <c r="H783" s="254"/>
      <c r="I783" s="255"/>
      <c r="J783" s="256"/>
      <c r="K783" s="230"/>
      <c r="L783" s="230"/>
      <c r="M783" s="230"/>
      <c r="N783" s="230"/>
      <c r="O783" s="231"/>
      <c r="P783" s="231"/>
      <c r="Q783" s="231"/>
      <c r="R783" s="228"/>
      <c r="S783" s="228"/>
      <c r="T783" s="227"/>
      <c r="U783" s="7"/>
      <c r="V783" s="10"/>
      <c r="W783" s="10"/>
      <c r="X783" s="229" t="str">
        <f>F783</f>
        <v>---</v>
      </c>
      <c r="Y783" s="8"/>
      <c r="AA783" s="11"/>
    </row>
    <row r="784" spans="1:27" ht="7.5" customHeight="1" outlineLevel="5" x14ac:dyDescent="0.2">
      <c r="A784" s="13"/>
      <c r="B784" s="123"/>
      <c r="C784" s="123"/>
      <c r="D784" s="112"/>
      <c r="E784" s="112"/>
      <c r="F784" s="113"/>
      <c r="G784" s="112"/>
      <c r="H784" s="118"/>
      <c r="I784" s="180"/>
      <c r="J784" s="116"/>
      <c r="K784" s="118"/>
      <c r="L784" s="118"/>
      <c r="M784" s="118"/>
      <c r="N784" s="118"/>
      <c r="O784" s="116"/>
      <c r="P784" s="116"/>
      <c r="Q784" s="116"/>
      <c r="R784" s="112"/>
      <c r="S784" s="112"/>
      <c r="T784" s="123"/>
      <c r="U784" s="10"/>
      <c r="X784" s="112"/>
    </row>
    <row r="785" spans="1:27" outlineLevel="4" x14ac:dyDescent="0.2">
      <c r="B785" s="7"/>
      <c r="C785" s="7"/>
      <c r="D785" s="7"/>
      <c r="E785" s="7"/>
      <c r="F785" s="7"/>
      <c r="G785" s="7"/>
      <c r="H785" s="7"/>
      <c r="I785" s="10"/>
      <c r="J785" s="10"/>
      <c r="K785" s="7"/>
      <c r="L785" s="7"/>
      <c r="M785" s="7"/>
      <c r="N785" s="7"/>
      <c r="O785" s="7"/>
      <c r="P785" s="10"/>
      <c r="Q785" s="10"/>
      <c r="R785" s="10"/>
      <c r="S785" s="7"/>
      <c r="T785" s="7"/>
      <c r="X785" s="7"/>
    </row>
    <row r="786" spans="1:27" ht="13.5" outlineLevel="3" x14ac:dyDescent="0.25">
      <c r="A786" s="168" t="s">
        <v>183</v>
      </c>
      <c r="B786" s="172">
        <v>4</v>
      </c>
      <c r="C786" s="211"/>
      <c r="D786" s="212" t="s">
        <v>241</v>
      </c>
      <c r="E786" s="212"/>
      <c r="F786" s="213" t="s">
        <v>184</v>
      </c>
      <c r="G786" s="212"/>
      <c r="H786" s="214"/>
      <c r="I786" s="215"/>
      <c r="J786" s="170">
        <f>SUBTOTAL(9,J787:J790)</f>
        <v>0</v>
      </c>
      <c r="K786" s="214"/>
      <c r="L786" s="171">
        <f>SUBTOTAL(9,L787:L790)</f>
        <v>0</v>
      </c>
      <c r="M786" s="214"/>
      <c r="N786" s="171">
        <f>SUBTOTAL(9,N787:N790)</f>
        <v>0</v>
      </c>
      <c r="O786" s="216"/>
      <c r="P786" s="170">
        <f>SUBTOTAL(9,P787:P790)</f>
        <v>0</v>
      </c>
      <c r="Q786" s="170">
        <f>SUBTOTAL(9,Q787:Q790)</f>
        <v>0</v>
      </c>
      <c r="R786" s="212"/>
      <c r="S786" s="212"/>
      <c r="T786" s="172">
        <f>SUBTOTAL(9,T787:T790)</f>
        <v>1</v>
      </c>
      <c r="U786" s="7"/>
      <c r="V786" s="10"/>
      <c r="W786" s="10"/>
      <c r="X786" s="112"/>
    </row>
    <row r="787" spans="1:27" ht="24" outlineLevel="4" x14ac:dyDescent="0.2">
      <c r="A787" s="2" t="s">
        <v>41</v>
      </c>
      <c r="B787" s="217"/>
      <c r="C787" s="218">
        <v>176</v>
      </c>
      <c r="D787" s="219" t="s">
        <v>585</v>
      </c>
      <c r="E787" s="220" t="s">
        <v>752</v>
      </c>
      <c r="F787" s="221" t="s">
        <v>753</v>
      </c>
      <c r="G787" s="219" t="s">
        <v>685</v>
      </c>
      <c r="H787" s="222">
        <v>1</v>
      </c>
      <c r="I787" s="223"/>
      <c r="J787" s="224">
        <f>H787*I787</f>
        <v>0</v>
      </c>
      <c r="K787" s="222"/>
      <c r="L787" s="222">
        <f>H787*K787</f>
        <v>0</v>
      </c>
      <c r="M787" s="222"/>
      <c r="N787" s="222">
        <f>H787*M787</f>
        <v>0</v>
      </c>
      <c r="O787" s="224">
        <v>21</v>
      </c>
      <c r="P787" s="224">
        <f>J787*(O787/100)</f>
        <v>0</v>
      </c>
      <c r="Q787" s="224">
        <f>J787+P787</f>
        <v>0</v>
      </c>
      <c r="R787" s="220"/>
      <c r="S787" s="220" t="s">
        <v>356</v>
      </c>
      <c r="T787" s="225">
        <v>1</v>
      </c>
      <c r="U787" s="10"/>
      <c r="V787" s="10"/>
      <c r="W787" s="10"/>
      <c r="X787" s="112"/>
    </row>
    <row r="788" spans="1:27" outlineLevel="5" x14ac:dyDescent="0.2">
      <c r="A788" s="226" t="s">
        <v>37</v>
      </c>
      <c r="B788" s="227"/>
      <c r="C788" s="227"/>
      <c r="D788" s="228"/>
      <c r="E788" s="232" t="s">
        <v>0</v>
      </c>
      <c r="F788" s="253" t="s">
        <v>67</v>
      </c>
      <c r="G788" s="253"/>
      <c r="H788" s="254"/>
      <c r="I788" s="255"/>
      <c r="J788" s="256"/>
      <c r="K788" s="230"/>
      <c r="L788" s="230"/>
      <c r="M788" s="230"/>
      <c r="N788" s="230"/>
      <c r="O788" s="231"/>
      <c r="P788" s="231"/>
      <c r="Q788" s="231"/>
      <c r="R788" s="228"/>
      <c r="S788" s="228"/>
      <c r="T788" s="227"/>
      <c r="U788" s="7"/>
      <c r="V788" s="10"/>
      <c r="W788" s="10"/>
      <c r="X788" s="229" t="str">
        <f>F788</f>
        <v>---</v>
      </c>
      <c r="Y788" s="8"/>
      <c r="AA788" s="11"/>
    </row>
    <row r="789" spans="1:27" ht="7.5" customHeight="1" outlineLevel="5" x14ac:dyDescent="0.2">
      <c r="A789" s="13"/>
      <c r="B789" s="123"/>
      <c r="C789" s="123"/>
      <c r="D789" s="112"/>
      <c r="E789" s="112"/>
      <c r="F789" s="113"/>
      <c r="G789" s="112"/>
      <c r="H789" s="118"/>
      <c r="I789" s="180"/>
      <c r="J789" s="116"/>
      <c r="K789" s="118"/>
      <c r="L789" s="118"/>
      <c r="M789" s="118"/>
      <c r="N789" s="118"/>
      <c r="O789" s="116"/>
      <c r="P789" s="116"/>
      <c r="Q789" s="116"/>
      <c r="R789" s="112"/>
      <c r="S789" s="112"/>
      <c r="T789" s="123"/>
      <c r="U789" s="10"/>
      <c r="X789" s="112"/>
    </row>
    <row r="790" spans="1:27" outlineLevel="4" x14ac:dyDescent="0.2">
      <c r="B790" s="7"/>
      <c r="C790" s="7"/>
      <c r="D790" s="7"/>
      <c r="E790" s="7"/>
      <c r="F790" s="7"/>
      <c r="G790" s="7"/>
      <c r="H790" s="7"/>
      <c r="I790" s="10"/>
      <c r="J790" s="10"/>
      <c r="K790" s="7"/>
      <c r="L790" s="7"/>
      <c r="M790" s="7"/>
      <c r="N790" s="7"/>
      <c r="O790" s="7"/>
      <c r="P790" s="10"/>
      <c r="Q790" s="10"/>
      <c r="R790" s="10"/>
      <c r="S790" s="7"/>
      <c r="T790" s="7"/>
      <c r="X790" s="7"/>
    </row>
    <row r="791" spans="1:27" ht="13.5" outlineLevel="3" x14ac:dyDescent="0.25">
      <c r="A791" s="168" t="s">
        <v>185</v>
      </c>
      <c r="B791" s="172">
        <v>4</v>
      </c>
      <c r="C791" s="211"/>
      <c r="D791" s="212" t="s">
        <v>241</v>
      </c>
      <c r="E791" s="212"/>
      <c r="F791" s="213" t="s">
        <v>186</v>
      </c>
      <c r="G791" s="212"/>
      <c r="H791" s="214"/>
      <c r="I791" s="215"/>
      <c r="J791" s="170">
        <f>SUBTOTAL(9,J792:J795)</f>
        <v>0</v>
      </c>
      <c r="K791" s="214"/>
      <c r="L791" s="171">
        <f>SUBTOTAL(9,L792:L795)</f>
        <v>0</v>
      </c>
      <c r="M791" s="214"/>
      <c r="N791" s="171">
        <f>SUBTOTAL(9,N792:N795)</f>
        <v>0</v>
      </c>
      <c r="O791" s="216"/>
      <c r="P791" s="170">
        <f>SUBTOTAL(9,P792:P795)</f>
        <v>0</v>
      </c>
      <c r="Q791" s="170">
        <f>SUBTOTAL(9,Q792:Q795)</f>
        <v>0</v>
      </c>
      <c r="R791" s="212"/>
      <c r="S791" s="212"/>
      <c r="T791" s="172">
        <f>SUBTOTAL(9,T792:T795)</f>
        <v>1</v>
      </c>
      <c r="U791" s="7"/>
      <c r="V791" s="10"/>
      <c r="W791" s="10"/>
      <c r="X791" s="112"/>
    </row>
    <row r="792" spans="1:27" outlineLevel="4" x14ac:dyDescent="0.2">
      <c r="A792" s="2" t="s">
        <v>41</v>
      </c>
      <c r="B792" s="217"/>
      <c r="C792" s="218">
        <v>177</v>
      </c>
      <c r="D792" s="219" t="s">
        <v>585</v>
      </c>
      <c r="E792" s="220" t="s">
        <v>754</v>
      </c>
      <c r="F792" s="221" t="s">
        <v>755</v>
      </c>
      <c r="G792" s="219" t="s">
        <v>685</v>
      </c>
      <c r="H792" s="222">
        <v>1</v>
      </c>
      <c r="I792" s="223"/>
      <c r="J792" s="224">
        <f>H792*I792</f>
        <v>0</v>
      </c>
      <c r="K792" s="222"/>
      <c r="L792" s="222">
        <f>H792*K792</f>
        <v>0</v>
      </c>
      <c r="M792" s="222"/>
      <c r="N792" s="222">
        <f>H792*M792</f>
        <v>0</v>
      </c>
      <c r="O792" s="224">
        <v>21</v>
      </c>
      <c r="P792" s="224">
        <f>J792*(O792/100)</f>
        <v>0</v>
      </c>
      <c r="Q792" s="224">
        <f>J792+P792</f>
        <v>0</v>
      </c>
      <c r="R792" s="220"/>
      <c r="S792" s="220" t="s">
        <v>356</v>
      </c>
      <c r="T792" s="225">
        <v>1</v>
      </c>
      <c r="U792" s="10"/>
      <c r="V792" s="10"/>
      <c r="W792" s="10"/>
      <c r="X792" s="112"/>
    </row>
    <row r="793" spans="1:27" outlineLevel="5" x14ac:dyDescent="0.2">
      <c r="A793" s="226" t="s">
        <v>37</v>
      </c>
      <c r="B793" s="227"/>
      <c r="C793" s="227"/>
      <c r="D793" s="228"/>
      <c r="E793" s="232" t="s">
        <v>0</v>
      </c>
      <c r="F793" s="253" t="s">
        <v>67</v>
      </c>
      <c r="G793" s="253"/>
      <c r="H793" s="254"/>
      <c r="I793" s="255"/>
      <c r="J793" s="256"/>
      <c r="K793" s="230"/>
      <c r="L793" s="230"/>
      <c r="M793" s="230"/>
      <c r="N793" s="230"/>
      <c r="O793" s="231"/>
      <c r="P793" s="231"/>
      <c r="Q793" s="231"/>
      <c r="R793" s="228"/>
      <c r="S793" s="228"/>
      <c r="T793" s="227"/>
      <c r="U793" s="7"/>
      <c r="V793" s="10"/>
      <c r="W793" s="10"/>
      <c r="X793" s="229" t="str">
        <f>F793</f>
        <v>---</v>
      </c>
      <c r="Y793" s="8"/>
      <c r="AA793" s="11"/>
    </row>
    <row r="794" spans="1:27" ht="7.5" customHeight="1" outlineLevel="5" x14ac:dyDescent="0.2">
      <c r="A794" s="13"/>
      <c r="B794" s="123"/>
      <c r="C794" s="123"/>
      <c r="D794" s="112"/>
      <c r="E794" s="112"/>
      <c r="F794" s="113"/>
      <c r="G794" s="112"/>
      <c r="H794" s="118"/>
      <c r="I794" s="180"/>
      <c r="J794" s="116"/>
      <c r="K794" s="118"/>
      <c r="L794" s="118"/>
      <c r="M794" s="118"/>
      <c r="N794" s="118"/>
      <c r="O794" s="116"/>
      <c r="P794" s="116"/>
      <c r="Q794" s="116"/>
      <c r="R794" s="112"/>
      <c r="S794" s="112"/>
      <c r="T794" s="123"/>
      <c r="U794" s="10"/>
      <c r="X794" s="112"/>
    </row>
    <row r="795" spans="1:27" outlineLevel="4" x14ac:dyDescent="0.2">
      <c r="B795" s="7"/>
      <c r="C795" s="7"/>
      <c r="D795" s="7"/>
      <c r="E795" s="7"/>
      <c r="F795" s="7"/>
      <c r="G795" s="7"/>
      <c r="H795" s="7"/>
      <c r="I795" s="10"/>
      <c r="J795" s="10"/>
      <c r="K795" s="7"/>
      <c r="L795" s="7"/>
      <c r="M795" s="7"/>
      <c r="N795" s="7"/>
      <c r="O795" s="7"/>
      <c r="P795" s="10"/>
      <c r="Q795" s="10"/>
      <c r="R795" s="10"/>
      <c r="S795" s="7"/>
      <c r="T795" s="7"/>
      <c r="X795" s="7"/>
    </row>
    <row r="796" spans="1:27" ht="13.5" outlineLevel="3" x14ac:dyDescent="0.25">
      <c r="A796" s="168" t="s">
        <v>187</v>
      </c>
      <c r="B796" s="172">
        <v>4</v>
      </c>
      <c r="C796" s="211"/>
      <c r="D796" s="212" t="s">
        <v>241</v>
      </c>
      <c r="E796" s="212"/>
      <c r="F796" s="213" t="s">
        <v>188</v>
      </c>
      <c r="G796" s="212"/>
      <c r="H796" s="214"/>
      <c r="I796" s="215"/>
      <c r="J796" s="170">
        <f>SUBTOTAL(9,J797:J800)</f>
        <v>0</v>
      </c>
      <c r="K796" s="214"/>
      <c r="L796" s="171">
        <f>SUBTOTAL(9,L797:L800)</f>
        <v>0</v>
      </c>
      <c r="M796" s="214"/>
      <c r="N796" s="171">
        <f>SUBTOTAL(9,N797:N800)</f>
        <v>0.3</v>
      </c>
      <c r="O796" s="216"/>
      <c r="P796" s="170">
        <f>SUBTOTAL(9,P797:P800)</f>
        <v>0</v>
      </c>
      <c r="Q796" s="170">
        <f>SUBTOTAL(9,Q797:Q800)</f>
        <v>0</v>
      </c>
      <c r="R796" s="212"/>
      <c r="S796" s="212"/>
      <c r="T796" s="172">
        <f>SUBTOTAL(9,T797:T800)</f>
        <v>1</v>
      </c>
      <c r="U796" s="7"/>
      <c r="V796" s="10"/>
      <c r="W796" s="10"/>
      <c r="X796" s="112"/>
    </row>
    <row r="797" spans="1:27" ht="24" outlineLevel="4" x14ac:dyDescent="0.2">
      <c r="A797" s="2" t="s">
        <v>41</v>
      </c>
      <c r="B797" s="217"/>
      <c r="C797" s="218">
        <v>178</v>
      </c>
      <c r="D797" s="219" t="s">
        <v>672</v>
      </c>
      <c r="E797" s="220" t="s">
        <v>756</v>
      </c>
      <c r="F797" s="221" t="s">
        <v>757</v>
      </c>
      <c r="G797" s="219" t="s">
        <v>303</v>
      </c>
      <c r="H797" s="222">
        <v>10</v>
      </c>
      <c r="I797" s="223"/>
      <c r="J797" s="224">
        <f>H797*I797</f>
        <v>0</v>
      </c>
      <c r="K797" s="222"/>
      <c r="L797" s="222">
        <f>H797*K797</f>
        <v>0</v>
      </c>
      <c r="M797" s="222">
        <v>0.03</v>
      </c>
      <c r="N797" s="222">
        <f>H797*M797</f>
        <v>0.3</v>
      </c>
      <c r="O797" s="224">
        <v>21</v>
      </c>
      <c r="P797" s="224">
        <f>J797*(O797/100)</f>
        <v>0</v>
      </c>
      <c r="Q797" s="224">
        <f>J797+P797</f>
        <v>0</v>
      </c>
      <c r="R797" s="220"/>
      <c r="S797" s="220" t="s">
        <v>246</v>
      </c>
      <c r="T797" s="225">
        <v>1</v>
      </c>
      <c r="U797" s="10"/>
      <c r="V797" s="10"/>
      <c r="W797" s="10"/>
      <c r="X797" s="112"/>
    </row>
    <row r="798" spans="1:27" outlineLevel="5" x14ac:dyDescent="0.2">
      <c r="A798" s="226" t="s">
        <v>37</v>
      </c>
      <c r="B798" s="227"/>
      <c r="C798" s="227"/>
      <c r="D798" s="228"/>
      <c r="E798" s="232" t="s">
        <v>0</v>
      </c>
      <c r="F798" s="253" t="s">
        <v>758</v>
      </c>
      <c r="G798" s="253"/>
      <c r="H798" s="254"/>
      <c r="I798" s="255"/>
      <c r="J798" s="256"/>
      <c r="K798" s="230"/>
      <c r="L798" s="230"/>
      <c r="M798" s="230"/>
      <c r="N798" s="230"/>
      <c r="O798" s="231"/>
      <c r="P798" s="231"/>
      <c r="Q798" s="231"/>
      <c r="R798" s="228"/>
      <c r="S798" s="228"/>
      <c r="T798" s="227"/>
      <c r="U798" s="7"/>
      <c r="V798" s="10"/>
      <c r="W798" s="10"/>
      <c r="X798" s="229" t="str">
        <f>F798</f>
        <v>Vybourání otvorů ve zdivu z lehkých betonů plochy přes 0,09 do 0,25 m2 a tloušťky přes 15 do 30 cm</v>
      </c>
      <c r="Y798" s="8"/>
      <c r="AA798" s="11"/>
    </row>
    <row r="799" spans="1:27" ht="7.5" customHeight="1" outlineLevel="5" x14ac:dyDescent="0.2">
      <c r="A799" s="13"/>
      <c r="B799" s="123"/>
      <c r="C799" s="123"/>
      <c r="D799" s="112"/>
      <c r="E799" s="112"/>
      <c r="F799" s="113"/>
      <c r="G799" s="112"/>
      <c r="H799" s="118"/>
      <c r="I799" s="180"/>
      <c r="J799" s="116"/>
      <c r="K799" s="118"/>
      <c r="L799" s="118"/>
      <c r="M799" s="118"/>
      <c r="N799" s="118"/>
      <c r="O799" s="116"/>
      <c r="P799" s="116"/>
      <c r="Q799" s="116"/>
      <c r="R799" s="112"/>
      <c r="S799" s="112"/>
      <c r="T799" s="123"/>
      <c r="U799" s="10"/>
      <c r="X799" s="112"/>
    </row>
    <row r="800" spans="1:27" outlineLevel="4" x14ac:dyDescent="0.2">
      <c r="B800" s="7"/>
      <c r="C800" s="7"/>
      <c r="D800" s="7"/>
      <c r="E800" s="7"/>
      <c r="F800" s="7"/>
      <c r="G800" s="7"/>
      <c r="H800" s="7"/>
      <c r="I800" s="10"/>
      <c r="J800" s="10"/>
      <c r="K800" s="7"/>
      <c r="L800" s="7"/>
      <c r="M800" s="7"/>
      <c r="N800" s="7"/>
      <c r="O800" s="7"/>
      <c r="P800" s="10"/>
      <c r="Q800" s="10"/>
      <c r="R800" s="10"/>
      <c r="S800" s="7"/>
      <c r="T800" s="7"/>
      <c r="X800" s="7"/>
    </row>
    <row r="801" spans="1:27" ht="13.5" outlineLevel="1" x14ac:dyDescent="0.25">
      <c r="A801" s="158" t="s">
        <v>189</v>
      </c>
      <c r="B801" s="162">
        <v>2</v>
      </c>
      <c r="C801" s="199"/>
      <c r="D801" s="200" t="s">
        <v>239</v>
      </c>
      <c r="E801" s="200"/>
      <c r="F801" s="201" t="s">
        <v>190</v>
      </c>
      <c r="G801" s="200"/>
      <c r="H801" s="202"/>
      <c r="I801" s="203"/>
      <c r="J801" s="160">
        <f>SUBTOTAL(9,J802:J1385)</f>
        <v>0</v>
      </c>
      <c r="K801" s="202"/>
      <c r="L801" s="161">
        <f>SUBTOTAL(9,L802:L1385)</f>
        <v>37.539842999999976</v>
      </c>
      <c r="M801" s="202"/>
      <c r="N801" s="161">
        <f>SUBTOTAL(9,N802:N1385)</f>
        <v>0</v>
      </c>
      <c r="O801" s="204"/>
      <c r="P801" s="160">
        <f>SUBTOTAL(9,P802:P1385)</f>
        <v>0</v>
      </c>
      <c r="Q801" s="160">
        <f>SUBTOTAL(9,Q802:Q1385)</f>
        <v>0</v>
      </c>
      <c r="R801" s="200"/>
      <c r="S801" s="200"/>
      <c r="T801" s="162">
        <f>SUBTOTAL(9,T802:T1385)</f>
        <v>178</v>
      </c>
      <c r="U801" s="7"/>
      <c r="V801" s="10"/>
      <c r="W801" s="10"/>
      <c r="X801" s="112"/>
    </row>
    <row r="802" spans="1:27" ht="13.5" outlineLevel="2" x14ac:dyDescent="0.25">
      <c r="A802" s="163" t="s">
        <v>191</v>
      </c>
      <c r="B802" s="167">
        <v>3</v>
      </c>
      <c r="C802" s="205"/>
      <c r="D802" s="206" t="s">
        <v>240</v>
      </c>
      <c r="E802" s="206"/>
      <c r="F802" s="207" t="s">
        <v>192</v>
      </c>
      <c r="G802" s="206"/>
      <c r="H802" s="208"/>
      <c r="I802" s="209"/>
      <c r="J802" s="165">
        <f>SUBTOTAL(9,J803:J901)</f>
        <v>0</v>
      </c>
      <c r="K802" s="208"/>
      <c r="L802" s="166">
        <f>SUBTOTAL(9,L803:L901)</f>
        <v>0.10467000000000001</v>
      </c>
      <c r="M802" s="208"/>
      <c r="N802" s="166">
        <f>SUBTOTAL(9,N803:N901)</f>
        <v>0</v>
      </c>
      <c r="O802" s="210"/>
      <c r="P802" s="165">
        <f>SUBTOTAL(9,P803:P901)</f>
        <v>0</v>
      </c>
      <c r="Q802" s="165">
        <f>SUBTOTAL(9,Q803:Q901)</f>
        <v>0</v>
      </c>
      <c r="R802" s="206"/>
      <c r="S802" s="206"/>
      <c r="T802" s="167">
        <f>SUBTOTAL(9,T803:T901)</f>
        <v>29</v>
      </c>
      <c r="U802" s="7"/>
      <c r="V802" s="10"/>
      <c r="W802" s="10"/>
      <c r="X802" s="112"/>
    </row>
    <row r="803" spans="1:27" ht="13.5" outlineLevel="3" x14ac:dyDescent="0.25">
      <c r="A803" s="168" t="s">
        <v>193</v>
      </c>
      <c r="B803" s="172">
        <v>4</v>
      </c>
      <c r="C803" s="211"/>
      <c r="D803" s="212" t="s">
        <v>241</v>
      </c>
      <c r="E803" s="212"/>
      <c r="F803" s="213" t="s">
        <v>194</v>
      </c>
      <c r="G803" s="212"/>
      <c r="H803" s="214"/>
      <c r="I803" s="215"/>
      <c r="J803" s="170">
        <f>SUBTOTAL(9,J804:J825)</f>
        <v>0</v>
      </c>
      <c r="K803" s="214"/>
      <c r="L803" s="171">
        <f>SUBTOTAL(9,L804:L825)</f>
        <v>5.6499999999999996E-3</v>
      </c>
      <c r="M803" s="214"/>
      <c r="N803" s="171">
        <f>SUBTOTAL(9,N804:N825)</f>
        <v>0</v>
      </c>
      <c r="O803" s="216"/>
      <c r="P803" s="170">
        <f>SUBTOTAL(9,P804:P825)</f>
        <v>0</v>
      </c>
      <c r="Q803" s="170">
        <f>SUBTOTAL(9,Q804:Q825)</f>
        <v>0</v>
      </c>
      <c r="R803" s="212"/>
      <c r="S803" s="212"/>
      <c r="T803" s="172">
        <f>SUBTOTAL(9,T804:T825)</f>
        <v>7</v>
      </c>
      <c r="U803" s="7"/>
      <c r="V803" s="10"/>
      <c r="W803" s="10"/>
      <c r="X803" s="112"/>
    </row>
    <row r="804" spans="1:27" outlineLevel="4" x14ac:dyDescent="0.2">
      <c r="A804" s="2" t="s">
        <v>41</v>
      </c>
      <c r="B804" s="217"/>
      <c r="C804" s="218">
        <v>179</v>
      </c>
      <c r="D804" s="219" t="s">
        <v>242</v>
      </c>
      <c r="E804" s="220" t="s">
        <v>759</v>
      </c>
      <c r="F804" s="221" t="s">
        <v>760</v>
      </c>
      <c r="G804" s="219" t="s">
        <v>298</v>
      </c>
      <c r="H804" s="222">
        <v>6</v>
      </c>
      <c r="I804" s="223"/>
      <c r="J804" s="224">
        <f>H804*I804</f>
        <v>0</v>
      </c>
      <c r="K804" s="222">
        <v>4.2999999999999999E-4</v>
      </c>
      <c r="L804" s="222">
        <f>H804*K804</f>
        <v>2.5799999999999998E-3</v>
      </c>
      <c r="M804" s="222"/>
      <c r="N804" s="222">
        <f>H804*M804</f>
        <v>0</v>
      </c>
      <c r="O804" s="224">
        <v>21</v>
      </c>
      <c r="P804" s="224">
        <f>J804*(O804/100)</f>
        <v>0</v>
      </c>
      <c r="Q804" s="224">
        <f>J804+P804</f>
        <v>0</v>
      </c>
      <c r="R804" s="220"/>
      <c r="S804" s="220" t="s">
        <v>246</v>
      </c>
      <c r="T804" s="225">
        <v>1</v>
      </c>
      <c r="U804" s="10"/>
      <c r="V804" s="10"/>
      <c r="W804" s="10"/>
      <c r="X804" s="112"/>
    </row>
    <row r="805" spans="1:27" outlineLevel="5" x14ac:dyDescent="0.2">
      <c r="A805" s="226" t="s">
        <v>37</v>
      </c>
      <c r="B805" s="227"/>
      <c r="C805" s="227"/>
      <c r="D805" s="228"/>
      <c r="E805" s="232" t="s">
        <v>0</v>
      </c>
      <c r="F805" s="253" t="s">
        <v>761</v>
      </c>
      <c r="G805" s="253"/>
      <c r="H805" s="254"/>
      <c r="I805" s="255"/>
      <c r="J805" s="256"/>
      <c r="K805" s="230"/>
      <c r="L805" s="230"/>
      <c r="M805" s="230"/>
      <c r="N805" s="230"/>
      <c r="O805" s="231"/>
      <c r="P805" s="231"/>
      <c r="Q805" s="231"/>
      <c r="R805" s="228"/>
      <c r="S805" s="228"/>
      <c r="T805" s="227"/>
      <c r="U805" s="7"/>
      <c r="V805" s="10"/>
      <c r="W805" s="10"/>
      <c r="X805" s="229" t="str">
        <f>F805</f>
        <v>Potrubí z trub polypropylenových připojovací DN 40</v>
      </c>
      <c r="Y805" s="8"/>
      <c r="AA805" s="11"/>
    </row>
    <row r="806" spans="1:27" ht="7.5" customHeight="1" outlineLevel="5" x14ac:dyDescent="0.2">
      <c r="A806" s="13"/>
      <c r="B806" s="123"/>
      <c r="C806" s="123"/>
      <c r="D806" s="112"/>
      <c r="E806" s="112"/>
      <c r="F806" s="113"/>
      <c r="G806" s="112"/>
      <c r="H806" s="118"/>
      <c r="I806" s="180"/>
      <c r="J806" s="116"/>
      <c r="K806" s="118"/>
      <c r="L806" s="118"/>
      <c r="M806" s="118"/>
      <c r="N806" s="118"/>
      <c r="O806" s="116"/>
      <c r="P806" s="116"/>
      <c r="Q806" s="116"/>
      <c r="R806" s="112"/>
      <c r="S806" s="112"/>
      <c r="T806" s="123"/>
      <c r="U806" s="10"/>
      <c r="X806" s="112"/>
    </row>
    <row r="807" spans="1:27" outlineLevel="4" x14ac:dyDescent="0.2">
      <c r="A807" s="2" t="s">
        <v>41</v>
      </c>
      <c r="B807" s="217"/>
      <c r="C807" s="218">
        <v>180</v>
      </c>
      <c r="D807" s="219" t="s">
        <v>242</v>
      </c>
      <c r="E807" s="220" t="s">
        <v>762</v>
      </c>
      <c r="F807" s="221" t="s">
        <v>763</v>
      </c>
      <c r="G807" s="219" t="s">
        <v>298</v>
      </c>
      <c r="H807" s="222">
        <v>6</v>
      </c>
      <c r="I807" s="223"/>
      <c r="J807" s="224">
        <f>H807*I807</f>
        <v>0</v>
      </c>
      <c r="K807" s="222">
        <v>5.0000000000000001E-4</v>
      </c>
      <c r="L807" s="222">
        <f>H807*K807</f>
        <v>3.0000000000000001E-3</v>
      </c>
      <c r="M807" s="222"/>
      <c r="N807" s="222">
        <f>H807*M807</f>
        <v>0</v>
      </c>
      <c r="O807" s="224">
        <v>21</v>
      </c>
      <c r="P807" s="224">
        <f>J807*(O807/100)</f>
        <v>0</v>
      </c>
      <c r="Q807" s="224">
        <f>J807+P807</f>
        <v>0</v>
      </c>
      <c r="R807" s="220"/>
      <c r="S807" s="220" t="s">
        <v>246</v>
      </c>
      <c r="T807" s="225">
        <v>1</v>
      </c>
      <c r="U807" s="10"/>
      <c r="V807" s="10"/>
      <c r="W807" s="10"/>
      <c r="X807" s="112"/>
    </row>
    <row r="808" spans="1:27" outlineLevel="5" x14ac:dyDescent="0.2">
      <c r="A808" s="226" t="s">
        <v>37</v>
      </c>
      <c r="B808" s="227"/>
      <c r="C808" s="227"/>
      <c r="D808" s="228"/>
      <c r="E808" s="232" t="s">
        <v>0</v>
      </c>
      <c r="F808" s="253" t="s">
        <v>764</v>
      </c>
      <c r="G808" s="253"/>
      <c r="H808" s="254"/>
      <c r="I808" s="255"/>
      <c r="J808" s="256"/>
      <c r="K808" s="230"/>
      <c r="L808" s="230"/>
      <c r="M808" s="230"/>
      <c r="N808" s="230"/>
      <c r="O808" s="231"/>
      <c r="P808" s="231"/>
      <c r="Q808" s="231"/>
      <c r="R808" s="228"/>
      <c r="S808" s="228"/>
      <c r="T808" s="227"/>
      <c r="U808" s="7"/>
      <c r="V808" s="10"/>
      <c r="W808" s="10"/>
      <c r="X808" s="229" t="str">
        <f>F808</f>
        <v>Potrubí z trub polypropylenových připojovací DN 50</v>
      </c>
      <c r="Y808" s="8"/>
      <c r="AA808" s="11"/>
    </row>
    <row r="809" spans="1:27" ht="7.5" customHeight="1" outlineLevel="5" x14ac:dyDescent="0.2">
      <c r="A809" s="13"/>
      <c r="B809" s="123"/>
      <c r="C809" s="123"/>
      <c r="D809" s="112"/>
      <c r="E809" s="112"/>
      <c r="F809" s="113"/>
      <c r="G809" s="112"/>
      <c r="H809" s="118"/>
      <c r="I809" s="180"/>
      <c r="J809" s="116"/>
      <c r="K809" s="118"/>
      <c r="L809" s="118"/>
      <c r="M809" s="118"/>
      <c r="N809" s="118"/>
      <c r="O809" s="116"/>
      <c r="P809" s="116"/>
      <c r="Q809" s="116"/>
      <c r="R809" s="112"/>
      <c r="S809" s="112"/>
      <c r="T809" s="123"/>
      <c r="U809" s="10"/>
      <c r="X809" s="112"/>
    </row>
    <row r="810" spans="1:27" outlineLevel="4" x14ac:dyDescent="0.2">
      <c r="A810" s="2" t="s">
        <v>41</v>
      </c>
      <c r="B810" s="217"/>
      <c r="C810" s="218">
        <v>181</v>
      </c>
      <c r="D810" s="219" t="s">
        <v>242</v>
      </c>
      <c r="E810" s="220" t="s">
        <v>765</v>
      </c>
      <c r="F810" s="221" t="s">
        <v>766</v>
      </c>
      <c r="G810" s="219" t="s">
        <v>303</v>
      </c>
      <c r="H810" s="222">
        <v>5</v>
      </c>
      <c r="I810" s="223"/>
      <c r="J810" s="224">
        <f>H810*I810</f>
        <v>0</v>
      </c>
      <c r="K810" s="222"/>
      <c r="L810" s="222">
        <f>H810*K810</f>
        <v>0</v>
      </c>
      <c r="M810" s="222"/>
      <c r="N810" s="222">
        <f>H810*M810</f>
        <v>0</v>
      </c>
      <c r="O810" s="224">
        <v>21</v>
      </c>
      <c r="P810" s="224">
        <f>J810*(O810/100)</f>
        <v>0</v>
      </c>
      <c r="Q810" s="224">
        <f>J810+P810</f>
        <v>0</v>
      </c>
      <c r="R810" s="220"/>
      <c r="S810" s="220" t="s">
        <v>246</v>
      </c>
      <c r="T810" s="225">
        <v>1</v>
      </c>
      <c r="U810" s="10"/>
      <c r="V810" s="10"/>
      <c r="W810" s="10"/>
      <c r="X810" s="112"/>
    </row>
    <row r="811" spans="1:27" outlineLevel="5" x14ac:dyDescent="0.2">
      <c r="A811" s="226" t="s">
        <v>37</v>
      </c>
      <c r="B811" s="227"/>
      <c r="C811" s="227"/>
      <c r="D811" s="228"/>
      <c r="E811" s="232" t="s">
        <v>0</v>
      </c>
      <c r="F811" s="253" t="s">
        <v>767</v>
      </c>
      <c r="G811" s="253"/>
      <c r="H811" s="254"/>
      <c r="I811" s="255"/>
      <c r="J811" s="256"/>
      <c r="K811" s="230"/>
      <c r="L811" s="230"/>
      <c r="M811" s="230"/>
      <c r="N811" s="230"/>
      <c r="O811" s="231"/>
      <c r="P811" s="231"/>
      <c r="Q811" s="231"/>
      <c r="R811" s="228"/>
      <c r="S811" s="228"/>
      <c r="T811" s="227"/>
      <c r="U811" s="7"/>
      <c r="V811" s="10"/>
      <c r="W811" s="10"/>
      <c r="X811" s="229" t="str">
        <f>F811</f>
        <v>Vyměření přípojek na potrubí vyvedení a upevnění odpadních výpustek DN 40</v>
      </c>
      <c r="Y811" s="8"/>
      <c r="AA811" s="11"/>
    </row>
    <row r="812" spans="1:27" ht="7.5" customHeight="1" outlineLevel="5" x14ac:dyDescent="0.2">
      <c r="A812" s="13"/>
      <c r="B812" s="123"/>
      <c r="C812" s="123"/>
      <c r="D812" s="112"/>
      <c r="E812" s="112"/>
      <c r="F812" s="113"/>
      <c r="G812" s="112"/>
      <c r="H812" s="118"/>
      <c r="I812" s="180"/>
      <c r="J812" s="116"/>
      <c r="K812" s="118"/>
      <c r="L812" s="118"/>
      <c r="M812" s="118"/>
      <c r="N812" s="118"/>
      <c r="O812" s="116"/>
      <c r="P812" s="116"/>
      <c r="Q812" s="116"/>
      <c r="R812" s="112"/>
      <c r="S812" s="112"/>
      <c r="T812" s="123"/>
      <c r="U812" s="10"/>
      <c r="X812" s="112"/>
    </row>
    <row r="813" spans="1:27" outlineLevel="4" x14ac:dyDescent="0.2">
      <c r="A813" s="2" t="s">
        <v>41</v>
      </c>
      <c r="B813" s="217"/>
      <c r="C813" s="218">
        <v>182</v>
      </c>
      <c r="D813" s="219" t="s">
        <v>585</v>
      </c>
      <c r="E813" s="220" t="s">
        <v>768</v>
      </c>
      <c r="F813" s="221" t="s">
        <v>769</v>
      </c>
      <c r="G813" s="219" t="s">
        <v>303</v>
      </c>
      <c r="H813" s="222">
        <v>5</v>
      </c>
      <c r="I813" s="223"/>
      <c r="J813" s="224">
        <f>H813*I813</f>
        <v>0</v>
      </c>
      <c r="K813" s="222"/>
      <c r="L813" s="222">
        <f>H813*K813</f>
        <v>0</v>
      </c>
      <c r="M813" s="222"/>
      <c r="N813" s="222">
        <f>H813*M813</f>
        <v>0</v>
      </c>
      <c r="O813" s="224">
        <v>21</v>
      </c>
      <c r="P813" s="224">
        <f>J813*(O813/100)</f>
        <v>0</v>
      </c>
      <c r="Q813" s="224">
        <f>J813+P813</f>
        <v>0</v>
      </c>
      <c r="R813" s="220"/>
      <c r="S813" s="220" t="s">
        <v>356</v>
      </c>
      <c r="T813" s="225">
        <v>1</v>
      </c>
      <c r="U813" s="10"/>
      <c r="V813" s="10"/>
      <c r="W813" s="10"/>
      <c r="X813" s="112"/>
    </row>
    <row r="814" spans="1:27" outlineLevel="5" x14ac:dyDescent="0.2">
      <c r="A814" s="226" t="s">
        <v>37</v>
      </c>
      <c r="B814" s="227"/>
      <c r="C814" s="227"/>
      <c r="D814" s="228"/>
      <c r="E814" s="232" t="s">
        <v>0</v>
      </c>
      <c r="F814" s="253" t="s">
        <v>67</v>
      </c>
      <c r="G814" s="253"/>
      <c r="H814" s="254"/>
      <c r="I814" s="255"/>
      <c r="J814" s="256"/>
      <c r="K814" s="230"/>
      <c r="L814" s="230"/>
      <c r="M814" s="230"/>
      <c r="N814" s="230"/>
      <c r="O814" s="231"/>
      <c r="P814" s="231"/>
      <c r="Q814" s="231"/>
      <c r="R814" s="228"/>
      <c r="S814" s="228"/>
      <c r="T814" s="227"/>
      <c r="U814" s="7"/>
      <c r="V814" s="10"/>
      <c r="W814" s="10"/>
      <c r="X814" s="229" t="str">
        <f>F814</f>
        <v>---</v>
      </c>
      <c r="Y814" s="8"/>
      <c r="AA814" s="11"/>
    </row>
    <row r="815" spans="1:27" ht="7.5" customHeight="1" outlineLevel="5" x14ac:dyDescent="0.2">
      <c r="A815" s="13"/>
      <c r="B815" s="123"/>
      <c r="C815" s="123"/>
      <c r="D815" s="112"/>
      <c r="E815" s="112"/>
      <c r="F815" s="113"/>
      <c r="G815" s="112"/>
      <c r="H815" s="118"/>
      <c r="I815" s="180"/>
      <c r="J815" s="116"/>
      <c r="K815" s="118"/>
      <c r="L815" s="118"/>
      <c r="M815" s="118"/>
      <c r="N815" s="118"/>
      <c r="O815" s="116"/>
      <c r="P815" s="116"/>
      <c r="Q815" s="116"/>
      <c r="R815" s="112"/>
      <c r="S815" s="112"/>
      <c r="T815" s="123"/>
      <c r="U815" s="10"/>
      <c r="X815" s="112"/>
    </row>
    <row r="816" spans="1:27" outlineLevel="4" x14ac:dyDescent="0.2">
      <c r="A816" s="2" t="s">
        <v>41</v>
      </c>
      <c r="B816" s="217"/>
      <c r="C816" s="218">
        <v>183</v>
      </c>
      <c r="D816" s="219" t="s">
        <v>242</v>
      </c>
      <c r="E816" s="220" t="s">
        <v>770</v>
      </c>
      <c r="F816" s="221" t="s">
        <v>771</v>
      </c>
      <c r="G816" s="219" t="s">
        <v>303</v>
      </c>
      <c r="H816" s="222">
        <v>1</v>
      </c>
      <c r="I816" s="223"/>
      <c r="J816" s="224">
        <f>H816*I816</f>
        <v>0</v>
      </c>
      <c r="K816" s="222">
        <v>6.9999999999999994E-5</v>
      </c>
      <c r="L816" s="222">
        <f>H816*K816</f>
        <v>6.9999999999999994E-5</v>
      </c>
      <c r="M816" s="222"/>
      <c r="N816" s="222">
        <f>H816*M816</f>
        <v>0</v>
      </c>
      <c r="O816" s="224">
        <v>21</v>
      </c>
      <c r="P816" s="224">
        <f>J816*(O816/100)</f>
        <v>0</v>
      </c>
      <c r="Q816" s="224">
        <f>J816+P816</f>
        <v>0</v>
      </c>
      <c r="R816" s="220"/>
      <c r="S816" s="220" t="s">
        <v>246</v>
      </c>
      <c r="T816" s="225">
        <v>1</v>
      </c>
      <c r="U816" s="10"/>
      <c r="V816" s="10"/>
      <c r="W816" s="10"/>
      <c r="X816" s="112"/>
    </row>
    <row r="817" spans="1:27" outlineLevel="5" x14ac:dyDescent="0.2">
      <c r="A817" s="226" t="s">
        <v>37</v>
      </c>
      <c r="B817" s="227"/>
      <c r="C817" s="227"/>
      <c r="D817" s="228"/>
      <c r="E817" s="232" t="s">
        <v>0</v>
      </c>
      <c r="F817" s="253" t="s">
        <v>772</v>
      </c>
      <c r="G817" s="253"/>
      <c r="H817" s="254"/>
      <c r="I817" s="255"/>
      <c r="J817" s="256"/>
      <c r="K817" s="230"/>
      <c r="L817" s="230"/>
      <c r="M817" s="230"/>
      <c r="N817" s="230"/>
      <c r="O817" s="231"/>
      <c r="P817" s="231"/>
      <c r="Q817" s="231"/>
      <c r="R817" s="228"/>
      <c r="S817" s="228"/>
      <c r="T817" s="227"/>
      <c r="U817" s="7"/>
      <c r="V817" s="10"/>
      <c r="W817" s="10"/>
      <c r="X817" s="229" t="str">
        <f>F817</f>
        <v>Ventily přivzdušňovací odpadních potrubí vnitřní od DN 32 do DN 50</v>
      </c>
      <c r="Y817" s="8"/>
      <c r="AA817" s="11"/>
    </row>
    <row r="818" spans="1:27" ht="7.5" customHeight="1" outlineLevel="5" x14ac:dyDescent="0.2">
      <c r="A818" s="13"/>
      <c r="B818" s="123"/>
      <c r="C818" s="123"/>
      <c r="D818" s="112"/>
      <c r="E818" s="112"/>
      <c r="F818" s="113"/>
      <c r="G818" s="112"/>
      <c r="H818" s="118"/>
      <c r="I818" s="180"/>
      <c r="J818" s="116"/>
      <c r="K818" s="118"/>
      <c r="L818" s="118"/>
      <c r="M818" s="118"/>
      <c r="N818" s="118"/>
      <c r="O818" s="116"/>
      <c r="P818" s="116"/>
      <c r="Q818" s="116"/>
      <c r="R818" s="112"/>
      <c r="S818" s="112"/>
      <c r="T818" s="123"/>
      <c r="U818" s="10"/>
      <c r="X818" s="112"/>
    </row>
    <row r="819" spans="1:27" outlineLevel="4" x14ac:dyDescent="0.2">
      <c r="A819" s="2" t="s">
        <v>41</v>
      </c>
      <c r="B819" s="217"/>
      <c r="C819" s="218">
        <v>184</v>
      </c>
      <c r="D819" s="219" t="s">
        <v>242</v>
      </c>
      <c r="E819" s="220" t="s">
        <v>773</v>
      </c>
      <c r="F819" s="221" t="s">
        <v>774</v>
      </c>
      <c r="G819" s="219" t="s">
        <v>298</v>
      </c>
      <c r="H819" s="222">
        <v>12</v>
      </c>
      <c r="I819" s="223"/>
      <c r="J819" s="224">
        <f>H819*I819</f>
        <v>0</v>
      </c>
      <c r="K819" s="222"/>
      <c r="L819" s="222">
        <f>H819*K819</f>
        <v>0</v>
      </c>
      <c r="M819" s="222"/>
      <c r="N819" s="222">
        <f>H819*M819</f>
        <v>0</v>
      </c>
      <c r="O819" s="224">
        <v>21</v>
      </c>
      <c r="P819" s="224">
        <f>J819*(O819/100)</f>
        <v>0</v>
      </c>
      <c r="Q819" s="224">
        <f>J819+P819</f>
        <v>0</v>
      </c>
      <c r="R819" s="220"/>
      <c r="S819" s="220" t="s">
        <v>246</v>
      </c>
      <c r="T819" s="225">
        <v>1</v>
      </c>
      <c r="U819" s="10"/>
      <c r="V819" s="10"/>
      <c r="W819" s="10"/>
      <c r="X819" s="112"/>
    </row>
    <row r="820" spans="1:27" outlineLevel="5" x14ac:dyDescent="0.2">
      <c r="A820" s="226" t="s">
        <v>37</v>
      </c>
      <c r="B820" s="227"/>
      <c r="C820" s="227"/>
      <c r="D820" s="228"/>
      <c r="E820" s="232" t="s">
        <v>0</v>
      </c>
      <c r="F820" s="253" t="s">
        <v>775</v>
      </c>
      <c r="G820" s="253"/>
      <c r="H820" s="254"/>
      <c r="I820" s="255"/>
      <c r="J820" s="256"/>
      <c r="K820" s="230"/>
      <c r="L820" s="230"/>
      <c r="M820" s="230"/>
      <c r="N820" s="230"/>
      <c r="O820" s="231"/>
      <c r="P820" s="231"/>
      <c r="Q820" s="231"/>
      <c r="R820" s="228"/>
      <c r="S820" s="228"/>
      <c r="T820" s="227"/>
      <c r="U820" s="7"/>
      <c r="V820" s="10"/>
      <c r="W820" s="10"/>
      <c r="X820" s="229" t="str">
        <f>F820</f>
        <v>Zkouška těsnosti kanalizace v objektech vodou do DN 125</v>
      </c>
      <c r="Y820" s="8"/>
      <c r="AA820" s="11"/>
    </row>
    <row r="821" spans="1:27" ht="7.5" customHeight="1" outlineLevel="5" x14ac:dyDescent="0.2">
      <c r="A821" s="13"/>
      <c r="B821" s="123"/>
      <c r="C821" s="123"/>
      <c r="D821" s="112"/>
      <c r="E821" s="112"/>
      <c r="F821" s="113"/>
      <c r="G821" s="112"/>
      <c r="H821" s="118"/>
      <c r="I821" s="180"/>
      <c r="J821" s="116"/>
      <c r="K821" s="118"/>
      <c r="L821" s="118"/>
      <c r="M821" s="118"/>
      <c r="N821" s="118"/>
      <c r="O821" s="116"/>
      <c r="P821" s="116"/>
      <c r="Q821" s="116"/>
      <c r="R821" s="112"/>
      <c r="S821" s="112"/>
      <c r="T821" s="123"/>
      <c r="U821" s="10"/>
      <c r="X821" s="112"/>
    </row>
    <row r="822" spans="1:27" outlineLevel="4" x14ac:dyDescent="0.2">
      <c r="A822" s="2" t="s">
        <v>41</v>
      </c>
      <c r="B822" s="217"/>
      <c r="C822" s="218">
        <v>185</v>
      </c>
      <c r="D822" s="219" t="s">
        <v>242</v>
      </c>
      <c r="E822" s="220" t="s">
        <v>776</v>
      </c>
      <c r="F822" s="221" t="s">
        <v>777</v>
      </c>
      <c r="G822" s="219" t="s">
        <v>316</v>
      </c>
      <c r="H822" s="222">
        <v>5.6500000000000005E-3</v>
      </c>
      <c r="I822" s="223"/>
      <c r="J822" s="224">
        <f>H822*I822</f>
        <v>0</v>
      </c>
      <c r="K822" s="222"/>
      <c r="L822" s="222">
        <f>H822*K822</f>
        <v>0</v>
      </c>
      <c r="M822" s="222"/>
      <c r="N822" s="222">
        <f>H822*M822</f>
        <v>0</v>
      </c>
      <c r="O822" s="224">
        <v>21</v>
      </c>
      <c r="P822" s="224">
        <f>J822*(O822/100)</f>
        <v>0</v>
      </c>
      <c r="Q822" s="224">
        <f>J822+P822</f>
        <v>0</v>
      </c>
      <c r="R822" s="220"/>
      <c r="S822" s="220" t="s">
        <v>246</v>
      </c>
      <c r="T822" s="225">
        <v>1</v>
      </c>
      <c r="U822" s="10"/>
      <c r="V822" s="10"/>
      <c r="W822" s="10"/>
      <c r="X822" s="112"/>
    </row>
    <row r="823" spans="1:27" outlineLevel="5" x14ac:dyDescent="0.2">
      <c r="A823" s="226" t="s">
        <v>37</v>
      </c>
      <c r="B823" s="227"/>
      <c r="C823" s="227"/>
      <c r="D823" s="228"/>
      <c r="E823" s="232" t="s">
        <v>0</v>
      </c>
      <c r="F823" s="253" t="s">
        <v>778</v>
      </c>
      <c r="G823" s="253"/>
      <c r="H823" s="254"/>
      <c r="I823" s="255"/>
      <c r="J823" s="256"/>
      <c r="K823" s="230"/>
      <c r="L823" s="230"/>
      <c r="M823" s="230"/>
      <c r="N823" s="230"/>
      <c r="O823" s="231"/>
      <c r="P823" s="231"/>
      <c r="Q823" s="231"/>
      <c r="R823" s="228"/>
      <c r="S823" s="228"/>
      <c r="T823" s="227"/>
      <c r="U823" s="7"/>
      <c r="V823" s="10"/>
      <c r="W823" s="10"/>
      <c r="X823" s="229" t="str">
        <f>F823</f>
        <v>Přesun hmot pro vnitřní kanalizaci stanovený z hmotnosti přesunovaného materiálu vodorovná dopravní vzdálenost do 50 m základní v objektech výšky do 6 m</v>
      </c>
      <c r="Y823" s="8"/>
      <c r="AA823" s="11"/>
    </row>
    <row r="824" spans="1:27" ht="7.5" customHeight="1" outlineLevel="5" x14ac:dyDescent="0.2">
      <c r="A824" s="13"/>
      <c r="B824" s="123"/>
      <c r="C824" s="123"/>
      <c r="D824" s="112"/>
      <c r="E824" s="112"/>
      <c r="F824" s="113"/>
      <c r="G824" s="112"/>
      <c r="H824" s="118"/>
      <c r="I824" s="180"/>
      <c r="J824" s="116"/>
      <c r="K824" s="118"/>
      <c r="L824" s="118"/>
      <c r="M824" s="118"/>
      <c r="N824" s="118"/>
      <c r="O824" s="116"/>
      <c r="P824" s="116"/>
      <c r="Q824" s="116"/>
      <c r="R824" s="112"/>
      <c r="S824" s="112"/>
      <c r="T824" s="123"/>
      <c r="U824" s="10"/>
      <c r="X824" s="112"/>
    </row>
    <row r="825" spans="1:27" outlineLevel="4" x14ac:dyDescent="0.2">
      <c r="B825" s="7"/>
      <c r="C825" s="7"/>
      <c r="D825" s="7"/>
      <c r="E825" s="7"/>
      <c r="F825" s="7"/>
      <c r="G825" s="7"/>
      <c r="H825" s="7"/>
      <c r="I825" s="10"/>
      <c r="J825" s="10"/>
      <c r="K825" s="7"/>
      <c r="L825" s="7"/>
      <c r="M825" s="7"/>
      <c r="N825" s="7"/>
      <c r="O825" s="7"/>
      <c r="P825" s="10"/>
      <c r="Q825" s="10"/>
      <c r="R825" s="10"/>
      <c r="S825" s="7"/>
      <c r="T825" s="7"/>
      <c r="X825" s="7"/>
    </row>
    <row r="826" spans="1:27" ht="13.5" outlineLevel="3" x14ac:dyDescent="0.25">
      <c r="A826" s="168" t="s">
        <v>195</v>
      </c>
      <c r="B826" s="172">
        <v>4</v>
      </c>
      <c r="C826" s="211"/>
      <c r="D826" s="212" t="s">
        <v>241</v>
      </c>
      <c r="E826" s="212"/>
      <c r="F826" s="213" t="s">
        <v>196</v>
      </c>
      <c r="G826" s="212"/>
      <c r="H826" s="214"/>
      <c r="I826" s="215"/>
      <c r="J826" s="170">
        <f>SUBTOTAL(9,J827:J869)</f>
        <v>0</v>
      </c>
      <c r="K826" s="214"/>
      <c r="L826" s="171">
        <f>SUBTOTAL(9,L827:L869)</f>
        <v>8.7440000000000018E-2</v>
      </c>
      <c r="M826" s="214"/>
      <c r="N826" s="171">
        <f>SUBTOTAL(9,N827:N869)</f>
        <v>0</v>
      </c>
      <c r="O826" s="216"/>
      <c r="P826" s="170">
        <f>SUBTOTAL(9,P827:P869)</f>
        <v>0</v>
      </c>
      <c r="Q826" s="170">
        <f>SUBTOTAL(9,Q827:Q869)</f>
        <v>0</v>
      </c>
      <c r="R826" s="212"/>
      <c r="S826" s="212"/>
      <c r="T826" s="172">
        <f>SUBTOTAL(9,T827:T869)</f>
        <v>14</v>
      </c>
      <c r="U826" s="7"/>
      <c r="V826" s="10"/>
      <c r="W826" s="10"/>
      <c r="X826" s="112"/>
    </row>
    <row r="827" spans="1:27" outlineLevel="4" x14ac:dyDescent="0.2">
      <c r="A827" s="2" t="s">
        <v>41</v>
      </c>
      <c r="B827" s="217"/>
      <c r="C827" s="218">
        <v>186</v>
      </c>
      <c r="D827" s="219" t="s">
        <v>242</v>
      </c>
      <c r="E827" s="220" t="s">
        <v>779</v>
      </c>
      <c r="F827" s="221" t="s">
        <v>780</v>
      </c>
      <c r="G827" s="219" t="s">
        <v>303</v>
      </c>
      <c r="H827" s="222">
        <v>1</v>
      </c>
      <c r="I827" s="223"/>
      <c r="J827" s="224">
        <f>H827*I827</f>
        <v>0</v>
      </c>
      <c r="K827" s="222">
        <v>5.0000000000000002E-5</v>
      </c>
      <c r="L827" s="222">
        <f>H827*K827</f>
        <v>5.0000000000000002E-5</v>
      </c>
      <c r="M827" s="222"/>
      <c r="N827" s="222">
        <f>H827*M827</f>
        <v>0</v>
      </c>
      <c r="O827" s="224">
        <v>21</v>
      </c>
      <c r="P827" s="224">
        <f>J827*(O827/100)</f>
        <v>0</v>
      </c>
      <c r="Q827" s="224">
        <f>J827+P827</f>
        <v>0</v>
      </c>
      <c r="R827" s="220"/>
      <c r="S827" s="220" t="s">
        <v>246</v>
      </c>
      <c r="T827" s="225">
        <v>1</v>
      </c>
      <c r="U827" s="10"/>
      <c r="V827" s="10"/>
      <c r="W827" s="10"/>
      <c r="X827" s="112"/>
    </row>
    <row r="828" spans="1:27" outlineLevel="5" x14ac:dyDescent="0.2">
      <c r="A828" s="226" t="s">
        <v>37</v>
      </c>
      <c r="B828" s="227"/>
      <c r="C828" s="227"/>
      <c r="D828" s="228"/>
      <c r="E828" s="232" t="s">
        <v>0</v>
      </c>
      <c r="F828" s="253" t="s">
        <v>781</v>
      </c>
      <c r="G828" s="253"/>
      <c r="H828" s="254"/>
      <c r="I828" s="255"/>
      <c r="J828" s="256"/>
      <c r="K828" s="230"/>
      <c r="L828" s="230"/>
      <c r="M828" s="230"/>
      <c r="N828" s="230"/>
      <c r="O828" s="231"/>
      <c r="P828" s="231"/>
      <c r="Q828" s="231"/>
      <c r="R828" s="228"/>
      <c r="S828" s="228"/>
      <c r="T828" s="227"/>
      <c r="U828" s="7"/>
      <c r="V828" s="10"/>
      <c r="W828" s="10"/>
      <c r="X828" s="229" t="str">
        <f>F828</f>
        <v>Armatury s jedním závitem ventily odvodňovací G 1/4"</v>
      </c>
      <c r="Y828" s="8"/>
      <c r="AA828" s="11"/>
    </row>
    <row r="829" spans="1:27" ht="7.5" customHeight="1" outlineLevel="5" x14ac:dyDescent="0.2">
      <c r="A829" s="13"/>
      <c r="B829" s="123"/>
      <c r="C829" s="123"/>
      <c r="D829" s="112"/>
      <c r="E829" s="112"/>
      <c r="F829" s="113"/>
      <c r="G829" s="112"/>
      <c r="H829" s="118"/>
      <c r="I829" s="180"/>
      <c r="J829" s="116"/>
      <c r="K829" s="118"/>
      <c r="L829" s="118"/>
      <c r="M829" s="118"/>
      <c r="N829" s="118"/>
      <c r="O829" s="116"/>
      <c r="P829" s="116"/>
      <c r="Q829" s="116"/>
      <c r="R829" s="112"/>
      <c r="S829" s="112"/>
      <c r="T829" s="123"/>
      <c r="U829" s="10"/>
      <c r="X829" s="112"/>
    </row>
    <row r="830" spans="1:27" outlineLevel="4" x14ac:dyDescent="0.2">
      <c r="A830" s="2" t="s">
        <v>41</v>
      </c>
      <c r="B830" s="217"/>
      <c r="C830" s="218">
        <v>187</v>
      </c>
      <c r="D830" s="219" t="s">
        <v>242</v>
      </c>
      <c r="E830" s="220" t="s">
        <v>782</v>
      </c>
      <c r="F830" s="221" t="s">
        <v>783</v>
      </c>
      <c r="G830" s="219" t="s">
        <v>303</v>
      </c>
      <c r="H830" s="222">
        <v>1</v>
      </c>
      <c r="I830" s="223"/>
      <c r="J830" s="224">
        <f>H830*I830</f>
        <v>0</v>
      </c>
      <c r="K830" s="222">
        <v>1.7000000000000001E-4</v>
      </c>
      <c r="L830" s="222">
        <f>H830*K830</f>
        <v>1.7000000000000001E-4</v>
      </c>
      <c r="M830" s="222"/>
      <c r="N830" s="222">
        <f>H830*M830</f>
        <v>0</v>
      </c>
      <c r="O830" s="224">
        <v>21</v>
      </c>
      <c r="P830" s="224">
        <f>J830*(O830/100)</f>
        <v>0</v>
      </c>
      <c r="Q830" s="224">
        <f>J830+P830</f>
        <v>0</v>
      </c>
      <c r="R830" s="220"/>
      <c r="S830" s="220" t="s">
        <v>246</v>
      </c>
      <c r="T830" s="225">
        <v>1</v>
      </c>
      <c r="U830" s="10"/>
      <c r="V830" s="10"/>
      <c r="W830" s="10"/>
      <c r="X830" s="112"/>
    </row>
    <row r="831" spans="1:27" outlineLevel="5" x14ac:dyDescent="0.2">
      <c r="A831" s="226" t="s">
        <v>37</v>
      </c>
      <c r="B831" s="227"/>
      <c r="C831" s="227"/>
      <c r="D831" s="228"/>
      <c r="E831" s="232" t="s">
        <v>0</v>
      </c>
      <c r="F831" s="253" t="s">
        <v>784</v>
      </c>
      <c r="G831" s="253"/>
      <c r="H831" s="254"/>
      <c r="I831" s="255"/>
      <c r="J831" s="256"/>
      <c r="K831" s="230"/>
      <c r="L831" s="230"/>
      <c r="M831" s="230"/>
      <c r="N831" s="230"/>
      <c r="O831" s="231"/>
      <c r="P831" s="231"/>
      <c r="Q831" s="231"/>
      <c r="R831" s="228"/>
      <c r="S831" s="228"/>
      <c r="T831" s="227"/>
      <c r="U831" s="7"/>
      <c r="V831" s="10"/>
      <c r="W831" s="10"/>
      <c r="X831" s="229" t="str">
        <f>F831</f>
        <v>Armatury se dvěma závity ventily zpětné mosazné PN 10 do 110°C G 3/4"</v>
      </c>
      <c r="Y831" s="8"/>
      <c r="AA831" s="11"/>
    </row>
    <row r="832" spans="1:27" ht="7.5" customHeight="1" outlineLevel="5" x14ac:dyDescent="0.2">
      <c r="A832" s="13"/>
      <c r="B832" s="123"/>
      <c r="C832" s="123"/>
      <c r="D832" s="112"/>
      <c r="E832" s="112"/>
      <c r="F832" s="113"/>
      <c r="G832" s="112"/>
      <c r="H832" s="118"/>
      <c r="I832" s="180"/>
      <c r="J832" s="116"/>
      <c r="K832" s="118"/>
      <c r="L832" s="118"/>
      <c r="M832" s="118"/>
      <c r="N832" s="118"/>
      <c r="O832" s="116"/>
      <c r="P832" s="116"/>
      <c r="Q832" s="116"/>
      <c r="R832" s="112"/>
      <c r="S832" s="112"/>
      <c r="T832" s="123"/>
      <c r="U832" s="10"/>
      <c r="X832" s="112"/>
    </row>
    <row r="833" spans="1:27" outlineLevel="4" x14ac:dyDescent="0.2">
      <c r="A833" s="2" t="s">
        <v>41</v>
      </c>
      <c r="B833" s="217"/>
      <c r="C833" s="218">
        <v>188</v>
      </c>
      <c r="D833" s="219" t="s">
        <v>242</v>
      </c>
      <c r="E833" s="220" t="s">
        <v>785</v>
      </c>
      <c r="F833" s="221" t="s">
        <v>786</v>
      </c>
      <c r="G833" s="219" t="s">
        <v>303</v>
      </c>
      <c r="H833" s="222">
        <v>3</v>
      </c>
      <c r="I833" s="223"/>
      <c r="J833" s="224">
        <f>H833*I833</f>
        <v>0</v>
      </c>
      <c r="K833" s="222">
        <v>5.1999999999999995E-4</v>
      </c>
      <c r="L833" s="222">
        <f>H833*K833</f>
        <v>1.5599999999999998E-3</v>
      </c>
      <c r="M833" s="222"/>
      <c r="N833" s="222">
        <f>H833*M833</f>
        <v>0</v>
      </c>
      <c r="O833" s="224">
        <v>21</v>
      </c>
      <c r="P833" s="224">
        <f>J833*(O833/100)</f>
        <v>0</v>
      </c>
      <c r="Q833" s="224">
        <f>J833+P833</f>
        <v>0</v>
      </c>
      <c r="R833" s="220"/>
      <c r="S833" s="220" t="s">
        <v>246</v>
      </c>
      <c r="T833" s="225">
        <v>1</v>
      </c>
      <c r="U833" s="10"/>
      <c r="V833" s="10"/>
      <c r="W833" s="10"/>
      <c r="X833" s="112"/>
    </row>
    <row r="834" spans="1:27" outlineLevel="5" x14ac:dyDescent="0.2">
      <c r="A834" s="226" t="s">
        <v>37</v>
      </c>
      <c r="B834" s="227"/>
      <c r="C834" s="227"/>
      <c r="D834" s="228"/>
      <c r="E834" s="232" t="s">
        <v>0</v>
      </c>
      <c r="F834" s="253" t="s">
        <v>787</v>
      </c>
      <c r="G834" s="253"/>
      <c r="H834" s="254"/>
      <c r="I834" s="255"/>
      <c r="J834" s="256"/>
      <c r="K834" s="230"/>
      <c r="L834" s="230"/>
      <c r="M834" s="230"/>
      <c r="N834" s="230"/>
      <c r="O834" s="231"/>
      <c r="P834" s="231"/>
      <c r="Q834" s="231"/>
      <c r="R834" s="228"/>
      <c r="S834" s="228"/>
      <c r="T834" s="227"/>
      <c r="U834" s="7"/>
      <c r="V834" s="10"/>
      <c r="W834" s="10"/>
      <c r="X834" s="229" t="str">
        <f>F834</f>
        <v>Armatury se dvěma závity ventily zpětné mosazné PN 10 do 110°C G 1"</v>
      </c>
      <c r="Y834" s="8"/>
      <c r="AA834" s="11"/>
    </row>
    <row r="835" spans="1:27" ht="7.5" customHeight="1" outlineLevel="5" x14ac:dyDescent="0.2">
      <c r="A835" s="13"/>
      <c r="B835" s="123"/>
      <c r="C835" s="123"/>
      <c r="D835" s="112"/>
      <c r="E835" s="112"/>
      <c r="F835" s="113"/>
      <c r="G835" s="112"/>
      <c r="H835" s="118"/>
      <c r="I835" s="180"/>
      <c r="J835" s="116"/>
      <c r="K835" s="118"/>
      <c r="L835" s="118"/>
      <c r="M835" s="118"/>
      <c r="N835" s="118"/>
      <c r="O835" s="116"/>
      <c r="P835" s="116"/>
      <c r="Q835" s="116"/>
      <c r="R835" s="112"/>
      <c r="S835" s="112"/>
      <c r="T835" s="123"/>
      <c r="U835" s="10"/>
      <c r="X835" s="112"/>
    </row>
    <row r="836" spans="1:27" outlineLevel="4" x14ac:dyDescent="0.2">
      <c r="A836" s="2" t="s">
        <v>41</v>
      </c>
      <c r="B836" s="217"/>
      <c r="C836" s="218">
        <v>189</v>
      </c>
      <c r="D836" s="219" t="s">
        <v>242</v>
      </c>
      <c r="E836" s="220" t="s">
        <v>788</v>
      </c>
      <c r="F836" s="221" t="s">
        <v>789</v>
      </c>
      <c r="G836" s="219" t="s">
        <v>303</v>
      </c>
      <c r="H836" s="222">
        <v>2</v>
      </c>
      <c r="I836" s="223"/>
      <c r="J836" s="224">
        <f>H836*I836</f>
        <v>0</v>
      </c>
      <c r="K836" s="222">
        <v>1.2E-4</v>
      </c>
      <c r="L836" s="222">
        <f>H836*K836</f>
        <v>2.4000000000000001E-4</v>
      </c>
      <c r="M836" s="222"/>
      <c r="N836" s="222">
        <f>H836*M836</f>
        <v>0</v>
      </c>
      <c r="O836" s="224">
        <v>21</v>
      </c>
      <c r="P836" s="224">
        <f>J836*(O836/100)</f>
        <v>0</v>
      </c>
      <c r="Q836" s="224">
        <f>J836+P836</f>
        <v>0</v>
      </c>
      <c r="R836" s="220"/>
      <c r="S836" s="220" t="s">
        <v>246</v>
      </c>
      <c r="T836" s="225">
        <v>1</v>
      </c>
      <c r="U836" s="10"/>
      <c r="V836" s="10"/>
      <c r="W836" s="10"/>
      <c r="X836" s="112"/>
    </row>
    <row r="837" spans="1:27" outlineLevel="5" x14ac:dyDescent="0.2">
      <c r="A837" s="226" t="s">
        <v>37</v>
      </c>
      <c r="B837" s="227"/>
      <c r="C837" s="227"/>
      <c r="D837" s="228"/>
      <c r="E837" s="232" t="s">
        <v>0</v>
      </c>
      <c r="F837" s="253" t="s">
        <v>790</v>
      </c>
      <c r="G837" s="253"/>
      <c r="H837" s="254"/>
      <c r="I837" s="255"/>
      <c r="J837" s="256"/>
      <c r="K837" s="230"/>
      <c r="L837" s="230"/>
      <c r="M837" s="230"/>
      <c r="N837" s="230"/>
      <c r="O837" s="231"/>
      <c r="P837" s="231"/>
      <c r="Q837" s="231"/>
      <c r="R837" s="228"/>
      <c r="S837" s="228"/>
      <c r="T837" s="227"/>
      <c r="U837" s="7"/>
      <c r="V837" s="10"/>
      <c r="W837" s="10"/>
      <c r="X837" s="229" t="str">
        <f>F837</f>
        <v>Armatury se dvěma závity ventily pojistné k bojleru mosazné PN 6 do 100°C G 3/4"</v>
      </c>
      <c r="Y837" s="8"/>
      <c r="AA837" s="11"/>
    </row>
    <row r="838" spans="1:27" ht="7.5" customHeight="1" outlineLevel="5" x14ac:dyDescent="0.2">
      <c r="A838" s="13"/>
      <c r="B838" s="123"/>
      <c r="C838" s="123"/>
      <c r="D838" s="112"/>
      <c r="E838" s="112"/>
      <c r="F838" s="113"/>
      <c r="G838" s="112"/>
      <c r="H838" s="118"/>
      <c r="I838" s="180"/>
      <c r="J838" s="116"/>
      <c r="K838" s="118"/>
      <c r="L838" s="118"/>
      <c r="M838" s="118"/>
      <c r="N838" s="118"/>
      <c r="O838" s="116"/>
      <c r="P838" s="116"/>
      <c r="Q838" s="116"/>
      <c r="R838" s="112"/>
      <c r="S838" s="112"/>
      <c r="T838" s="123"/>
      <c r="U838" s="10"/>
      <c r="X838" s="112"/>
    </row>
    <row r="839" spans="1:27" outlineLevel="4" x14ac:dyDescent="0.2">
      <c r="A839" s="2" t="s">
        <v>41</v>
      </c>
      <c r="B839" s="217"/>
      <c r="C839" s="218">
        <v>190</v>
      </c>
      <c r="D839" s="219" t="s">
        <v>242</v>
      </c>
      <c r="E839" s="220" t="s">
        <v>791</v>
      </c>
      <c r="F839" s="221" t="s">
        <v>792</v>
      </c>
      <c r="G839" s="219" t="s">
        <v>303</v>
      </c>
      <c r="H839" s="222">
        <v>4</v>
      </c>
      <c r="I839" s="223"/>
      <c r="J839" s="224">
        <f>H839*I839</f>
        <v>0</v>
      </c>
      <c r="K839" s="222">
        <v>5.0000000000000001E-4</v>
      </c>
      <c r="L839" s="222">
        <f>H839*K839</f>
        <v>2E-3</v>
      </c>
      <c r="M839" s="222"/>
      <c r="N839" s="222">
        <f>H839*M839</f>
        <v>0</v>
      </c>
      <c r="O839" s="224">
        <v>21</v>
      </c>
      <c r="P839" s="224">
        <f>J839*(O839/100)</f>
        <v>0</v>
      </c>
      <c r="Q839" s="224">
        <f>J839+P839</f>
        <v>0</v>
      </c>
      <c r="R839" s="220"/>
      <c r="S839" s="220" t="s">
        <v>246</v>
      </c>
      <c r="T839" s="225">
        <v>1</v>
      </c>
      <c r="U839" s="10"/>
      <c r="V839" s="10"/>
      <c r="W839" s="10"/>
      <c r="X839" s="112"/>
    </row>
    <row r="840" spans="1:27" outlineLevel="5" x14ac:dyDescent="0.2">
      <c r="A840" s="226" t="s">
        <v>37</v>
      </c>
      <c r="B840" s="227"/>
      <c r="C840" s="227"/>
      <c r="D840" s="228"/>
      <c r="E840" s="232" t="s">
        <v>0</v>
      </c>
      <c r="F840" s="253" t="s">
        <v>793</v>
      </c>
      <c r="G840" s="253"/>
      <c r="H840" s="254"/>
      <c r="I840" s="255"/>
      <c r="J840" s="256"/>
      <c r="K840" s="230"/>
      <c r="L840" s="230"/>
      <c r="M840" s="230"/>
      <c r="N840" s="230"/>
      <c r="O840" s="231"/>
      <c r="P840" s="231"/>
      <c r="Q840" s="231"/>
      <c r="R840" s="228"/>
      <c r="S840" s="228"/>
      <c r="T840" s="227"/>
      <c r="U840" s="7"/>
      <c r="V840" s="10"/>
      <c r="W840" s="10"/>
      <c r="X840" s="229" t="str">
        <f>F840</f>
        <v>Armatury se dvěma závity kulové kohouty PN 42 do 185 °C přímé vnitřní závit G 1"</v>
      </c>
      <c r="Y840" s="8"/>
      <c r="AA840" s="11"/>
    </row>
    <row r="841" spans="1:27" ht="7.5" customHeight="1" outlineLevel="5" x14ac:dyDescent="0.2">
      <c r="A841" s="13"/>
      <c r="B841" s="123"/>
      <c r="C841" s="123"/>
      <c r="D841" s="112"/>
      <c r="E841" s="112"/>
      <c r="F841" s="113"/>
      <c r="G841" s="112"/>
      <c r="H841" s="118"/>
      <c r="I841" s="180"/>
      <c r="J841" s="116"/>
      <c r="K841" s="118"/>
      <c r="L841" s="118"/>
      <c r="M841" s="118"/>
      <c r="N841" s="118"/>
      <c r="O841" s="116"/>
      <c r="P841" s="116"/>
      <c r="Q841" s="116"/>
      <c r="R841" s="112"/>
      <c r="S841" s="112"/>
      <c r="T841" s="123"/>
      <c r="U841" s="10"/>
      <c r="X841" s="112"/>
    </row>
    <row r="842" spans="1:27" outlineLevel="4" x14ac:dyDescent="0.2">
      <c r="A842" s="2" t="s">
        <v>41</v>
      </c>
      <c r="B842" s="217"/>
      <c r="C842" s="218">
        <v>191</v>
      </c>
      <c r="D842" s="219" t="s">
        <v>242</v>
      </c>
      <c r="E842" s="220" t="s">
        <v>794</v>
      </c>
      <c r="F842" s="221" t="s">
        <v>795</v>
      </c>
      <c r="G842" s="219" t="s">
        <v>298</v>
      </c>
      <c r="H842" s="222">
        <v>43</v>
      </c>
      <c r="I842" s="223"/>
      <c r="J842" s="224">
        <f>H842*I842</f>
        <v>0</v>
      </c>
      <c r="K842" s="222">
        <v>1.0000000000000001E-5</v>
      </c>
      <c r="L842" s="222">
        <f>H842*K842</f>
        <v>4.3000000000000004E-4</v>
      </c>
      <c r="M842" s="222"/>
      <c r="N842" s="222">
        <f>H842*M842</f>
        <v>0</v>
      </c>
      <c r="O842" s="224">
        <v>21</v>
      </c>
      <c r="P842" s="224">
        <f>J842*(O842/100)</f>
        <v>0</v>
      </c>
      <c r="Q842" s="224">
        <f>J842+P842</f>
        <v>0</v>
      </c>
      <c r="R842" s="220"/>
      <c r="S842" s="220" t="s">
        <v>246</v>
      </c>
      <c r="T842" s="225">
        <v>1</v>
      </c>
      <c r="U842" s="10"/>
      <c r="V842" s="10"/>
      <c r="W842" s="10"/>
      <c r="X842" s="112"/>
    </row>
    <row r="843" spans="1:27" outlineLevel="5" x14ac:dyDescent="0.2">
      <c r="A843" s="226" t="s">
        <v>37</v>
      </c>
      <c r="B843" s="227"/>
      <c r="C843" s="227"/>
      <c r="D843" s="228"/>
      <c r="E843" s="232" t="s">
        <v>0</v>
      </c>
      <c r="F843" s="253" t="s">
        <v>796</v>
      </c>
      <c r="G843" s="253"/>
      <c r="H843" s="254"/>
      <c r="I843" s="255"/>
      <c r="J843" s="256"/>
      <c r="K843" s="230"/>
      <c r="L843" s="230"/>
      <c r="M843" s="230"/>
      <c r="N843" s="230"/>
      <c r="O843" s="231"/>
      <c r="P843" s="231"/>
      <c r="Q843" s="231"/>
      <c r="R843" s="228"/>
      <c r="S843" s="228"/>
      <c r="T843" s="227"/>
      <c r="U843" s="7"/>
      <c r="V843" s="10"/>
      <c r="W843" s="10"/>
      <c r="X843" s="229" t="str">
        <f>F843</f>
        <v>Zkoušky, proplach a desinfekce vodovodního potrubí proplach a desinfekce vodovodního potrubí do DN 80</v>
      </c>
      <c r="Y843" s="8"/>
      <c r="AA843" s="11"/>
    </row>
    <row r="844" spans="1:27" ht="7.5" customHeight="1" outlineLevel="5" x14ac:dyDescent="0.2">
      <c r="A844" s="13"/>
      <c r="B844" s="123"/>
      <c r="C844" s="123"/>
      <c r="D844" s="112"/>
      <c r="E844" s="112"/>
      <c r="F844" s="113"/>
      <c r="G844" s="112"/>
      <c r="H844" s="118"/>
      <c r="I844" s="180"/>
      <c r="J844" s="116"/>
      <c r="K844" s="118"/>
      <c r="L844" s="118"/>
      <c r="M844" s="118"/>
      <c r="N844" s="118"/>
      <c r="O844" s="116"/>
      <c r="P844" s="116"/>
      <c r="Q844" s="116"/>
      <c r="R844" s="112"/>
      <c r="S844" s="112"/>
      <c r="T844" s="123"/>
      <c r="U844" s="10"/>
      <c r="X844" s="112"/>
    </row>
    <row r="845" spans="1:27" ht="24" outlineLevel="4" x14ac:dyDescent="0.2">
      <c r="A845" s="2" t="s">
        <v>41</v>
      </c>
      <c r="B845" s="217"/>
      <c r="C845" s="218">
        <v>192</v>
      </c>
      <c r="D845" s="219" t="s">
        <v>242</v>
      </c>
      <c r="E845" s="220" t="s">
        <v>797</v>
      </c>
      <c r="F845" s="221" t="s">
        <v>798</v>
      </c>
      <c r="G845" s="219" t="s">
        <v>298</v>
      </c>
      <c r="H845" s="222">
        <v>10</v>
      </c>
      <c r="I845" s="223"/>
      <c r="J845" s="224">
        <f>H845*I845</f>
        <v>0</v>
      </c>
      <c r="K845" s="222">
        <v>1.2199999999999999E-3</v>
      </c>
      <c r="L845" s="222">
        <f>H845*K845</f>
        <v>1.2199999999999999E-2</v>
      </c>
      <c r="M845" s="222"/>
      <c r="N845" s="222">
        <f>H845*M845</f>
        <v>0</v>
      </c>
      <c r="O845" s="224">
        <v>21</v>
      </c>
      <c r="P845" s="224">
        <f>J845*(O845/100)</f>
        <v>0</v>
      </c>
      <c r="Q845" s="224">
        <f>J845+P845</f>
        <v>0</v>
      </c>
      <c r="R845" s="220"/>
      <c r="S845" s="220" t="s">
        <v>246</v>
      </c>
      <c r="T845" s="225">
        <v>1</v>
      </c>
      <c r="U845" s="10"/>
      <c r="V845" s="10"/>
      <c r="W845" s="10"/>
      <c r="X845" s="112"/>
    </row>
    <row r="846" spans="1:27" outlineLevel="5" x14ac:dyDescent="0.2">
      <c r="A846" s="226" t="s">
        <v>37</v>
      </c>
      <c r="B846" s="227"/>
      <c r="C846" s="227"/>
      <c r="D846" s="228"/>
      <c r="E846" s="232" t="s">
        <v>0</v>
      </c>
      <c r="F846" s="253" t="s">
        <v>799</v>
      </c>
      <c r="G846" s="253"/>
      <c r="H846" s="254"/>
      <c r="I846" s="255"/>
      <c r="J846" s="256"/>
      <c r="K846" s="230"/>
      <c r="L846" s="230"/>
      <c r="M846" s="230"/>
      <c r="N846" s="230"/>
      <c r="O846" s="231"/>
      <c r="P846" s="231"/>
      <c r="Q846" s="231"/>
      <c r="R846" s="228"/>
      <c r="S846" s="228"/>
      <c r="T846" s="227"/>
      <c r="U846" s="7"/>
      <c r="V846" s="10"/>
      <c r="W846" s="10"/>
      <c r="X846" s="229" t="str">
        <f>F846</f>
        <v>Potrubí z trubek polypropylenových spojovaných svařováním z vícevrstvého PP-RCT s hliníkovou fólií S3,2 (PN 16) D 32/4,4</v>
      </c>
      <c r="Y846" s="8"/>
      <c r="AA846" s="11"/>
    </row>
    <row r="847" spans="1:27" ht="7.5" customHeight="1" outlineLevel="5" x14ac:dyDescent="0.2">
      <c r="A847" s="13"/>
      <c r="B847" s="123"/>
      <c r="C847" s="123"/>
      <c r="D847" s="112"/>
      <c r="E847" s="112"/>
      <c r="F847" s="113"/>
      <c r="G847" s="112"/>
      <c r="H847" s="118"/>
      <c r="I847" s="180"/>
      <c r="J847" s="116"/>
      <c r="K847" s="118"/>
      <c r="L847" s="118"/>
      <c r="M847" s="118"/>
      <c r="N847" s="118"/>
      <c r="O847" s="116"/>
      <c r="P847" s="116"/>
      <c r="Q847" s="116"/>
      <c r="R847" s="112"/>
      <c r="S847" s="112"/>
      <c r="T847" s="123"/>
      <c r="U847" s="10"/>
      <c r="X847" s="112"/>
    </row>
    <row r="848" spans="1:27" ht="24" outlineLevel="4" x14ac:dyDescent="0.2">
      <c r="A848" s="2" t="s">
        <v>41</v>
      </c>
      <c r="B848" s="217"/>
      <c r="C848" s="218">
        <v>193</v>
      </c>
      <c r="D848" s="219" t="s">
        <v>242</v>
      </c>
      <c r="E848" s="220" t="s">
        <v>800</v>
      </c>
      <c r="F848" s="221" t="s">
        <v>801</v>
      </c>
      <c r="G848" s="219" t="s">
        <v>298</v>
      </c>
      <c r="H848" s="222">
        <v>25</v>
      </c>
      <c r="I848" s="223"/>
      <c r="J848" s="224">
        <f>H848*I848</f>
        <v>0</v>
      </c>
      <c r="K848" s="222">
        <v>2.4099999999999998E-3</v>
      </c>
      <c r="L848" s="222">
        <f>H848*K848</f>
        <v>6.0249999999999998E-2</v>
      </c>
      <c r="M848" s="222"/>
      <c r="N848" s="222">
        <f>H848*M848</f>
        <v>0</v>
      </c>
      <c r="O848" s="224">
        <v>21</v>
      </c>
      <c r="P848" s="224">
        <f>J848*(O848/100)</f>
        <v>0</v>
      </c>
      <c r="Q848" s="224">
        <f>J848+P848</f>
        <v>0</v>
      </c>
      <c r="R848" s="220"/>
      <c r="S848" s="220" t="s">
        <v>246</v>
      </c>
      <c r="T848" s="225">
        <v>1</v>
      </c>
      <c r="U848" s="10"/>
      <c r="V848" s="10"/>
      <c r="W848" s="10"/>
      <c r="X848" s="112"/>
    </row>
    <row r="849" spans="1:27" outlineLevel="5" x14ac:dyDescent="0.2">
      <c r="A849" s="226" t="s">
        <v>37</v>
      </c>
      <c r="B849" s="227"/>
      <c r="C849" s="227"/>
      <c r="D849" s="228"/>
      <c r="E849" s="232" t="s">
        <v>0</v>
      </c>
      <c r="F849" s="253" t="s">
        <v>802</v>
      </c>
      <c r="G849" s="253"/>
      <c r="H849" s="254"/>
      <c r="I849" s="255"/>
      <c r="J849" s="256"/>
      <c r="K849" s="230"/>
      <c r="L849" s="230"/>
      <c r="M849" s="230"/>
      <c r="N849" s="230"/>
      <c r="O849" s="231"/>
      <c r="P849" s="231"/>
      <c r="Q849" s="231"/>
      <c r="R849" s="228"/>
      <c r="S849" s="228"/>
      <c r="T849" s="227"/>
      <c r="U849" s="7"/>
      <c r="V849" s="10"/>
      <c r="W849" s="10"/>
      <c r="X849" s="229" t="str">
        <f>F849</f>
        <v>Potrubí z trubek polypropylenových spojovaných svařováním z vícevrstvého PP-RCT s hliníkovou fólií S3,2 (PN 16) D 40/5,5</v>
      </c>
      <c r="Y849" s="8"/>
      <c r="AA849" s="11"/>
    </row>
    <row r="850" spans="1:27" ht="7.5" customHeight="1" outlineLevel="5" x14ac:dyDescent="0.2">
      <c r="A850" s="13"/>
      <c r="B850" s="123"/>
      <c r="C850" s="123"/>
      <c r="D850" s="112"/>
      <c r="E850" s="112"/>
      <c r="F850" s="113"/>
      <c r="G850" s="112"/>
      <c r="H850" s="118"/>
      <c r="I850" s="180"/>
      <c r="J850" s="116"/>
      <c r="K850" s="118"/>
      <c r="L850" s="118"/>
      <c r="M850" s="118"/>
      <c r="N850" s="118"/>
      <c r="O850" s="116"/>
      <c r="P850" s="116"/>
      <c r="Q850" s="116"/>
      <c r="R850" s="112"/>
      <c r="S850" s="112"/>
      <c r="T850" s="123"/>
      <c r="U850" s="10"/>
      <c r="X850" s="112"/>
    </row>
    <row r="851" spans="1:27" ht="24" outlineLevel="4" x14ac:dyDescent="0.2">
      <c r="A851" s="2" t="s">
        <v>41</v>
      </c>
      <c r="B851" s="217"/>
      <c r="C851" s="218">
        <v>194</v>
      </c>
      <c r="D851" s="219" t="s">
        <v>242</v>
      </c>
      <c r="E851" s="220" t="s">
        <v>803</v>
      </c>
      <c r="F851" s="221" t="s">
        <v>804</v>
      </c>
      <c r="G851" s="219" t="s">
        <v>298</v>
      </c>
      <c r="H851" s="222">
        <v>35</v>
      </c>
      <c r="I851" s="223"/>
      <c r="J851" s="224">
        <f>H851*I851</f>
        <v>0</v>
      </c>
      <c r="K851" s="222">
        <v>2.4000000000000001E-4</v>
      </c>
      <c r="L851" s="222">
        <f>H851*K851</f>
        <v>8.3999999999999995E-3</v>
      </c>
      <c r="M851" s="222"/>
      <c r="N851" s="222">
        <f>H851*M851</f>
        <v>0</v>
      </c>
      <c r="O851" s="224">
        <v>21</v>
      </c>
      <c r="P851" s="224">
        <f>J851*(O851/100)</f>
        <v>0</v>
      </c>
      <c r="Q851" s="224">
        <f>J851+P851</f>
        <v>0</v>
      </c>
      <c r="R851" s="220"/>
      <c r="S851" s="220" t="s">
        <v>246</v>
      </c>
      <c r="T851" s="225">
        <v>1</v>
      </c>
      <c r="U851" s="10"/>
      <c r="V851" s="10"/>
      <c r="W851" s="10"/>
      <c r="X851" s="112"/>
    </row>
    <row r="852" spans="1:27" ht="22.5" outlineLevel="5" x14ac:dyDescent="0.2">
      <c r="A852" s="226" t="s">
        <v>37</v>
      </c>
      <c r="B852" s="227"/>
      <c r="C852" s="227"/>
      <c r="D852" s="228"/>
      <c r="E852" s="232" t="s">
        <v>0</v>
      </c>
      <c r="F852" s="253" t="s">
        <v>805</v>
      </c>
      <c r="G852" s="253"/>
      <c r="H852" s="254"/>
      <c r="I852" s="255"/>
      <c r="J852" s="256"/>
      <c r="K852" s="230"/>
      <c r="L852" s="230"/>
      <c r="M852" s="230"/>
      <c r="N852" s="230"/>
      <c r="O852" s="231"/>
      <c r="P852" s="231"/>
      <c r="Q852" s="231"/>
      <c r="R852" s="228"/>
      <c r="S852" s="228"/>
      <c r="T852" s="227"/>
      <c r="U852" s="7"/>
      <c r="V852" s="10"/>
      <c r="W852" s="10"/>
      <c r="X852" s="229" t="str">
        <f>F852</f>
        <v>Ochrana potrubí termoizolačními trubicemi z pěnového polyetylenu PE přilepenými v příčných a podélných spojích, tloušťky izolace přes 20 do 25 mm, vnitřního průměru izolace DN přes 22 do 45 mm</v>
      </c>
      <c r="Y852" s="8"/>
      <c r="AA852" s="11"/>
    </row>
    <row r="853" spans="1:27" ht="7.5" customHeight="1" outlineLevel="5" x14ac:dyDescent="0.2">
      <c r="A853" s="13"/>
      <c r="B853" s="123"/>
      <c r="C853" s="123"/>
      <c r="D853" s="112"/>
      <c r="E853" s="112"/>
      <c r="F853" s="113"/>
      <c r="G853" s="112"/>
      <c r="H853" s="118"/>
      <c r="I853" s="180"/>
      <c r="J853" s="116"/>
      <c r="K853" s="118"/>
      <c r="L853" s="118"/>
      <c r="M853" s="118"/>
      <c r="N853" s="118"/>
      <c r="O853" s="116"/>
      <c r="P853" s="116"/>
      <c r="Q853" s="116"/>
      <c r="R853" s="112"/>
      <c r="S853" s="112"/>
      <c r="T853" s="123"/>
      <c r="U853" s="10"/>
      <c r="X853" s="112"/>
    </row>
    <row r="854" spans="1:27" outlineLevel="4" x14ac:dyDescent="0.2">
      <c r="A854" s="2" t="s">
        <v>41</v>
      </c>
      <c r="B854" s="217"/>
      <c r="C854" s="218">
        <v>195</v>
      </c>
      <c r="D854" s="219" t="s">
        <v>242</v>
      </c>
      <c r="E854" s="220" t="s">
        <v>806</v>
      </c>
      <c r="F854" s="221" t="s">
        <v>807</v>
      </c>
      <c r="G854" s="219" t="s">
        <v>303</v>
      </c>
      <c r="H854" s="222">
        <v>1</v>
      </c>
      <c r="I854" s="223"/>
      <c r="J854" s="224">
        <f>H854*I854</f>
        <v>0</v>
      </c>
      <c r="K854" s="222">
        <v>3.1E-4</v>
      </c>
      <c r="L854" s="222">
        <f>H854*K854</f>
        <v>3.1E-4</v>
      </c>
      <c r="M854" s="222"/>
      <c r="N854" s="222">
        <f>H854*M854</f>
        <v>0</v>
      </c>
      <c r="O854" s="224">
        <v>21</v>
      </c>
      <c r="P854" s="224">
        <f>J854*(O854/100)</f>
        <v>0</v>
      </c>
      <c r="Q854" s="224">
        <f>J854+P854</f>
        <v>0</v>
      </c>
      <c r="R854" s="220"/>
      <c r="S854" s="220" t="s">
        <v>246</v>
      </c>
      <c r="T854" s="225">
        <v>1</v>
      </c>
      <c r="U854" s="10"/>
      <c r="V854" s="10"/>
      <c r="W854" s="10"/>
      <c r="X854" s="112"/>
    </row>
    <row r="855" spans="1:27" outlineLevel="5" x14ac:dyDescent="0.2">
      <c r="A855" s="226" t="s">
        <v>37</v>
      </c>
      <c r="B855" s="227"/>
      <c r="C855" s="227"/>
      <c r="D855" s="228"/>
      <c r="E855" s="232" t="s">
        <v>0</v>
      </c>
      <c r="F855" s="253" t="s">
        <v>808</v>
      </c>
      <c r="G855" s="253"/>
      <c r="H855" s="254"/>
      <c r="I855" s="255"/>
      <c r="J855" s="256"/>
      <c r="K855" s="230"/>
      <c r="L855" s="230"/>
      <c r="M855" s="230"/>
      <c r="N855" s="230"/>
      <c r="O855" s="231"/>
      <c r="P855" s="231"/>
      <c r="Q855" s="231"/>
      <c r="R855" s="228"/>
      <c r="S855" s="228"/>
      <c r="T855" s="227"/>
      <c r="U855" s="7"/>
      <c r="V855" s="10"/>
      <c r="W855" s="10"/>
      <c r="X855" s="229" t="str">
        <f>F855</f>
        <v>Armatury se dvěma závity filtry mosazný PN 20 do 80 °C G 1"</v>
      </c>
      <c r="Y855" s="8"/>
      <c r="AA855" s="11"/>
    </row>
    <row r="856" spans="1:27" ht="7.5" customHeight="1" outlineLevel="5" x14ac:dyDescent="0.2">
      <c r="A856" s="13"/>
      <c r="B856" s="123"/>
      <c r="C856" s="123"/>
      <c r="D856" s="112"/>
      <c r="E856" s="112"/>
      <c r="F856" s="113"/>
      <c r="G856" s="112"/>
      <c r="H856" s="118"/>
      <c r="I856" s="180"/>
      <c r="J856" s="116"/>
      <c r="K856" s="118"/>
      <c r="L856" s="118"/>
      <c r="M856" s="118"/>
      <c r="N856" s="118"/>
      <c r="O856" s="116"/>
      <c r="P856" s="116"/>
      <c r="Q856" s="116"/>
      <c r="R856" s="112"/>
      <c r="S856" s="112"/>
      <c r="T856" s="123"/>
      <c r="U856" s="10"/>
      <c r="X856" s="112"/>
    </row>
    <row r="857" spans="1:27" outlineLevel="4" x14ac:dyDescent="0.2">
      <c r="A857" s="2" t="s">
        <v>41</v>
      </c>
      <c r="B857" s="217"/>
      <c r="C857" s="218">
        <v>196</v>
      </c>
      <c r="D857" s="219" t="s">
        <v>242</v>
      </c>
      <c r="E857" s="220" t="s">
        <v>809</v>
      </c>
      <c r="F857" s="221" t="s">
        <v>810</v>
      </c>
      <c r="G857" s="219" t="s">
        <v>298</v>
      </c>
      <c r="H857" s="222">
        <v>43</v>
      </c>
      <c r="I857" s="223"/>
      <c r="J857" s="224">
        <f>H857*I857</f>
        <v>0</v>
      </c>
      <c r="K857" s="222">
        <v>2.0000000000000002E-5</v>
      </c>
      <c r="L857" s="222">
        <f>H857*K857</f>
        <v>8.6000000000000009E-4</v>
      </c>
      <c r="M857" s="222"/>
      <c r="N857" s="222">
        <f>H857*M857</f>
        <v>0</v>
      </c>
      <c r="O857" s="224">
        <v>21</v>
      </c>
      <c r="P857" s="224">
        <f>J857*(O857/100)</f>
        <v>0</v>
      </c>
      <c r="Q857" s="224">
        <f>J857+P857</f>
        <v>0</v>
      </c>
      <c r="R857" s="220"/>
      <c r="S857" s="220" t="s">
        <v>246</v>
      </c>
      <c r="T857" s="225">
        <v>1</v>
      </c>
      <c r="U857" s="10"/>
      <c r="V857" s="10"/>
      <c r="W857" s="10"/>
      <c r="X857" s="112"/>
    </row>
    <row r="858" spans="1:27" outlineLevel="5" x14ac:dyDescent="0.2">
      <c r="A858" s="226" t="s">
        <v>37</v>
      </c>
      <c r="B858" s="227"/>
      <c r="C858" s="227"/>
      <c r="D858" s="228"/>
      <c r="E858" s="232" t="s">
        <v>0</v>
      </c>
      <c r="F858" s="253" t="s">
        <v>811</v>
      </c>
      <c r="G858" s="253"/>
      <c r="H858" s="254"/>
      <c r="I858" s="255"/>
      <c r="J858" s="256"/>
      <c r="K858" s="230"/>
      <c r="L858" s="230"/>
      <c r="M858" s="230"/>
      <c r="N858" s="230"/>
      <c r="O858" s="231"/>
      <c r="P858" s="231"/>
      <c r="Q858" s="231"/>
      <c r="R858" s="228"/>
      <c r="S858" s="228"/>
      <c r="T858" s="227"/>
      <c r="U858" s="7"/>
      <c r="V858" s="10"/>
      <c r="W858" s="10"/>
      <c r="X858" s="229" t="str">
        <f>F858</f>
        <v>Zkoušky, proplach a desinfekce vodovodního potrubí zkoušky těsnosti vodovodního potrubí plastového do DN 40</v>
      </c>
      <c r="Y858" s="8"/>
      <c r="AA858" s="11"/>
    </row>
    <row r="859" spans="1:27" ht="7.5" customHeight="1" outlineLevel="5" x14ac:dyDescent="0.2">
      <c r="A859" s="13"/>
      <c r="B859" s="123"/>
      <c r="C859" s="123"/>
      <c r="D859" s="112"/>
      <c r="E859" s="112"/>
      <c r="F859" s="113"/>
      <c r="G859" s="112"/>
      <c r="H859" s="118"/>
      <c r="I859" s="180"/>
      <c r="J859" s="116"/>
      <c r="K859" s="118"/>
      <c r="L859" s="118"/>
      <c r="M859" s="118"/>
      <c r="N859" s="118"/>
      <c r="O859" s="116"/>
      <c r="P859" s="116"/>
      <c r="Q859" s="116"/>
      <c r="R859" s="112"/>
      <c r="S859" s="112"/>
      <c r="T859" s="123"/>
      <c r="U859" s="10"/>
      <c r="X859" s="112"/>
    </row>
    <row r="860" spans="1:27" outlineLevel="4" x14ac:dyDescent="0.2">
      <c r="A860" s="2" t="s">
        <v>41</v>
      </c>
      <c r="B860" s="217"/>
      <c r="C860" s="218">
        <v>197</v>
      </c>
      <c r="D860" s="219" t="s">
        <v>242</v>
      </c>
      <c r="E860" s="220" t="s">
        <v>812</v>
      </c>
      <c r="F860" s="221" t="s">
        <v>813</v>
      </c>
      <c r="G860" s="219" t="s">
        <v>303</v>
      </c>
      <c r="H860" s="222">
        <v>1</v>
      </c>
      <c r="I860" s="223"/>
      <c r="J860" s="224">
        <f>H860*I860</f>
        <v>0</v>
      </c>
      <c r="K860" s="222">
        <v>6.9999999999999999E-4</v>
      </c>
      <c r="L860" s="222">
        <f>H860*K860</f>
        <v>6.9999999999999999E-4</v>
      </c>
      <c r="M860" s="222"/>
      <c r="N860" s="222">
        <f>H860*M860</f>
        <v>0</v>
      </c>
      <c r="O860" s="224">
        <v>21</v>
      </c>
      <c r="P860" s="224">
        <f>J860*(O860/100)</f>
        <v>0</v>
      </c>
      <c r="Q860" s="224">
        <f>J860+P860</f>
        <v>0</v>
      </c>
      <c r="R860" s="220"/>
      <c r="S860" s="220" t="s">
        <v>246</v>
      </c>
      <c r="T860" s="225">
        <v>1</v>
      </c>
      <c r="U860" s="10"/>
      <c r="V860" s="10"/>
      <c r="W860" s="10"/>
      <c r="X860" s="112"/>
    </row>
    <row r="861" spans="1:27" outlineLevel="5" x14ac:dyDescent="0.2">
      <c r="A861" s="226" t="s">
        <v>37</v>
      </c>
      <c r="B861" s="227"/>
      <c r="C861" s="227"/>
      <c r="D861" s="228"/>
      <c r="E861" s="232" t="s">
        <v>0</v>
      </c>
      <c r="F861" s="253" t="s">
        <v>814</v>
      </c>
      <c r="G861" s="253"/>
      <c r="H861" s="254"/>
      <c r="I861" s="255"/>
      <c r="J861" s="256"/>
      <c r="K861" s="230"/>
      <c r="L861" s="230"/>
      <c r="M861" s="230"/>
      <c r="N861" s="230"/>
      <c r="O861" s="231"/>
      <c r="P861" s="231"/>
      <c r="Q861" s="231"/>
      <c r="R861" s="228"/>
      <c r="S861" s="228"/>
      <c r="T861" s="227"/>
      <c r="U861" s="7"/>
      <c r="V861" s="10"/>
      <c r="W861" s="10"/>
      <c r="X861" s="229" t="str">
        <f>F861</f>
        <v>Armatury se dvěma závity kulové kohouty PN 42 do 185 °C přímé vnitřní závit G 5/4"</v>
      </c>
      <c r="Y861" s="8"/>
      <c r="AA861" s="11"/>
    </row>
    <row r="862" spans="1:27" ht="7.5" customHeight="1" outlineLevel="5" x14ac:dyDescent="0.2">
      <c r="A862" s="13"/>
      <c r="B862" s="123"/>
      <c r="C862" s="123"/>
      <c r="D862" s="112"/>
      <c r="E862" s="112"/>
      <c r="F862" s="113"/>
      <c r="G862" s="112"/>
      <c r="H862" s="118"/>
      <c r="I862" s="180"/>
      <c r="J862" s="116"/>
      <c r="K862" s="118"/>
      <c r="L862" s="118"/>
      <c r="M862" s="118"/>
      <c r="N862" s="118"/>
      <c r="O862" s="116"/>
      <c r="P862" s="116"/>
      <c r="Q862" s="116"/>
      <c r="R862" s="112"/>
      <c r="S862" s="112"/>
      <c r="T862" s="123"/>
      <c r="U862" s="10"/>
      <c r="X862" s="112"/>
    </row>
    <row r="863" spans="1:27" outlineLevel="4" x14ac:dyDescent="0.2">
      <c r="A863" s="2" t="s">
        <v>41</v>
      </c>
      <c r="B863" s="217"/>
      <c r="C863" s="218">
        <v>198</v>
      </c>
      <c r="D863" s="219" t="s">
        <v>242</v>
      </c>
      <c r="E863" s="220" t="s">
        <v>815</v>
      </c>
      <c r="F863" s="221" t="s">
        <v>816</v>
      </c>
      <c r="G863" s="219" t="s">
        <v>303</v>
      </c>
      <c r="H863" s="222">
        <v>1</v>
      </c>
      <c r="I863" s="223"/>
      <c r="J863" s="224">
        <f>H863*I863</f>
        <v>0</v>
      </c>
      <c r="K863" s="222">
        <v>2.7E-4</v>
      </c>
      <c r="L863" s="222">
        <f>H863*K863</f>
        <v>2.7E-4</v>
      </c>
      <c r="M863" s="222"/>
      <c r="N863" s="222">
        <f>H863*M863</f>
        <v>0</v>
      </c>
      <c r="O863" s="224">
        <v>21</v>
      </c>
      <c r="P863" s="224">
        <f>J863*(O863/100)</f>
        <v>0</v>
      </c>
      <c r="Q863" s="224">
        <f>J863+P863</f>
        <v>0</v>
      </c>
      <c r="R863" s="220"/>
      <c r="S863" s="220" t="s">
        <v>246</v>
      </c>
      <c r="T863" s="225">
        <v>1</v>
      </c>
      <c r="U863" s="10"/>
      <c r="V863" s="10"/>
      <c r="W863" s="10"/>
      <c r="X863" s="112"/>
    </row>
    <row r="864" spans="1:27" outlineLevel="5" x14ac:dyDescent="0.2">
      <c r="A864" s="226" t="s">
        <v>37</v>
      </c>
      <c r="B864" s="227"/>
      <c r="C864" s="227"/>
      <c r="D864" s="228"/>
      <c r="E864" s="232" t="s">
        <v>0</v>
      </c>
      <c r="F864" s="253" t="s">
        <v>817</v>
      </c>
      <c r="G864" s="253"/>
      <c r="H864" s="254"/>
      <c r="I864" s="255"/>
      <c r="J864" s="256"/>
      <c r="K864" s="230"/>
      <c r="L864" s="230"/>
      <c r="M864" s="230"/>
      <c r="N864" s="230"/>
      <c r="O864" s="231"/>
      <c r="P864" s="231"/>
      <c r="Q864" s="231"/>
      <c r="R864" s="228"/>
      <c r="S864" s="228"/>
      <c r="T864" s="227"/>
      <c r="U864" s="7"/>
      <c r="V864" s="10"/>
      <c r="W864" s="10"/>
      <c r="X864" s="229" t="str">
        <f>F864</f>
        <v>Armatury s jedním závitem kohouty plnicí a vypouštěcí PN 10 G 3/4"</v>
      </c>
      <c r="Y864" s="8"/>
      <c r="AA864" s="11"/>
    </row>
    <row r="865" spans="1:27" ht="7.5" customHeight="1" outlineLevel="5" x14ac:dyDescent="0.2">
      <c r="A865" s="13"/>
      <c r="B865" s="123"/>
      <c r="C865" s="123"/>
      <c r="D865" s="112"/>
      <c r="E865" s="112"/>
      <c r="F865" s="113"/>
      <c r="G865" s="112"/>
      <c r="H865" s="118"/>
      <c r="I865" s="180"/>
      <c r="J865" s="116"/>
      <c r="K865" s="118"/>
      <c r="L865" s="118"/>
      <c r="M865" s="118"/>
      <c r="N865" s="118"/>
      <c r="O865" s="116"/>
      <c r="P865" s="116"/>
      <c r="Q865" s="116"/>
      <c r="R865" s="112"/>
      <c r="S865" s="112"/>
      <c r="T865" s="123"/>
      <c r="U865" s="10"/>
      <c r="X865" s="112"/>
    </row>
    <row r="866" spans="1:27" outlineLevel="4" x14ac:dyDescent="0.2">
      <c r="A866" s="2" t="s">
        <v>41</v>
      </c>
      <c r="B866" s="217"/>
      <c r="C866" s="218">
        <v>199</v>
      </c>
      <c r="D866" s="219" t="s">
        <v>242</v>
      </c>
      <c r="E866" s="220" t="s">
        <v>818</v>
      </c>
      <c r="F866" s="221" t="s">
        <v>819</v>
      </c>
      <c r="G866" s="219" t="s">
        <v>316</v>
      </c>
      <c r="H866" s="222">
        <v>8.743999999999999E-2</v>
      </c>
      <c r="I866" s="223"/>
      <c r="J866" s="224">
        <f>H866*I866</f>
        <v>0</v>
      </c>
      <c r="K866" s="222"/>
      <c r="L866" s="222">
        <f>H866*K866</f>
        <v>0</v>
      </c>
      <c r="M866" s="222"/>
      <c r="N866" s="222">
        <f>H866*M866</f>
        <v>0</v>
      </c>
      <c r="O866" s="224">
        <v>21</v>
      </c>
      <c r="P866" s="224">
        <f>J866*(O866/100)</f>
        <v>0</v>
      </c>
      <c r="Q866" s="224">
        <f>J866+P866</f>
        <v>0</v>
      </c>
      <c r="R866" s="220"/>
      <c r="S866" s="220" t="s">
        <v>246</v>
      </c>
      <c r="T866" s="225">
        <v>1</v>
      </c>
      <c r="U866" s="10"/>
      <c r="V866" s="10"/>
      <c r="W866" s="10"/>
      <c r="X866" s="112"/>
    </row>
    <row r="867" spans="1:27" outlineLevel="5" x14ac:dyDescent="0.2">
      <c r="A867" s="226" t="s">
        <v>37</v>
      </c>
      <c r="B867" s="227"/>
      <c r="C867" s="227"/>
      <c r="D867" s="228"/>
      <c r="E867" s="232" t="s">
        <v>0</v>
      </c>
      <c r="F867" s="253" t="s">
        <v>820</v>
      </c>
      <c r="G867" s="253"/>
      <c r="H867" s="254"/>
      <c r="I867" s="255"/>
      <c r="J867" s="256"/>
      <c r="K867" s="230"/>
      <c r="L867" s="230"/>
      <c r="M867" s="230"/>
      <c r="N867" s="230"/>
      <c r="O867" s="231"/>
      <c r="P867" s="231"/>
      <c r="Q867" s="231"/>
      <c r="R867" s="228"/>
      <c r="S867" s="228"/>
      <c r="T867" s="227"/>
      <c r="U867" s="7"/>
      <c r="V867" s="10"/>
      <c r="W867" s="10"/>
      <c r="X867" s="229" t="str">
        <f>F867</f>
        <v>Přesun hmot pro vnitřní vodovod stanovený z hmotnosti přesunovaného materiálu vodorovná dopravní vzdálenost do 50 m základní v objektech výšky do 6 m</v>
      </c>
      <c r="Y867" s="8"/>
      <c r="AA867" s="11"/>
    </row>
    <row r="868" spans="1:27" ht="7.5" customHeight="1" outlineLevel="5" x14ac:dyDescent="0.2">
      <c r="A868" s="13"/>
      <c r="B868" s="123"/>
      <c r="C868" s="123"/>
      <c r="D868" s="112"/>
      <c r="E868" s="112"/>
      <c r="F868" s="113"/>
      <c r="G868" s="112"/>
      <c r="H868" s="118"/>
      <c r="I868" s="180"/>
      <c r="J868" s="116"/>
      <c r="K868" s="118"/>
      <c r="L868" s="118"/>
      <c r="M868" s="118"/>
      <c r="N868" s="118"/>
      <c r="O868" s="116"/>
      <c r="P868" s="116"/>
      <c r="Q868" s="116"/>
      <c r="R868" s="112"/>
      <c r="S868" s="112"/>
      <c r="T868" s="123"/>
      <c r="U868" s="10"/>
      <c r="X868" s="112"/>
    </row>
    <row r="869" spans="1:27" outlineLevel="4" x14ac:dyDescent="0.2">
      <c r="B869" s="7"/>
      <c r="C869" s="7"/>
      <c r="D869" s="7"/>
      <c r="E869" s="7"/>
      <c r="F869" s="7"/>
      <c r="G869" s="7"/>
      <c r="H869" s="7"/>
      <c r="I869" s="10"/>
      <c r="J869" s="10"/>
      <c r="K869" s="7"/>
      <c r="L869" s="7"/>
      <c r="M869" s="7"/>
      <c r="N869" s="7"/>
      <c r="O869" s="7"/>
      <c r="P869" s="10"/>
      <c r="Q869" s="10"/>
      <c r="R869" s="10"/>
      <c r="S869" s="7"/>
      <c r="T869" s="7"/>
      <c r="X869" s="7"/>
    </row>
    <row r="870" spans="1:27" ht="13.5" outlineLevel="3" x14ac:dyDescent="0.25">
      <c r="A870" s="168" t="s">
        <v>197</v>
      </c>
      <c r="B870" s="172">
        <v>4</v>
      </c>
      <c r="C870" s="211"/>
      <c r="D870" s="212" t="s">
        <v>241</v>
      </c>
      <c r="E870" s="212"/>
      <c r="F870" s="213" t="s">
        <v>198</v>
      </c>
      <c r="G870" s="212"/>
      <c r="H870" s="214"/>
      <c r="I870" s="215"/>
      <c r="J870" s="170">
        <f>SUBTOTAL(9,J871:J877)</f>
        <v>0</v>
      </c>
      <c r="K870" s="214"/>
      <c r="L870" s="171">
        <f>SUBTOTAL(9,L871:L877)</f>
        <v>5.79E-3</v>
      </c>
      <c r="M870" s="214"/>
      <c r="N870" s="171">
        <f>SUBTOTAL(9,N871:N877)</f>
        <v>0</v>
      </c>
      <c r="O870" s="216"/>
      <c r="P870" s="170">
        <f>SUBTOTAL(9,P871:P877)</f>
        <v>0</v>
      </c>
      <c r="Q870" s="170">
        <f>SUBTOTAL(9,Q871:Q877)</f>
        <v>0</v>
      </c>
      <c r="R870" s="212"/>
      <c r="S870" s="212"/>
      <c r="T870" s="172">
        <f>SUBTOTAL(9,T871:T877)</f>
        <v>2</v>
      </c>
      <c r="U870" s="7"/>
      <c r="V870" s="10"/>
      <c r="W870" s="10"/>
      <c r="X870" s="112"/>
    </row>
    <row r="871" spans="1:27" outlineLevel="4" x14ac:dyDescent="0.2">
      <c r="A871" s="2" t="s">
        <v>41</v>
      </c>
      <c r="B871" s="217"/>
      <c r="C871" s="218">
        <v>200</v>
      </c>
      <c r="D871" s="219" t="s">
        <v>282</v>
      </c>
      <c r="E871" s="220" t="s">
        <v>821</v>
      </c>
      <c r="F871" s="221" t="s">
        <v>822</v>
      </c>
      <c r="G871" s="219" t="s">
        <v>303</v>
      </c>
      <c r="H871" s="222">
        <v>1</v>
      </c>
      <c r="I871" s="223"/>
      <c r="J871" s="224">
        <f>H871*I871</f>
        <v>0</v>
      </c>
      <c r="K871" s="222">
        <v>1.2999999999999999E-3</v>
      </c>
      <c r="L871" s="222">
        <f>H871*K871</f>
        <v>1.2999999999999999E-3</v>
      </c>
      <c r="M871" s="222"/>
      <c r="N871" s="222">
        <f>H871*M871</f>
        <v>0</v>
      </c>
      <c r="O871" s="224">
        <v>21</v>
      </c>
      <c r="P871" s="224">
        <f>J871*(O871/100)</f>
        <v>0</v>
      </c>
      <c r="Q871" s="224">
        <f>J871+P871</f>
        <v>0</v>
      </c>
      <c r="R871" s="220"/>
      <c r="S871" s="220" t="s">
        <v>246</v>
      </c>
      <c r="T871" s="225">
        <v>1</v>
      </c>
      <c r="U871" s="10"/>
      <c r="V871" s="10"/>
      <c r="W871" s="10"/>
      <c r="X871" s="112"/>
    </row>
    <row r="872" spans="1:27" outlineLevel="5" x14ac:dyDescent="0.2">
      <c r="A872" s="226" t="s">
        <v>37</v>
      </c>
      <c r="B872" s="227"/>
      <c r="C872" s="227"/>
      <c r="D872" s="228"/>
      <c r="E872" s="232" t="s">
        <v>0</v>
      </c>
      <c r="F872" s="253" t="s">
        <v>67</v>
      </c>
      <c r="G872" s="253"/>
      <c r="H872" s="254"/>
      <c r="I872" s="255"/>
      <c r="J872" s="256"/>
      <c r="K872" s="230"/>
      <c r="L872" s="230"/>
      <c r="M872" s="230"/>
      <c r="N872" s="230"/>
      <c r="O872" s="231"/>
      <c r="P872" s="231"/>
      <c r="Q872" s="231"/>
      <c r="R872" s="228"/>
      <c r="S872" s="228"/>
      <c r="T872" s="227"/>
      <c r="U872" s="7"/>
      <c r="V872" s="10"/>
      <c r="W872" s="10"/>
      <c r="X872" s="229" t="str">
        <f>F872</f>
        <v>---</v>
      </c>
      <c r="Y872" s="8"/>
      <c r="AA872" s="11"/>
    </row>
    <row r="873" spans="1:27" ht="7.5" customHeight="1" outlineLevel="5" x14ac:dyDescent="0.2">
      <c r="A873" s="13"/>
      <c r="B873" s="123"/>
      <c r="C873" s="123"/>
      <c r="D873" s="112"/>
      <c r="E873" s="112"/>
      <c r="F873" s="113"/>
      <c r="G873" s="112"/>
      <c r="H873" s="118"/>
      <c r="I873" s="180"/>
      <c r="J873" s="116"/>
      <c r="K873" s="118"/>
      <c r="L873" s="118"/>
      <c r="M873" s="118"/>
      <c r="N873" s="118"/>
      <c r="O873" s="116"/>
      <c r="P873" s="116"/>
      <c r="Q873" s="116"/>
      <c r="R873" s="112"/>
      <c r="S873" s="112"/>
      <c r="T873" s="123"/>
      <c r="U873" s="10"/>
      <c r="X873" s="112"/>
    </row>
    <row r="874" spans="1:27" ht="24" outlineLevel="4" x14ac:dyDescent="0.2">
      <c r="A874" s="2" t="s">
        <v>41</v>
      </c>
      <c r="B874" s="217"/>
      <c r="C874" s="218">
        <v>201</v>
      </c>
      <c r="D874" s="219" t="s">
        <v>242</v>
      </c>
      <c r="E874" s="220" t="s">
        <v>823</v>
      </c>
      <c r="F874" s="221" t="s">
        <v>824</v>
      </c>
      <c r="G874" s="219" t="s">
        <v>570</v>
      </c>
      <c r="H874" s="222">
        <v>1</v>
      </c>
      <c r="I874" s="223"/>
      <c r="J874" s="224">
        <f>H874*I874</f>
        <v>0</v>
      </c>
      <c r="K874" s="222">
        <v>4.4900000000000001E-3</v>
      </c>
      <c r="L874" s="222">
        <f>H874*K874</f>
        <v>4.4900000000000001E-3</v>
      </c>
      <c r="M874" s="222"/>
      <c r="N874" s="222">
        <f>H874*M874</f>
        <v>0</v>
      </c>
      <c r="O874" s="224">
        <v>21</v>
      </c>
      <c r="P874" s="224">
        <f>J874*(O874/100)</f>
        <v>0</v>
      </c>
      <c r="Q874" s="224">
        <f>J874+P874</f>
        <v>0</v>
      </c>
      <c r="R874" s="220"/>
      <c r="S874" s="220" t="s">
        <v>246</v>
      </c>
      <c r="T874" s="225">
        <v>1</v>
      </c>
      <c r="U874" s="10"/>
      <c r="V874" s="10"/>
      <c r="W874" s="10"/>
      <c r="X874" s="112"/>
    </row>
    <row r="875" spans="1:27" outlineLevel="5" x14ac:dyDescent="0.2">
      <c r="A875" s="226" t="s">
        <v>37</v>
      </c>
      <c r="B875" s="227"/>
      <c r="C875" s="227"/>
      <c r="D875" s="228"/>
      <c r="E875" s="232" t="s">
        <v>0</v>
      </c>
      <c r="F875" s="253" t="s">
        <v>825</v>
      </c>
      <c r="G875" s="253"/>
      <c r="H875" s="254"/>
      <c r="I875" s="255"/>
      <c r="J875" s="256"/>
      <c r="K875" s="230"/>
      <c r="L875" s="230"/>
      <c r="M875" s="230"/>
      <c r="N875" s="230"/>
      <c r="O875" s="231"/>
      <c r="P875" s="231"/>
      <c r="Q875" s="231"/>
      <c r="R875" s="228"/>
      <c r="S875" s="228"/>
      <c r="T875" s="227"/>
      <c r="U875" s="7"/>
      <c r="V875" s="10"/>
      <c r="W875" s="10"/>
      <c r="X875" s="229" t="str">
        <f>F875</f>
        <v>Nádoby expanzní tlakové pro rozvody pitné vody s membránou bez pojistného ventilu se závitovým připojením průtočné PN 10 o objemu 18 l</v>
      </c>
      <c r="Y875" s="8"/>
      <c r="AA875" s="11"/>
    </row>
    <row r="876" spans="1:27" ht="7.5" customHeight="1" outlineLevel="5" x14ac:dyDescent="0.2">
      <c r="A876" s="13"/>
      <c r="B876" s="123"/>
      <c r="C876" s="123"/>
      <c r="D876" s="112"/>
      <c r="E876" s="112"/>
      <c r="F876" s="113"/>
      <c r="G876" s="112"/>
      <c r="H876" s="118"/>
      <c r="I876" s="180"/>
      <c r="J876" s="116"/>
      <c r="K876" s="118"/>
      <c r="L876" s="118"/>
      <c r="M876" s="118"/>
      <c r="N876" s="118"/>
      <c r="O876" s="116"/>
      <c r="P876" s="116"/>
      <c r="Q876" s="116"/>
      <c r="R876" s="112"/>
      <c r="S876" s="112"/>
      <c r="T876" s="123"/>
      <c r="U876" s="10"/>
      <c r="X876" s="112"/>
    </row>
    <row r="877" spans="1:27" outlineLevel="4" x14ac:dyDescent="0.2">
      <c r="B877" s="7"/>
      <c r="C877" s="7"/>
      <c r="D877" s="7"/>
      <c r="E877" s="7"/>
      <c r="F877" s="7"/>
      <c r="G877" s="7"/>
      <c r="H877" s="7"/>
      <c r="I877" s="10"/>
      <c r="J877" s="10"/>
      <c r="K877" s="7"/>
      <c r="L877" s="7"/>
      <c r="M877" s="7"/>
      <c r="N877" s="7"/>
      <c r="O877" s="7"/>
      <c r="P877" s="10"/>
      <c r="Q877" s="10"/>
      <c r="R877" s="10"/>
      <c r="S877" s="7"/>
      <c r="T877" s="7"/>
      <c r="X877" s="7"/>
    </row>
    <row r="878" spans="1:27" ht="13.5" outlineLevel="3" x14ac:dyDescent="0.25">
      <c r="A878" s="168" t="s">
        <v>199</v>
      </c>
      <c r="B878" s="172">
        <v>4</v>
      </c>
      <c r="C878" s="211"/>
      <c r="D878" s="212" t="s">
        <v>241</v>
      </c>
      <c r="E878" s="212"/>
      <c r="F878" s="213" t="s">
        <v>200</v>
      </c>
      <c r="G878" s="212"/>
      <c r="H878" s="214"/>
      <c r="I878" s="215"/>
      <c r="J878" s="170">
        <f>SUBTOTAL(9,J879:J882)</f>
        <v>0</v>
      </c>
      <c r="K878" s="214"/>
      <c r="L878" s="171">
        <f>SUBTOTAL(9,L879:L882)</f>
        <v>3.2799999999999999E-3</v>
      </c>
      <c r="M878" s="214"/>
      <c r="N878" s="171">
        <f>SUBTOTAL(9,N879:N882)</f>
        <v>0</v>
      </c>
      <c r="O878" s="216"/>
      <c r="P878" s="170">
        <f>SUBTOTAL(9,P879:P882)</f>
        <v>0</v>
      </c>
      <c r="Q878" s="170">
        <f>SUBTOTAL(9,Q879:Q882)</f>
        <v>0</v>
      </c>
      <c r="R878" s="212"/>
      <c r="S878" s="212"/>
      <c r="T878" s="172">
        <f>SUBTOTAL(9,T879:T882)</f>
        <v>1</v>
      </c>
      <c r="U878" s="7"/>
      <c r="V878" s="10"/>
      <c r="W878" s="10"/>
      <c r="X878" s="112"/>
    </row>
    <row r="879" spans="1:27" ht="24" outlineLevel="4" x14ac:dyDescent="0.2">
      <c r="A879" s="2" t="s">
        <v>41</v>
      </c>
      <c r="B879" s="217"/>
      <c r="C879" s="218">
        <v>202</v>
      </c>
      <c r="D879" s="219" t="s">
        <v>242</v>
      </c>
      <c r="E879" s="220" t="s">
        <v>826</v>
      </c>
      <c r="F879" s="221" t="s">
        <v>827</v>
      </c>
      <c r="G879" s="219" t="s">
        <v>570</v>
      </c>
      <c r="H879" s="222">
        <v>1</v>
      </c>
      <c r="I879" s="223"/>
      <c r="J879" s="224">
        <f>H879*I879</f>
        <v>0</v>
      </c>
      <c r="K879" s="222">
        <v>3.2799999999999999E-3</v>
      </c>
      <c r="L879" s="222">
        <f>H879*K879</f>
        <v>3.2799999999999999E-3</v>
      </c>
      <c r="M879" s="222"/>
      <c r="N879" s="222">
        <f>H879*M879</f>
        <v>0</v>
      </c>
      <c r="O879" s="224">
        <v>21</v>
      </c>
      <c r="P879" s="224">
        <f>J879*(O879/100)</f>
        <v>0</v>
      </c>
      <c r="Q879" s="224">
        <f>J879+P879</f>
        <v>0</v>
      </c>
      <c r="R879" s="220"/>
      <c r="S879" s="220" t="s">
        <v>246</v>
      </c>
      <c r="T879" s="225">
        <v>1</v>
      </c>
      <c r="U879" s="10"/>
      <c r="V879" s="10"/>
      <c r="W879" s="10"/>
      <c r="X879" s="112"/>
    </row>
    <row r="880" spans="1:27" ht="22.5" outlineLevel="5" x14ac:dyDescent="0.2">
      <c r="A880" s="226" t="s">
        <v>37</v>
      </c>
      <c r="B880" s="227"/>
      <c r="C880" s="227"/>
      <c r="D880" s="228"/>
      <c r="E880" s="232" t="s">
        <v>0</v>
      </c>
      <c r="F880" s="253" t="s">
        <v>828</v>
      </c>
      <c r="G880" s="253"/>
      <c r="H880" s="254"/>
      <c r="I880" s="255"/>
      <c r="J880" s="256"/>
      <c r="K880" s="230"/>
      <c r="L880" s="230"/>
      <c r="M880" s="230"/>
      <c r="N880" s="230"/>
      <c r="O880" s="231"/>
      <c r="P880" s="231"/>
      <c r="Q880" s="231"/>
      <c r="R880" s="228"/>
      <c r="S880" s="228"/>
      <c r="T880" s="227"/>
      <c r="U880" s="7"/>
      <c r="V880" s="10"/>
      <c r="W880" s="10"/>
      <c r="X880" s="229" t="str">
        <f>F880</f>
        <v>Čerpadla teplovodní mokroběžná závitová cirkulační pro TUV (elektronicky řízená) PN 10, do 80°C DN přípojky/dopravní výška H (m) - čerpací výkon Q (m3/h) DN 25 / do 4,0 m / 2,2 m3/h</v>
      </c>
      <c r="Y880" s="8"/>
      <c r="AA880" s="11"/>
    </row>
    <row r="881" spans="1:27" ht="7.5" customHeight="1" outlineLevel="5" x14ac:dyDescent="0.2">
      <c r="A881" s="13"/>
      <c r="B881" s="123"/>
      <c r="C881" s="123"/>
      <c r="D881" s="112"/>
      <c r="E881" s="112"/>
      <c r="F881" s="113"/>
      <c r="G881" s="112"/>
      <c r="H881" s="118"/>
      <c r="I881" s="180"/>
      <c r="J881" s="116"/>
      <c r="K881" s="118"/>
      <c r="L881" s="118"/>
      <c r="M881" s="118"/>
      <c r="N881" s="118"/>
      <c r="O881" s="116"/>
      <c r="P881" s="116"/>
      <c r="Q881" s="116"/>
      <c r="R881" s="112"/>
      <c r="S881" s="112"/>
      <c r="T881" s="123"/>
      <c r="U881" s="10"/>
      <c r="X881" s="112"/>
    </row>
    <row r="882" spans="1:27" outlineLevel="4" x14ac:dyDescent="0.2">
      <c r="B882" s="7"/>
      <c r="C882" s="7"/>
      <c r="D882" s="7"/>
      <c r="E882" s="7"/>
      <c r="F882" s="7"/>
      <c r="G882" s="7"/>
      <c r="H882" s="7"/>
      <c r="I882" s="10"/>
      <c r="J882" s="10"/>
      <c r="K882" s="7"/>
      <c r="L882" s="7"/>
      <c r="M882" s="7"/>
      <c r="N882" s="7"/>
      <c r="O882" s="7"/>
      <c r="P882" s="10"/>
      <c r="Q882" s="10"/>
      <c r="R882" s="10"/>
      <c r="S882" s="7"/>
      <c r="T882" s="7"/>
      <c r="X882" s="7"/>
    </row>
    <row r="883" spans="1:27" ht="13.5" outlineLevel="3" x14ac:dyDescent="0.25">
      <c r="A883" s="168" t="s">
        <v>201</v>
      </c>
      <c r="B883" s="172">
        <v>4</v>
      </c>
      <c r="C883" s="211"/>
      <c r="D883" s="212" t="s">
        <v>241</v>
      </c>
      <c r="E883" s="212"/>
      <c r="F883" s="213" t="s">
        <v>202</v>
      </c>
      <c r="G883" s="212"/>
      <c r="H883" s="214"/>
      <c r="I883" s="215"/>
      <c r="J883" s="170">
        <f>SUBTOTAL(9,J884:J893)</f>
        <v>0</v>
      </c>
      <c r="K883" s="214"/>
      <c r="L883" s="171">
        <f>SUBTOTAL(9,L884:L893)</f>
        <v>2.5100000000000001E-3</v>
      </c>
      <c r="M883" s="214"/>
      <c r="N883" s="171">
        <f>SUBTOTAL(9,N884:N893)</f>
        <v>0</v>
      </c>
      <c r="O883" s="216"/>
      <c r="P883" s="170">
        <f>SUBTOTAL(9,P884:P893)</f>
        <v>0</v>
      </c>
      <c r="Q883" s="170">
        <f>SUBTOTAL(9,Q884:Q893)</f>
        <v>0</v>
      </c>
      <c r="R883" s="212"/>
      <c r="S883" s="212"/>
      <c r="T883" s="172">
        <f>SUBTOTAL(9,T884:T893)</f>
        <v>3</v>
      </c>
      <c r="U883" s="7"/>
      <c r="V883" s="10"/>
      <c r="W883" s="10"/>
      <c r="X883" s="112"/>
    </row>
    <row r="884" spans="1:27" outlineLevel="4" x14ac:dyDescent="0.2">
      <c r="A884" s="2" t="s">
        <v>41</v>
      </c>
      <c r="B884" s="217"/>
      <c r="C884" s="218">
        <v>203</v>
      </c>
      <c r="D884" s="219" t="s">
        <v>585</v>
      </c>
      <c r="E884" s="220" t="s">
        <v>829</v>
      </c>
      <c r="F884" s="221" t="s">
        <v>830</v>
      </c>
      <c r="G884" s="219" t="s">
        <v>303</v>
      </c>
      <c r="H884" s="222">
        <v>1</v>
      </c>
      <c r="I884" s="223"/>
      <c r="J884" s="224">
        <f>H884*I884</f>
        <v>0</v>
      </c>
      <c r="K884" s="222"/>
      <c r="L884" s="222">
        <f>H884*K884</f>
        <v>0</v>
      </c>
      <c r="M884" s="222"/>
      <c r="N884" s="222">
        <f>H884*M884</f>
        <v>0</v>
      </c>
      <c r="O884" s="224">
        <v>21</v>
      </c>
      <c r="P884" s="224">
        <f>J884*(O884/100)</f>
        <v>0</v>
      </c>
      <c r="Q884" s="224">
        <f>J884+P884</f>
        <v>0</v>
      </c>
      <c r="R884" s="220"/>
      <c r="S884" s="220" t="s">
        <v>356</v>
      </c>
      <c r="T884" s="225">
        <v>1</v>
      </c>
      <c r="U884" s="10"/>
      <c r="V884" s="10"/>
      <c r="W884" s="10"/>
      <c r="X884" s="112"/>
    </row>
    <row r="885" spans="1:27" outlineLevel="5" x14ac:dyDescent="0.2">
      <c r="A885" s="226" t="s">
        <v>37</v>
      </c>
      <c r="B885" s="227"/>
      <c r="C885" s="227"/>
      <c r="D885" s="228"/>
      <c r="E885" s="232" t="s">
        <v>0</v>
      </c>
      <c r="F885" s="253" t="s">
        <v>67</v>
      </c>
      <c r="G885" s="253"/>
      <c r="H885" s="254"/>
      <c r="I885" s="255"/>
      <c r="J885" s="256"/>
      <c r="K885" s="230"/>
      <c r="L885" s="230"/>
      <c r="M885" s="230"/>
      <c r="N885" s="230"/>
      <c r="O885" s="231"/>
      <c r="P885" s="231"/>
      <c r="Q885" s="231"/>
      <c r="R885" s="228"/>
      <c r="S885" s="228"/>
      <c r="T885" s="227"/>
      <c r="U885" s="7"/>
      <c r="V885" s="10"/>
      <c r="W885" s="10"/>
      <c r="X885" s="229" t="str">
        <f>F885</f>
        <v>---</v>
      </c>
      <c r="Y885" s="8"/>
      <c r="AA885" s="11"/>
    </row>
    <row r="886" spans="1:27" ht="7.5" customHeight="1" outlineLevel="5" x14ac:dyDescent="0.2">
      <c r="A886" s="13"/>
      <c r="B886" s="123"/>
      <c r="C886" s="123"/>
      <c r="D886" s="112"/>
      <c r="E886" s="112"/>
      <c r="F886" s="113"/>
      <c r="G886" s="112"/>
      <c r="H886" s="118"/>
      <c r="I886" s="180"/>
      <c r="J886" s="116"/>
      <c r="K886" s="118"/>
      <c r="L886" s="118"/>
      <c r="M886" s="118"/>
      <c r="N886" s="118"/>
      <c r="O886" s="116"/>
      <c r="P886" s="116"/>
      <c r="Q886" s="116"/>
      <c r="R886" s="112"/>
      <c r="S886" s="112"/>
      <c r="T886" s="123"/>
      <c r="U886" s="10"/>
      <c r="X886" s="112"/>
    </row>
    <row r="887" spans="1:27" outlineLevel="4" x14ac:dyDescent="0.2">
      <c r="A887" s="2" t="s">
        <v>41</v>
      </c>
      <c r="B887" s="217"/>
      <c r="C887" s="218">
        <v>204</v>
      </c>
      <c r="D887" s="219" t="s">
        <v>242</v>
      </c>
      <c r="E887" s="220" t="s">
        <v>831</v>
      </c>
      <c r="F887" s="221" t="s">
        <v>832</v>
      </c>
      <c r="G887" s="219" t="s">
        <v>303</v>
      </c>
      <c r="H887" s="222">
        <v>2</v>
      </c>
      <c r="I887" s="223"/>
      <c r="J887" s="224">
        <f>H887*I887</f>
        <v>0</v>
      </c>
      <c r="K887" s="222">
        <v>5.1999999999999995E-4</v>
      </c>
      <c r="L887" s="222">
        <f>H887*K887</f>
        <v>1.0399999999999999E-3</v>
      </c>
      <c r="M887" s="222"/>
      <c r="N887" s="222">
        <f>H887*M887</f>
        <v>0</v>
      </c>
      <c r="O887" s="224">
        <v>21</v>
      </c>
      <c r="P887" s="224">
        <f>J887*(O887/100)</f>
        <v>0</v>
      </c>
      <c r="Q887" s="224">
        <f>J887+P887</f>
        <v>0</v>
      </c>
      <c r="R887" s="220"/>
      <c r="S887" s="220" t="s">
        <v>246</v>
      </c>
      <c r="T887" s="225">
        <v>1</v>
      </c>
      <c r="U887" s="10"/>
      <c r="V887" s="10"/>
      <c r="W887" s="10"/>
      <c r="X887" s="112"/>
    </row>
    <row r="888" spans="1:27" outlineLevel="5" x14ac:dyDescent="0.2">
      <c r="A888" s="226" t="s">
        <v>37</v>
      </c>
      <c r="B888" s="227"/>
      <c r="C888" s="227"/>
      <c r="D888" s="228"/>
      <c r="E888" s="232" t="s">
        <v>0</v>
      </c>
      <c r="F888" s="253" t="s">
        <v>833</v>
      </c>
      <c r="G888" s="253"/>
      <c r="H888" s="254"/>
      <c r="I888" s="255"/>
      <c r="J888" s="256"/>
      <c r="K888" s="230"/>
      <c r="L888" s="230"/>
      <c r="M888" s="230"/>
      <c r="N888" s="230"/>
      <c r="O888" s="231"/>
      <c r="P888" s="231"/>
      <c r="Q888" s="231"/>
      <c r="R888" s="228"/>
      <c r="S888" s="228"/>
      <c r="T888" s="227"/>
      <c r="U888" s="7"/>
      <c r="V888" s="10"/>
      <c r="W888" s="10"/>
      <c r="X888" s="229" t="str">
        <f>F888</f>
        <v>Teploměry technické s pevným stonkem a jímkou zadní připojení (axiální) průměr 63 mm délka stonku 50 mm</v>
      </c>
      <c r="Y888" s="8"/>
      <c r="AA888" s="11"/>
    </row>
    <row r="889" spans="1:27" ht="7.5" customHeight="1" outlineLevel="5" x14ac:dyDescent="0.2">
      <c r="A889" s="13"/>
      <c r="B889" s="123"/>
      <c r="C889" s="123"/>
      <c r="D889" s="112"/>
      <c r="E889" s="112"/>
      <c r="F889" s="113"/>
      <c r="G889" s="112"/>
      <c r="H889" s="118"/>
      <c r="I889" s="180"/>
      <c r="J889" s="116"/>
      <c r="K889" s="118"/>
      <c r="L889" s="118"/>
      <c r="M889" s="118"/>
      <c r="N889" s="118"/>
      <c r="O889" s="116"/>
      <c r="P889" s="116"/>
      <c r="Q889" s="116"/>
      <c r="R889" s="112"/>
      <c r="S889" s="112"/>
      <c r="T889" s="123"/>
      <c r="U889" s="10"/>
      <c r="X889" s="112"/>
    </row>
    <row r="890" spans="1:27" outlineLevel="4" x14ac:dyDescent="0.2">
      <c r="A890" s="2" t="s">
        <v>41</v>
      </c>
      <c r="B890" s="217"/>
      <c r="C890" s="218">
        <v>205</v>
      </c>
      <c r="D890" s="219" t="s">
        <v>242</v>
      </c>
      <c r="E890" s="220" t="s">
        <v>834</v>
      </c>
      <c r="F890" s="221" t="s">
        <v>835</v>
      </c>
      <c r="G890" s="219" t="s">
        <v>303</v>
      </c>
      <c r="H890" s="222">
        <v>1</v>
      </c>
      <c r="I890" s="223"/>
      <c r="J890" s="224">
        <f>H890*I890</f>
        <v>0</v>
      </c>
      <c r="K890" s="222">
        <v>1.47E-3</v>
      </c>
      <c r="L890" s="222">
        <f>H890*K890</f>
        <v>1.47E-3</v>
      </c>
      <c r="M890" s="222"/>
      <c r="N890" s="222">
        <f>H890*M890</f>
        <v>0</v>
      </c>
      <c r="O890" s="224">
        <v>21</v>
      </c>
      <c r="P890" s="224">
        <f>J890*(O890/100)</f>
        <v>0</v>
      </c>
      <c r="Q890" s="224">
        <f>J890+P890</f>
        <v>0</v>
      </c>
      <c r="R890" s="220"/>
      <c r="S890" s="220" t="s">
        <v>246</v>
      </c>
      <c r="T890" s="225">
        <v>1</v>
      </c>
      <c r="U890" s="10"/>
      <c r="V890" s="10"/>
      <c r="W890" s="10"/>
      <c r="X890" s="112"/>
    </row>
    <row r="891" spans="1:27" outlineLevel="5" x14ac:dyDescent="0.2">
      <c r="A891" s="226" t="s">
        <v>37</v>
      </c>
      <c r="B891" s="227"/>
      <c r="C891" s="227"/>
      <c r="D891" s="228"/>
      <c r="E891" s="232" t="s">
        <v>0</v>
      </c>
      <c r="F891" s="253" t="s">
        <v>836</v>
      </c>
      <c r="G891" s="253"/>
      <c r="H891" s="254"/>
      <c r="I891" s="255"/>
      <c r="J891" s="256"/>
      <c r="K891" s="230"/>
      <c r="L891" s="230"/>
      <c r="M891" s="230"/>
      <c r="N891" s="230"/>
      <c r="O891" s="231"/>
      <c r="P891" s="231"/>
      <c r="Q891" s="231"/>
      <c r="R891" s="228"/>
      <c r="S891" s="228"/>
      <c r="T891" s="227"/>
      <c r="U891" s="7"/>
      <c r="V891" s="10"/>
      <c r="W891" s="10"/>
      <c r="X891" s="229" t="str">
        <f>F891</f>
        <v>Tlakoměry s pevným stonkem a zpětnou klapkou zadní připojení (axiální) tlaku 0-16 bar průměru 63 mm</v>
      </c>
      <c r="Y891" s="8"/>
      <c r="AA891" s="11"/>
    </row>
    <row r="892" spans="1:27" ht="7.5" customHeight="1" outlineLevel="5" x14ac:dyDescent="0.2">
      <c r="A892" s="13"/>
      <c r="B892" s="123"/>
      <c r="C892" s="123"/>
      <c r="D892" s="112"/>
      <c r="E892" s="112"/>
      <c r="F892" s="113"/>
      <c r="G892" s="112"/>
      <c r="H892" s="118"/>
      <c r="I892" s="180"/>
      <c r="J892" s="116"/>
      <c r="K892" s="118"/>
      <c r="L892" s="118"/>
      <c r="M892" s="118"/>
      <c r="N892" s="118"/>
      <c r="O892" s="116"/>
      <c r="P892" s="116"/>
      <c r="Q892" s="116"/>
      <c r="R892" s="112"/>
      <c r="S892" s="112"/>
      <c r="T892" s="123"/>
      <c r="U892" s="10"/>
      <c r="X892" s="112"/>
    </row>
    <row r="893" spans="1:27" outlineLevel="4" x14ac:dyDescent="0.2">
      <c r="B893" s="7"/>
      <c r="C893" s="7"/>
      <c r="D893" s="7"/>
      <c r="E893" s="7"/>
      <c r="F893" s="7"/>
      <c r="G893" s="7"/>
      <c r="H893" s="7"/>
      <c r="I893" s="10"/>
      <c r="J893" s="10"/>
      <c r="K893" s="7"/>
      <c r="L893" s="7"/>
      <c r="M893" s="7"/>
      <c r="N893" s="7"/>
      <c r="O893" s="7"/>
      <c r="P893" s="10"/>
      <c r="Q893" s="10"/>
      <c r="R893" s="10"/>
      <c r="S893" s="7"/>
      <c r="T893" s="7"/>
      <c r="X893" s="7"/>
    </row>
    <row r="894" spans="1:27" ht="13.5" outlineLevel="3" x14ac:dyDescent="0.25">
      <c r="A894" s="168" t="s">
        <v>203</v>
      </c>
      <c r="B894" s="172">
        <v>4</v>
      </c>
      <c r="C894" s="211"/>
      <c r="D894" s="212" t="s">
        <v>241</v>
      </c>
      <c r="E894" s="212"/>
      <c r="F894" s="213" t="s">
        <v>204</v>
      </c>
      <c r="G894" s="212"/>
      <c r="H894" s="214"/>
      <c r="I894" s="215"/>
      <c r="J894" s="170">
        <f>SUBTOTAL(9,J895:J901)</f>
        <v>0</v>
      </c>
      <c r="K894" s="214"/>
      <c r="L894" s="171">
        <f>SUBTOTAL(9,L895:L901)</f>
        <v>0</v>
      </c>
      <c r="M894" s="214"/>
      <c r="N894" s="171">
        <f>SUBTOTAL(9,N895:N901)</f>
        <v>0</v>
      </c>
      <c r="O894" s="216"/>
      <c r="P894" s="170">
        <f>SUBTOTAL(9,P895:P901)</f>
        <v>0</v>
      </c>
      <c r="Q894" s="170">
        <f>SUBTOTAL(9,Q895:Q901)</f>
        <v>0</v>
      </c>
      <c r="R894" s="212"/>
      <c r="S894" s="212"/>
      <c r="T894" s="172">
        <f>SUBTOTAL(9,T895:T901)</f>
        <v>2</v>
      </c>
      <c r="U894" s="7"/>
      <c r="V894" s="10"/>
      <c r="W894" s="10"/>
      <c r="X894" s="112"/>
    </row>
    <row r="895" spans="1:27" outlineLevel="4" x14ac:dyDescent="0.2">
      <c r="A895" s="2" t="s">
        <v>41</v>
      </c>
      <c r="B895" s="217"/>
      <c r="C895" s="218">
        <v>206</v>
      </c>
      <c r="D895" s="219" t="s">
        <v>585</v>
      </c>
      <c r="E895" s="220" t="s">
        <v>837</v>
      </c>
      <c r="F895" s="221" t="s">
        <v>838</v>
      </c>
      <c r="G895" s="219" t="s">
        <v>668</v>
      </c>
      <c r="H895" s="222">
        <v>12</v>
      </c>
      <c r="I895" s="223"/>
      <c r="J895" s="224">
        <f>H895*I895</f>
        <v>0</v>
      </c>
      <c r="K895" s="222"/>
      <c r="L895" s="222">
        <f>H895*K895</f>
        <v>0</v>
      </c>
      <c r="M895" s="222"/>
      <c r="N895" s="222">
        <f>H895*M895</f>
        <v>0</v>
      </c>
      <c r="O895" s="224">
        <v>21</v>
      </c>
      <c r="P895" s="224">
        <f>J895*(O895/100)</f>
        <v>0</v>
      </c>
      <c r="Q895" s="224">
        <f>J895+P895</f>
        <v>0</v>
      </c>
      <c r="R895" s="220"/>
      <c r="S895" s="220" t="s">
        <v>356</v>
      </c>
      <c r="T895" s="225">
        <v>1</v>
      </c>
      <c r="U895" s="10"/>
      <c r="V895" s="10"/>
      <c r="W895" s="10"/>
      <c r="X895" s="112"/>
    </row>
    <row r="896" spans="1:27" outlineLevel="5" x14ac:dyDescent="0.2">
      <c r="A896" s="226" t="s">
        <v>37</v>
      </c>
      <c r="B896" s="227"/>
      <c r="C896" s="227"/>
      <c r="D896" s="228"/>
      <c r="E896" s="232" t="s">
        <v>0</v>
      </c>
      <c r="F896" s="253" t="s">
        <v>67</v>
      </c>
      <c r="G896" s="253"/>
      <c r="H896" s="254"/>
      <c r="I896" s="255"/>
      <c r="J896" s="256"/>
      <c r="K896" s="230"/>
      <c r="L896" s="230"/>
      <c r="M896" s="230"/>
      <c r="N896" s="230"/>
      <c r="O896" s="231"/>
      <c r="P896" s="231"/>
      <c r="Q896" s="231"/>
      <c r="R896" s="228"/>
      <c r="S896" s="228"/>
      <c r="T896" s="227"/>
      <c r="U896" s="7"/>
      <c r="V896" s="10"/>
      <c r="W896" s="10"/>
      <c r="X896" s="229" t="str">
        <f>F896</f>
        <v>---</v>
      </c>
      <c r="Y896" s="8"/>
      <c r="AA896" s="11"/>
    </row>
    <row r="897" spans="1:27" ht="7.5" customHeight="1" outlineLevel="5" x14ac:dyDescent="0.2">
      <c r="A897" s="13"/>
      <c r="B897" s="123"/>
      <c r="C897" s="123"/>
      <c r="D897" s="112"/>
      <c r="E897" s="112"/>
      <c r="F897" s="113"/>
      <c r="G897" s="112"/>
      <c r="H897" s="118"/>
      <c r="I897" s="180"/>
      <c r="J897" s="116"/>
      <c r="K897" s="118"/>
      <c r="L897" s="118"/>
      <c r="M897" s="118"/>
      <c r="N897" s="118"/>
      <c r="O897" s="116"/>
      <c r="P897" s="116"/>
      <c r="Q897" s="116"/>
      <c r="R897" s="112"/>
      <c r="S897" s="112"/>
      <c r="T897" s="123"/>
      <c r="U897" s="10"/>
      <c r="X897" s="112"/>
    </row>
    <row r="898" spans="1:27" outlineLevel="4" x14ac:dyDescent="0.2">
      <c r="A898" s="2" t="s">
        <v>41</v>
      </c>
      <c r="B898" s="217"/>
      <c r="C898" s="218">
        <v>207</v>
      </c>
      <c r="D898" s="219" t="s">
        <v>585</v>
      </c>
      <c r="E898" s="220" t="s">
        <v>839</v>
      </c>
      <c r="F898" s="221" t="s">
        <v>840</v>
      </c>
      <c r="G898" s="219" t="s">
        <v>668</v>
      </c>
      <c r="H898" s="222">
        <v>12</v>
      </c>
      <c r="I898" s="223"/>
      <c r="J898" s="224">
        <f>H898*I898</f>
        <v>0</v>
      </c>
      <c r="K898" s="222"/>
      <c r="L898" s="222">
        <f>H898*K898</f>
        <v>0</v>
      </c>
      <c r="M898" s="222"/>
      <c r="N898" s="222">
        <f>H898*M898</f>
        <v>0</v>
      </c>
      <c r="O898" s="224">
        <v>21</v>
      </c>
      <c r="P898" s="224">
        <f>J898*(O898/100)</f>
        <v>0</v>
      </c>
      <c r="Q898" s="224">
        <f>J898+P898</f>
        <v>0</v>
      </c>
      <c r="R898" s="220"/>
      <c r="S898" s="220" t="s">
        <v>356</v>
      </c>
      <c r="T898" s="225">
        <v>1</v>
      </c>
      <c r="U898" s="10"/>
      <c r="V898" s="10"/>
      <c r="W898" s="10"/>
      <c r="X898" s="112"/>
    </row>
    <row r="899" spans="1:27" outlineLevel="5" x14ac:dyDescent="0.2">
      <c r="A899" s="226" t="s">
        <v>37</v>
      </c>
      <c r="B899" s="227"/>
      <c r="C899" s="227"/>
      <c r="D899" s="228"/>
      <c r="E899" s="232" t="s">
        <v>0</v>
      </c>
      <c r="F899" s="253" t="s">
        <v>67</v>
      </c>
      <c r="G899" s="253"/>
      <c r="H899" s="254"/>
      <c r="I899" s="255"/>
      <c r="J899" s="256"/>
      <c r="K899" s="230"/>
      <c r="L899" s="230"/>
      <c r="M899" s="230"/>
      <c r="N899" s="230"/>
      <c r="O899" s="231"/>
      <c r="P899" s="231"/>
      <c r="Q899" s="231"/>
      <c r="R899" s="228"/>
      <c r="S899" s="228"/>
      <c r="T899" s="227"/>
      <c r="U899" s="7"/>
      <c r="V899" s="10"/>
      <c r="W899" s="10"/>
      <c r="X899" s="229" t="str">
        <f>F899</f>
        <v>---</v>
      </c>
      <c r="Y899" s="8"/>
      <c r="AA899" s="11"/>
    </row>
    <row r="900" spans="1:27" ht="7.5" customHeight="1" outlineLevel="5" x14ac:dyDescent="0.2">
      <c r="A900" s="13"/>
      <c r="B900" s="123"/>
      <c r="C900" s="123"/>
      <c r="D900" s="112"/>
      <c r="E900" s="112"/>
      <c r="F900" s="113"/>
      <c r="G900" s="112"/>
      <c r="H900" s="118"/>
      <c r="I900" s="180"/>
      <c r="J900" s="116"/>
      <c r="K900" s="118"/>
      <c r="L900" s="118"/>
      <c r="M900" s="118"/>
      <c r="N900" s="118"/>
      <c r="O900" s="116"/>
      <c r="P900" s="116"/>
      <c r="Q900" s="116"/>
      <c r="R900" s="112"/>
      <c r="S900" s="112"/>
      <c r="T900" s="123"/>
      <c r="U900" s="10"/>
      <c r="X900" s="112"/>
    </row>
    <row r="901" spans="1:27" outlineLevel="4" x14ac:dyDescent="0.2">
      <c r="B901" s="7"/>
      <c r="C901" s="7"/>
      <c r="D901" s="7"/>
      <c r="E901" s="7"/>
      <c r="F901" s="7"/>
      <c r="G901" s="7"/>
      <c r="H901" s="7"/>
      <c r="I901" s="10"/>
      <c r="J901" s="10"/>
      <c r="K901" s="7"/>
      <c r="L901" s="7"/>
      <c r="M901" s="7"/>
      <c r="N901" s="7"/>
      <c r="O901" s="7"/>
      <c r="P901" s="10"/>
      <c r="Q901" s="10"/>
      <c r="R901" s="10"/>
      <c r="S901" s="7"/>
      <c r="T901" s="7"/>
      <c r="X901" s="7"/>
    </row>
    <row r="902" spans="1:27" ht="13.5" outlineLevel="2" x14ac:dyDescent="0.25">
      <c r="A902" s="163" t="s">
        <v>205</v>
      </c>
      <c r="B902" s="167">
        <v>3</v>
      </c>
      <c r="C902" s="205"/>
      <c r="D902" s="206" t="s">
        <v>240</v>
      </c>
      <c r="E902" s="206"/>
      <c r="F902" s="207" t="s">
        <v>206</v>
      </c>
      <c r="G902" s="206"/>
      <c r="H902" s="208"/>
      <c r="I902" s="209"/>
      <c r="J902" s="165">
        <f>SUBTOTAL(9,J903:J1035)</f>
        <v>0</v>
      </c>
      <c r="K902" s="208"/>
      <c r="L902" s="166">
        <f>SUBTOTAL(9,L903:L1035)</f>
        <v>36.542420000000014</v>
      </c>
      <c r="M902" s="208"/>
      <c r="N902" s="166">
        <f>SUBTOTAL(9,N903:N1035)</f>
        <v>0</v>
      </c>
      <c r="O902" s="210"/>
      <c r="P902" s="165">
        <f>SUBTOTAL(9,P903:P1035)</f>
        <v>0</v>
      </c>
      <c r="Q902" s="165">
        <f>SUBTOTAL(9,Q903:Q1035)</f>
        <v>0</v>
      </c>
      <c r="R902" s="206"/>
      <c r="S902" s="206"/>
      <c r="T902" s="167">
        <f>SUBTOTAL(9,T903:T1035)</f>
        <v>39</v>
      </c>
      <c r="U902" s="7"/>
      <c r="V902" s="10"/>
      <c r="W902" s="10"/>
      <c r="X902" s="112"/>
    </row>
    <row r="903" spans="1:27" ht="13.5" outlineLevel="3" x14ac:dyDescent="0.25">
      <c r="A903" s="168" t="s">
        <v>207</v>
      </c>
      <c r="B903" s="172">
        <v>4</v>
      </c>
      <c r="C903" s="211"/>
      <c r="D903" s="212" t="s">
        <v>241</v>
      </c>
      <c r="E903" s="212"/>
      <c r="F903" s="213" t="s">
        <v>112</v>
      </c>
      <c r="G903" s="212"/>
      <c r="H903" s="214"/>
      <c r="I903" s="215"/>
      <c r="J903" s="170">
        <f>SUBTOTAL(9,J904:J928)</f>
        <v>0</v>
      </c>
      <c r="K903" s="214"/>
      <c r="L903" s="171">
        <f>SUBTOTAL(9,L904:L928)</f>
        <v>32</v>
      </c>
      <c r="M903" s="214"/>
      <c r="N903" s="171">
        <f>SUBTOTAL(9,N904:N928)</f>
        <v>0</v>
      </c>
      <c r="O903" s="216"/>
      <c r="P903" s="170">
        <f>SUBTOTAL(9,P904:P928)</f>
        <v>0</v>
      </c>
      <c r="Q903" s="170">
        <f>SUBTOTAL(9,Q904:Q928)</f>
        <v>0</v>
      </c>
      <c r="R903" s="212"/>
      <c r="S903" s="212"/>
      <c r="T903" s="172">
        <f>SUBTOTAL(9,T904:T928)</f>
        <v>8</v>
      </c>
      <c r="U903" s="7"/>
      <c r="V903" s="10"/>
      <c r="W903" s="10"/>
      <c r="X903" s="112"/>
    </row>
    <row r="904" spans="1:27" ht="24" outlineLevel="4" x14ac:dyDescent="0.2">
      <c r="A904" s="2" t="s">
        <v>41</v>
      </c>
      <c r="B904" s="217"/>
      <c r="C904" s="218">
        <v>208</v>
      </c>
      <c r="D904" s="219" t="s">
        <v>242</v>
      </c>
      <c r="E904" s="220" t="s">
        <v>841</v>
      </c>
      <c r="F904" s="221" t="s">
        <v>842</v>
      </c>
      <c r="G904" s="219" t="s">
        <v>253</v>
      </c>
      <c r="H904" s="222">
        <v>30</v>
      </c>
      <c r="I904" s="223"/>
      <c r="J904" s="224">
        <f>H904*I904</f>
        <v>0</v>
      </c>
      <c r="K904" s="222"/>
      <c r="L904" s="222">
        <f>H904*K904</f>
        <v>0</v>
      </c>
      <c r="M904" s="222"/>
      <c r="N904" s="222">
        <f>H904*M904</f>
        <v>0</v>
      </c>
      <c r="O904" s="224">
        <v>21</v>
      </c>
      <c r="P904" s="224">
        <f>J904*(O904/100)</f>
        <v>0</v>
      </c>
      <c r="Q904" s="224">
        <f>J904+P904</f>
        <v>0</v>
      </c>
      <c r="R904" s="220"/>
      <c r="S904" s="220" t="s">
        <v>246</v>
      </c>
      <c r="T904" s="225">
        <v>1</v>
      </c>
      <c r="U904" s="10"/>
      <c r="V904" s="10"/>
      <c r="W904" s="10"/>
      <c r="X904" s="112"/>
    </row>
    <row r="905" spans="1:27" outlineLevel="5" x14ac:dyDescent="0.2">
      <c r="A905" s="226" t="s">
        <v>37</v>
      </c>
      <c r="B905" s="227"/>
      <c r="C905" s="227"/>
      <c r="D905" s="228"/>
      <c r="E905" s="232" t="s">
        <v>0</v>
      </c>
      <c r="F905" s="253" t="s">
        <v>843</v>
      </c>
      <c r="G905" s="253"/>
      <c r="H905" s="254"/>
      <c r="I905" s="255"/>
      <c r="J905" s="256"/>
      <c r="K905" s="230"/>
      <c r="L905" s="230"/>
      <c r="M905" s="230"/>
      <c r="N905" s="230"/>
      <c r="O905" s="231"/>
      <c r="P905" s="231"/>
      <c r="Q905" s="231"/>
      <c r="R905" s="228"/>
      <c r="S905" s="228"/>
      <c r="T905" s="227"/>
      <c r="U905" s="7"/>
      <c r="V905" s="10"/>
      <c r="W905" s="10"/>
      <c r="X905" s="229" t="str">
        <f>F905</f>
        <v>Hloubení nezapažených rýh šířky do 800 mm strojně s urovnáním dna do předepsaného profilu a spádu v hornině třídy těžitelnosti I skupiny 3 přes 20 do 50 m3</v>
      </c>
      <c r="Y905" s="8"/>
      <c r="AA905" s="11"/>
    </row>
    <row r="906" spans="1:27" ht="7.5" customHeight="1" outlineLevel="5" x14ac:dyDescent="0.2">
      <c r="A906" s="13"/>
      <c r="B906" s="123"/>
      <c r="C906" s="123"/>
      <c r="D906" s="112"/>
      <c r="E906" s="112"/>
      <c r="F906" s="113"/>
      <c r="G906" s="112"/>
      <c r="H906" s="118"/>
      <c r="I906" s="180"/>
      <c r="J906" s="116"/>
      <c r="K906" s="118"/>
      <c r="L906" s="118"/>
      <c r="M906" s="118"/>
      <c r="N906" s="118"/>
      <c r="O906" s="116"/>
      <c r="P906" s="116"/>
      <c r="Q906" s="116"/>
      <c r="R906" s="112"/>
      <c r="S906" s="112"/>
      <c r="T906" s="123"/>
      <c r="U906" s="10"/>
      <c r="X906" s="112"/>
    </row>
    <row r="907" spans="1:27" ht="24" outlineLevel="4" x14ac:dyDescent="0.2">
      <c r="A907" s="2" t="s">
        <v>41</v>
      </c>
      <c r="B907" s="217"/>
      <c r="C907" s="218">
        <v>209</v>
      </c>
      <c r="D907" s="219" t="s">
        <v>242</v>
      </c>
      <c r="E907" s="220" t="s">
        <v>844</v>
      </c>
      <c r="F907" s="221" t="s">
        <v>845</v>
      </c>
      <c r="G907" s="219" t="s">
        <v>253</v>
      </c>
      <c r="H907" s="222">
        <v>30</v>
      </c>
      <c r="I907" s="223"/>
      <c r="J907" s="224">
        <f>H907*I907</f>
        <v>0</v>
      </c>
      <c r="K907" s="222"/>
      <c r="L907" s="222">
        <f>H907*K907</f>
        <v>0</v>
      </c>
      <c r="M907" s="222"/>
      <c r="N907" s="222">
        <f>H907*M907</f>
        <v>0</v>
      </c>
      <c r="O907" s="224">
        <v>21</v>
      </c>
      <c r="P907" s="224">
        <f>J907*(O907/100)</f>
        <v>0</v>
      </c>
      <c r="Q907" s="224">
        <f>J907+P907</f>
        <v>0</v>
      </c>
      <c r="R907" s="220"/>
      <c r="S907" s="220" t="s">
        <v>246</v>
      </c>
      <c r="T907" s="225">
        <v>1</v>
      </c>
      <c r="U907" s="10"/>
      <c r="V907" s="10"/>
      <c r="W907" s="10"/>
      <c r="X907" s="112"/>
    </row>
    <row r="908" spans="1:27" ht="22.5" outlineLevel="5" x14ac:dyDescent="0.2">
      <c r="A908" s="226" t="s">
        <v>37</v>
      </c>
      <c r="B908" s="227"/>
      <c r="C908" s="227"/>
      <c r="D908" s="228"/>
      <c r="E908" s="232" t="s">
        <v>0</v>
      </c>
      <c r="F908" s="253" t="s">
        <v>846</v>
      </c>
      <c r="G908" s="253"/>
      <c r="H908" s="254"/>
      <c r="I908" s="255"/>
      <c r="J908" s="256"/>
      <c r="K908" s="230"/>
      <c r="L908" s="230"/>
      <c r="M908" s="230"/>
      <c r="N908" s="230"/>
      <c r="O908" s="231"/>
      <c r="P908" s="231"/>
      <c r="Q908" s="231"/>
      <c r="R908" s="228"/>
      <c r="S908" s="228"/>
      <c r="T908" s="227"/>
      <c r="U908" s="7"/>
      <c r="V908" s="10"/>
      <c r="W908" s="10"/>
      <c r="X908" s="229" t="str">
        <f>F908</f>
        <v>Vodorovné přemístění výkopku nebo sypaniny stavebním kolečkem s vyprázdněním kolečka na hromady nebo do dopravního prostředku na vzdálenost do 10 m z horniny třídy těžitelnosti I, skupiny 1 až 3</v>
      </c>
      <c r="Y908" s="8"/>
      <c r="AA908" s="11"/>
    </row>
    <row r="909" spans="1:27" ht="7.5" customHeight="1" outlineLevel="5" x14ac:dyDescent="0.2">
      <c r="A909" s="13"/>
      <c r="B909" s="123"/>
      <c r="C909" s="123"/>
      <c r="D909" s="112"/>
      <c r="E909" s="112"/>
      <c r="F909" s="113"/>
      <c r="G909" s="112"/>
      <c r="H909" s="118"/>
      <c r="I909" s="180"/>
      <c r="J909" s="116"/>
      <c r="K909" s="118"/>
      <c r="L909" s="118"/>
      <c r="M909" s="118"/>
      <c r="N909" s="118"/>
      <c r="O909" s="116"/>
      <c r="P909" s="116"/>
      <c r="Q909" s="116"/>
      <c r="R909" s="112"/>
      <c r="S909" s="112"/>
      <c r="T909" s="123"/>
      <c r="U909" s="10"/>
      <c r="X909" s="112"/>
    </row>
    <row r="910" spans="1:27" outlineLevel="4" x14ac:dyDescent="0.2">
      <c r="A910" s="2" t="s">
        <v>41</v>
      </c>
      <c r="B910" s="217"/>
      <c r="C910" s="218">
        <v>210</v>
      </c>
      <c r="D910" s="219" t="s">
        <v>242</v>
      </c>
      <c r="E910" s="220" t="s">
        <v>847</v>
      </c>
      <c r="F910" s="221" t="s">
        <v>848</v>
      </c>
      <c r="G910" s="219" t="s">
        <v>316</v>
      </c>
      <c r="H910" s="222">
        <v>45</v>
      </c>
      <c r="I910" s="223"/>
      <c r="J910" s="224">
        <f>H910*I910</f>
        <v>0</v>
      </c>
      <c r="K910" s="222"/>
      <c r="L910" s="222">
        <f>H910*K910</f>
        <v>0</v>
      </c>
      <c r="M910" s="222"/>
      <c r="N910" s="222">
        <f>H910*M910</f>
        <v>0</v>
      </c>
      <c r="O910" s="224">
        <v>21</v>
      </c>
      <c r="P910" s="224">
        <f>J910*(O910/100)</f>
        <v>0</v>
      </c>
      <c r="Q910" s="224">
        <f>J910+P910</f>
        <v>0</v>
      </c>
      <c r="R910" s="220"/>
      <c r="S910" s="220" t="s">
        <v>246</v>
      </c>
      <c r="T910" s="225">
        <v>1</v>
      </c>
      <c r="U910" s="10"/>
      <c r="V910" s="10"/>
      <c r="W910" s="10"/>
      <c r="X910" s="112"/>
    </row>
    <row r="911" spans="1:27" outlineLevel="5" x14ac:dyDescent="0.2">
      <c r="A911" s="226" t="s">
        <v>37</v>
      </c>
      <c r="B911" s="227"/>
      <c r="C911" s="227"/>
      <c r="D911" s="228"/>
      <c r="E911" s="232" t="s">
        <v>0</v>
      </c>
      <c r="F911" s="253" t="s">
        <v>849</v>
      </c>
      <c r="G911" s="253"/>
      <c r="H911" s="254"/>
      <c r="I911" s="255"/>
      <c r="J911" s="256"/>
      <c r="K911" s="230"/>
      <c r="L911" s="230"/>
      <c r="M911" s="230"/>
      <c r="N911" s="230"/>
      <c r="O911" s="231"/>
      <c r="P911" s="231"/>
      <c r="Q911" s="231"/>
      <c r="R911" s="228"/>
      <c r="S911" s="228"/>
      <c r="T911" s="227"/>
      <c r="U911" s="7"/>
      <c r="V911" s="10"/>
      <c r="W911" s="10"/>
      <c r="X911" s="229" t="str">
        <f>F911</f>
        <v>Poplatek za předání zeminy a kamení recyklačnímu zařízení zatříděné do Katalogu odpadů pod kódem 17 05 04</v>
      </c>
      <c r="Y911" s="8"/>
      <c r="AA911" s="11"/>
    </row>
    <row r="912" spans="1:27" ht="7.5" customHeight="1" outlineLevel="5" x14ac:dyDescent="0.2">
      <c r="A912" s="13"/>
      <c r="B912" s="123"/>
      <c r="C912" s="123"/>
      <c r="D912" s="112"/>
      <c r="E912" s="112"/>
      <c r="F912" s="113"/>
      <c r="G912" s="112"/>
      <c r="H912" s="118"/>
      <c r="I912" s="180"/>
      <c r="J912" s="116"/>
      <c r="K912" s="118"/>
      <c r="L912" s="118"/>
      <c r="M912" s="118"/>
      <c r="N912" s="118"/>
      <c r="O912" s="116"/>
      <c r="P912" s="116"/>
      <c r="Q912" s="116"/>
      <c r="R912" s="112"/>
      <c r="S912" s="112"/>
      <c r="T912" s="123"/>
      <c r="U912" s="10"/>
      <c r="X912" s="112"/>
    </row>
    <row r="913" spans="1:27" outlineLevel="4" x14ac:dyDescent="0.2">
      <c r="A913" s="2" t="s">
        <v>41</v>
      </c>
      <c r="B913" s="217"/>
      <c r="C913" s="218">
        <v>211</v>
      </c>
      <c r="D913" s="219" t="s">
        <v>242</v>
      </c>
      <c r="E913" s="220" t="s">
        <v>850</v>
      </c>
      <c r="F913" s="221" t="s">
        <v>851</v>
      </c>
      <c r="G913" s="219" t="s">
        <v>253</v>
      </c>
      <c r="H913" s="222">
        <v>6</v>
      </c>
      <c r="I913" s="223"/>
      <c r="J913" s="224">
        <f>H913*I913</f>
        <v>0</v>
      </c>
      <c r="K913" s="222"/>
      <c r="L913" s="222">
        <f>H913*K913</f>
        <v>0</v>
      </c>
      <c r="M913" s="222"/>
      <c r="N913" s="222">
        <f>H913*M913</f>
        <v>0</v>
      </c>
      <c r="O913" s="224">
        <v>21</v>
      </c>
      <c r="P913" s="224">
        <f>J913*(O913/100)</f>
        <v>0</v>
      </c>
      <c r="Q913" s="224">
        <f>J913+P913</f>
        <v>0</v>
      </c>
      <c r="R913" s="220"/>
      <c r="S913" s="220" t="s">
        <v>246</v>
      </c>
      <c r="T913" s="225">
        <v>1</v>
      </c>
      <c r="U913" s="10"/>
      <c r="V913" s="10"/>
      <c r="W913" s="10"/>
      <c r="X913" s="112"/>
    </row>
    <row r="914" spans="1:27" ht="22.5" outlineLevel="5" x14ac:dyDescent="0.2">
      <c r="A914" s="226" t="s">
        <v>37</v>
      </c>
      <c r="B914" s="227"/>
      <c r="C914" s="227"/>
      <c r="D914" s="228"/>
      <c r="E914" s="232" t="s">
        <v>0</v>
      </c>
      <c r="F914" s="253" t="s">
        <v>852</v>
      </c>
      <c r="G914" s="253"/>
      <c r="H914" s="254"/>
      <c r="I914" s="255"/>
      <c r="J914" s="256"/>
      <c r="K914" s="230"/>
      <c r="L914" s="230"/>
      <c r="M914" s="230"/>
      <c r="N914" s="230"/>
      <c r="O914" s="231"/>
      <c r="P914" s="231"/>
      <c r="Q914" s="231"/>
      <c r="R914" s="228"/>
      <c r="S914" s="228"/>
      <c r="T914" s="227"/>
      <c r="U914" s="7"/>
      <c r="V914" s="10"/>
      <c r="W914" s="10"/>
      <c r="X914" s="229" t="str">
        <f>F914</f>
        <v>Obsypání potrubí ručně sypaninou z vhodných hornin třídy těžitelnosti I a II, skupiny 1 až 4 nebo materiálem připraveným podél výkopu ve vzdálenosti do 3 m od jeho kraje pro jakoukoliv hloubku výkopu a míru zhutnění bez prohození sypaniny</v>
      </c>
      <c r="Y914" s="8"/>
      <c r="AA914" s="11"/>
    </row>
    <row r="915" spans="1:27" ht="7.5" customHeight="1" outlineLevel="5" x14ac:dyDescent="0.2">
      <c r="A915" s="13"/>
      <c r="B915" s="123"/>
      <c r="C915" s="123"/>
      <c r="D915" s="112"/>
      <c r="E915" s="112"/>
      <c r="F915" s="113"/>
      <c r="G915" s="112"/>
      <c r="H915" s="118"/>
      <c r="I915" s="180"/>
      <c r="J915" s="116"/>
      <c r="K915" s="118"/>
      <c r="L915" s="118"/>
      <c r="M915" s="118"/>
      <c r="N915" s="118"/>
      <c r="O915" s="116"/>
      <c r="P915" s="116"/>
      <c r="Q915" s="116"/>
      <c r="R915" s="112"/>
      <c r="S915" s="112"/>
      <c r="T915" s="123"/>
      <c r="U915" s="10"/>
      <c r="X915" s="112"/>
    </row>
    <row r="916" spans="1:27" outlineLevel="4" x14ac:dyDescent="0.2">
      <c r="A916" s="2" t="s">
        <v>41</v>
      </c>
      <c r="B916" s="217"/>
      <c r="C916" s="218">
        <v>212</v>
      </c>
      <c r="D916" s="219" t="s">
        <v>282</v>
      </c>
      <c r="E916" s="220" t="s">
        <v>853</v>
      </c>
      <c r="F916" s="221" t="s">
        <v>854</v>
      </c>
      <c r="G916" s="219" t="s">
        <v>316</v>
      </c>
      <c r="H916" s="222">
        <v>12</v>
      </c>
      <c r="I916" s="223"/>
      <c r="J916" s="224">
        <f>H916*I916</f>
        <v>0</v>
      </c>
      <c r="K916" s="222">
        <v>1</v>
      </c>
      <c r="L916" s="222">
        <f>H916*K916</f>
        <v>12</v>
      </c>
      <c r="M916" s="222"/>
      <c r="N916" s="222">
        <f>H916*M916</f>
        <v>0</v>
      </c>
      <c r="O916" s="224">
        <v>21</v>
      </c>
      <c r="P916" s="224">
        <f>J916*(O916/100)</f>
        <v>0</v>
      </c>
      <c r="Q916" s="224">
        <f>J916+P916</f>
        <v>0</v>
      </c>
      <c r="R916" s="220"/>
      <c r="S916" s="220" t="s">
        <v>246</v>
      </c>
      <c r="T916" s="225">
        <v>1</v>
      </c>
      <c r="U916" s="10"/>
      <c r="V916" s="10"/>
      <c r="W916" s="10"/>
      <c r="X916" s="112"/>
    </row>
    <row r="917" spans="1:27" outlineLevel="5" x14ac:dyDescent="0.2">
      <c r="A917" s="226" t="s">
        <v>37</v>
      </c>
      <c r="B917" s="227"/>
      <c r="C917" s="227"/>
      <c r="D917" s="228"/>
      <c r="E917" s="232" t="s">
        <v>0</v>
      </c>
      <c r="F917" s="253" t="s">
        <v>67</v>
      </c>
      <c r="G917" s="253"/>
      <c r="H917" s="254"/>
      <c r="I917" s="255"/>
      <c r="J917" s="256"/>
      <c r="K917" s="230"/>
      <c r="L917" s="230"/>
      <c r="M917" s="230"/>
      <c r="N917" s="230"/>
      <c r="O917" s="231"/>
      <c r="P917" s="231"/>
      <c r="Q917" s="231"/>
      <c r="R917" s="228"/>
      <c r="S917" s="228"/>
      <c r="T917" s="227"/>
      <c r="U917" s="7"/>
      <c r="V917" s="10"/>
      <c r="W917" s="10"/>
      <c r="X917" s="229" t="str">
        <f>F917</f>
        <v>---</v>
      </c>
      <c r="Y917" s="8"/>
      <c r="AA917" s="11"/>
    </row>
    <row r="918" spans="1:27" ht="7.5" customHeight="1" outlineLevel="5" x14ac:dyDescent="0.2">
      <c r="A918" s="13"/>
      <c r="B918" s="123"/>
      <c r="C918" s="123"/>
      <c r="D918" s="112"/>
      <c r="E918" s="112"/>
      <c r="F918" s="113"/>
      <c r="G918" s="112"/>
      <c r="H918" s="118"/>
      <c r="I918" s="180"/>
      <c r="J918" s="116"/>
      <c r="K918" s="118"/>
      <c r="L918" s="118"/>
      <c r="M918" s="118"/>
      <c r="N918" s="118"/>
      <c r="O918" s="116"/>
      <c r="P918" s="116"/>
      <c r="Q918" s="116"/>
      <c r="R918" s="112"/>
      <c r="S918" s="112"/>
      <c r="T918" s="123"/>
      <c r="U918" s="10"/>
      <c r="X918" s="112"/>
    </row>
    <row r="919" spans="1:27" outlineLevel="4" x14ac:dyDescent="0.2">
      <c r="A919" s="2" t="s">
        <v>41</v>
      </c>
      <c r="B919" s="217"/>
      <c r="C919" s="218">
        <v>213</v>
      </c>
      <c r="D919" s="219" t="s">
        <v>242</v>
      </c>
      <c r="E919" s="220" t="s">
        <v>855</v>
      </c>
      <c r="F919" s="221" t="s">
        <v>856</v>
      </c>
      <c r="G919" s="219" t="s">
        <v>253</v>
      </c>
      <c r="H919" s="222">
        <v>10</v>
      </c>
      <c r="I919" s="223"/>
      <c r="J919" s="224">
        <f>H919*I919</f>
        <v>0</v>
      </c>
      <c r="K919" s="222"/>
      <c r="L919" s="222">
        <f>H919*K919</f>
        <v>0</v>
      </c>
      <c r="M919" s="222"/>
      <c r="N919" s="222">
        <f>H919*M919</f>
        <v>0</v>
      </c>
      <c r="O919" s="224">
        <v>21</v>
      </c>
      <c r="P919" s="224">
        <f>J919*(O919/100)</f>
        <v>0</v>
      </c>
      <c r="Q919" s="224">
        <f>J919+P919</f>
        <v>0</v>
      </c>
      <c r="R919" s="220"/>
      <c r="S919" s="220" t="s">
        <v>246</v>
      </c>
      <c r="T919" s="225">
        <v>1</v>
      </c>
      <c r="U919" s="10"/>
      <c r="V919" s="10"/>
      <c r="W919" s="10"/>
      <c r="X919" s="112"/>
    </row>
    <row r="920" spans="1:27" ht="22.5" outlineLevel="5" x14ac:dyDescent="0.2">
      <c r="A920" s="226" t="s">
        <v>37</v>
      </c>
      <c r="B920" s="227"/>
      <c r="C920" s="227"/>
      <c r="D920" s="228"/>
      <c r="E920" s="232" t="s">
        <v>0</v>
      </c>
      <c r="F920" s="253" t="s">
        <v>857</v>
      </c>
      <c r="G920" s="253"/>
      <c r="H920" s="254"/>
      <c r="I920" s="255"/>
      <c r="J920" s="256"/>
      <c r="K920" s="230"/>
      <c r="L920" s="230"/>
      <c r="M920" s="230"/>
      <c r="N920" s="230"/>
      <c r="O920" s="231"/>
      <c r="P920" s="231"/>
      <c r="Q920" s="231"/>
      <c r="R920" s="228"/>
      <c r="S920" s="228"/>
      <c r="T920" s="227"/>
      <c r="U920" s="7"/>
      <c r="V920" s="10"/>
      <c r="W920" s="10"/>
      <c r="X920" s="229" t="str">
        <f>F920</f>
        <v>Obsypání potrubí strojně sypaninou z vhodných hornin třídy těžitelnosti I a II, skupiny 1 až 4 nebo materiálem připraveným podél výkopu ve vzdálenosti do 3 m od jeho kraje, pro jakoukoliv hloubku výkopu a míru zhutnění bez prohození sypaniny</v>
      </c>
      <c r="Y920" s="8"/>
      <c r="AA920" s="11"/>
    </row>
    <row r="921" spans="1:27" ht="7.5" customHeight="1" outlineLevel="5" x14ac:dyDescent="0.2">
      <c r="A921" s="13"/>
      <c r="B921" s="123"/>
      <c r="C921" s="123"/>
      <c r="D921" s="112"/>
      <c r="E921" s="112"/>
      <c r="F921" s="113"/>
      <c r="G921" s="112"/>
      <c r="H921" s="118"/>
      <c r="I921" s="180"/>
      <c r="J921" s="116"/>
      <c r="K921" s="118"/>
      <c r="L921" s="118"/>
      <c r="M921" s="118"/>
      <c r="N921" s="118"/>
      <c r="O921" s="116"/>
      <c r="P921" s="116"/>
      <c r="Q921" s="116"/>
      <c r="R921" s="112"/>
      <c r="S921" s="112"/>
      <c r="T921" s="123"/>
      <c r="U921" s="10"/>
      <c r="X921" s="112"/>
    </row>
    <row r="922" spans="1:27" outlineLevel="4" x14ac:dyDescent="0.2">
      <c r="A922" s="2" t="s">
        <v>41</v>
      </c>
      <c r="B922" s="217"/>
      <c r="C922" s="218">
        <v>214</v>
      </c>
      <c r="D922" s="219" t="s">
        <v>282</v>
      </c>
      <c r="E922" s="220" t="s">
        <v>858</v>
      </c>
      <c r="F922" s="221" t="s">
        <v>859</v>
      </c>
      <c r="G922" s="219" t="s">
        <v>316</v>
      </c>
      <c r="H922" s="222">
        <v>20</v>
      </c>
      <c r="I922" s="223"/>
      <c r="J922" s="224">
        <f>H922*I922</f>
        <v>0</v>
      </c>
      <c r="K922" s="222">
        <v>1</v>
      </c>
      <c r="L922" s="222">
        <f>H922*K922</f>
        <v>20</v>
      </c>
      <c r="M922" s="222"/>
      <c r="N922" s="222">
        <f>H922*M922</f>
        <v>0</v>
      </c>
      <c r="O922" s="224">
        <v>21</v>
      </c>
      <c r="P922" s="224">
        <f>J922*(O922/100)</f>
        <v>0</v>
      </c>
      <c r="Q922" s="224">
        <f>J922+P922</f>
        <v>0</v>
      </c>
      <c r="R922" s="220"/>
      <c r="S922" s="220" t="s">
        <v>246</v>
      </c>
      <c r="T922" s="225">
        <v>1</v>
      </c>
      <c r="U922" s="10"/>
      <c r="V922" s="10"/>
      <c r="W922" s="10"/>
      <c r="X922" s="112"/>
    </row>
    <row r="923" spans="1:27" outlineLevel="5" x14ac:dyDescent="0.2">
      <c r="A923" s="226" t="s">
        <v>37</v>
      </c>
      <c r="B923" s="227"/>
      <c r="C923" s="227"/>
      <c r="D923" s="228"/>
      <c r="E923" s="232" t="s">
        <v>0</v>
      </c>
      <c r="F923" s="253" t="s">
        <v>67</v>
      </c>
      <c r="G923" s="253"/>
      <c r="H923" s="254"/>
      <c r="I923" s="255"/>
      <c r="J923" s="256"/>
      <c r="K923" s="230"/>
      <c r="L923" s="230"/>
      <c r="M923" s="230"/>
      <c r="N923" s="230"/>
      <c r="O923" s="231"/>
      <c r="P923" s="231"/>
      <c r="Q923" s="231"/>
      <c r="R923" s="228"/>
      <c r="S923" s="228"/>
      <c r="T923" s="227"/>
      <c r="U923" s="7"/>
      <c r="V923" s="10"/>
      <c r="W923" s="10"/>
      <c r="X923" s="229" t="str">
        <f>F923</f>
        <v>---</v>
      </c>
      <c r="Y923" s="8"/>
      <c r="AA923" s="11"/>
    </row>
    <row r="924" spans="1:27" ht="7.5" customHeight="1" outlineLevel="5" x14ac:dyDescent="0.2">
      <c r="A924" s="13"/>
      <c r="B924" s="123"/>
      <c r="C924" s="123"/>
      <c r="D924" s="112"/>
      <c r="E924" s="112"/>
      <c r="F924" s="113"/>
      <c r="G924" s="112"/>
      <c r="H924" s="118"/>
      <c r="I924" s="180"/>
      <c r="J924" s="116"/>
      <c r="K924" s="118"/>
      <c r="L924" s="118"/>
      <c r="M924" s="118"/>
      <c r="N924" s="118"/>
      <c r="O924" s="116"/>
      <c r="P924" s="116"/>
      <c r="Q924" s="116"/>
      <c r="R924" s="112"/>
      <c r="S924" s="112"/>
      <c r="T924" s="123"/>
      <c r="U924" s="10"/>
      <c r="X924" s="112"/>
    </row>
    <row r="925" spans="1:27" outlineLevel="4" x14ac:dyDescent="0.2">
      <c r="A925" s="2" t="s">
        <v>41</v>
      </c>
      <c r="B925" s="217"/>
      <c r="C925" s="218">
        <v>215</v>
      </c>
      <c r="D925" s="219" t="s">
        <v>242</v>
      </c>
      <c r="E925" s="220" t="s">
        <v>860</v>
      </c>
      <c r="F925" s="221" t="s">
        <v>861</v>
      </c>
      <c r="G925" s="219" t="s">
        <v>253</v>
      </c>
      <c r="H925" s="222">
        <v>14</v>
      </c>
      <c r="I925" s="223"/>
      <c r="J925" s="224">
        <f>H925*I925</f>
        <v>0</v>
      </c>
      <c r="K925" s="222"/>
      <c r="L925" s="222">
        <f>H925*K925</f>
        <v>0</v>
      </c>
      <c r="M925" s="222"/>
      <c r="N925" s="222">
        <f>H925*M925</f>
        <v>0</v>
      </c>
      <c r="O925" s="224">
        <v>21</v>
      </c>
      <c r="P925" s="224">
        <f>J925*(O925/100)</f>
        <v>0</v>
      </c>
      <c r="Q925" s="224">
        <f>J925+P925</f>
        <v>0</v>
      </c>
      <c r="R925" s="220"/>
      <c r="S925" s="220" t="s">
        <v>246</v>
      </c>
      <c r="T925" s="225">
        <v>1</v>
      </c>
      <c r="U925" s="10"/>
      <c r="V925" s="10"/>
      <c r="W925" s="10"/>
      <c r="X925" s="112"/>
    </row>
    <row r="926" spans="1:27" ht="22.5" outlineLevel="5" x14ac:dyDescent="0.2">
      <c r="A926" s="226" t="s">
        <v>37</v>
      </c>
      <c r="B926" s="227"/>
      <c r="C926" s="227"/>
      <c r="D926" s="228"/>
      <c r="E926" s="232" t="s">
        <v>0</v>
      </c>
      <c r="F926" s="253" t="s">
        <v>862</v>
      </c>
      <c r="G926" s="253"/>
      <c r="H926" s="254"/>
      <c r="I926" s="255"/>
      <c r="J926" s="256"/>
      <c r="K926" s="230"/>
      <c r="L926" s="230"/>
      <c r="M926" s="230"/>
      <c r="N926" s="230"/>
      <c r="O926" s="231"/>
      <c r="P926" s="231"/>
      <c r="Q926" s="231"/>
      <c r="R926" s="228"/>
      <c r="S926" s="228"/>
      <c r="T926" s="227"/>
      <c r="U926" s="7"/>
      <c r="V926" s="10"/>
      <c r="W926" s="10"/>
      <c r="X926" s="229" t="str">
        <f>F926</f>
        <v>Zásyp sypaninou z jakékoliv horniny při překopech inženýrských sítí strojně objemu do 30 m3 s uložením výkopku ve vrstvách se zhutněním jam, šachet, rýh nebo kolem objektů v těchto vykopávkách</v>
      </c>
      <c r="Y926" s="8"/>
      <c r="AA926" s="11"/>
    </row>
    <row r="927" spans="1:27" ht="7.5" customHeight="1" outlineLevel="5" x14ac:dyDescent="0.2">
      <c r="A927" s="13"/>
      <c r="B927" s="123"/>
      <c r="C927" s="123"/>
      <c r="D927" s="112"/>
      <c r="E927" s="112"/>
      <c r="F927" s="113"/>
      <c r="G927" s="112"/>
      <c r="H927" s="118"/>
      <c r="I927" s="180"/>
      <c r="J927" s="116"/>
      <c r="K927" s="118"/>
      <c r="L927" s="118"/>
      <c r="M927" s="118"/>
      <c r="N927" s="118"/>
      <c r="O927" s="116"/>
      <c r="P927" s="116"/>
      <c r="Q927" s="116"/>
      <c r="R927" s="112"/>
      <c r="S927" s="112"/>
      <c r="T927" s="123"/>
      <c r="U927" s="10"/>
      <c r="X927" s="112"/>
    </row>
    <row r="928" spans="1:27" outlineLevel="4" x14ac:dyDescent="0.2">
      <c r="B928" s="7"/>
      <c r="C928" s="7"/>
      <c r="D928" s="7"/>
      <c r="E928" s="7"/>
      <c r="F928" s="7"/>
      <c r="G928" s="7"/>
      <c r="H928" s="7"/>
      <c r="I928" s="10"/>
      <c r="J928" s="10"/>
      <c r="K928" s="7"/>
      <c r="L928" s="7"/>
      <c r="M928" s="7"/>
      <c r="N928" s="7"/>
      <c r="O928" s="7"/>
      <c r="P928" s="10"/>
      <c r="Q928" s="10"/>
      <c r="R928" s="10"/>
      <c r="S928" s="7"/>
      <c r="T928" s="7"/>
      <c r="X928" s="7"/>
    </row>
    <row r="929" spans="1:27" ht="13.5" outlineLevel="3" x14ac:dyDescent="0.25">
      <c r="A929" s="168" t="s">
        <v>208</v>
      </c>
      <c r="B929" s="172">
        <v>4</v>
      </c>
      <c r="C929" s="211"/>
      <c r="D929" s="212" t="s">
        <v>241</v>
      </c>
      <c r="E929" s="212"/>
      <c r="F929" s="213" t="s">
        <v>114</v>
      </c>
      <c r="G929" s="212"/>
      <c r="H929" s="214"/>
      <c r="I929" s="215"/>
      <c r="J929" s="170">
        <f>SUBTOTAL(9,J930:J936)</f>
        <v>0</v>
      </c>
      <c r="K929" s="214"/>
      <c r="L929" s="171">
        <f>SUBTOTAL(9,L930:L936)</f>
        <v>4.4291999999999998</v>
      </c>
      <c r="M929" s="214"/>
      <c r="N929" s="171">
        <f>SUBTOTAL(9,N930:N936)</f>
        <v>0</v>
      </c>
      <c r="O929" s="216"/>
      <c r="P929" s="170">
        <f>SUBTOTAL(9,P930:P936)</f>
        <v>0</v>
      </c>
      <c r="Q929" s="170">
        <f>SUBTOTAL(9,Q930:Q936)</f>
        <v>0</v>
      </c>
      <c r="R929" s="212"/>
      <c r="S929" s="212"/>
      <c r="T929" s="172">
        <f>SUBTOTAL(9,T930:T936)</f>
        <v>2</v>
      </c>
      <c r="U929" s="7"/>
      <c r="V929" s="10"/>
      <c r="W929" s="10"/>
      <c r="X929" s="112"/>
    </row>
    <row r="930" spans="1:27" outlineLevel="4" x14ac:dyDescent="0.2">
      <c r="A930" s="2" t="s">
        <v>41</v>
      </c>
      <c r="B930" s="217"/>
      <c r="C930" s="218">
        <v>216</v>
      </c>
      <c r="D930" s="219" t="s">
        <v>242</v>
      </c>
      <c r="E930" s="220" t="s">
        <v>863</v>
      </c>
      <c r="F930" s="221" t="s">
        <v>864</v>
      </c>
      <c r="G930" s="219" t="s">
        <v>245</v>
      </c>
      <c r="H930" s="222">
        <v>10</v>
      </c>
      <c r="I930" s="223"/>
      <c r="J930" s="224">
        <f>H930*I930</f>
        <v>0</v>
      </c>
      <c r="K930" s="222">
        <v>0.34499999999999997</v>
      </c>
      <c r="L930" s="222">
        <f>H930*K930</f>
        <v>3.4499999999999997</v>
      </c>
      <c r="M930" s="222"/>
      <c r="N930" s="222">
        <f>H930*M930</f>
        <v>0</v>
      </c>
      <c r="O930" s="224">
        <v>21</v>
      </c>
      <c r="P930" s="224">
        <f>J930*(O930/100)</f>
        <v>0</v>
      </c>
      <c r="Q930" s="224">
        <f>J930+P930</f>
        <v>0</v>
      </c>
      <c r="R930" s="220"/>
      <c r="S930" s="220" t="s">
        <v>246</v>
      </c>
      <c r="T930" s="225">
        <v>1</v>
      </c>
      <c r="U930" s="10"/>
      <c r="V930" s="10"/>
      <c r="W930" s="10"/>
      <c r="X930" s="112"/>
    </row>
    <row r="931" spans="1:27" outlineLevel="5" x14ac:dyDescent="0.2">
      <c r="A931" s="226" t="s">
        <v>37</v>
      </c>
      <c r="B931" s="227"/>
      <c r="C931" s="227"/>
      <c r="D931" s="228"/>
      <c r="E931" s="232" t="s">
        <v>0</v>
      </c>
      <c r="F931" s="253" t="s">
        <v>865</v>
      </c>
      <c r="G931" s="253"/>
      <c r="H931" s="254"/>
      <c r="I931" s="255"/>
      <c r="J931" s="256"/>
      <c r="K931" s="230"/>
      <c r="L931" s="230"/>
      <c r="M931" s="230"/>
      <c r="N931" s="230"/>
      <c r="O931" s="231"/>
      <c r="P931" s="231"/>
      <c r="Q931" s="231"/>
      <c r="R931" s="228"/>
      <c r="S931" s="228"/>
      <c r="T931" s="227"/>
      <c r="U931" s="7"/>
      <c r="V931" s="10"/>
      <c r="W931" s="10"/>
      <c r="X931" s="229" t="str">
        <f>F931</f>
        <v>Vyspravení podkladu po překopech inženýrských sítí plochy do 15 m2 s rozprostřením a zhutněním štěrkodrtí tl. 150 mm</v>
      </c>
      <c r="Y931" s="8"/>
      <c r="AA931" s="11"/>
    </row>
    <row r="932" spans="1:27" ht="7.5" customHeight="1" outlineLevel="5" x14ac:dyDescent="0.2">
      <c r="A932" s="13"/>
      <c r="B932" s="123"/>
      <c r="C932" s="123"/>
      <c r="D932" s="112"/>
      <c r="E932" s="112"/>
      <c r="F932" s="113"/>
      <c r="G932" s="112"/>
      <c r="H932" s="118"/>
      <c r="I932" s="180"/>
      <c r="J932" s="116"/>
      <c r="K932" s="118"/>
      <c r="L932" s="118"/>
      <c r="M932" s="118"/>
      <c r="N932" s="118"/>
      <c r="O932" s="116"/>
      <c r="P932" s="116"/>
      <c r="Q932" s="116"/>
      <c r="R932" s="112"/>
      <c r="S932" s="112"/>
      <c r="T932" s="123"/>
      <c r="U932" s="10"/>
      <c r="X932" s="112"/>
    </row>
    <row r="933" spans="1:27" outlineLevel="4" x14ac:dyDescent="0.2">
      <c r="A933" s="2" t="s">
        <v>41</v>
      </c>
      <c r="B933" s="217"/>
      <c r="C933" s="218">
        <v>217</v>
      </c>
      <c r="D933" s="219" t="s">
        <v>242</v>
      </c>
      <c r="E933" s="220" t="s">
        <v>866</v>
      </c>
      <c r="F933" s="221" t="s">
        <v>867</v>
      </c>
      <c r="G933" s="219" t="s">
        <v>245</v>
      </c>
      <c r="H933" s="222">
        <v>10</v>
      </c>
      <c r="I933" s="223"/>
      <c r="J933" s="224">
        <f>H933*I933</f>
        <v>0</v>
      </c>
      <c r="K933" s="222">
        <v>9.7919999999999993E-2</v>
      </c>
      <c r="L933" s="222">
        <f>H933*K933</f>
        <v>0.97919999999999996</v>
      </c>
      <c r="M933" s="222"/>
      <c r="N933" s="222">
        <f>H933*M933</f>
        <v>0</v>
      </c>
      <c r="O933" s="224">
        <v>21</v>
      </c>
      <c r="P933" s="224">
        <f>J933*(O933/100)</f>
        <v>0</v>
      </c>
      <c r="Q933" s="224">
        <f>J933+P933</f>
        <v>0</v>
      </c>
      <c r="R933" s="220"/>
      <c r="S933" s="220" t="s">
        <v>246</v>
      </c>
      <c r="T933" s="225">
        <v>1</v>
      </c>
      <c r="U933" s="10"/>
      <c r="V933" s="10"/>
      <c r="W933" s="10"/>
      <c r="X933" s="112"/>
    </row>
    <row r="934" spans="1:27" outlineLevel="5" x14ac:dyDescent="0.2">
      <c r="A934" s="226" t="s">
        <v>37</v>
      </c>
      <c r="B934" s="227"/>
      <c r="C934" s="227"/>
      <c r="D934" s="228"/>
      <c r="E934" s="232" t="s">
        <v>0</v>
      </c>
      <c r="F934" s="253" t="s">
        <v>868</v>
      </c>
      <c r="G934" s="253"/>
      <c r="H934" s="254"/>
      <c r="I934" s="255"/>
      <c r="J934" s="256"/>
      <c r="K934" s="230"/>
      <c r="L934" s="230"/>
      <c r="M934" s="230"/>
      <c r="N934" s="230"/>
      <c r="O934" s="231"/>
      <c r="P934" s="231"/>
      <c r="Q934" s="231"/>
      <c r="R934" s="228"/>
      <c r="S934" s="228"/>
      <c r="T934" s="227"/>
      <c r="U934" s="7"/>
      <c r="V934" s="10"/>
      <c r="W934" s="10"/>
      <c r="X934" s="229" t="str">
        <f>F934</f>
        <v>Vyspravení krytu komunikací po překopech inženýrských sítí plochy do 15 m2 litým asfaltem MA, po zhutnění tl. přes 20 do 40 mm</v>
      </c>
      <c r="Y934" s="8"/>
      <c r="AA934" s="11"/>
    </row>
    <row r="935" spans="1:27" ht="7.5" customHeight="1" outlineLevel="5" x14ac:dyDescent="0.2">
      <c r="A935" s="13"/>
      <c r="B935" s="123"/>
      <c r="C935" s="123"/>
      <c r="D935" s="112"/>
      <c r="E935" s="112"/>
      <c r="F935" s="113"/>
      <c r="G935" s="112"/>
      <c r="H935" s="118"/>
      <c r="I935" s="180"/>
      <c r="J935" s="116"/>
      <c r="K935" s="118"/>
      <c r="L935" s="118"/>
      <c r="M935" s="118"/>
      <c r="N935" s="118"/>
      <c r="O935" s="116"/>
      <c r="P935" s="116"/>
      <c r="Q935" s="116"/>
      <c r="R935" s="112"/>
      <c r="S935" s="112"/>
      <c r="T935" s="123"/>
      <c r="U935" s="10"/>
      <c r="X935" s="112"/>
    </row>
    <row r="936" spans="1:27" outlineLevel="4" x14ac:dyDescent="0.2">
      <c r="B936" s="7"/>
      <c r="C936" s="7"/>
      <c r="D936" s="7"/>
      <c r="E936" s="7"/>
      <c r="F936" s="7"/>
      <c r="G936" s="7"/>
      <c r="H936" s="7"/>
      <c r="I936" s="10"/>
      <c r="J936" s="10"/>
      <c r="K936" s="7"/>
      <c r="L936" s="7"/>
      <c r="M936" s="7"/>
      <c r="N936" s="7"/>
      <c r="O936" s="7"/>
      <c r="P936" s="10"/>
      <c r="Q936" s="10"/>
      <c r="R936" s="10"/>
      <c r="S936" s="7"/>
      <c r="T936" s="7"/>
      <c r="X936" s="7"/>
    </row>
    <row r="937" spans="1:27" ht="13.5" outlineLevel="3" x14ac:dyDescent="0.25">
      <c r="A937" s="168" t="s">
        <v>209</v>
      </c>
      <c r="B937" s="172">
        <v>4</v>
      </c>
      <c r="C937" s="211"/>
      <c r="D937" s="212" t="s">
        <v>241</v>
      </c>
      <c r="E937" s="212"/>
      <c r="F937" s="213" t="s">
        <v>210</v>
      </c>
      <c r="G937" s="212"/>
      <c r="H937" s="214"/>
      <c r="I937" s="215"/>
      <c r="J937" s="170">
        <f>SUBTOTAL(9,J938:J947)</f>
        <v>0</v>
      </c>
      <c r="K937" s="214"/>
      <c r="L937" s="171">
        <f>SUBTOTAL(9,L938:L947)</f>
        <v>7.6099999999999996E-3</v>
      </c>
      <c r="M937" s="214"/>
      <c r="N937" s="171">
        <f>SUBTOTAL(9,N938:N947)</f>
        <v>0</v>
      </c>
      <c r="O937" s="216"/>
      <c r="P937" s="170">
        <f>SUBTOTAL(9,P938:P947)</f>
        <v>0</v>
      </c>
      <c r="Q937" s="170">
        <f>SUBTOTAL(9,Q938:Q947)</f>
        <v>0</v>
      </c>
      <c r="R937" s="212"/>
      <c r="S937" s="212"/>
      <c r="T937" s="172">
        <f>SUBTOTAL(9,T938:T947)</f>
        <v>3</v>
      </c>
      <c r="U937" s="7"/>
      <c r="V937" s="10"/>
      <c r="W937" s="10"/>
      <c r="X937" s="112"/>
    </row>
    <row r="938" spans="1:27" outlineLevel="4" x14ac:dyDescent="0.2">
      <c r="A938" s="2" t="s">
        <v>41</v>
      </c>
      <c r="B938" s="217"/>
      <c r="C938" s="218">
        <v>218</v>
      </c>
      <c r="D938" s="219" t="s">
        <v>242</v>
      </c>
      <c r="E938" s="220" t="s">
        <v>869</v>
      </c>
      <c r="F938" s="221" t="s">
        <v>870</v>
      </c>
      <c r="G938" s="219" t="s">
        <v>298</v>
      </c>
      <c r="H938" s="222">
        <v>24</v>
      </c>
      <c r="I938" s="223"/>
      <c r="J938" s="224">
        <f>H938*I938</f>
        <v>0</v>
      </c>
      <c r="K938" s="222">
        <v>9.0000000000000006E-5</v>
      </c>
      <c r="L938" s="222">
        <f>H938*K938</f>
        <v>2.16E-3</v>
      </c>
      <c r="M938" s="222"/>
      <c r="N938" s="222">
        <f>H938*M938</f>
        <v>0</v>
      </c>
      <c r="O938" s="224">
        <v>21</v>
      </c>
      <c r="P938" s="224">
        <f>J938*(O938/100)</f>
        <v>0</v>
      </c>
      <c r="Q938" s="224">
        <f>J938+P938</f>
        <v>0</v>
      </c>
      <c r="R938" s="220"/>
      <c r="S938" s="220" t="s">
        <v>246</v>
      </c>
      <c r="T938" s="225">
        <v>1</v>
      </c>
      <c r="U938" s="10"/>
      <c r="V938" s="10"/>
      <c r="W938" s="10"/>
      <c r="X938" s="112"/>
    </row>
    <row r="939" spans="1:27" outlineLevel="5" x14ac:dyDescent="0.2">
      <c r="A939" s="226" t="s">
        <v>37</v>
      </c>
      <c r="B939" s="227"/>
      <c r="C939" s="227"/>
      <c r="D939" s="228"/>
      <c r="E939" s="232" t="s">
        <v>0</v>
      </c>
      <c r="F939" s="253" t="s">
        <v>871</v>
      </c>
      <c r="G939" s="253"/>
      <c r="H939" s="254"/>
      <c r="I939" s="255"/>
      <c r="J939" s="256"/>
      <c r="K939" s="230"/>
      <c r="L939" s="230"/>
      <c r="M939" s="230"/>
      <c r="N939" s="230"/>
      <c r="O939" s="231"/>
      <c r="P939" s="231"/>
      <c r="Q939" s="231"/>
      <c r="R939" s="228"/>
      <c r="S939" s="228"/>
      <c r="T939" s="227"/>
      <c r="U939" s="7"/>
      <c r="V939" s="10"/>
      <c r="W939" s="10"/>
      <c r="X939" s="229" t="str">
        <f>F939</f>
        <v>Krytí potrubí z plastů výstražnou fólií z PVC šířky přes 25 do 34 cm</v>
      </c>
      <c r="Y939" s="8"/>
      <c r="AA939" s="11"/>
    </row>
    <row r="940" spans="1:27" ht="7.5" customHeight="1" outlineLevel="5" x14ac:dyDescent="0.2">
      <c r="A940" s="13"/>
      <c r="B940" s="123"/>
      <c r="C940" s="123"/>
      <c r="D940" s="112"/>
      <c r="E940" s="112"/>
      <c r="F940" s="113"/>
      <c r="G940" s="112"/>
      <c r="H940" s="118"/>
      <c r="I940" s="180"/>
      <c r="J940" s="116"/>
      <c r="K940" s="118"/>
      <c r="L940" s="118"/>
      <c r="M940" s="118"/>
      <c r="N940" s="118"/>
      <c r="O940" s="116"/>
      <c r="P940" s="116"/>
      <c r="Q940" s="116"/>
      <c r="R940" s="112"/>
      <c r="S940" s="112"/>
      <c r="T940" s="123"/>
      <c r="U940" s="10"/>
      <c r="X940" s="112"/>
    </row>
    <row r="941" spans="1:27" outlineLevel="4" x14ac:dyDescent="0.2">
      <c r="A941" s="2" t="s">
        <v>41</v>
      </c>
      <c r="B941" s="217"/>
      <c r="C941" s="218">
        <v>219</v>
      </c>
      <c r="D941" s="219" t="s">
        <v>242</v>
      </c>
      <c r="E941" s="220" t="s">
        <v>872</v>
      </c>
      <c r="F941" s="221" t="s">
        <v>873</v>
      </c>
      <c r="G941" s="219" t="s">
        <v>298</v>
      </c>
      <c r="H941" s="222">
        <v>27</v>
      </c>
      <c r="I941" s="223"/>
      <c r="J941" s="224">
        <f>H941*I941</f>
        <v>0</v>
      </c>
      <c r="K941" s="222">
        <v>1.9000000000000001E-4</v>
      </c>
      <c r="L941" s="222">
        <f>H941*K941</f>
        <v>5.13E-3</v>
      </c>
      <c r="M941" s="222"/>
      <c r="N941" s="222">
        <f>H941*M941</f>
        <v>0</v>
      </c>
      <c r="O941" s="224">
        <v>21</v>
      </c>
      <c r="P941" s="224">
        <f>J941*(O941/100)</f>
        <v>0</v>
      </c>
      <c r="Q941" s="224">
        <f>J941+P941</f>
        <v>0</v>
      </c>
      <c r="R941" s="220"/>
      <c r="S941" s="220" t="s">
        <v>246</v>
      </c>
      <c r="T941" s="225">
        <v>1</v>
      </c>
      <c r="U941" s="10"/>
      <c r="V941" s="10"/>
      <c r="W941" s="10"/>
      <c r="X941" s="112"/>
    </row>
    <row r="942" spans="1:27" outlineLevel="5" x14ac:dyDescent="0.2">
      <c r="A942" s="226" t="s">
        <v>37</v>
      </c>
      <c r="B942" s="227"/>
      <c r="C942" s="227"/>
      <c r="D942" s="228"/>
      <c r="E942" s="232" t="s">
        <v>0</v>
      </c>
      <c r="F942" s="253" t="s">
        <v>874</v>
      </c>
      <c r="G942" s="253"/>
      <c r="H942" s="254"/>
      <c r="I942" s="255"/>
      <c r="J942" s="256"/>
      <c r="K942" s="230"/>
      <c r="L942" s="230"/>
      <c r="M942" s="230"/>
      <c r="N942" s="230"/>
      <c r="O942" s="231"/>
      <c r="P942" s="231"/>
      <c r="Q942" s="231"/>
      <c r="R942" s="228"/>
      <c r="S942" s="228"/>
      <c r="T942" s="227"/>
      <c r="U942" s="7"/>
      <c r="V942" s="10"/>
      <c r="W942" s="10"/>
      <c r="X942" s="229" t="str">
        <f>F942</f>
        <v>Signalizační vodič na potrubí DN do 150 mm</v>
      </c>
      <c r="Y942" s="8"/>
      <c r="AA942" s="11"/>
    </row>
    <row r="943" spans="1:27" ht="7.5" customHeight="1" outlineLevel="5" x14ac:dyDescent="0.2">
      <c r="A943" s="13"/>
      <c r="B943" s="123"/>
      <c r="C943" s="123"/>
      <c r="D943" s="112"/>
      <c r="E943" s="112"/>
      <c r="F943" s="113"/>
      <c r="G943" s="112"/>
      <c r="H943" s="118"/>
      <c r="I943" s="180"/>
      <c r="J943" s="116"/>
      <c r="K943" s="118"/>
      <c r="L943" s="118"/>
      <c r="M943" s="118"/>
      <c r="N943" s="118"/>
      <c r="O943" s="116"/>
      <c r="P943" s="116"/>
      <c r="Q943" s="116"/>
      <c r="R943" s="112"/>
      <c r="S943" s="112"/>
      <c r="T943" s="123"/>
      <c r="U943" s="10"/>
      <c r="X943" s="112"/>
    </row>
    <row r="944" spans="1:27" outlineLevel="4" x14ac:dyDescent="0.2">
      <c r="A944" s="2" t="s">
        <v>41</v>
      </c>
      <c r="B944" s="217"/>
      <c r="C944" s="218">
        <v>220</v>
      </c>
      <c r="D944" s="219" t="s">
        <v>242</v>
      </c>
      <c r="E944" s="220" t="s">
        <v>875</v>
      </c>
      <c r="F944" s="221" t="s">
        <v>876</v>
      </c>
      <c r="G944" s="219" t="s">
        <v>303</v>
      </c>
      <c r="H944" s="222">
        <v>2</v>
      </c>
      <c r="I944" s="223"/>
      <c r="J944" s="224">
        <f>H944*I944</f>
        <v>0</v>
      </c>
      <c r="K944" s="222">
        <v>1.6000000000000001E-4</v>
      </c>
      <c r="L944" s="222">
        <f>H944*K944</f>
        <v>3.2000000000000003E-4</v>
      </c>
      <c r="M944" s="222"/>
      <c r="N944" s="222">
        <f>H944*M944</f>
        <v>0</v>
      </c>
      <c r="O944" s="224">
        <v>21</v>
      </c>
      <c r="P944" s="224">
        <f>J944*(O944/100)</f>
        <v>0</v>
      </c>
      <c r="Q944" s="224">
        <f>J944+P944</f>
        <v>0</v>
      </c>
      <c r="R944" s="220"/>
      <c r="S944" s="220" t="s">
        <v>246</v>
      </c>
      <c r="T944" s="225">
        <v>1</v>
      </c>
      <c r="U944" s="10"/>
      <c r="V944" s="10"/>
      <c r="W944" s="10"/>
      <c r="X944" s="112"/>
    </row>
    <row r="945" spans="1:27" outlineLevel="5" x14ac:dyDescent="0.2">
      <c r="A945" s="226" t="s">
        <v>37</v>
      </c>
      <c r="B945" s="227"/>
      <c r="C945" s="227"/>
      <c r="D945" s="228"/>
      <c r="E945" s="232" t="s">
        <v>0</v>
      </c>
      <c r="F945" s="253" t="s">
        <v>877</v>
      </c>
      <c r="G945" s="253"/>
      <c r="H945" s="254"/>
      <c r="I945" s="255"/>
      <c r="J945" s="256"/>
      <c r="K945" s="230"/>
      <c r="L945" s="230"/>
      <c r="M945" s="230"/>
      <c r="N945" s="230"/>
      <c r="O945" s="231"/>
      <c r="P945" s="231"/>
      <c r="Q945" s="231"/>
      <c r="R945" s="228"/>
      <c r="S945" s="228"/>
      <c r="T945" s="227"/>
      <c r="U945" s="7"/>
      <c r="V945" s="10"/>
      <c r="W945" s="10"/>
      <c r="X945" s="229" t="str">
        <f>F945</f>
        <v>Orientační tabulky na vodovodních a kanalizačních řadech na sloupku ocelovém nebo betonovém</v>
      </c>
      <c r="Y945" s="8"/>
      <c r="AA945" s="11"/>
    </row>
    <row r="946" spans="1:27" ht="7.5" customHeight="1" outlineLevel="5" x14ac:dyDescent="0.2">
      <c r="A946" s="13"/>
      <c r="B946" s="123"/>
      <c r="C946" s="123"/>
      <c r="D946" s="112"/>
      <c r="E946" s="112"/>
      <c r="F946" s="113"/>
      <c r="G946" s="112"/>
      <c r="H946" s="118"/>
      <c r="I946" s="180"/>
      <c r="J946" s="116"/>
      <c r="K946" s="118"/>
      <c r="L946" s="118"/>
      <c r="M946" s="118"/>
      <c r="N946" s="118"/>
      <c r="O946" s="116"/>
      <c r="P946" s="116"/>
      <c r="Q946" s="116"/>
      <c r="R946" s="112"/>
      <c r="S946" s="112"/>
      <c r="T946" s="123"/>
      <c r="U946" s="10"/>
      <c r="X946" s="112"/>
    </row>
    <row r="947" spans="1:27" outlineLevel="4" x14ac:dyDescent="0.2">
      <c r="B947" s="7"/>
      <c r="C947" s="7"/>
      <c r="D947" s="7"/>
      <c r="E947" s="7"/>
      <c r="F947" s="7"/>
      <c r="G947" s="7"/>
      <c r="H947" s="7"/>
      <c r="I947" s="10"/>
      <c r="J947" s="10"/>
      <c r="K947" s="7"/>
      <c r="L947" s="7"/>
      <c r="M947" s="7"/>
      <c r="N947" s="7"/>
      <c r="O947" s="7"/>
      <c r="P947" s="10"/>
      <c r="Q947" s="10"/>
      <c r="R947" s="10"/>
      <c r="S947" s="7"/>
      <c r="T947" s="7"/>
      <c r="X947" s="7"/>
    </row>
    <row r="948" spans="1:27" ht="13.5" outlineLevel="3" x14ac:dyDescent="0.25">
      <c r="A948" s="168" t="s">
        <v>211</v>
      </c>
      <c r="B948" s="172">
        <v>4</v>
      </c>
      <c r="C948" s="211"/>
      <c r="D948" s="212" t="s">
        <v>241</v>
      </c>
      <c r="E948" s="212"/>
      <c r="F948" s="213" t="s">
        <v>212</v>
      </c>
      <c r="G948" s="212"/>
      <c r="H948" s="214"/>
      <c r="I948" s="215"/>
      <c r="J948" s="170">
        <f>SUBTOTAL(9,J949:J952)</f>
        <v>0</v>
      </c>
      <c r="K948" s="214"/>
      <c r="L948" s="171">
        <f>SUBTOTAL(9,L949:L952)</f>
        <v>0</v>
      </c>
      <c r="M948" s="214"/>
      <c r="N948" s="171">
        <f>SUBTOTAL(9,N949:N952)</f>
        <v>0</v>
      </c>
      <c r="O948" s="216"/>
      <c r="P948" s="170">
        <f>SUBTOTAL(9,P949:P952)</f>
        <v>0</v>
      </c>
      <c r="Q948" s="170">
        <f>SUBTOTAL(9,Q949:Q952)</f>
        <v>0</v>
      </c>
      <c r="R948" s="212"/>
      <c r="S948" s="212"/>
      <c r="T948" s="172">
        <f>SUBTOTAL(9,T949:T952)</f>
        <v>1</v>
      </c>
      <c r="U948" s="7"/>
      <c r="V948" s="10"/>
      <c r="W948" s="10"/>
      <c r="X948" s="112"/>
    </row>
    <row r="949" spans="1:27" outlineLevel="4" x14ac:dyDescent="0.2">
      <c r="A949" s="2" t="s">
        <v>41</v>
      </c>
      <c r="B949" s="217"/>
      <c r="C949" s="218">
        <v>221</v>
      </c>
      <c r="D949" s="219" t="s">
        <v>242</v>
      </c>
      <c r="E949" s="220" t="s">
        <v>424</v>
      </c>
      <c r="F949" s="221" t="s">
        <v>425</v>
      </c>
      <c r="G949" s="219" t="s">
        <v>316</v>
      </c>
      <c r="H949" s="222">
        <v>45</v>
      </c>
      <c r="I949" s="223"/>
      <c r="J949" s="224">
        <f>H949*I949</f>
        <v>0</v>
      </c>
      <c r="K949" s="222"/>
      <c r="L949" s="222">
        <f>H949*K949</f>
        <v>0</v>
      </c>
      <c r="M949" s="222"/>
      <c r="N949" s="222">
        <f>H949*M949</f>
        <v>0</v>
      </c>
      <c r="O949" s="224">
        <v>21</v>
      </c>
      <c r="P949" s="224">
        <f>J949*(O949/100)</f>
        <v>0</v>
      </c>
      <c r="Q949" s="224">
        <f>J949+P949</f>
        <v>0</v>
      </c>
      <c r="R949" s="220"/>
      <c r="S949" s="220" t="s">
        <v>246</v>
      </c>
      <c r="T949" s="225">
        <v>1</v>
      </c>
      <c r="U949" s="10"/>
      <c r="V949" s="10"/>
      <c r="W949" s="10"/>
      <c r="X949" s="112"/>
    </row>
    <row r="950" spans="1:27" outlineLevel="5" x14ac:dyDescent="0.2">
      <c r="A950" s="226" t="s">
        <v>37</v>
      </c>
      <c r="B950" s="227"/>
      <c r="C950" s="227"/>
      <c r="D950" s="228"/>
      <c r="E950" s="232" t="s">
        <v>0</v>
      </c>
      <c r="F950" s="253" t="s">
        <v>426</v>
      </c>
      <c r="G950" s="253"/>
      <c r="H950" s="254"/>
      <c r="I950" s="255"/>
      <c r="J950" s="256"/>
      <c r="K950" s="230"/>
      <c r="L950" s="230"/>
      <c r="M950" s="230"/>
      <c r="N950" s="230"/>
      <c r="O950" s="231"/>
      <c r="P950" s="231"/>
      <c r="Q950" s="231"/>
      <c r="R950" s="228"/>
      <c r="S950" s="228"/>
      <c r="T950" s="227"/>
      <c r="U950" s="7"/>
      <c r="V950" s="10"/>
      <c r="W950" s="10"/>
      <c r="X950" s="229" t="str">
        <f>F950</f>
        <v>Odvoz suti a vybouraných hmot na skládku nebo meziskládku se složením, na vzdálenost do 1 km</v>
      </c>
      <c r="Y950" s="8"/>
      <c r="AA950" s="11"/>
    </row>
    <row r="951" spans="1:27" ht="7.5" customHeight="1" outlineLevel="5" x14ac:dyDescent="0.2">
      <c r="A951" s="13"/>
      <c r="B951" s="123"/>
      <c r="C951" s="123"/>
      <c r="D951" s="112"/>
      <c r="E951" s="112"/>
      <c r="F951" s="113"/>
      <c r="G951" s="112"/>
      <c r="H951" s="118"/>
      <c r="I951" s="180"/>
      <c r="J951" s="116"/>
      <c r="K951" s="118"/>
      <c r="L951" s="118"/>
      <c r="M951" s="118"/>
      <c r="N951" s="118"/>
      <c r="O951" s="116"/>
      <c r="P951" s="116"/>
      <c r="Q951" s="116"/>
      <c r="R951" s="112"/>
      <c r="S951" s="112"/>
      <c r="T951" s="123"/>
      <c r="U951" s="10"/>
      <c r="X951" s="112"/>
    </row>
    <row r="952" spans="1:27" outlineLevel="4" x14ac:dyDescent="0.2">
      <c r="B952" s="7"/>
      <c r="C952" s="7"/>
      <c r="D952" s="7"/>
      <c r="E952" s="7"/>
      <c r="F952" s="7"/>
      <c r="G952" s="7"/>
      <c r="H952" s="7"/>
      <c r="I952" s="10"/>
      <c r="J952" s="10"/>
      <c r="K952" s="7"/>
      <c r="L952" s="7"/>
      <c r="M952" s="7"/>
      <c r="N952" s="7"/>
      <c r="O952" s="7"/>
      <c r="P952" s="10"/>
      <c r="Q952" s="10"/>
      <c r="R952" s="10"/>
      <c r="S952" s="7"/>
      <c r="T952" s="7"/>
      <c r="X952" s="7"/>
    </row>
    <row r="953" spans="1:27" ht="13.5" outlineLevel="3" x14ac:dyDescent="0.25">
      <c r="A953" s="168" t="s">
        <v>213</v>
      </c>
      <c r="B953" s="172">
        <v>4</v>
      </c>
      <c r="C953" s="211"/>
      <c r="D953" s="212" t="s">
        <v>241</v>
      </c>
      <c r="E953" s="212"/>
      <c r="F953" s="213" t="s">
        <v>214</v>
      </c>
      <c r="G953" s="212"/>
      <c r="H953" s="214"/>
      <c r="I953" s="215"/>
      <c r="J953" s="170">
        <f>SUBTOTAL(9,J954:J1008)</f>
        <v>0</v>
      </c>
      <c r="K953" s="214"/>
      <c r="L953" s="171">
        <f>SUBTOTAL(9,L954:L1008)</f>
        <v>9.5640000000000003E-2</v>
      </c>
      <c r="M953" s="214"/>
      <c r="N953" s="171">
        <f>SUBTOTAL(9,N954:N1008)</f>
        <v>0</v>
      </c>
      <c r="O953" s="216"/>
      <c r="P953" s="170">
        <f>SUBTOTAL(9,P954:P1008)</f>
        <v>0</v>
      </c>
      <c r="Q953" s="170">
        <f>SUBTOTAL(9,Q954:Q1008)</f>
        <v>0</v>
      </c>
      <c r="R953" s="212"/>
      <c r="S953" s="212"/>
      <c r="T953" s="172">
        <f>SUBTOTAL(9,T954:T1008)</f>
        <v>18</v>
      </c>
      <c r="U953" s="7"/>
      <c r="V953" s="10"/>
      <c r="W953" s="10"/>
      <c r="X953" s="112"/>
    </row>
    <row r="954" spans="1:27" outlineLevel="4" x14ac:dyDescent="0.2">
      <c r="A954" s="2" t="s">
        <v>41</v>
      </c>
      <c r="B954" s="217"/>
      <c r="C954" s="218">
        <v>222</v>
      </c>
      <c r="D954" s="219" t="s">
        <v>585</v>
      </c>
      <c r="E954" s="220" t="s">
        <v>878</v>
      </c>
      <c r="F954" s="221" t="s">
        <v>879</v>
      </c>
      <c r="G954" s="219" t="s">
        <v>303</v>
      </c>
      <c r="H954" s="222">
        <v>24</v>
      </c>
      <c r="I954" s="223"/>
      <c r="J954" s="224">
        <f>H954*I954</f>
        <v>0</v>
      </c>
      <c r="K954" s="222"/>
      <c r="L954" s="222">
        <f>H954*K954</f>
        <v>0</v>
      </c>
      <c r="M954" s="222"/>
      <c r="N954" s="222">
        <f>H954*M954</f>
        <v>0</v>
      </c>
      <c r="O954" s="224">
        <v>21</v>
      </c>
      <c r="P954" s="224">
        <f>J954*(O954/100)</f>
        <v>0</v>
      </c>
      <c r="Q954" s="224">
        <f>J954+P954</f>
        <v>0</v>
      </c>
      <c r="R954" s="220"/>
      <c r="S954" s="220" t="s">
        <v>356</v>
      </c>
      <c r="T954" s="225">
        <v>1</v>
      </c>
      <c r="U954" s="10"/>
      <c r="V954" s="10"/>
      <c r="W954" s="10"/>
      <c r="X954" s="112"/>
    </row>
    <row r="955" spans="1:27" outlineLevel="5" x14ac:dyDescent="0.2">
      <c r="A955" s="226" t="s">
        <v>37</v>
      </c>
      <c r="B955" s="227"/>
      <c r="C955" s="227"/>
      <c r="D955" s="228"/>
      <c r="E955" s="232" t="s">
        <v>0</v>
      </c>
      <c r="F955" s="253" t="s">
        <v>67</v>
      </c>
      <c r="G955" s="253"/>
      <c r="H955" s="254"/>
      <c r="I955" s="255"/>
      <c r="J955" s="256"/>
      <c r="K955" s="230"/>
      <c r="L955" s="230"/>
      <c r="M955" s="230"/>
      <c r="N955" s="230"/>
      <c r="O955" s="231"/>
      <c r="P955" s="231"/>
      <c r="Q955" s="231"/>
      <c r="R955" s="228"/>
      <c r="S955" s="228"/>
      <c r="T955" s="227"/>
      <c r="U955" s="7"/>
      <c r="V955" s="10"/>
      <c r="W955" s="10"/>
      <c r="X955" s="229" t="str">
        <f>F955</f>
        <v>---</v>
      </c>
      <c r="Y955" s="8"/>
      <c r="AA955" s="11"/>
    </row>
    <row r="956" spans="1:27" ht="7.5" customHeight="1" outlineLevel="5" x14ac:dyDescent="0.2">
      <c r="A956" s="13"/>
      <c r="B956" s="123"/>
      <c r="C956" s="123"/>
      <c r="D956" s="112"/>
      <c r="E956" s="112"/>
      <c r="F956" s="113"/>
      <c r="G956" s="112"/>
      <c r="H956" s="118"/>
      <c r="I956" s="180"/>
      <c r="J956" s="116"/>
      <c r="K956" s="118"/>
      <c r="L956" s="118"/>
      <c r="M956" s="118"/>
      <c r="N956" s="118"/>
      <c r="O956" s="116"/>
      <c r="P956" s="116"/>
      <c r="Q956" s="116"/>
      <c r="R956" s="112"/>
      <c r="S956" s="112"/>
      <c r="T956" s="123"/>
      <c r="U956" s="10"/>
      <c r="X956" s="112"/>
    </row>
    <row r="957" spans="1:27" outlineLevel="4" x14ac:dyDescent="0.2">
      <c r="A957" s="2" t="s">
        <v>41</v>
      </c>
      <c r="B957" s="217"/>
      <c r="C957" s="218">
        <v>223</v>
      </c>
      <c r="D957" s="219" t="s">
        <v>585</v>
      </c>
      <c r="E957" s="220" t="s">
        <v>880</v>
      </c>
      <c r="F957" s="221" t="s">
        <v>881</v>
      </c>
      <c r="G957" s="219" t="s">
        <v>882</v>
      </c>
      <c r="H957" s="222">
        <v>1</v>
      </c>
      <c r="I957" s="223"/>
      <c r="J957" s="224">
        <f>H957*I957</f>
        <v>0</v>
      </c>
      <c r="K957" s="222"/>
      <c r="L957" s="222">
        <f>H957*K957</f>
        <v>0</v>
      </c>
      <c r="M957" s="222"/>
      <c r="N957" s="222">
        <f>H957*M957</f>
        <v>0</v>
      </c>
      <c r="O957" s="224">
        <v>21</v>
      </c>
      <c r="P957" s="224">
        <f>J957*(O957/100)</f>
        <v>0</v>
      </c>
      <c r="Q957" s="224">
        <f>J957+P957</f>
        <v>0</v>
      </c>
      <c r="R957" s="220"/>
      <c r="S957" s="220" t="s">
        <v>356</v>
      </c>
      <c r="T957" s="225">
        <v>1</v>
      </c>
      <c r="U957" s="10"/>
      <c r="V957" s="10"/>
      <c r="W957" s="10"/>
      <c r="X957" s="112"/>
    </row>
    <row r="958" spans="1:27" outlineLevel="5" x14ac:dyDescent="0.2">
      <c r="A958" s="226" t="s">
        <v>37</v>
      </c>
      <c r="B958" s="227"/>
      <c r="C958" s="227"/>
      <c r="D958" s="228"/>
      <c r="E958" s="232" t="s">
        <v>0</v>
      </c>
      <c r="F958" s="253" t="s">
        <v>67</v>
      </c>
      <c r="G958" s="253"/>
      <c r="H958" s="254"/>
      <c r="I958" s="255"/>
      <c r="J958" s="256"/>
      <c r="K958" s="230"/>
      <c r="L958" s="230"/>
      <c r="M958" s="230"/>
      <c r="N958" s="230"/>
      <c r="O958" s="231"/>
      <c r="P958" s="231"/>
      <c r="Q958" s="231"/>
      <c r="R958" s="228"/>
      <c r="S958" s="228"/>
      <c r="T958" s="227"/>
      <c r="U958" s="7"/>
      <c r="V958" s="10"/>
      <c r="W958" s="10"/>
      <c r="X958" s="229" t="str">
        <f>F958</f>
        <v>---</v>
      </c>
      <c r="Y958" s="8"/>
      <c r="AA958" s="11"/>
    </row>
    <row r="959" spans="1:27" ht="7.5" customHeight="1" outlineLevel="5" x14ac:dyDescent="0.2">
      <c r="A959" s="13"/>
      <c r="B959" s="123"/>
      <c r="C959" s="123"/>
      <c r="D959" s="112"/>
      <c r="E959" s="112"/>
      <c r="F959" s="113"/>
      <c r="G959" s="112"/>
      <c r="H959" s="118"/>
      <c r="I959" s="180"/>
      <c r="J959" s="116"/>
      <c r="K959" s="118"/>
      <c r="L959" s="118"/>
      <c r="M959" s="118"/>
      <c r="N959" s="118"/>
      <c r="O959" s="116"/>
      <c r="P959" s="116"/>
      <c r="Q959" s="116"/>
      <c r="R959" s="112"/>
      <c r="S959" s="112"/>
      <c r="T959" s="123"/>
      <c r="U959" s="10"/>
      <c r="X959" s="112"/>
    </row>
    <row r="960" spans="1:27" outlineLevel="4" x14ac:dyDescent="0.2">
      <c r="A960" s="2" t="s">
        <v>41</v>
      </c>
      <c r="B960" s="217"/>
      <c r="C960" s="218">
        <v>224</v>
      </c>
      <c r="D960" s="219" t="s">
        <v>672</v>
      </c>
      <c r="E960" s="220" t="s">
        <v>883</v>
      </c>
      <c r="F960" s="221" t="s">
        <v>884</v>
      </c>
      <c r="G960" s="219" t="s">
        <v>298</v>
      </c>
      <c r="H960" s="222">
        <v>20</v>
      </c>
      <c r="I960" s="223"/>
      <c r="J960" s="224">
        <f>H960*I960</f>
        <v>0</v>
      </c>
      <c r="K960" s="222"/>
      <c r="L960" s="222">
        <f>H960*K960</f>
        <v>0</v>
      </c>
      <c r="M960" s="222"/>
      <c r="N960" s="222">
        <f>H960*M960</f>
        <v>0</v>
      </c>
      <c r="O960" s="224">
        <v>21</v>
      </c>
      <c r="P960" s="224">
        <f>J960*(O960/100)</f>
        <v>0</v>
      </c>
      <c r="Q960" s="224">
        <f>J960+P960</f>
        <v>0</v>
      </c>
      <c r="R960" s="220"/>
      <c r="S960" s="220" t="s">
        <v>246</v>
      </c>
      <c r="T960" s="225">
        <v>1</v>
      </c>
      <c r="U960" s="10"/>
      <c r="V960" s="10"/>
      <c r="W960" s="10"/>
      <c r="X960" s="112"/>
    </row>
    <row r="961" spans="1:27" outlineLevel="5" x14ac:dyDescent="0.2">
      <c r="A961" s="226" t="s">
        <v>37</v>
      </c>
      <c r="B961" s="227"/>
      <c r="C961" s="227"/>
      <c r="D961" s="228"/>
      <c r="E961" s="232" t="s">
        <v>0</v>
      </c>
      <c r="F961" s="253" t="s">
        <v>885</v>
      </c>
      <c r="G961" s="253"/>
      <c r="H961" s="254"/>
      <c r="I961" s="255"/>
      <c r="J961" s="256"/>
      <c r="K961" s="230"/>
      <c r="L961" s="230"/>
      <c r="M961" s="230"/>
      <c r="N961" s="230"/>
      <c r="O961" s="231"/>
      <c r="P961" s="231"/>
      <c r="Q961" s="231"/>
      <c r="R961" s="228"/>
      <c r="S961" s="228"/>
      <c r="T961" s="227"/>
      <c r="U961" s="7"/>
      <c r="V961" s="10"/>
      <c r="W961" s="10"/>
      <c r="X961" s="229" t="str">
        <f>F961</f>
        <v>Montáž plastové chráničky pro plynovody průměru přes 63 do 110 mm</v>
      </c>
      <c r="Y961" s="8"/>
      <c r="AA961" s="11"/>
    </row>
    <row r="962" spans="1:27" ht="7.5" customHeight="1" outlineLevel="5" x14ac:dyDescent="0.2">
      <c r="A962" s="13"/>
      <c r="B962" s="123"/>
      <c r="C962" s="123"/>
      <c r="D962" s="112"/>
      <c r="E962" s="112"/>
      <c r="F962" s="113"/>
      <c r="G962" s="112"/>
      <c r="H962" s="118"/>
      <c r="I962" s="180"/>
      <c r="J962" s="116"/>
      <c r="K962" s="118"/>
      <c r="L962" s="118"/>
      <c r="M962" s="118"/>
      <c r="N962" s="118"/>
      <c r="O962" s="116"/>
      <c r="P962" s="116"/>
      <c r="Q962" s="116"/>
      <c r="R962" s="112"/>
      <c r="S962" s="112"/>
      <c r="T962" s="123"/>
      <c r="U962" s="10"/>
      <c r="X962" s="112"/>
    </row>
    <row r="963" spans="1:27" outlineLevel="4" x14ac:dyDescent="0.2">
      <c r="A963" s="2" t="s">
        <v>41</v>
      </c>
      <c r="B963" s="217"/>
      <c r="C963" s="218">
        <v>225</v>
      </c>
      <c r="D963" s="219" t="s">
        <v>282</v>
      </c>
      <c r="E963" s="220" t="s">
        <v>886</v>
      </c>
      <c r="F963" s="221" t="s">
        <v>887</v>
      </c>
      <c r="G963" s="219" t="s">
        <v>298</v>
      </c>
      <c r="H963" s="222">
        <v>20</v>
      </c>
      <c r="I963" s="223"/>
      <c r="J963" s="224">
        <f>H963*I963</f>
        <v>0</v>
      </c>
      <c r="K963" s="222">
        <v>3.1800000000000001E-3</v>
      </c>
      <c r="L963" s="222">
        <f>H963*K963</f>
        <v>6.3600000000000004E-2</v>
      </c>
      <c r="M963" s="222"/>
      <c r="N963" s="222">
        <f>H963*M963</f>
        <v>0</v>
      </c>
      <c r="O963" s="224">
        <v>21</v>
      </c>
      <c r="P963" s="224">
        <f>J963*(O963/100)</f>
        <v>0</v>
      </c>
      <c r="Q963" s="224">
        <f>J963+P963</f>
        <v>0</v>
      </c>
      <c r="R963" s="220"/>
      <c r="S963" s="220" t="s">
        <v>246</v>
      </c>
      <c r="T963" s="225">
        <v>1</v>
      </c>
      <c r="U963" s="10"/>
      <c r="V963" s="10"/>
      <c r="W963" s="10"/>
      <c r="X963" s="112"/>
    </row>
    <row r="964" spans="1:27" outlineLevel="5" x14ac:dyDescent="0.2">
      <c r="A964" s="226" t="s">
        <v>37</v>
      </c>
      <c r="B964" s="227"/>
      <c r="C964" s="227"/>
      <c r="D964" s="228"/>
      <c r="E964" s="232" t="s">
        <v>0</v>
      </c>
      <c r="F964" s="253" t="s">
        <v>67</v>
      </c>
      <c r="G964" s="253"/>
      <c r="H964" s="254"/>
      <c r="I964" s="255"/>
      <c r="J964" s="256"/>
      <c r="K964" s="230"/>
      <c r="L964" s="230"/>
      <c r="M964" s="230"/>
      <c r="N964" s="230"/>
      <c r="O964" s="231"/>
      <c r="P964" s="231"/>
      <c r="Q964" s="231"/>
      <c r="R964" s="228"/>
      <c r="S964" s="228"/>
      <c r="T964" s="227"/>
      <c r="U964" s="7"/>
      <c r="V964" s="10"/>
      <c r="W964" s="10"/>
      <c r="X964" s="229" t="str">
        <f>F964</f>
        <v>---</v>
      </c>
      <c r="Y964" s="8"/>
      <c r="AA964" s="11"/>
    </row>
    <row r="965" spans="1:27" ht="7.5" customHeight="1" outlineLevel="5" x14ac:dyDescent="0.2">
      <c r="A965" s="13"/>
      <c r="B965" s="123"/>
      <c r="C965" s="123"/>
      <c r="D965" s="112"/>
      <c r="E965" s="112"/>
      <c r="F965" s="113"/>
      <c r="G965" s="112"/>
      <c r="H965" s="118"/>
      <c r="I965" s="180"/>
      <c r="J965" s="116"/>
      <c r="K965" s="118"/>
      <c r="L965" s="118"/>
      <c r="M965" s="118"/>
      <c r="N965" s="118"/>
      <c r="O965" s="116"/>
      <c r="P965" s="116"/>
      <c r="Q965" s="116"/>
      <c r="R965" s="112"/>
      <c r="S965" s="112"/>
      <c r="T965" s="123"/>
      <c r="U965" s="10"/>
      <c r="X965" s="112"/>
    </row>
    <row r="966" spans="1:27" outlineLevel="4" x14ac:dyDescent="0.2">
      <c r="A966" s="2" t="s">
        <v>41</v>
      </c>
      <c r="B966" s="217"/>
      <c r="C966" s="218">
        <v>226</v>
      </c>
      <c r="D966" s="219" t="s">
        <v>672</v>
      </c>
      <c r="E966" s="220" t="s">
        <v>888</v>
      </c>
      <c r="F966" s="221" t="s">
        <v>889</v>
      </c>
      <c r="G966" s="219" t="s">
        <v>303</v>
      </c>
      <c r="H966" s="222">
        <v>2</v>
      </c>
      <c r="I966" s="223"/>
      <c r="J966" s="224">
        <f>H966*I966</f>
        <v>0</v>
      </c>
      <c r="K966" s="222"/>
      <c r="L966" s="222">
        <f>H966*K966</f>
        <v>0</v>
      </c>
      <c r="M966" s="222"/>
      <c r="N966" s="222">
        <f>H966*M966</f>
        <v>0</v>
      </c>
      <c r="O966" s="224">
        <v>21</v>
      </c>
      <c r="P966" s="224">
        <f>J966*(O966/100)</f>
        <v>0</v>
      </c>
      <c r="Q966" s="224">
        <f>J966+P966</f>
        <v>0</v>
      </c>
      <c r="R966" s="220"/>
      <c r="S966" s="220" t="s">
        <v>246</v>
      </c>
      <c r="T966" s="225">
        <v>1</v>
      </c>
      <c r="U966" s="10"/>
      <c r="V966" s="10"/>
      <c r="W966" s="10"/>
      <c r="X966" s="112"/>
    </row>
    <row r="967" spans="1:27" outlineLevel="5" x14ac:dyDescent="0.2">
      <c r="A967" s="226" t="s">
        <v>37</v>
      </c>
      <c r="B967" s="227"/>
      <c r="C967" s="227"/>
      <c r="D967" s="228"/>
      <c r="E967" s="232" t="s">
        <v>0</v>
      </c>
      <c r="F967" s="253" t="s">
        <v>890</v>
      </c>
      <c r="G967" s="253"/>
      <c r="H967" s="254"/>
      <c r="I967" s="255"/>
      <c r="J967" s="256"/>
      <c r="K967" s="230"/>
      <c r="L967" s="230"/>
      <c r="M967" s="230"/>
      <c r="N967" s="230"/>
      <c r="O967" s="231"/>
      <c r="P967" s="231"/>
      <c r="Q967" s="231"/>
      <c r="R967" s="228"/>
      <c r="S967" s="228"/>
      <c r="T967" s="227"/>
      <c r="U967" s="7"/>
      <c r="V967" s="10"/>
      <c r="W967" s="10"/>
      <c r="X967" s="229" t="str">
        <f>F967</f>
        <v>Montáž manžety na chráničku pro plynovody potrubí plastového dn přes 63 do 110 mm</v>
      </c>
      <c r="Y967" s="8"/>
      <c r="AA967" s="11"/>
    </row>
    <row r="968" spans="1:27" ht="7.5" customHeight="1" outlineLevel="5" x14ac:dyDescent="0.2">
      <c r="A968" s="13"/>
      <c r="B968" s="123"/>
      <c r="C968" s="123"/>
      <c r="D968" s="112"/>
      <c r="E968" s="112"/>
      <c r="F968" s="113"/>
      <c r="G968" s="112"/>
      <c r="H968" s="118"/>
      <c r="I968" s="180"/>
      <c r="J968" s="116"/>
      <c r="K968" s="118"/>
      <c r="L968" s="118"/>
      <c r="M968" s="118"/>
      <c r="N968" s="118"/>
      <c r="O968" s="116"/>
      <c r="P968" s="116"/>
      <c r="Q968" s="116"/>
      <c r="R968" s="112"/>
      <c r="S968" s="112"/>
      <c r="T968" s="123"/>
      <c r="U968" s="10"/>
      <c r="X968" s="112"/>
    </row>
    <row r="969" spans="1:27" outlineLevel="4" x14ac:dyDescent="0.2">
      <c r="A969" s="2" t="s">
        <v>41</v>
      </c>
      <c r="B969" s="217"/>
      <c r="C969" s="218">
        <v>227</v>
      </c>
      <c r="D969" s="219" t="s">
        <v>282</v>
      </c>
      <c r="E969" s="220" t="s">
        <v>891</v>
      </c>
      <c r="F969" s="221" t="s">
        <v>892</v>
      </c>
      <c r="G969" s="219" t="s">
        <v>303</v>
      </c>
      <c r="H969" s="222">
        <v>2</v>
      </c>
      <c r="I969" s="223"/>
      <c r="J969" s="224">
        <f>H969*I969</f>
        <v>0</v>
      </c>
      <c r="K969" s="222">
        <v>5.0000000000000001E-4</v>
      </c>
      <c r="L969" s="222">
        <f>H969*K969</f>
        <v>1E-3</v>
      </c>
      <c r="M969" s="222"/>
      <c r="N969" s="222">
        <f>H969*M969</f>
        <v>0</v>
      </c>
      <c r="O969" s="224">
        <v>21</v>
      </c>
      <c r="P969" s="224">
        <f>J969*(O969/100)</f>
        <v>0</v>
      </c>
      <c r="Q969" s="224">
        <f>J969+P969</f>
        <v>0</v>
      </c>
      <c r="R969" s="220"/>
      <c r="S969" s="220" t="s">
        <v>246</v>
      </c>
      <c r="T969" s="225">
        <v>1</v>
      </c>
      <c r="U969" s="10"/>
      <c r="V969" s="10"/>
      <c r="W969" s="10"/>
      <c r="X969" s="112"/>
    </row>
    <row r="970" spans="1:27" outlineLevel="5" x14ac:dyDescent="0.2">
      <c r="A970" s="226" t="s">
        <v>37</v>
      </c>
      <c r="B970" s="227"/>
      <c r="C970" s="227"/>
      <c r="D970" s="228"/>
      <c r="E970" s="232" t="s">
        <v>0</v>
      </c>
      <c r="F970" s="253" t="s">
        <v>67</v>
      </c>
      <c r="G970" s="253"/>
      <c r="H970" s="254"/>
      <c r="I970" s="255"/>
      <c r="J970" s="256"/>
      <c r="K970" s="230"/>
      <c r="L970" s="230"/>
      <c r="M970" s="230"/>
      <c r="N970" s="230"/>
      <c r="O970" s="231"/>
      <c r="P970" s="231"/>
      <c r="Q970" s="231"/>
      <c r="R970" s="228"/>
      <c r="S970" s="228"/>
      <c r="T970" s="227"/>
      <c r="U970" s="7"/>
      <c r="V970" s="10"/>
      <c r="W970" s="10"/>
      <c r="X970" s="229" t="str">
        <f>F970</f>
        <v>---</v>
      </c>
      <c r="Y970" s="8"/>
      <c r="AA970" s="11"/>
    </row>
    <row r="971" spans="1:27" ht="7.5" customHeight="1" outlineLevel="5" x14ac:dyDescent="0.2">
      <c r="A971" s="13"/>
      <c r="B971" s="123"/>
      <c r="C971" s="123"/>
      <c r="D971" s="112"/>
      <c r="E971" s="112"/>
      <c r="F971" s="113"/>
      <c r="G971" s="112"/>
      <c r="H971" s="118"/>
      <c r="I971" s="180"/>
      <c r="J971" s="116"/>
      <c r="K971" s="118"/>
      <c r="L971" s="118"/>
      <c r="M971" s="118"/>
      <c r="N971" s="118"/>
      <c r="O971" s="116"/>
      <c r="P971" s="116"/>
      <c r="Q971" s="116"/>
      <c r="R971" s="112"/>
      <c r="S971" s="112"/>
      <c r="T971" s="123"/>
      <c r="U971" s="10"/>
      <c r="X971" s="112"/>
    </row>
    <row r="972" spans="1:27" ht="24" outlineLevel="4" x14ac:dyDescent="0.2">
      <c r="A972" s="2" t="s">
        <v>41</v>
      </c>
      <c r="B972" s="217"/>
      <c r="C972" s="218">
        <v>228</v>
      </c>
      <c r="D972" s="219" t="s">
        <v>672</v>
      </c>
      <c r="E972" s="220" t="s">
        <v>893</v>
      </c>
      <c r="F972" s="221" t="s">
        <v>894</v>
      </c>
      <c r="G972" s="219" t="s">
        <v>298</v>
      </c>
      <c r="H972" s="222">
        <v>27</v>
      </c>
      <c r="I972" s="223"/>
      <c r="J972" s="224">
        <f>H972*I972</f>
        <v>0</v>
      </c>
      <c r="K972" s="222"/>
      <c r="L972" s="222">
        <f>H972*K972</f>
        <v>0</v>
      </c>
      <c r="M972" s="222"/>
      <c r="N972" s="222">
        <f>H972*M972</f>
        <v>0</v>
      </c>
      <c r="O972" s="224">
        <v>21</v>
      </c>
      <c r="P972" s="224">
        <f>J972*(O972/100)</f>
        <v>0</v>
      </c>
      <c r="Q972" s="224">
        <f>J972+P972</f>
        <v>0</v>
      </c>
      <c r="R972" s="220"/>
      <c r="S972" s="220" t="s">
        <v>246</v>
      </c>
      <c r="T972" s="225">
        <v>1</v>
      </c>
      <c r="U972" s="10"/>
      <c r="V972" s="10"/>
      <c r="W972" s="10"/>
      <c r="X972" s="112"/>
    </row>
    <row r="973" spans="1:27" outlineLevel="5" x14ac:dyDescent="0.2">
      <c r="A973" s="226" t="s">
        <v>37</v>
      </c>
      <c r="B973" s="227"/>
      <c r="C973" s="227"/>
      <c r="D973" s="228"/>
      <c r="E973" s="232" t="s">
        <v>0</v>
      </c>
      <c r="F973" s="253" t="s">
        <v>895</v>
      </c>
      <c r="G973" s="253"/>
      <c r="H973" s="254"/>
      <c r="I973" s="255"/>
      <c r="J973" s="256"/>
      <c r="K973" s="230"/>
      <c r="L973" s="230"/>
      <c r="M973" s="230"/>
      <c r="N973" s="230"/>
      <c r="O973" s="231"/>
      <c r="P973" s="231"/>
      <c r="Q973" s="231"/>
      <c r="R973" s="228"/>
      <c r="S973" s="228"/>
      <c r="T973" s="227"/>
      <c r="U973" s="7"/>
      <c r="V973" s="10"/>
      <c r="W973" s="10"/>
      <c r="X973" s="229" t="str">
        <f>F973</f>
        <v>Montáž plynovodního potrubí PE průměru do 110 mm návin nebo tyč, svařované na tupo nebo elektrospojkou Ø 63, tl. stěny 5,8 mm</v>
      </c>
      <c r="Y973" s="8"/>
      <c r="AA973" s="11"/>
    </row>
    <row r="974" spans="1:27" ht="7.5" customHeight="1" outlineLevel="5" x14ac:dyDescent="0.2">
      <c r="A974" s="13"/>
      <c r="B974" s="123"/>
      <c r="C974" s="123"/>
      <c r="D974" s="112"/>
      <c r="E974" s="112"/>
      <c r="F974" s="113"/>
      <c r="G974" s="112"/>
      <c r="H974" s="118"/>
      <c r="I974" s="180"/>
      <c r="J974" s="116"/>
      <c r="K974" s="118"/>
      <c r="L974" s="118"/>
      <c r="M974" s="118"/>
      <c r="N974" s="118"/>
      <c r="O974" s="116"/>
      <c r="P974" s="116"/>
      <c r="Q974" s="116"/>
      <c r="R974" s="112"/>
      <c r="S974" s="112"/>
      <c r="T974" s="123"/>
      <c r="U974" s="10"/>
      <c r="X974" s="112"/>
    </row>
    <row r="975" spans="1:27" outlineLevel="4" x14ac:dyDescent="0.2">
      <c r="A975" s="2" t="s">
        <v>41</v>
      </c>
      <c r="B975" s="217"/>
      <c r="C975" s="218">
        <v>229</v>
      </c>
      <c r="D975" s="219" t="s">
        <v>282</v>
      </c>
      <c r="E975" s="220" t="s">
        <v>896</v>
      </c>
      <c r="F975" s="221" t="s">
        <v>897</v>
      </c>
      <c r="G975" s="219" t="s">
        <v>298</v>
      </c>
      <c r="H975" s="222">
        <v>27</v>
      </c>
      <c r="I975" s="223"/>
      <c r="J975" s="224">
        <f>H975*I975</f>
        <v>0</v>
      </c>
      <c r="K975" s="222">
        <v>1.06E-3</v>
      </c>
      <c r="L975" s="222">
        <f>H975*K975</f>
        <v>2.862E-2</v>
      </c>
      <c r="M975" s="222"/>
      <c r="N975" s="222">
        <f>H975*M975</f>
        <v>0</v>
      </c>
      <c r="O975" s="224">
        <v>21</v>
      </c>
      <c r="P975" s="224">
        <f>J975*(O975/100)</f>
        <v>0</v>
      </c>
      <c r="Q975" s="224">
        <f>J975+P975</f>
        <v>0</v>
      </c>
      <c r="R975" s="220"/>
      <c r="S975" s="220" t="s">
        <v>246</v>
      </c>
      <c r="T975" s="225">
        <v>1</v>
      </c>
      <c r="U975" s="10"/>
      <c r="V975" s="10"/>
      <c r="W975" s="10"/>
      <c r="X975" s="112"/>
    </row>
    <row r="976" spans="1:27" outlineLevel="5" x14ac:dyDescent="0.2">
      <c r="A976" s="226" t="s">
        <v>37</v>
      </c>
      <c r="B976" s="227"/>
      <c r="C976" s="227"/>
      <c r="D976" s="228"/>
      <c r="E976" s="232" t="s">
        <v>0</v>
      </c>
      <c r="F976" s="253" t="s">
        <v>67</v>
      </c>
      <c r="G976" s="253"/>
      <c r="H976" s="254"/>
      <c r="I976" s="255"/>
      <c r="J976" s="256"/>
      <c r="K976" s="230"/>
      <c r="L976" s="230"/>
      <c r="M976" s="230"/>
      <c r="N976" s="230"/>
      <c r="O976" s="231"/>
      <c r="P976" s="231"/>
      <c r="Q976" s="231"/>
      <c r="R976" s="228"/>
      <c r="S976" s="228"/>
      <c r="T976" s="227"/>
      <c r="U976" s="7"/>
      <c r="V976" s="10"/>
      <c r="W976" s="10"/>
      <c r="X976" s="229" t="str">
        <f>F976</f>
        <v>---</v>
      </c>
      <c r="Y976" s="8"/>
      <c r="AA976" s="11"/>
    </row>
    <row r="977" spans="1:27" ht="7.5" customHeight="1" outlineLevel="5" x14ac:dyDescent="0.2">
      <c r="A977" s="13"/>
      <c r="B977" s="123"/>
      <c r="C977" s="123"/>
      <c r="D977" s="112"/>
      <c r="E977" s="112"/>
      <c r="F977" s="113"/>
      <c r="G977" s="112"/>
      <c r="H977" s="118"/>
      <c r="I977" s="180"/>
      <c r="J977" s="116"/>
      <c r="K977" s="118"/>
      <c r="L977" s="118"/>
      <c r="M977" s="118"/>
      <c r="N977" s="118"/>
      <c r="O977" s="116"/>
      <c r="P977" s="116"/>
      <c r="Q977" s="116"/>
      <c r="R977" s="112"/>
      <c r="S977" s="112"/>
      <c r="T977" s="123"/>
      <c r="U977" s="10"/>
      <c r="X977" s="112"/>
    </row>
    <row r="978" spans="1:27" ht="24" outlineLevel="4" x14ac:dyDescent="0.2">
      <c r="A978" s="2" t="s">
        <v>41</v>
      </c>
      <c r="B978" s="217"/>
      <c r="C978" s="218">
        <v>230</v>
      </c>
      <c r="D978" s="219" t="s">
        <v>672</v>
      </c>
      <c r="E978" s="220" t="s">
        <v>898</v>
      </c>
      <c r="F978" s="221" t="s">
        <v>899</v>
      </c>
      <c r="G978" s="219" t="s">
        <v>303</v>
      </c>
      <c r="H978" s="222">
        <v>3</v>
      </c>
      <c r="I978" s="223"/>
      <c r="J978" s="224">
        <f>H978*I978</f>
        <v>0</v>
      </c>
      <c r="K978" s="222"/>
      <c r="L978" s="222">
        <f>H978*K978</f>
        <v>0</v>
      </c>
      <c r="M978" s="222"/>
      <c r="N978" s="222">
        <f>H978*M978</f>
        <v>0</v>
      </c>
      <c r="O978" s="224">
        <v>21</v>
      </c>
      <c r="P978" s="224">
        <f>J978*(O978/100)</f>
        <v>0</v>
      </c>
      <c r="Q978" s="224">
        <f>J978+P978</f>
        <v>0</v>
      </c>
      <c r="R978" s="220"/>
      <c r="S978" s="220" t="s">
        <v>246</v>
      </c>
      <c r="T978" s="225">
        <v>1</v>
      </c>
      <c r="U978" s="10"/>
      <c r="V978" s="10"/>
      <c r="W978" s="10"/>
      <c r="X978" s="112"/>
    </row>
    <row r="979" spans="1:27" outlineLevel="5" x14ac:dyDescent="0.2">
      <c r="A979" s="226" t="s">
        <v>37</v>
      </c>
      <c r="B979" s="227"/>
      <c r="C979" s="227"/>
      <c r="D979" s="228"/>
      <c r="E979" s="232" t="s">
        <v>0</v>
      </c>
      <c r="F979" s="253" t="s">
        <v>900</v>
      </c>
      <c r="G979" s="253"/>
      <c r="H979" s="254"/>
      <c r="I979" s="255"/>
      <c r="J979" s="256"/>
      <c r="K979" s="230"/>
      <c r="L979" s="230"/>
      <c r="M979" s="230"/>
      <c r="N979" s="230"/>
      <c r="O979" s="231"/>
      <c r="P979" s="231"/>
      <c r="Q979" s="231"/>
      <c r="R979" s="228"/>
      <c r="S979" s="228"/>
      <c r="T979" s="227"/>
      <c r="U979" s="7"/>
      <c r="V979" s="10"/>
      <c r="W979" s="10"/>
      <c r="X979" s="229" t="str">
        <f>F979</f>
        <v>Montáž plynovodních trubních dílů PE průměru do 110 mm elektrotvarovky nebo svařované na tupo Ø 63, tl. stěny 5,8 mm</v>
      </c>
      <c r="Y979" s="8"/>
      <c r="AA979" s="11"/>
    </row>
    <row r="980" spans="1:27" ht="7.5" customHeight="1" outlineLevel="5" x14ac:dyDescent="0.2">
      <c r="A980" s="13"/>
      <c r="B980" s="123"/>
      <c r="C980" s="123"/>
      <c r="D980" s="112"/>
      <c r="E980" s="112"/>
      <c r="F980" s="113"/>
      <c r="G980" s="112"/>
      <c r="H980" s="118"/>
      <c r="I980" s="180"/>
      <c r="J980" s="116"/>
      <c r="K980" s="118"/>
      <c r="L980" s="118"/>
      <c r="M980" s="118"/>
      <c r="N980" s="118"/>
      <c r="O980" s="116"/>
      <c r="P980" s="116"/>
      <c r="Q980" s="116"/>
      <c r="R980" s="112"/>
      <c r="S980" s="112"/>
      <c r="T980" s="123"/>
      <c r="U980" s="10"/>
      <c r="X980" s="112"/>
    </row>
    <row r="981" spans="1:27" outlineLevel="4" x14ac:dyDescent="0.2">
      <c r="A981" s="2" t="s">
        <v>41</v>
      </c>
      <c r="B981" s="217"/>
      <c r="C981" s="218">
        <v>231</v>
      </c>
      <c r="D981" s="219" t="s">
        <v>282</v>
      </c>
      <c r="E981" s="220" t="s">
        <v>901</v>
      </c>
      <c r="F981" s="221" t="s">
        <v>902</v>
      </c>
      <c r="G981" s="219" t="s">
        <v>303</v>
      </c>
      <c r="H981" s="222">
        <v>1</v>
      </c>
      <c r="I981" s="223"/>
      <c r="J981" s="224">
        <f>H981*I981</f>
        <v>0</v>
      </c>
      <c r="K981" s="222">
        <v>3.2000000000000003E-4</v>
      </c>
      <c r="L981" s="222">
        <f>H981*K981</f>
        <v>3.2000000000000003E-4</v>
      </c>
      <c r="M981" s="222"/>
      <c r="N981" s="222">
        <f>H981*M981</f>
        <v>0</v>
      </c>
      <c r="O981" s="224">
        <v>21</v>
      </c>
      <c r="P981" s="224">
        <f>J981*(O981/100)</f>
        <v>0</v>
      </c>
      <c r="Q981" s="224">
        <f>J981+P981</f>
        <v>0</v>
      </c>
      <c r="R981" s="220"/>
      <c r="S981" s="220" t="s">
        <v>246</v>
      </c>
      <c r="T981" s="225">
        <v>1</v>
      </c>
      <c r="U981" s="10"/>
      <c r="V981" s="10"/>
      <c r="W981" s="10"/>
      <c r="X981" s="112"/>
    </row>
    <row r="982" spans="1:27" outlineLevel="5" x14ac:dyDescent="0.2">
      <c r="A982" s="226" t="s">
        <v>37</v>
      </c>
      <c r="B982" s="227"/>
      <c r="C982" s="227"/>
      <c r="D982" s="228"/>
      <c r="E982" s="232" t="s">
        <v>0</v>
      </c>
      <c r="F982" s="253" t="s">
        <v>67</v>
      </c>
      <c r="G982" s="253"/>
      <c r="H982" s="254"/>
      <c r="I982" s="255"/>
      <c r="J982" s="256"/>
      <c r="K982" s="230"/>
      <c r="L982" s="230"/>
      <c r="M982" s="230"/>
      <c r="N982" s="230"/>
      <c r="O982" s="231"/>
      <c r="P982" s="231"/>
      <c r="Q982" s="231"/>
      <c r="R982" s="228"/>
      <c r="S982" s="228"/>
      <c r="T982" s="227"/>
      <c r="U982" s="7"/>
      <c r="V982" s="10"/>
      <c r="W982" s="10"/>
      <c r="X982" s="229" t="str">
        <f>F982</f>
        <v>---</v>
      </c>
      <c r="Y982" s="8"/>
      <c r="AA982" s="11"/>
    </row>
    <row r="983" spans="1:27" ht="7.5" customHeight="1" outlineLevel="5" x14ac:dyDescent="0.2">
      <c r="A983" s="13"/>
      <c r="B983" s="123"/>
      <c r="C983" s="123"/>
      <c r="D983" s="112"/>
      <c r="E983" s="112"/>
      <c r="F983" s="113"/>
      <c r="G983" s="112"/>
      <c r="H983" s="118"/>
      <c r="I983" s="180"/>
      <c r="J983" s="116"/>
      <c r="K983" s="118"/>
      <c r="L983" s="118"/>
      <c r="M983" s="118"/>
      <c r="N983" s="118"/>
      <c r="O983" s="116"/>
      <c r="P983" s="116"/>
      <c r="Q983" s="116"/>
      <c r="R983" s="112"/>
      <c r="S983" s="112"/>
      <c r="T983" s="123"/>
      <c r="U983" s="10"/>
      <c r="X983" s="112"/>
    </row>
    <row r="984" spans="1:27" outlineLevel="4" x14ac:dyDescent="0.2">
      <c r="A984" s="2" t="s">
        <v>41</v>
      </c>
      <c r="B984" s="217"/>
      <c r="C984" s="218">
        <v>232</v>
      </c>
      <c r="D984" s="219" t="s">
        <v>282</v>
      </c>
      <c r="E984" s="220" t="s">
        <v>903</v>
      </c>
      <c r="F984" s="221" t="s">
        <v>904</v>
      </c>
      <c r="G984" s="219" t="s">
        <v>303</v>
      </c>
      <c r="H984" s="222">
        <v>1</v>
      </c>
      <c r="I984" s="223"/>
      <c r="J984" s="224">
        <f>H984*I984</f>
        <v>0</v>
      </c>
      <c r="K984" s="222">
        <v>7.6999999999999996E-4</v>
      </c>
      <c r="L984" s="222">
        <f>H984*K984</f>
        <v>7.6999999999999996E-4</v>
      </c>
      <c r="M984" s="222"/>
      <c r="N984" s="222">
        <f>H984*M984</f>
        <v>0</v>
      </c>
      <c r="O984" s="224">
        <v>21</v>
      </c>
      <c r="P984" s="224">
        <f>J984*(O984/100)</f>
        <v>0</v>
      </c>
      <c r="Q984" s="224">
        <f>J984+P984</f>
        <v>0</v>
      </c>
      <c r="R984" s="220"/>
      <c r="S984" s="220" t="s">
        <v>246</v>
      </c>
      <c r="T984" s="225">
        <v>1</v>
      </c>
      <c r="U984" s="10"/>
      <c r="V984" s="10"/>
      <c r="W984" s="10"/>
      <c r="X984" s="112"/>
    </row>
    <row r="985" spans="1:27" outlineLevel="5" x14ac:dyDescent="0.2">
      <c r="A985" s="226" t="s">
        <v>37</v>
      </c>
      <c r="B985" s="227"/>
      <c r="C985" s="227"/>
      <c r="D985" s="228"/>
      <c r="E985" s="232" t="s">
        <v>0</v>
      </c>
      <c r="F985" s="253" t="s">
        <v>67</v>
      </c>
      <c r="G985" s="253"/>
      <c r="H985" s="254"/>
      <c r="I985" s="255"/>
      <c r="J985" s="256"/>
      <c r="K985" s="230"/>
      <c r="L985" s="230"/>
      <c r="M985" s="230"/>
      <c r="N985" s="230"/>
      <c r="O985" s="231"/>
      <c r="P985" s="231"/>
      <c r="Q985" s="231"/>
      <c r="R985" s="228"/>
      <c r="S985" s="228"/>
      <c r="T985" s="227"/>
      <c r="U985" s="7"/>
      <c r="V985" s="10"/>
      <c r="W985" s="10"/>
      <c r="X985" s="229" t="str">
        <f>F985</f>
        <v>---</v>
      </c>
      <c r="Y985" s="8"/>
      <c r="AA985" s="11"/>
    </row>
    <row r="986" spans="1:27" ht="7.5" customHeight="1" outlineLevel="5" x14ac:dyDescent="0.2">
      <c r="A986" s="13"/>
      <c r="B986" s="123"/>
      <c r="C986" s="123"/>
      <c r="D986" s="112"/>
      <c r="E986" s="112"/>
      <c r="F986" s="113"/>
      <c r="G986" s="112"/>
      <c r="H986" s="118"/>
      <c r="I986" s="180"/>
      <c r="J986" s="116"/>
      <c r="K986" s="118"/>
      <c r="L986" s="118"/>
      <c r="M986" s="118"/>
      <c r="N986" s="118"/>
      <c r="O986" s="116"/>
      <c r="P986" s="116"/>
      <c r="Q986" s="116"/>
      <c r="R986" s="112"/>
      <c r="S986" s="112"/>
      <c r="T986" s="123"/>
      <c r="U986" s="10"/>
      <c r="X986" s="112"/>
    </row>
    <row r="987" spans="1:27" outlineLevel="4" x14ac:dyDescent="0.2">
      <c r="A987" s="2" t="s">
        <v>41</v>
      </c>
      <c r="B987" s="217"/>
      <c r="C987" s="218">
        <v>233</v>
      </c>
      <c r="D987" s="219" t="s">
        <v>282</v>
      </c>
      <c r="E987" s="220" t="s">
        <v>905</v>
      </c>
      <c r="F987" s="221" t="s">
        <v>906</v>
      </c>
      <c r="G987" s="219" t="s">
        <v>303</v>
      </c>
      <c r="H987" s="222">
        <v>1</v>
      </c>
      <c r="I987" s="223"/>
      <c r="J987" s="224">
        <f>H987*I987</f>
        <v>0</v>
      </c>
      <c r="K987" s="222">
        <v>1.33E-3</v>
      </c>
      <c r="L987" s="222">
        <f>H987*K987</f>
        <v>1.33E-3</v>
      </c>
      <c r="M987" s="222"/>
      <c r="N987" s="222">
        <f>H987*M987</f>
        <v>0</v>
      </c>
      <c r="O987" s="224">
        <v>21</v>
      </c>
      <c r="P987" s="224">
        <f>J987*(O987/100)</f>
        <v>0</v>
      </c>
      <c r="Q987" s="224">
        <f>J987+P987</f>
        <v>0</v>
      </c>
      <c r="R987" s="220"/>
      <c r="S987" s="220" t="s">
        <v>246</v>
      </c>
      <c r="T987" s="225">
        <v>1</v>
      </c>
      <c r="U987" s="10"/>
      <c r="V987" s="10"/>
      <c r="W987" s="10"/>
      <c r="X987" s="112"/>
    </row>
    <row r="988" spans="1:27" outlineLevel="5" x14ac:dyDescent="0.2">
      <c r="A988" s="226" t="s">
        <v>37</v>
      </c>
      <c r="B988" s="227"/>
      <c r="C988" s="227"/>
      <c r="D988" s="228"/>
      <c r="E988" s="232" t="s">
        <v>0</v>
      </c>
      <c r="F988" s="253" t="s">
        <v>67</v>
      </c>
      <c r="G988" s="253"/>
      <c r="H988" s="254"/>
      <c r="I988" s="255"/>
      <c r="J988" s="256"/>
      <c r="K988" s="230"/>
      <c r="L988" s="230"/>
      <c r="M988" s="230"/>
      <c r="N988" s="230"/>
      <c r="O988" s="231"/>
      <c r="P988" s="231"/>
      <c r="Q988" s="231"/>
      <c r="R988" s="228"/>
      <c r="S988" s="228"/>
      <c r="T988" s="227"/>
      <c r="U988" s="7"/>
      <c r="V988" s="10"/>
      <c r="W988" s="10"/>
      <c r="X988" s="229" t="str">
        <f>F988</f>
        <v>---</v>
      </c>
      <c r="Y988" s="8"/>
      <c r="AA988" s="11"/>
    </row>
    <row r="989" spans="1:27" ht="7.5" customHeight="1" outlineLevel="5" x14ac:dyDescent="0.2">
      <c r="A989" s="13"/>
      <c r="B989" s="123"/>
      <c r="C989" s="123"/>
      <c r="D989" s="112"/>
      <c r="E989" s="112"/>
      <c r="F989" s="113"/>
      <c r="G989" s="112"/>
      <c r="H989" s="118"/>
      <c r="I989" s="180"/>
      <c r="J989" s="116"/>
      <c r="K989" s="118"/>
      <c r="L989" s="118"/>
      <c r="M989" s="118"/>
      <c r="N989" s="118"/>
      <c r="O989" s="116"/>
      <c r="P989" s="116"/>
      <c r="Q989" s="116"/>
      <c r="R989" s="112"/>
      <c r="S989" s="112"/>
      <c r="T989" s="123"/>
      <c r="U989" s="10"/>
      <c r="X989" s="112"/>
    </row>
    <row r="990" spans="1:27" outlineLevel="4" x14ac:dyDescent="0.2">
      <c r="A990" s="2" t="s">
        <v>41</v>
      </c>
      <c r="B990" s="217"/>
      <c r="C990" s="218">
        <v>234</v>
      </c>
      <c r="D990" s="219" t="s">
        <v>672</v>
      </c>
      <c r="E990" s="220" t="s">
        <v>907</v>
      </c>
      <c r="F990" s="221" t="s">
        <v>908</v>
      </c>
      <c r="G990" s="219" t="s">
        <v>298</v>
      </c>
      <c r="H990" s="222">
        <v>27</v>
      </c>
      <c r="I990" s="223"/>
      <c r="J990" s="224">
        <f>H990*I990</f>
        <v>0</v>
      </c>
      <c r="K990" s="222"/>
      <c r="L990" s="222">
        <f>H990*K990</f>
        <v>0</v>
      </c>
      <c r="M990" s="222"/>
      <c r="N990" s="222">
        <f>H990*M990</f>
        <v>0</v>
      </c>
      <c r="O990" s="224">
        <v>21</v>
      </c>
      <c r="P990" s="224">
        <f>J990*(O990/100)</f>
        <v>0</v>
      </c>
      <c r="Q990" s="224">
        <f>J990+P990</f>
        <v>0</v>
      </c>
      <c r="R990" s="220"/>
      <c r="S990" s="220" t="s">
        <v>246</v>
      </c>
      <c r="T990" s="225">
        <v>1</v>
      </c>
      <c r="U990" s="10"/>
      <c r="V990" s="10"/>
      <c r="W990" s="10"/>
      <c r="X990" s="112"/>
    </row>
    <row r="991" spans="1:27" outlineLevel="5" x14ac:dyDescent="0.2">
      <c r="A991" s="226" t="s">
        <v>37</v>
      </c>
      <c r="B991" s="227"/>
      <c r="C991" s="227"/>
      <c r="D991" s="228"/>
      <c r="E991" s="232" t="s">
        <v>0</v>
      </c>
      <c r="F991" s="253" t="s">
        <v>909</v>
      </c>
      <c r="G991" s="253"/>
      <c r="H991" s="254"/>
      <c r="I991" s="255"/>
      <c r="J991" s="256"/>
      <c r="K991" s="230"/>
      <c r="L991" s="230"/>
      <c r="M991" s="230"/>
      <c r="N991" s="230"/>
      <c r="O991" s="231"/>
      <c r="P991" s="231"/>
      <c r="Q991" s="231"/>
      <c r="R991" s="228"/>
      <c r="S991" s="228"/>
      <c r="T991" s="227"/>
      <c r="U991" s="7"/>
      <c r="V991" s="10"/>
      <c r="W991" s="10"/>
      <c r="X991" s="229" t="str">
        <f>F991</f>
        <v>Tlakové zkoušky hlavní vzduchem 0,6 MPa DN 50</v>
      </c>
      <c r="Y991" s="8"/>
      <c r="AA991" s="11"/>
    </row>
    <row r="992" spans="1:27" ht="7.5" customHeight="1" outlineLevel="5" x14ac:dyDescent="0.2">
      <c r="A992" s="13"/>
      <c r="B992" s="123"/>
      <c r="C992" s="123"/>
      <c r="D992" s="112"/>
      <c r="E992" s="112"/>
      <c r="F992" s="113"/>
      <c r="G992" s="112"/>
      <c r="H992" s="118"/>
      <c r="I992" s="180"/>
      <c r="J992" s="116"/>
      <c r="K992" s="118"/>
      <c r="L992" s="118"/>
      <c r="M992" s="118"/>
      <c r="N992" s="118"/>
      <c r="O992" s="116"/>
      <c r="P992" s="116"/>
      <c r="Q992" s="116"/>
      <c r="R992" s="112"/>
      <c r="S992" s="112"/>
      <c r="T992" s="123"/>
      <c r="U992" s="10"/>
      <c r="X992" s="112"/>
    </row>
    <row r="993" spans="1:27" outlineLevel="4" x14ac:dyDescent="0.2">
      <c r="A993" s="2" t="s">
        <v>41</v>
      </c>
      <c r="B993" s="217"/>
      <c r="C993" s="218">
        <v>235</v>
      </c>
      <c r="D993" s="219" t="s">
        <v>672</v>
      </c>
      <c r="E993" s="220" t="s">
        <v>910</v>
      </c>
      <c r="F993" s="221" t="s">
        <v>911</v>
      </c>
      <c r="G993" s="219" t="s">
        <v>303</v>
      </c>
      <c r="H993" s="222">
        <v>2</v>
      </c>
      <c r="I993" s="223"/>
      <c r="J993" s="224">
        <f>H993*I993</f>
        <v>0</v>
      </c>
      <c r="K993" s="222"/>
      <c r="L993" s="222">
        <f>H993*K993</f>
        <v>0</v>
      </c>
      <c r="M993" s="222"/>
      <c r="N993" s="222">
        <f>H993*M993</f>
        <v>0</v>
      </c>
      <c r="O993" s="224">
        <v>21</v>
      </c>
      <c r="P993" s="224">
        <f>J993*(O993/100)</f>
        <v>0</v>
      </c>
      <c r="Q993" s="224">
        <f>J993+P993</f>
        <v>0</v>
      </c>
      <c r="R993" s="220"/>
      <c r="S993" s="220" t="s">
        <v>246</v>
      </c>
      <c r="T993" s="225">
        <v>1</v>
      </c>
      <c r="U993" s="10"/>
      <c r="V993" s="10"/>
      <c r="W993" s="10"/>
      <c r="X993" s="112"/>
    </row>
    <row r="994" spans="1:27" outlineLevel="5" x14ac:dyDescent="0.2">
      <c r="A994" s="226" t="s">
        <v>37</v>
      </c>
      <c r="B994" s="227"/>
      <c r="C994" s="227"/>
      <c r="D994" s="228"/>
      <c r="E994" s="232" t="s">
        <v>0</v>
      </c>
      <c r="F994" s="253" t="s">
        <v>912</v>
      </c>
      <c r="G994" s="253"/>
      <c r="H994" s="254"/>
      <c r="I994" s="255"/>
      <c r="J994" s="256"/>
      <c r="K994" s="230"/>
      <c r="L994" s="230"/>
      <c r="M994" s="230"/>
      <c r="N994" s="230"/>
      <c r="O994" s="231"/>
      <c r="P994" s="231"/>
      <c r="Q994" s="231"/>
      <c r="R994" s="228"/>
      <c r="S994" s="228"/>
      <c r="T994" s="227"/>
      <c r="U994" s="7"/>
      <c r="V994" s="10"/>
      <c r="W994" s="10"/>
      <c r="X994" s="229" t="str">
        <f>F994</f>
        <v>Montáž příslušenství plynovodů sloupku orientačního</v>
      </c>
      <c r="Y994" s="8"/>
      <c r="AA994" s="11"/>
    </row>
    <row r="995" spans="1:27" ht="7.5" customHeight="1" outlineLevel="5" x14ac:dyDescent="0.2">
      <c r="A995" s="13"/>
      <c r="B995" s="123"/>
      <c r="C995" s="123"/>
      <c r="D995" s="112"/>
      <c r="E995" s="112"/>
      <c r="F995" s="113"/>
      <c r="G995" s="112"/>
      <c r="H995" s="118"/>
      <c r="I995" s="180"/>
      <c r="J995" s="116"/>
      <c r="K995" s="118"/>
      <c r="L995" s="118"/>
      <c r="M995" s="118"/>
      <c r="N995" s="118"/>
      <c r="O995" s="116"/>
      <c r="P995" s="116"/>
      <c r="Q995" s="116"/>
      <c r="R995" s="112"/>
      <c r="S995" s="112"/>
      <c r="T995" s="123"/>
      <c r="U995" s="10"/>
      <c r="X995" s="112"/>
    </row>
    <row r="996" spans="1:27" outlineLevel="4" x14ac:dyDescent="0.2">
      <c r="A996" s="2" t="s">
        <v>41</v>
      </c>
      <c r="B996" s="217"/>
      <c r="C996" s="218">
        <v>236</v>
      </c>
      <c r="D996" s="219" t="s">
        <v>672</v>
      </c>
      <c r="E996" s="220" t="s">
        <v>913</v>
      </c>
      <c r="F996" s="221" t="s">
        <v>914</v>
      </c>
      <c r="G996" s="219" t="s">
        <v>303</v>
      </c>
      <c r="H996" s="222">
        <v>1</v>
      </c>
      <c r="I996" s="223"/>
      <c r="J996" s="224">
        <f>H996*I996</f>
        <v>0</v>
      </c>
      <c r="K996" s="222"/>
      <c r="L996" s="222">
        <f>H996*K996</f>
        <v>0</v>
      </c>
      <c r="M996" s="222"/>
      <c r="N996" s="222">
        <f>H996*M996</f>
        <v>0</v>
      </c>
      <c r="O996" s="224">
        <v>21</v>
      </c>
      <c r="P996" s="224">
        <f>J996*(O996/100)</f>
        <v>0</v>
      </c>
      <c r="Q996" s="224">
        <f>J996+P996</f>
        <v>0</v>
      </c>
      <c r="R996" s="220"/>
      <c r="S996" s="220" t="s">
        <v>246</v>
      </c>
      <c r="T996" s="225">
        <v>1</v>
      </c>
      <c r="U996" s="10"/>
      <c r="V996" s="10"/>
      <c r="W996" s="10"/>
      <c r="X996" s="112"/>
    </row>
    <row r="997" spans="1:27" outlineLevel="5" x14ac:dyDescent="0.2">
      <c r="A997" s="226" t="s">
        <v>37</v>
      </c>
      <c r="B997" s="227"/>
      <c r="C997" s="227"/>
      <c r="D997" s="228"/>
      <c r="E997" s="232" t="s">
        <v>0</v>
      </c>
      <c r="F997" s="253" t="s">
        <v>915</v>
      </c>
      <c r="G997" s="253"/>
      <c r="H997" s="254"/>
      <c r="I997" s="255"/>
      <c r="J997" s="256"/>
      <c r="K997" s="230"/>
      <c r="L997" s="230"/>
      <c r="M997" s="230"/>
      <c r="N997" s="230"/>
      <c r="O997" s="231"/>
      <c r="P997" s="231"/>
      <c r="Q997" s="231"/>
      <c r="R997" s="228"/>
      <c r="S997" s="228"/>
      <c r="T997" s="227"/>
      <c r="U997" s="7"/>
      <c r="V997" s="10"/>
      <c r="W997" s="10"/>
      <c r="X997" s="229" t="str">
        <f>F997</f>
        <v>Montáž příslušenství plynovodů čichačky na chráničku plynovodu</v>
      </c>
      <c r="Y997" s="8"/>
      <c r="AA997" s="11"/>
    </row>
    <row r="998" spans="1:27" ht="7.5" customHeight="1" outlineLevel="5" x14ac:dyDescent="0.2">
      <c r="A998" s="13"/>
      <c r="B998" s="123"/>
      <c r="C998" s="123"/>
      <c r="D998" s="112"/>
      <c r="E998" s="112"/>
      <c r="F998" s="113"/>
      <c r="G998" s="112"/>
      <c r="H998" s="118"/>
      <c r="I998" s="180"/>
      <c r="J998" s="116"/>
      <c r="K998" s="118"/>
      <c r="L998" s="118"/>
      <c r="M998" s="118"/>
      <c r="N998" s="118"/>
      <c r="O998" s="116"/>
      <c r="P998" s="116"/>
      <c r="Q998" s="116"/>
      <c r="R998" s="112"/>
      <c r="S998" s="112"/>
      <c r="T998" s="123"/>
      <c r="U998" s="10"/>
      <c r="X998" s="112"/>
    </row>
    <row r="999" spans="1:27" outlineLevel="4" x14ac:dyDescent="0.2">
      <c r="A999" s="2" t="s">
        <v>41</v>
      </c>
      <c r="B999" s="217"/>
      <c r="C999" s="218">
        <v>237</v>
      </c>
      <c r="D999" s="219" t="s">
        <v>585</v>
      </c>
      <c r="E999" s="220" t="s">
        <v>916</v>
      </c>
      <c r="F999" s="221" t="s">
        <v>917</v>
      </c>
      <c r="G999" s="219" t="s">
        <v>303</v>
      </c>
      <c r="H999" s="222">
        <v>1</v>
      </c>
      <c r="I999" s="223"/>
      <c r="J999" s="224">
        <f>H999*I999</f>
        <v>0</v>
      </c>
      <c r="K999" s="222"/>
      <c r="L999" s="222">
        <f>H999*K999</f>
        <v>0</v>
      </c>
      <c r="M999" s="222"/>
      <c r="N999" s="222">
        <f>H999*M999</f>
        <v>0</v>
      </c>
      <c r="O999" s="224">
        <v>21</v>
      </c>
      <c r="P999" s="224">
        <f>J999*(O999/100)</f>
        <v>0</v>
      </c>
      <c r="Q999" s="224">
        <f>J999+P999</f>
        <v>0</v>
      </c>
      <c r="R999" s="220"/>
      <c r="S999" s="220" t="s">
        <v>356</v>
      </c>
      <c r="T999" s="225">
        <v>1</v>
      </c>
      <c r="U999" s="10"/>
      <c r="V999" s="10"/>
      <c r="W999" s="10"/>
      <c r="X999" s="112"/>
    </row>
    <row r="1000" spans="1:27" outlineLevel="5" x14ac:dyDescent="0.2">
      <c r="A1000" s="226" t="s">
        <v>37</v>
      </c>
      <c r="B1000" s="227"/>
      <c r="C1000" s="227"/>
      <c r="D1000" s="228"/>
      <c r="E1000" s="232" t="s">
        <v>0</v>
      </c>
      <c r="F1000" s="253" t="s">
        <v>67</v>
      </c>
      <c r="G1000" s="253"/>
      <c r="H1000" s="254"/>
      <c r="I1000" s="255"/>
      <c r="J1000" s="256"/>
      <c r="K1000" s="230"/>
      <c r="L1000" s="230"/>
      <c r="M1000" s="230"/>
      <c r="N1000" s="230"/>
      <c r="O1000" s="231"/>
      <c r="P1000" s="231"/>
      <c r="Q1000" s="231"/>
      <c r="R1000" s="228"/>
      <c r="S1000" s="228"/>
      <c r="T1000" s="227"/>
      <c r="U1000" s="7"/>
      <c r="V1000" s="10"/>
      <c r="W1000" s="10"/>
      <c r="X1000" s="229" t="str">
        <f>F1000</f>
        <v>---</v>
      </c>
      <c r="Y1000" s="8"/>
      <c r="AA1000" s="11"/>
    </row>
    <row r="1001" spans="1:27" ht="7.5" customHeight="1" outlineLevel="5" x14ac:dyDescent="0.2">
      <c r="A1001" s="13"/>
      <c r="B1001" s="123"/>
      <c r="C1001" s="123"/>
      <c r="D1001" s="112"/>
      <c r="E1001" s="112"/>
      <c r="F1001" s="113"/>
      <c r="G1001" s="112"/>
      <c r="H1001" s="118"/>
      <c r="I1001" s="180"/>
      <c r="J1001" s="116"/>
      <c r="K1001" s="118"/>
      <c r="L1001" s="118"/>
      <c r="M1001" s="118"/>
      <c r="N1001" s="118"/>
      <c r="O1001" s="116"/>
      <c r="P1001" s="116"/>
      <c r="Q1001" s="116"/>
      <c r="R1001" s="112"/>
      <c r="S1001" s="112"/>
      <c r="T1001" s="123"/>
      <c r="U1001" s="10"/>
      <c r="X1001" s="112"/>
    </row>
    <row r="1002" spans="1:27" outlineLevel="4" x14ac:dyDescent="0.2">
      <c r="A1002" s="2" t="s">
        <v>41</v>
      </c>
      <c r="B1002" s="217"/>
      <c r="C1002" s="218">
        <v>238</v>
      </c>
      <c r="D1002" s="219" t="s">
        <v>585</v>
      </c>
      <c r="E1002" s="220" t="s">
        <v>918</v>
      </c>
      <c r="F1002" s="221" t="s">
        <v>919</v>
      </c>
      <c r="G1002" s="219" t="s">
        <v>303</v>
      </c>
      <c r="H1002" s="222">
        <v>1</v>
      </c>
      <c r="I1002" s="223"/>
      <c r="J1002" s="224">
        <f>H1002*I1002</f>
        <v>0</v>
      </c>
      <c r="K1002" s="222"/>
      <c r="L1002" s="222">
        <f>H1002*K1002</f>
        <v>0</v>
      </c>
      <c r="M1002" s="222"/>
      <c r="N1002" s="222">
        <f>H1002*M1002</f>
        <v>0</v>
      </c>
      <c r="O1002" s="224">
        <v>21</v>
      </c>
      <c r="P1002" s="224">
        <f>J1002*(O1002/100)</f>
        <v>0</v>
      </c>
      <c r="Q1002" s="224">
        <f>J1002+P1002</f>
        <v>0</v>
      </c>
      <c r="R1002" s="220"/>
      <c r="S1002" s="220" t="s">
        <v>356</v>
      </c>
      <c r="T1002" s="225">
        <v>1</v>
      </c>
      <c r="U1002" s="10"/>
      <c r="V1002" s="10"/>
      <c r="W1002" s="10"/>
      <c r="X1002" s="112"/>
    </row>
    <row r="1003" spans="1:27" outlineLevel="5" x14ac:dyDescent="0.2">
      <c r="A1003" s="226" t="s">
        <v>37</v>
      </c>
      <c r="B1003" s="227"/>
      <c r="C1003" s="227"/>
      <c r="D1003" s="228"/>
      <c r="E1003" s="232" t="s">
        <v>0</v>
      </c>
      <c r="F1003" s="253" t="s">
        <v>67</v>
      </c>
      <c r="G1003" s="253"/>
      <c r="H1003" s="254"/>
      <c r="I1003" s="255"/>
      <c r="J1003" s="256"/>
      <c r="K1003" s="230"/>
      <c r="L1003" s="230"/>
      <c r="M1003" s="230"/>
      <c r="N1003" s="230"/>
      <c r="O1003" s="231"/>
      <c r="P1003" s="231"/>
      <c r="Q1003" s="231"/>
      <c r="R1003" s="228"/>
      <c r="S1003" s="228"/>
      <c r="T1003" s="227"/>
      <c r="U1003" s="7"/>
      <c r="V1003" s="10"/>
      <c r="W1003" s="10"/>
      <c r="X1003" s="229" t="str">
        <f>F1003</f>
        <v>---</v>
      </c>
      <c r="Y1003" s="8"/>
      <c r="AA1003" s="11"/>
    </row>
    <row r="1004" spans="1:27" ht="7.5" customHeight="1" outlineLevel="5" x14ac:dyDescent="0.2">
      <c r="A1004" s="13"/>
      <c r="B1004" s="123"/>
      <c r="C1004" s="123"/>
      <c r="D1004" s="112"/>
      <c r="E1004" s="112"/>
      <c r="F1004" s="113"/>
      <c r="G1004" s="112"/>
      <c r="H1004" s="118"/>
      <c r="I1004" s="180"/>
      <c r="J1004" s="116"/>
      <c r="K1004" s="118"/>
      <c r="L1004" s="118"/>
      <c r="M1004" s="118"/>
      <c r="N1004" s="118"/>
      <c r="O1004" s="116"/>
      <c r="P1004" s="116"/>
      <c r="Q1004" s="116"/>
      <c r="R1004" s="112"/>
      <c r="S1004" s="112"/>
      <c r="T1004" s="123"/>
      <c r="U1004" s="10"/>
      <c r="X1004" s="112"/>
    </row>
    <row r="1005" spans="1:27" outlineLevel="4" x14ac:dyDescent="0.2">
      <c r="A1005" s="2" t="s">
        <v>41</v>
      </c>
      <c r="B1005" s="217"/>
      <c r="C1005" s="218">
        <v>239</v>
      </c>
      <c r="D1005" s="219" t="s">
        <v>585</v>
      </c>
      <c r="E1005" s="220" t="s">
        <v>920</v>
      </c>
      <c r="F1005" s="221" t="s">
        <v>921</v>
      </c>
      <c r="G1005" s="219" t="s">
        <v>303</v>
      </c>
      <c r="H1005" s="222">
        <v>1</v>
      </c>
      <c r="I1005" s="223"/>
      <c r="J1005" s="224">
        <f>H1005*I1005</f>
        <v>0</v>
      </c>
      <c r="K1005" s="222"/>
      <c r="L1005" s="222">
        <f>H1005*K1005</f>
        <v>0</v>
      </c>
      <c r="M1005" s="222"/>
      <c r="N1005" s="222">
        <f>H1005*M1005</f>
        <v>0</v>
      </c>
      <c r="O1005" s="224">
        <v>21</v>
      </c>
      <c r="P1005" s="224">
        <f>J1005*(O1005/100)</f>
        <v>0</v>
      </c>
      <c r="Q1005" s="224">
        <f>J1005+P1005</f>
        <v>0</v>
      </c>
      <c r="R1005" s="220"/>
      <c r="S1005" s="220" t="s">
        <v>356</v>
      </c>
      <c r="T1005" s="225">
        <v>1</v>
      </c>
      <c r="U1005" s="10"/>
      <c r="V1005" s="10"/>
      <c r="W1005" s="10"/>
      <c r="X1005" s="112"/>
    </row>
    <row r="1006" spans="1:27" outlineLevel="5" x14ac:dyDescent="0.2">
      <c r="A1006" s="226" t="s">
        <v>37</v>
      </c>
      <c r="B1006" s="227"/>
      <c r="C1006" s="227"/>
      <c r="D1006" s="228"/>
      <c r="E1006" s="232" t="s">
        <v>0</v>
      </c>
      <c r="F1006" s="253" t="s">
        <v>67</v>
      </c>
      <c r="G1006" s="253"/>
      <c r="H1006" s="254"/>
      <c r="I1006" s="255"/>
      <c r="J1006" s="256"/>
      <c r="K1006" s="230"/>
      <c r="L1006" s="230"/>
      <c r="M1006" s="230"/>
      <c r="N1006" s="230"/>
      <c r="O1006" s="231"/>
      <c r="P1006" s="231"/>
      <c r="Q1006" s="231"/>
      <c r="R1006" s="228"/>
      <c r="S1006" s="228"/>
      <c r="T1006" s="227"/>
      <c r="U1006" s="7"/>
      <c r="V1006" s="10"/>
      <c r="W1006" s="10"/>
      <c r="X1006" s="229" t="str">
        <f>F1006</f>
        <v>---</v>
      </c>
      <c r="Y1006" s="8"/>
      <c r="AA1006" s="11"/>
    </row>
    <row r="1007" spans="1:27" ht="7.5" customHeight="1" outlineLevel="5" x14ac:dyDescent="0.2">
      <c r="A1007" s="13"/>
      <c r="B1007" s="123"/>
      <c r="C1007" s="123"/>
      <c r="D1007" s="112"/>
      <c r="E1007" s="112"/>
      <c r="F1007" s="113"/>
      <c r="G1007" s="112"/>
      <c r="H1007" s="118"/>
      <c r="I1007" s="180"/>
      <c r="J1007" s="116"/>
      <c r="K1007" s="118"/>
      <c r="L1007" s="118"/>
      <c r="M1007" s="118"/>
      <c r="N1007" s="118"/>
      <c r="O1007" s="116"/>
      <c r="P1007" s="116"/>
      <c r="Q1007" s="116"/>
      <c r="R1007" s="112"/>
      <c r="S1007" s="112"/>
      <c r="T1007" s="123"/>
      <c r="U1007" s="10"/>
      <c r="X1007" s="112"/>
    </row>
    <row r="1008" spans="1:27" outlineLevel="4" x14ac:dyDescent="0.2">
      <c r="B1008" s="7"/>
      <c r="C1008" s="7"/>
      <c r="D1008" s="7"/>
      <c r="E1008" s="7"/>
      <c r="F1008" s="7"/>
      <c r="G1008" s="7"/>
      <c r="H1008" s="7"/>
      <c r="I1008" s="10"/>
      <c r="J1008" s="10"/>
      <c r="K1008" s="7"/>
      <c r="L1008" s="7"/>
      <c r="M1008" s="7"/>
      <c r="N1008" s="7"/>
      <c r="O1008" s="7"/>
      <c r="P1008" s="10"/>
      <c r="Q1008" s="10"/>
      <c r="R1008" s="10"/>
      <c r="S1008" s="7"/>
      <c r="T1008" s="7"/>
      <c r="X1008" s="7"/>
    </row>
    <row r="1009" spans="1:27" ht="13.5" outlineLevel="3" x14ac:dyDescent="0.25">
      <c r="A1009" s="168" t="s">
        <v>215</v>
      </c>
      <c r="B1009" s="172">
        <v>4</v>
      </c>
      <c r="C1009" s="211"/>
      <c r="D1009" s="212" t="s">
        <v>241</v>
      </c>
      <c r="E1009" s="212"/>
      <c r="F1009" s="213" t="s">
        <v>216</v>
      </c>
      <c r="G1009" s="212"/>
      <c r="H1009" s="214"/>
      <c r="I1009" s="215"/>
      <c r="J1009" s="170">
        <f>SUBTOTAL(9,J1010:J1019)</f>
        <v>0</v>
      </c>
      <c r="K1009" s="214"/>
      <c r="L1009" s="171">
        <f>SUBTOTAL(9,L1010:L1019)</f>
        <v>9.9699999999999997E-3</v>
      </c>
      <c r="M1009" s="214"/>
      <c r="N1009" s="171">
        <f>SUBTOTAL(9,N1010:N1019)</f>
        <v>0</v>
      </c>
      <c r="O1009" s="216"/>
      <c r="P1009" s="170">
        <f>SUBTOTAL(9,P1010:P1019)</f>
        <v>0</v>
      </c>
      <c r="Q1009" s="170">
        <f>SUBTOTAL(9,Q1010:Q1019)</f>
        <v>0</v>
      </c>
      <c r="R1009" s="212"/>
      <c r="S1009" s="212"/>
      <c r="T1009" s="172">
        <f>SUBTOTAL(9,T1010:T1019)</f>
        <v>3</v>
      </c>
      <c r="U1009" s="7"/>
      <c r="V1009" s="10"/>
      <c r="W1009" s="10"/>
      <c r="X1009" s="112"/>
    </row>
    <row r="1010" spans="1:27" outlineLevel="4" x14ac:dyDescent="0.2">
      <c r="A1010" s="2" t="s">
        <v>41</v>
      </c>
      <c r="B1010" s="217"/>
      <c r="C1010" s="218">
        <v>240</v>
      </c>
      <c r="D1010" s="219" t="s">
        <v>242</v>
      </c>
      <c r="E1010" s="220" t="s">
        <v>922</v>
      </c>
      <c r="F1010" s="221" t="s">
        <v>923</v>
      </c>
      <c r="G1010" s="219" t="s">
        <v>303</v>
      </c>
      <c r="H1010" s="222">
        <v>1</v>
      </c>
      <c r="I1010" s="223"/>
      <c r="J1010" s="224">
        <f>H1010*I1010</f>
        <v>0</v>
      </c>
      <c r="K1010" s="222">
        <v>2.0799999999999998E-3</v>
      </c>
      <c r="L1010" s="222">
        <f>H1010*K1010</f>
        <v>2.0799999999999998E-3</v>
      </c>
      <c r="M1010" s="222"/>
      <c r="N1010" s="222">
        <f>H1010*M1010</f>
        <v>0</v>
      </c>
      <c r="O1010" s="224">
        <v>21</v>
      </c>
      <c r="P1010" s="224">
        <f>J1010*(O1010/100)</f>
        <v>0</v>
      </c>
      <c r="Q1010" s="224">
        <f>J1010+P1010</f>
        <v>0</v>
      </c>
      <c r="R1010" s="220"/>
      <c r="S1010" s="220" t="s">
        <v>246</v>
      </c>
      <c r="T1010" s="225">
        <v>1</v>
      </c>
      <c r="U1010" s="10"/>
      <c r="V1010" s="10"/>
      <c r="W1010" s="10"/>
      <c r="X1010" s="112"/>
    </row>
    <row r="1011" spans="1:27" outlineLevel="5" x14ac:dyDescent="0.2">
      <c r="A1011" s="226" t="s">
        <v>37</v>
      </c>
      <c r="B1011" s="227"/>
      <c r="C1011" s="227"/>
      <c r="D1011" s="228"/>
      <c r="E1011" s="232" t="s">
        <v>0</v>
      </c>
      <c r="F1011" s="253" t="s">
        <v>924</v>
      </c>
      <c r="G1011" s="253"/>
      <c r="H1011" s="254"/>
      <c r="I1011" s="255"/>
      <c r="J1011" s="256"/>
      <c r="K1011" s="230"/>
      <c r="L1011" s="230"/>
      <c r="M1011" s="230"/>
      <c r="N1011" s="230"/>
      <c r="O1011" s="231"/>
      <c r="P1011" s="231"/>
      <c r="Q1011" s="231"/>
      <c r="R1011" s="228"/>
      <c r="S1011" s="228"/>
      <c r="T1011" s="227"/>
      <c r="U1011" s="7"/>
      <c r="V1011" s="10"/>
      <c r="W1011" s="10"/>
      <c r="X1011" s="229" t="str">
        <f>F1011</f>
        <v>Armatury se dvěma závity kohouty kulové PN 42 do 650°C plnoprůtokové vnitřní závit těžká řada G 2"</v>
      </c>
      <c r="Y1011" s="8"/>
      <c r="AA1011" s="11"/>
    </row>
    <row r="1012" spans="1:27" ht="7.5" customHeight="1" outlineLevel="5" x14ac:dyDescent="0.2">
      <c r="A1012" s="13"/>
      <c r="B1012" s="123"/>
      <c r="C1012" s="123"/>
      <c r="D1012" s="112"/>
      <c r="E1012" s="112"/>
      <c r="F1012" s="113"/>
      <c r="G1012" s="112"/>
      <c r="H1012" s="118"/>
      <c r="I1012" s="180"/>
      <c r="J1012" s="116"/>
      <c r="K1012" s="118"/>
      <c r="L1012" s="118"/>
      <c r="M1012" s="118"/>
      <c r="N1012" s="118"/>
      <c r="O1012" s="116"/>
      <c r="P1012" s="116"/>
      <c r="Q1012" s="116"/>
      <c r="R1012" s="112"/>
      <c r="S1012" s="112"/>
      <c r="T1012" s="123"/>
      <c r="U1012" s="10"/>
      <c r="X1012" s="112"/>
    </row>
    <row r="1013" spans="1:27" outlineLevel="4" x14ac:dyDescent="0.2">
      <c r="A1013" s="2" t="s">
        <v>41</v>
      </c>
      <c r="B1013" s="217"/>
      <c r="C1013" s="218">
        <v>241</v>
      </c>
      <c r="D1013" s="219" t="s">
        <v>242</v>
      </c>
      <c r="E1013" s="220" t="s">
        <v>925</v>
      </c>
      <c r="F1013" s="221" t="s">
        <v>926</v>
      </c>
      <c r="G1013" s="219" t="s">
        <v>303</v>
      </c>
      <c r="H1013" s="222">
        <v>2</v>
      </c>
      <c r="I1013" s="223"/>
      <c r="J1013" s="224">
        <f>H1013*I1013</f>
        <v>0</v>
      </c>
      <c r="K1013" s="222">
        <v>1.2999999999999999E-3</v>
      </c>
      <c r="L1013" s="222">
        <f>H1013*K1013</f>
        <v>2.5999999999999999E-3</v>
      </c>
      <c r="M1013" s="222"/>
      <c r="N1013" s="222">
        <f>H1013*M1013</f>
        <v>0</v>
      </c>
      <c r="O1013" s="224">
        <v>21</v>
      </c>
      <c r="P1013" s="224">
        <f>J1013*(O1013/100)</f>
        <v>0</v>
      </c>
      <c r="Q1013" s="224">
        <f>J1013+P1013</f>
        <v>0</v>
      </c>
      <c r="R1013" s="220"/>
      <c r="S1013" s="220" t="s">
        <v>246</v>
      </c>
      <c r="T1013" s="225">
        <v>1</v>
      </c>
      <c r="U1013" s="10"/>
      <c r="V1013" s="10"/>
      <c r="W1013" s="10"/>
      <c r="X1013" s="112"/>
    </row>
    <row r="1014" spans="1:27" outlineLevel="5" x14ac:dyDescent="0.2">
      <c r="A1014" s="226" t="s">
        <v>37</v>
      </c>
      <c r="B1014" s="227"/>
      <c r="C1014" s="227"/>
      <c r="D1014" s="228"/>
      <c r="E1014" s="232" t="s">
        <v>0</v>
      </c>
      <c r="F1014" s="253" t="s">
        <v>927</v>
      </c>
      <c r="G1014" s="253"/>
      <c r="H1014" s="254"/>
      <c r="I1014" s="255"/>
      <c r="J1014" s="256"/>
      <c r="K1014" s="230"/>
      <c r="L1014" s="230"/>
      <c r="M1014" s="230"/>
      <c r="N1014" s="230"/>
      <c r="O1014" s="231"/>
      <c r="P1014" s="231"/>
      <c r="Q1014" s="231"/>
      <c r="R1014" s="228"/>
      <c r="S1014" s="228"/>
      <c r="T1014" s="227"/>
      <c r="U1014" s="7"/>
      <c r="V1014" s="10"/>
      <c r="W1014" s="10"/>
      <c r="X1014" s="229" t="str">
        <f>F1014</f>
        <v>Armatury se dvěma závity kohouty kulové PN 42 do 650°C plnoprůtokové vnitřní závit těžká řada G 1 1/2"</v>
      </c>
      <c r="Y1014" s="8"/>
      <c r="AA1014" s="11"/>
    </row>
    <row r="1015" spans="1:27" ht="7.5" customHeight="1" outlineLevel="5" x14ac:dyDescent="0.2">
      <c r="A1015" s="13"/>
      <c r="B1015" s="123"/>
      <c r="C1015" s="123"/>
      <c r="D1015" s="112"/>
      <c r="E1015" s="112"/>
      <c r="F1015" s="113"/>
      <c r="G1015" s="112"/>
      <c r="H1015" s="118"/>
      <c r="I1015" s="180"/>
      <c r="J1015" s="116"/>
      <c r="K1015" s="118"/>
      <c r="L1015" s="118"/>
      <c r="M1015" s="118"/>
      <c r="N1015" s="118"/>
      <c r="O1015" s="116"/>
      <c r="P1015" s="116"/>
      <c r="Q1015" s="116"/>
      <c r="R1015" s="112"/>
      <c r="S1015" s="112"/>
      <c r="T1015" s="123"/>
      <c r="U1015" s="10"/>
      <c r="X1015" s="112"/>
    </row>
    <row r="1016" spans="1:27" outlineLevel="4" x14ac:dyDescent="0.2">
      <c r="A1016" s="2" t="s">
        <v>41</v>
      </c>
      <c r="B1016" s="217"/>
      <c r="C1016" s="218">
        <v>242</v>
      </c>
      <c r="D1016" s="219" t="s">
        <v>242</v>
      </c>
      <c r="E1016" s="220" t="s">
        <v>928</v>
      </c>
      <c r="F1016" s="221" t="s">
        <v>929</v>
      </c>
      <c r="G1016" s="219" t="s">
        <v>570</v>
      </c>
      <c r="H1016" s="222">
        <v>1</v>
      </c>
      <c r="I1016" s="223"/>
      <c r="J1016" s="224">
        <f>H1016*I1016</f>
        <v>0</v>
      </c>
      <c r="K1016" s="222">
        <v>5.2900000000000004E-3</v>
      </c>
      <c r="L1016" s="222">
        <f>H1016*K1016</f>
        <v>5.2900000000000004E-3</v>
      </c>
      <c r="M1016" s="222"/>
      <c r="N1016" s="222">
        <f>H1016*M1016</f>
        <v>0</v>
      </c>
      <c r="O1016" s="224">
        <v>21</v>
      </c>
      <c r="P1016" s="224">
        <f>J1016*(O1016/100)</f>
        <v>0</v>
      </c>
      <c r="Q1016" s="224">
        <f>J1016+P1016</f>
        <v>0</v>
      </c>
      <c r="R1016" s="220"/>
      <c r="S1016" s="220" t="s">
        <v>246</v>
      </c>
      <c r="T1016" s="225">
        <v>1</v>
      </c>
      <c r="U1016" s="10"/>
      <c r="V1016" s="10"/>
      <c r="W1016" s="10"/>
      <c r="X1016" s="112"/>
    </row>
    <row r="1017" spans="1:27" outlineLevel="5" x14ac:dyDescent="0.2">
      <c r="A1017" s="226" t="s">
        <v>37</v>
      </c>
      <c r="B1017" s="227"/>
      <c r="C1017" s="227"/>
      <c r="D1017" s="228"/>
      <c r="E1017" s="232" t="s">
        <v>0</v>
      </c>
      <c r="F1017" s="253" t="s">
        <v>930</v>
      </c>
      <c r="G1017" s="253"/>
      <c r="H1017" s="254"/>
      <c r="I1017" s="255"/>
      <c r="J1017" s="256"/>
      <c r="K1017" s="230"/>
      <c r="L1017" s="230"/>
      <c r="M1017" s="230"/>
      <c r="N1017" s="230"/>
      <c r="O1017" s="231"/>
      <c r="P1017" s="231"/>
      <c r="Q1017" s="231"/>
      <c r="R1017" s="228"/>
      <c r="S1017" s="228"/>
      <c r="T1017" s="227"/>
      <c r="U1017" s="7"/>
      <c r="V1017" s="10"/>
      <c r="W1017" s="10"/>
      <c r="X1017" s="229" t="str">
        <f>F1017</f>
        <v>Přípojky k plynoměrům spojované na závit bez ochozu G 6/4"</v>
      </c>
      <c r="Y1017" s="8"/>
      <c r="AA1017" s="11"/>
    </row>
    <row r="1018" spans="1:27" ht="7.5" customHeight="1" outlineLevel="5" x14ac:dyDescent="0.2">
      <c r="A1018" s="13"/>
      <c r="B1018" s="123"/>
      <c r="C1018" s="123"/>
      <c r="D1018" s="112"/>
      <c r="E1018" s="112"/>
      <c r="F1018" s="113"/>
      <c r="G1018" s="112"/>
      <c r="H1018" s="118"/>
      <c r="I1018" s="180"/>
      <c r="J1018" s="116"/>
      <c r="K1018" s="118"/>
      <c r="L1018" s="118"/>
      <c r="M1018" s="118"/>
      <c r="N1018" s="118"/>
      <c r="O1018" s="116"/>
      <c r="P1018" s="116"/>
      <c r="Q1018" s="116"/>
      <c r="R1018" s="112"/>
      <c r="S1018" s="112"/>
      <c r="T1018" s="123"/>
      <c r="U1018" s="10"/>
      <c r="X1018" s="112"/>
    </row>
    <row r="1019" spans="1:27" outlineLevel="4" x14ac:dyDescent="0.2">
      <c r="B1019" s="7"/>
      <c r="C1019" s="7"/>
      <c r="D1019" s="7"/>
      <c r="E1019" s="7"/>
      <c r="F1019" s="7"/>
      <c r="G1019" s="7"/>
      <c r="H1019" s="7"/>
      <c r="I1019" s="10"/>
      <c r="J1019" s="10"/>
      <c r="K1019" s="7"/>
      <c r="L1019" s="7"/>
      <c r="M1019" s="7"/>
      <c r="N1019" s="7"/>
      <c r="O1019" s="7"/>
      <c r="P1019" s="10"/>
      <c r="Q1019" s="10"/>
      <c r="R1019" s="10"/>
      <c r="S1019" s="7"/>
      <c r="T1019" s="7"/>
      <c r="X1019" s="7"/>
    </row>
    <row r="1020" spans="1:27" ht="13.5" outlineLevel="3" x14ac:dyDescent="0.25">
      <c r="A1020" s="168" t="s">
        <v>217</v>
      </c>
      <c r="B1020" s="172">
        <v>4</v>
      </c>
      <c r="C1020" s="211"/>
      <c r="D1020" s="212" t="s">
        <v>241</v>
      </c>
      <c r="E1020" s="212"/>
      <c r="F1020" s="213" t="s">
        <v>204</v>
      </c>
      <c r="G1020" s="212"/>
      <c r="H1020" s="214"/>
      <c r="I1020" s="215"/>
      <c r="J1020" s="170">
        <f>SUBTOTAL(9,J1021:J1030)</f>
        <v>0</v>
      </c>
      <c r="K1020" s="214"/>
      <c r="L1020" s="171">
        <f>SUBTOTAL(9,L1021:L1030)</f>
        <v>0</v>
      </c>
      <c r="M1020" s="214"/>
      <c r="N1020" s="171">
        <f>SUBTOTAL(9,N1021:N1030)</f>
        <v>0</v>
      </c>
      <c r="O1020" s="216"/>
      <c r="P1020" s="170">
        <f>SUBTOTAL(9,P1021:P1030)</f>
        <v>0</v>
      </c>
      <c r="Q1020" s="170">
        <f>SUBTOTAL(9,Q1021:Q1030)</f>
        <v>0</v>
      </c>
      <c r="R1020" s="212"/>
      <c r="S1020" s="212"/>
      <c r="T1020" s="172">
        <f>SUBTOTAL(9,T1021:T1030)</f>
        <v>3</v>
      </c>
      <c r="U1020" s="7"/>
      <c r="V1020" s="10"/>
      <c r="W1020" s="10"/>
      <c r="X1020" s="112"/>
    </row>
    <row r="1021" spans="1:27" ht="24" outlineLevel="4" x14ac:dyDescent="0.2">
      <c r="A1021" s="2" t="s">
        <v>41</v>
      </c>
      <c r="B1021" s="217"/>
      <c r="C1021" s="218">
        <v>243</v>
      </c>
      <c r="D1021" s="219" t="s">
        <v>585</v>
      </c>
      <c r="E1021" s="220" t="s">
        <v>931</v>
      </c>
      <c r="F1021" s="221" t="s">
        <v>932</v>
      </c>
      <c r="G1021" s="219" t="s">
        <v>668</v>
      </c>
      <c r="H1021" s="222">
        <v>48</v>
      </c>
      <c r="I1021" s="223"/>
      <c r="J1021" s="224">
        <f>H1021*I1021</f>
        <v>0</v>
      </c>
      <c r="K1021" s="222"/>
      <c r="L1021" s="222">
        <f>H1021*K1021</f>
        <v>0</v>
      </c>
      <c r="M1021" s="222"/>
      <c r="N1021" s="222">
        <f>H1021*M1021</f>
        <v>0</v>
      </c>
      <c r="O1021" s="224">
        <v>21</v>
      </c>
      <c r="P1021" s="224">
        <f>J1021*(O1021/100)</f>
        <v>0</v>
      </c>
      <c r="Q1021" s="224">
        <f>J1021+P1021</f>
        <v>0</v>
      </c>
      <c r="R1021" s="220"/>
      <c r="S1021" s="220" t="s">
        <v>356</v>
      </c>
      <c r="T1021" s="225">
        <v>1</v>
      </c>
      <c r="U1021" s="10"/>
      <c r="V1021" s="10"/>
      <c r="W1021" s="10"/>
      <c r="X1021" s="112"/>
    </row>
    <row r="1022" spans="1:27" outlineLevel="5" x14ac:dyDescent="0.2">
      <c r="A1022" s="226" t="s">
        <v>37</v>
      </c>
      <c r="B1022" s="227"/>
      <c r="C1022" s="227"/>
      <c r="D1022" s="228"/>
      <c r="E1022" s="232" t="s">
        <v>0</v>
      </c>
      <c r="F1022" s="253" t="s">
        <v>67</v>
      </c>
      <c r="G1022" s="253"/>
      <c r="H1022" s="254"/>
      <c r="I1022" s="255"/>
      <c r="J1022" s="256"/>
      <c r="K1022" s="230"/>
      <c r="L1022" s="230"/>
      <c r="M1022" s="230"/>
      <c r="N1022" s="230"/>
      <c r="O1022" s="231"/>
      <c r="P1022" s="231"/>
      <c r="Q1022" s="231"/>
      <c r="R1022" s="228"/>
      <c r="S1022" s="228"/>
      <c r="T1022" s="227"/>
      <c r="U1022" s="7"/>
      <c r="V1022" s="10"/>
      <c r="W1022" s="10"/>
      <c r="X1022" s="229" t="str">
        <f>F1022</f>
        <v>---</v>
      </c>
      <c r="Y1022" s="8"/>
      <c r="AA1022" s="11"/>
    </row>
    <row r="1023" spans="1:27" ht="7.5" customHeight="1" outlineLevel="5" x14ac:dyDescent="0.2">
      <c r="A1023" s="13"/>
      <c r="B1023" s="123"/>
      <c r="C1023" s="123"/>
      <c r="D1023" s="112"/>
      <c r="E1023" s="112"/>
      <c r="F1023" s="113"/>
      <c r="G1023" s="112"/>
      <c r="H1023" s="118"/>
      <c r="I1023" s="180"/>
      <c r="J1023" s="116"/>
      <c r="K1023" s="118"/>
      <c r="L1023" s="118"/>
      <c r="M1023" s="118"/>
      <c r="N1023" s="118"/>
      <c r="O1023" s="116"/>
      <c r="P1023" s="116"/>
      <c r="Q1023" s="116"/>
      <c r="R1023" s="112"/>
      <c r="S1023" s="112"/>
      <c r="T1023" s="123"/>
      <c r="U1023" s="10"/>
      <c r="X1023" s="112"/>
    </row>
    <row r="1024" spans="1:27" outlineLevel="4" x14ac:dyDescent="0.2">
      <c r="A1024" s="2" t="s">
        <v>41</v>
      </c>
      <c r="B1024" s="217"/>
      <c r="C1024" s="218">
        <v>244</v>
      </c>
      <c r="D1024" s="219" t="s">
        <v>672</v>
      </c>
      <c r="E1024" s="220" t="s">
        <v>933</v>
      </c>
      <c r="F1024" s="221" t="s">
        <v>934</v>
      </c>
      <c r="G1024" s="219" t="s">
        <v>668</v>
      </c>
      <c r="H1024" s="222">
        <v>4</v>
      </c>
      <c r="I1024" s="223"/>
      <c r="J1024" s="224">
        <f>H1024*I1024</f>
        <v>0</v>
      </c>
      <c r="K1024" s="222"/>
      <c r="L1024" s="222">
        <f>H1024*K1024</f>
        <v>0</v>
      </c>
      <c r="M1024" s="222"/>
      <c r="N1024" s="222">
        <f>H1024*M1024</f>
        <v>0</v>
      </c>
      <c r="O1024" s="224">
        <v>21</v>
      </c>
      <c r="P1024" s="224">
        <f>J1024*(O1024/100)</f>
        <v>0</v>
      </c>
      <c r="Q1024" s="224">
        <f>J1024+P1024</f>
        <v>0</v>
      </c>
      <c r="R1024" s="220"/>
      <c r="S1024" s="220" t="s">
        <v>246</v>
      </c>
      <c r="T1024" s="225">
        <v>1</v>
      </c>
      <c r="U1024" s="10"/>
      <c r="V1024" s="10"/>
      <c r="W1024" s="10"/>
      <c r="X1024" s="112"/>
    </row>
    <row r="1025" spans="1:27" outlineLevel="5" x14ac:dyDescent="0.2">
      <c r="A1025" s="226" t="s">
        <v>37</v>
      </c>
      <c r="B1025" s="227"/>
      <c r="C1025" s="227"/>
      <c r="D1025" s="228"/>
      <c r="E1025" s="232" t="s">
        <v>0</v>
      </c>
      <c r="F1025" s="253" t="s">
        <v>935</v>
      </c>
      <c r="G1025" s="253"/>
      <c r="H1025" s="254"/>
      <c r="I1025" s="255"/>
      <c r="J1025" s="256"/>
      <c r="K1025" s="230"/>
      <c r="L1025" s="230"/>
      <c r="M1025" s="230"/>
      <c r="N1025" s="230"/>
      <c r="O1025" s="231"/>
      <c r="P1025" s="231"/>
      <c r="Q1025" s="231"/>
      <c r="R1025" s="228"/>
      <c r="S1025" s="228"/>
      <c r="T1025" s="227"/>
      <c r="U1025" s="7"/>
      <c r="V1025" s="10"/>
      <c r="W1025" s="10"/>
      <c r="X1025" s="229" t="str">
        <f>F1025</f>
        <v>Hodinové zúčtovací sazby ostatních profesí revizní a kontrolní činnost geodet</v>
      </c>
      <c r="Y1025" s="8"/>
      <c r="AA1025" s="11"/>
    </row>
    <row r="1026" spans="1:27" ht="7.5" customHeight="1" outlineLevel="5" x14ac:dyDescent="0.2">
      <c r="A1026" s="13"/>
      <c r="B1026" s="123"/>
      <c r="C1026" s="123"/>
      <c r="D1026" s="112"/>
      <c r="E1026" s="112"/>
      <c r="F1026" s="113"/>
      <c r="G1026" s="112"/>
      <c r="H1026" s="118"/>
      <c r="I1026" s="180"/>
      <c r="J1026" s="116"/>
      <c r="K1026" s="118"/>
      <c r="L1026" s="118"/>
      <c r="M1026" s="118"/>
      <c r="N1026" s="118"/>
      <c r="O1026" s="116"/>
      <c r="P1026" s="116"/>
      <c r="Q1026" s="116"/>
      <c r="R1026" s="112"/>
      <c r="S1026" s="112"/>
      <c r="T1026" s="123"/>
      <c r="U1026" s="10"/>
      <c r="X1026" s="112"/>
    </row>
    <row r="1027" spans="1:27" ht="24" outlineLevel="4" x14ac:dyDescent="0.2">
      <c r="A1027" s="2" t="s">
        <v>41</v>
      </c>
      <c r="B1027" s="217"/>
      <c r="C1027" s="218">
        <v>245</v>
      </c>
      <c r="D1027" s="219" t="s">
        <v>585</v>
      </c>
      <c r="E1027" s="220" t="s">
        <v>936</v>
      </c>
      <c r="F1027" s="221" t="s">
        <v>937</v>
      </c>
      <c r="G1027" s="219" t="s">
        <v>668</v>
      </c>
      <c r="H1027" s="222">
        <v>12</v>
      </c>
      <c r="I1027" s="223"/>
      <c r="J1027" s="224">
        <f>H1027*I1027</f>
        <v>0</v>
      </c>
      <c r="K1027" s="222"/>
      <c r="L1027" s="222">
        <f>H1027*K1027</f>
        <v>0</v>
      </c>
      <c r="M1027" s="222"/>
      <c r="N1027" s="222">
        <f>H1027*M1027</f>
        <v>0</v>
      </c>
      <c r="O1027" s="224">
        <v>21</v>
      </c>
      <c r="P1027" s="224">
        <f>J1027*(O1027/100)</f>
        <v>0</v>
      </c>
      <c r="Q1027" s="224">
        <f>J1027+P1027</f>
        <v>0</v>
      </c>
      <c r="R1027" s="220"/>
      <c r="S1027" s="220" t="s">
        <v>356</v>
      </c>
      <c r="T1027" s="225">
        <v>1</v>
      </c>
      <c r="U1027" s="10"/>
      <c r="V1027" s="10"/>
      <c r="W1027" s="10"/>
      <c r="X1027" s="112"/>
    </row>
    <row r="1028" spans="1:27" outlineLevel="5" x14ac:dyDescent="0.2">
      <c r="A1028" s="226" t="s">
        <v>37</v>
      </c>
      <c r="B1028" s="227"/>
      <c r="C1028" s="227"/>
      <c r="D1028" s="228"/>
      <c r="E1028" s="232" t="s">
        <v>0</v>
      </c>
      <c r="F1028" s="253" t="s">
        <v>67</v>
      </c>
      <c r="G1028" s="253"/>
      <c r="H1028" s="254"/>
      <c r="I1028" s="255"/>
      <c r="J1028" s="256"/>
      <c r="K1028" s="230"/>
      <c r="L1028" s="230"/>
      <c r="M1028" s="230"/>
      <c r="N1028" s="230"/>
      <c r="O1028" s="231"/>
      <c r="P1028" s="231"/>
      <c r="Q1028" s="231"/>
      <c r="R1028" s="228"/>
      <c r="S1028" s="228"/>
      <c r="T1028" s="227"/>
      <c r="U1028" s="7"/>
      <c r="V1028" s="10"/>
      <c r="W1028" s="10"/>
      <c r="X1028" s="229" t="str">
        <f>F1028</f>
        <v>---</v>
      </c>
      <c r="Y1028" s="8"/>
      <c r="AA1028" s="11"/>
    </row>
    <row r="1029" spans="1:27" ht="7.5" customHeight="1" outlineLevel="5" x14ac:dyDescent="0.2">
      <c r="A1029" s="13"/>
      <c r="B1029" s="123"/>
      <c r="C1029" s="123"/>
      <c r="D1029" s="112"/>
      <c r="E1029" s="112"/>
      <c r="F1029" s="113"/>
      <c r="G1029" s="112"/>
      <c r="H1029" s="118"/>
      <c r="I1029" s="180"/>
      <c r="J1029" s="116"/>
      <c r="K1029" s="118"/>
      <c r="L1029" s="118"/>
      <c r="M1029" s="118"/>
      <c r="N1029" s="118"/>
      <c r="O1029" s="116"/>
      <c r="P1029" s="116"/>
      <c r="Q1029" s="116"/>
      <c r="R1029" s="112"/>
      <c r="S1029" s="112"/>
      <c r="T1029" s="123"/>
      <c r="U1029" s="10"/>
      <c r="X1029" s="112"/>
    </row>
    <row r="1030" spans="1:27" outlineLevel="4" x14ac:dyDescent="0.2">
      <c r="B1030" s="7"/>
      <c r="C1030" s="7"/>
      <c r="D1030" s="7"/>
      <c r="E1030" s="7"/>
      <c r="F1030" s="7"/>
      <c r="G1030" s="7"/>
      <c r="H1030" s="7"/>
      <c r="I1030" s="10"/>
      <c r="J1030" s="10"/>
      <c r="K1030" s="7"/>
      <c r="L1030" s="7"/>
      <c r="M1030" s="7"/>
      <c r="N1030" s="7"/>
      <c r="O1030" s="7"/>
      <c r="P1030" s="10"/>
      <c r="Q1030" s="10"/>
      <c r="R1030" s="10"/>
      <c r="S1030" s="7"/>
      <c r="T1030" s="7"/>
      <c r="X1030" s="7"/>
    </row>
    <row r="1031" spans="1:27" ht="13.5" outlineLevel="3" x14ac:dyDescent="0.25">
      <c r="A1031" s="168" t="s">
        <v>218</v>
      </c>
      <c r="B1031" s="172">
        <v>4</v>
      </c>
      <c r="C1031" s="211"/>
      <c r="D1031" s="212" t="s">
        <v>241</v>
      </c>
      <c r="E1031" s="212"/>
      <c r="F1031" s="213" t="s">
        <v>219</v>
      </c>
      <c r="G1031" s="212"/>
      <c r="H1031" s="214"/>
      <c r="I1031" s="215"/>
      <c r="J1031" s="170">
        <f>SUBTOTAL(9,J1032:J1035)</f>
        <v>0</v>
      </c>
      <c r="K1031" s="214"/>
      <c r="L1031" s="171">
        <f>SUBTOTAL(9,L1032:L1035)</f>
        <v>0</v>
      </c>
      <c r="M1031" s="214"/>
      <c r="N1031" s="171">
        <f>SUBTOTAL(9,N1032:N1035)</f>
        <v>0</v>
      </c>
      <c r="O1031" s="216"/>
      <c r="P1031" s="170">
        <f>SUBTOTAL(9,P1032:P1035)</f>
        <v>0</v>
      </c>
      <c r="Q1031" s="170">
        <f>SUBTOTAL(9,Q1032:Q1035)</f>
        <v>0</v>
      </c>
      <c r="R1031" s="212"/>
      <c r="S1031" s="212"/>
      <c r="T1031" s="172">
        <f>SUBTOTAL(9,T1032:T1035)</f>
        <v>1</v>
      </c>
      <c r="U1031" s="7"/>
      <c r="V1031" s="10"/>
      <c r="W1031" s="10"/>
      <c r="X1031" s="112"/>
    </row>
    <row r="1032" spans="1:27" outlineLevel="4" x14ac:dyDescent="0.2">
      <c r="A1032" s="2" t="s">
        <v>41</v>
      </c>
      <c r="B1032" s="217"/>
      <c r="C1032" s="218">
        <v>246</v>
      </c>
      <c r="D1032" s="219" t="s">
        <v>585</v>
      </c>
      <c r="E1032" s="220" t="s">
        <v>938</v>
      </c>
      <c r="F1032" s="221" t="s">
        <v>939</v>
      </c>
      <c r="G1032" s="219" t="s">
        <v>940</v>
      </c>
      <c r="H1032" s="222">
        <v>1</v>
      </c>
      <c r="I1032" s="223"/>
      <c r="J1032" s="224">
        <f>H1032*I1032</f>
        <v>0</v>
      </c>
      <c r="K1032" s="222"/>
      <c r="L1032" s="222">
        <f>H1032*K1032</f>
        <v>0</v>
      </c>
      <c r="M1032" s="222"/>
      <c r="N1032" s="222">
        <f>H1032*M1032</f>
        <v>0</v>
      </c>
      <c r="O1032" s="224">
        <v>21</v>
      </c>
      <c r="P1032" s="224">
        <f>J1032*(O1032/100)</f>
        <v>0</v>
      </c>
      <c r="Q1032" s="224">
        <f>J1032+P1032</f>
        <v>0</v>
      </c>
      <c r="R1032" s="220"/>
      <c r="S1032" s="220" t="s">
        <v>356</v>
      </c>
      <c r="T1032" s="225">
        <v>1</v>
      </c>
      <c r="U1032" s="10"/>
      <c r="V1032" s="10"/>
      <c r="W1032" s="10"/>
      <c r="X1032" s="112"/>
    </row>
    <row r="1033" spans="1:27" outlineLevel="5" x14ac:dyDescent="0.2">
      <c r="A1033" s="226" t="s">
        <v>37</v>
      </c>
      <c r="B1033" s="227"/>
      <c r="C1033" s="227"/>
      <c r="D1033" s="228"/>
      <c r="E1033" s="232" t="s">
        <v>0</v>
      </c>
      <c r="F1033" s="253" t="s">
        <v>67</v>
      </c>
      <c r="G1033" s="253"/>
      <c r="H1033" s="254"/>
      <c r="I1033" s="255"/>
      <c r="J1033" s="256"/>
      <c r="K1033" s="230"/>
      <c r="L1033" s="230"/>
      <c r="M1033" s="230"/>
      <c r="N1033" s="230"/>
      <c r="O1033" s="231"/>
      <c r="P1033" s="231"/>
      <c r="Q1033" s="231"/>
      <c r="R1033" s="228"/>
      <c r="S1033" s="228"/>
      <c r="T1033" s="227"/>
      <c r="U1033" s="7"/>
      <c r="V1033" s="10"/>
      <c r="W1033" s="10"/>
      <c r="X1033" s="229" t="str">
        <f>F1033</f>
        <v>---</v>
      </c>
      <c r="Y1033" s="8"/>
      <c r="AA1033" s="11"/>
    </row>
    <row r="1034" spans="1:27" ht="7.5" customHeight="1" outlineLevel="5" x14ac:dyDescent="0.2">
      <c r="A1034" s="13"/>
      <c r="B1034" s="123"/>
      <c r="C1034" s="123"/>
      <c r="D1034" s="112"/>
      <c r="E1034" s="112"/>
      <c r="F1034" s="113"/>
      <c r="G1034" s="112"/>
      <c r="H1034" s="118"/>
      <c r="I1034" s="180"/>
      <c r="J1034" s="116"/>
      <c r="K1034" s="118"/>
      <c r="L1034" s="118"/>
      <c r="M1034" s="118"/>
      <c r="N1034" s="118"/>
      <c r="O1034" s="116"/>
      <c r="P1034" s="116"/>
      <c r="Q1034" s="116"/>
      <c r="R1034" s="112"/>
      <c r="S1034" s="112"/>
      <c r="T1034" s="123"/>
      <c r="U1034" s="10"/>
      <c r="X1034" s="112"/>
    </row>
    <row r="1035" spans="1:27" outlineLevel="4" x14ac:dyDescent="0.2">
      <c r="B1035" s="7"/>
      <c r="C1035" s="7"/>
      <c r="D1035" s="7"/>
      <c r="E1035" s="7"/>
      <c r="F1035" s="7"/>
      <c r="G1035" s="7"/>
      <c r="H1035" s="7"/>
      <c r="I1035" s="10"/>
      <c r="J1035" s="10"/>
      <c r="K1035" s="7"/>
      <c r="L1035" s="7"/>
      <c r="M1035" s="7"/>
      <c r="N1035" s="7"/>
      <c r="O1035" s="7"/>
      <c r="P1035" s="10"/>
      <c r="Q1035" s="10"/>
      <c r="R1035" s="10"/>
      <c r="S1035" s="7"/>
      <c r="T1035" s="7"/>
      <c r="X1035" s="7"/>
    </row>
    <row r="1036" spans="1:27" ht="13.5" outlineLevel="2" x14ac:dyDescent="0.25">
      <c r="A1036" s="163" t="s">
        <v>220</v>
      </c>
      <c r="B1036" s="167">
        <v>3</v>
      </c>
      <c r="C1036" s="205"/>
      <c r="D1036" s="206" t="s">
        <v>240</v>
      </c>
      <c r="E1036" s="206"/>
      <c r="F1036" s="207" t="s">
        <v>221</v>
      </c>
      <c r="G1036" s="206"/>
      <c r="H1036" s="208"/>
      <c r="I1036" s="209"/>
      <c r="J1036" s="165">
        <f>SUBTOTAL(9,J1037:J1093)</f>
        <v>0</v>
      </c>
      <c r="K1036" s="208"/>
      <c r="L1036" s="166">
        <f>SUBTOTAL(9,L1037:L1093)</f>
        <v>0.42365500000000011</v>
      </c>
      <c r="M1036" s="208"/>
      <c r="N1036" s="166">
        <f>SUBTOTAL(9,N1037:N1093)</f>
        <v>0</v>
      </c>
      <c r="O1036" s="210"/>
      <c r="P1036" s="165">
        <f>SUBTOTAL(9,P1037:P1093)</f>
        <v>0</v>
      </c>
      <c r="Q1036" s="165">
        <f>SUBTOTAL(9,Q1037:Q1093)</f>
        <v>0</v>
      </c>
      <c r="R1036" s="206"/>
      <c r="S1036" s="206"/>
      <c r="T1036" s="167">
        <f>SUBTOTAL(9,T1037:T1093)</f>
        <v>17</v>
      </c>
      <c r="U1036" s="7"/>
      <c r="V1036" s="10"/>
      <c r="W1036" s="10"/>
      <c r="X1036" s="112"/>
    </row>
    <row r="1037" spans="1:27" ht="13.5" outlineLevel="3" x14ac:dyDescent="0.25">
      <c r="A1037" s="168" t="s">
        <v>222</v>
      </c>
      <c r="B1037" s="172">
        <v>4</v>
      </c>
      <c r="C1037" s="211"/>
      <c r="D1037" s="212" t="s">
        <v>241</v>
      </c>
      <c r="E1037" s="212"/>
      <c r="F1037" s="213" t="s">
        <v>216</v>
      </c>
      <c r="G1037" s="212"/>
      <c r="H1037" s="214"/>
      <c r="I1037" s="215"/>
      <c r="J1037" s="170">
        <f>SUBTOTAL(9,J1038:J1068)</f>
        <v>0</v>
      </c>
      <c r="K1037" s="214"/>
      <c r="L1037" s="171">
        <f>SUBTOTAL(9,L1038:L1068)</f>
        <v>0.41871500000000006</v>
      </c>
      <c r="M1037" s="214"/>
      <c r="N1037" s="171">
        <f>SUBTOTAL(9,N1038:N1068)</f>
        <v>0</v>
      </c>
      <c r="O1037" s="216"/>
      <c r="P1037" s="170">
        <f>SUBTOTAL(9,P1038:P1068)</f>
        <v>0</v>
      </c>
      <c r="Q1037" s="170">
        <f>SUBTOTAL(9,Q1038:Q1068)</f>
        <v>0</v>
      </c>
      <c r="R1037" s="212"/>
      <c r="S1037" s="212"/>
      <c r="T1037" s="172">
        <f>SUBTOTAL(9,T1038:T1068)</f>
        <v>10</v>
      </c>
      <c r="U1037" s="7"/>
      <c r="V1037" s="10"/>
      <c r="W1037" s="10"/>
      <c r="X1037" s="112"/>
    </row>
    <row r="1038" spans="1:27" outlineLevel="4" x14ac:dyDescent="0.2">
      <c r="A1038" s="2" t="s">
        <v>41</v>
      </c>
      <c r="B1038" s="217"/>
      <c r="C1038" s="218">
        <v>247</v>
      </c>
      <c r="D1038" s="219" t="s">
        <v>242</v>
      </c>
      <c r="E1038" s="220" t="s">
        <v>941</v>
      </c>
      <c r="F1038" s="221" t="s">
        <v>942</v>
      </c>
      <c r="G1038" s="219" t="s">
        <v>298</v>
      </c>
      <c r="H1038" s="222">
        <v>3</v>
      </c>
      <c r="I1038" s="223"/>
      <c r="J1038" s="224">
        <f>H1038*I1038</f>
        <v>0</v>
      </c>
      <c r="K1038" s="222">
        <v>2.7000000000000001E-3</v>
      </c>
      <c r="L1038" s="222">
        <f>H1038*K1038</f>
        <v>8.0999999999999996E-3</v>
      </c>
      <c r="M1038" s="222"/>
      <c r="N1038" s="222">
        <f>H1038*M1038</f>
        <v>0</v>
      </c>
      <c r="O1038" s="224">
        <v>21</v>
      </c>
      <c r="P1038" s="224">
        <f>J1038*(O1038/100)</f>
        <v>0</v>
      </c>
      <c r="Q1038" s="224">
        <f>J1038+P1038</f>
        <v>0</v>
      </c>
      <c r="R1038" s="220"/>
      <c r="S1038" s="220" t="s">
        <v>246</v>
      </c>
      <c r="T1038" s="225">
        <v>1</v>
      </c>
      <c r="U1038" s="10"/>
      <c r="V1038" s="10"/>
      <c r="W1038" s="10"/>
      <c r="X1038" s="112"/>
    </row>
    <row r="1039" spans="1:27" outlineLevel="5" x14ac:dyDescent="0.2">
      <c r="A1039" s="226" t="s">
        <v>37</v>
      </c>
      <c r="B1039" s="227"/>
      <c r="C1039" s="227"/>
      <c r="D1039" s="228"/>
      <c r="E1039" s="232" t="s">
        <v>0</v>
      </c>
      <c r="F1039" s="253" t="s">
        <v>943</v>
      </c>
      <c r="G1039" s="253"/>
      <c r="H1039" s="254"/>
      <c r="I1039" s="255"/>
      <c r="J1039" s="256"/>
      <c r="K1039" s="230"/>
      <c r="L1039" s="230"/>
      <c r="M1039" s="230"/>
      <c r="N1039" s="230"/>
      <c r="O1039" s="231"/>
      <c r="P1039" s="231"/>
      <c r="Q1039" s="231"/>
      <c r="R1039" s="228"/>
      <c r="S1039" s="228"/>
      <c r="T1039" s="227"/>
      <c r="U1039" s="7"/>
      <c r="V1039" s="10"/>
      <c r="W1039" s="10"/>
      <c r="X1039" s="229" t="str">
        <f>F1039</f>
        <v>Potrubí z ocelových trubek závitových černých spojovaných svařováním, bezešvých běžných DN 25</v>
      </c>
      <c r="Y1039" s="8"/>
      <c r="AA1039" s="11"/>
    </row>
    <row r="1040" spans="1:27" ht="7.5" customHeight="1" outlineLevel="5" x14ac:dyDescent="0.2">
      <c r="A1040" s="13"/>
      <c r="B1040" s="123"/>
      <c r="C1040" s="123"/>
      <c r="D1040" s="112"/>
      <c r="E1040" s="112"/>
      <c r="F1040" s="113"/>
      <c r="G1040" s="112"/>
      <c r="H1040" s="118"/>
      <c r="I1040" s="180"/>
      <c r="J1040" s="116"/>
      <c r="K1040" s="118"/>
      <c r="L1040" s="118"/>
      <c r="M1040" s="118"/>
      <c r="N1040" s="118"/>
      <c r="O1040" s="116"/>
      <c r="P1040" s="116"/>
      <c r="Q1040" s="116"/>
      <c r="R1040" s="112"/>
      <c r="S1040" s="112"/>
      <c r="T1040" s="123"/>
      <c r="U1040" s="10"/>
      <c r="X1040" s="112"/>
    </row>
    <row r="1041" spans="1:27" outlineLevel="4" x14ac:dyDescent="0.2">
      <c r="A1041" s="2" t="s">
        <v>41</v>
      </c>
      <c r="B1041" s="217"/>
      <c r="C1041" s="218">
        <v>248</v>
      </c>
      <c r="D1041" s="219" t="s">
        <v>242</v>
      </c>
      <c r="E1041" s="220" t="s">
        <v>944</v>
      </c>
      <c r="F1041" s="221" t="s">
        <v>945</v>
      </c>
      <c r="G1041" s="219" t="s">
        <v>298</v>
      </c>
      <c r="H1041" s="222">
        <v>65</v>
      </c>
      <c r="I1041" s="223"/>
      <c r="J1041" s="224">
        <f>H1041*I1041</f>
        <v>0</v>
      </c>
      <c r="K1041" s="222">
        <v>4.9300000000000004E-3</v>
      </c>
      <c r="L1041" s="222">
        <f>H1041*K1041</f>
        <v>0.32045000000000001</v>
      </c>
      <c r="M1041" s="222"/>
      <c r="N1041" s="222">
        <f>H1041*M1041</f>
        <v>0</v>
      </c>
      <c r="O1041" s="224">
        <v>21</v>
      </c>
      <c r="P1041" s="224">
        <f>J1041*(O1041/100)</f>
        <v>0</v>
      </c>
      <c r="Q1041" s="224">
        <f>J1041+P1041</f>
        <v>0</v>
      </c>
      <c r="R1041" s="220"/>
      <c r="S1041" s="220" t="s">
        <v>246</v>
      </c>
      <c r="T1041" s="225">
        <v>1</v>
      </c>
      <c r="U1041" s="10"/>
      <c r="V1041" s="10"/>
      <c r="W1041" s="10"/>
      <c r="X1041" s="112"/>
    </row>
    <row r="1042" spans="1:27" outlineLevel="5" x14ac:dyDescent="0.2">
      <c r="A1042" s="226" t="s">
        <v>37</v>
      </c>
      <c r="B1042" s="227"/>
      <c r="C1042" s="227"/>
      <c r="D1042" s="228"/>
      <c r="E1042" s="232" t="s">
        <v>0</v>
      </c>
      <c r="F1042" s="253" t="s">
        <v>946</v>
      </c>
      <c r="G1042" s="253"/>
      <c r="H1042" s="254"/>
      <c r="I1042" s="255"/>
      <c r="J1042" s="256"/>
      <c r="K1042" s="230"/>
      <c r="L1042" s="230"/>
      <c r="M1042" s="230"/>
      <c r="N1042" s="230"/>
      <c r="O1042" s="231"/>
      <c r="P1042" s="231"/>
      <c r="Q1042" s="231"/>
      <c r="R1042" s="228"/>
      <c r="S1042" s="228"/>
      <c r="T1042" s="227"/>
      <c r="U1042" s="7"/>
      <c r="V1042" s="10"/>
      <c r="W1042" s="10"/>
      <c r="X1042" s="229" t="str">
        <f>F1042</f>
        <v>Potrubí z ocelových trubek hladkých černých spojovaných svařováním tvářených za tepla Ø 57/3,2</v>
      </c>
      <c r="Y1042" s="8"/>
      <c r="AA1042" s="11"/>
    </row>
    <row r="1043" spans="1:27" ht="7.5" customHeight="1" outlineLevel="5" x14ac:dyDescent="0.2">
      <c r="A1043" s="13"/>
      <c r="B1043" s="123"/>
      <c r="C1043" s="123"/>
      <c r="D1043" s="112"/>
      <c r="E1043" s="112"/>
      <c r="F1043" s="113"/>
      <c r="G1043" s="112"/>
      <c r="H1043" s="118"/>
      <c r="I1043" s="180"/>
      <c r="J1043" s="116"/>
      <c r="K1043" s="118"/>
      <c r="L1043" s="118"/>
      <c r="M1043" s="118"/>
      <c r="N1043" s="118"/>
      <c r="O1043" s="116"/>
      <c r="P1043" s="116"/>
      <c r="Q1043" s="116"/>
      <c r="R1043" s="112"/>
      <c r="S1043" s="112"/>
      <c r="T1043" s="123"/>
      <c r="U1043" s="10"/>
      <c r="X1043" s="112"/>
    </row>
    <row r="1044" spans="1:27" outlineLevel="4" x14ac:dyDescent="0.2">
      <c r="A1044" s="2" t="s">
        <v>41</v>
      </c>
      <c r="B1044" s="217"/>
      <c r="C1044" s="218">
        <v>249</v>
      </c>
      <c r="D1044" s="219" t="s">
        <v>242</v>
      </c>
      <c r="E1044" s="220" t="s">
        <v>947</v>
      </c>
      <c r="F1044" s="221" t="s">
        <v>948</v>
      </c>
      <c r="G1044" s="219" t="s">
        <v>303</v>
      </c>
      <c r="H1044" s="222">
        <v>2</v>
      </c>
      <c r="I1044" s="223"/>
      <c r="J1044" s="224">
        <f>H1044*I1044</f>
        <v>0</v>
      </c>
      <c r="K1044" s="222"/>
      <c r="L1044" s="222">
        <f>H1044*K1044</f>
        <v>0</v>
      </c>
      <c r="M1044" s="222"/>
      <c r="N1044" s="222">
        <f>H1044*M1044</f>
        <v>0</v>
      </c>
      <c r="O1044" s="224">
        <v>21</v>
      </c>
      <c r="P1044" s="224">
        <f>J1044*(O1044/100)</f>
        <v>0</v>
      </c>
      <c r="Q1044" s="224">
        <f>J1044+P1044</f>
        <v>0</v>
      </c>
      <c r="R1044" s="220"/>
      <c r="S1044" s="220" t="s">
        <v>246</v>
      </c>
      <c r="T1044" s="225">
        <v>1</v>
      </c>
      <c r="U1044" s="10"/>
      <c r="V1044" s="10"/>
      <c r="W1044" s="10"/>
      <c r="X1044" s="112"/>
    </row>
    <row r="1045" spans="1:27" outlineLevel="5" x14ac:dyDescent="0.2">
      <c r="A1045" s="226" t="s">
        <v>37</v>
      </c>
      <c r="B1045" s="227"/>
      <c r="C1045" s="227"/>
      <c r="D1045" s="228"/>
      <c r="E1045" s="232" t="s">
        <v>0</v>
      </c>
      <c r="F1045" s="253" t="s">
        <v>949</v>
      </c>
      <c r="G1045" s="253"/>
      <c r="H1045" s="254"/>
      <c r="I1045" s="255"/>
      <c r="J1045" s="256"/>
      <c r="K1045" s="230"/>
      <c r="L1045" s="230"/>
      <c r="M1045" s="230"/>
      <c r="N1045" s="230"/>
      <c r="O1045" s="231"/>
      <c r="P1045" s="231"/>
      <c r="Q1045" s="231"/>
      <c r="R1045" s="228"/>
      <c r="S1045" s="228"/>
      <c r="T1045" s="227"/>
      <c r="U1045" s="7"/>
      <c r="V1045" s="10"/>
      <c r="W1045" s="10"/>
      <c r="X1045" s="229" t="str">
        <f>F1045</f>
        <v>Přípojky plynovodní ke strojům a zařízením z trubek vyvedení a upevnění plynovodních výpustek na potrubí přes 25 do DN 50</v>
      </c>
      <c r="Y1045" s="8"/>
      <c r="AA1045" s="11"/>
    </row>
    <row r="1046" spans="1:27" ht="7.5" customHeight="1" outlineLevel="5" x14ac:dyDescent="0.2">
      <c r="A1046" s="13"/>
      <c r="B1046" s="123"/>
      <c r="C1046" s="123"/>
      <c r="D1046" s="112"/>
      <c r="E1046" s="112"/>
      <c r="F1046" s="113"/>
      <c r="G1046" s="112"/>
      <c r="H1046" s="118"/>
      <c r="I1046" s="180"/>
      <c r="J1046" s="116"/>
      <c r="K1046" s="118"/>
      <c r="L1046" s="118"/>
      <c r="M1046" s="118"/>
      <c r="N1046" s="118"/>
      <c r="O1046" s="116"/>
      <c r="P1046" s="116"/>
      <c r="Q1046" s="116"/>
      <c r="R1046" s="112"/>
      <c r="S1046" s="112"/>
      <c r="T1046" s="123"/>
      <c r="U1046" s="10"/>
      <c r="X1046" s="112"/>
    </row>
    <row r="1047" spans="1:27" outlineLevel="4" x14ac:dyDescent="0.2">
      <c r="A1047" s="2" t="s">
        <v>41</v>
      </c>
      <c r="B1047" s="217"/>
      <c r="C1047" s="218">
        <v>250</v>
      </c>
      <c r="D1047" s="219" t="s">
        <v>242</v>
      </c>
      <c r="E1047" s="220" t="s">
        <v>950</v>
      </c>
      <c r="F1047" s="221" t="s">
        <v>951</v>
      </c>
      <c r="G1047" s="219" t="s">
        <v>303</v>
      </c>
      <c r="H1047" s="222">
        <v>1</v>
      </c>
      <c r="I1047" s="223"/>
      <c r="J1047" s="224">
        <f>H1047*I1047</f>
        <v>0</v>
      </c>
      <c r="K1047" s="222">
        <v>1.8000000000000001E-4</v>
      </c>
      <c r="L1047" s="222">
        <f>H1047*K1047</f>
        <v>1.8000000000000001E-4</v>
      </c>
      <c r="M1047" s="222"/>
      <c r="N1047" s="222">
        <f>H1047*M1047</f>
        <v>0</v>
      </c>
      <c r="O1047" s="224">
        <v>21</v>
      </c>
      <c r="P1047" s="224">
        <f>J1047*(O1047/100)</f>
        <v>0</v>
      </c>
      <c r="Q1047" s="224">
        <f>J1047+P1047</f>
        <v>0</v>
      </c>
      <c r="R1047" s="220"/>
      <c r="S1047" s="220" t="s">
        <v>246</v>
      </c>
      <c r="T1047" s="225">
        <v>1</v>
      </c>
      <c r="U1047" s="10"/>
      <c r="V1047" s="10"/>
      <c r="W1047" s="10"/>
      <c r="X1047" s="112"/>
    </row>
    <row r="1048" spans="1:27" outlineLevel="5" x14ac:dyDescent="0.2">
      <c r="A1048" s="226" t="s">
        <v>37</v>
      </c>
      <c r="B1048" s="227"/>
      <c r="C1048" s="227"/>
      <c r="D1048" s="228"/>
      <c r="E1048" s="232" t="s">
        <v>0</v>
      </c>
      <c r="F1048" s="253" t="s">
        <v>952</v>
      </c>
      <c r="G1048" s="253"/>
      <c r="H1048" s="254"/>
      <c r="I1048" s="255"/>
      <c r="J1048" s="256"/>
      <c r="K1048" s="230"/>
      <c r="L1048" s="230"/>
      <c r="M1048" s="230"/>
      <c r="N1048" s="230"/>
      <c r="O1048" s="231"/>
      <c r="P1048" s="231"/>
      <c r="Q1048" s="231"/>
      <c r="R1048" s="228"/>
      <c r="S1048" s="228"/>
      <c r="T1048" s="227"/>
      <c r="U1048" s="7"/>
      <c r="V1048" s="10"/>
      <c r="W1048" s="10"/>
      <c r="X1048" s="229" t="str">
        <f>F1048</f>
        <v>Armatury s jedním závitem ventily vzorkovací rohové PN 5 vnitřní závit G 1/2"</v>
      </c>
      <c r="Y1048" s="8"/>
      <c r="AA1048" s="11"/>
    </row>
    <row r="1049" spans="1:27" ht="7.5" customHeight="1" outlineLevel="5" x14ac:dyDescent="0.2">
      <c r="A1049" s="13"/>
      <c r="B1049" s="123"/>
      <c r="C1049" s="123"/>
      <c r="D1049" s="112"/>
      <c r="E1049" s="112"/>
      <c r="F1049" s="113"/>
      <c r="G1049" s="112"/>
      <c r="H1049" s="118"/>
      <c r="I1049" s="180"/>
      <c r="J1049" s="116"/>
      <c r="K1049" s="118"/>
      <c r="L1049" s="118"/>
      <c r="M1049" s="118"/>
      <c r="N1049" s="118"/>
      <c r="O1049" s="116"/>
      <c r="P1049" s="116"/>
      <c r="Q1049" s="116"/>
      <c r="R1049" s="112"/>
      <c r="S1049" s="112"/>
      <c r="T1049" s="123"/>
      <c r="U1049" s="10"/>
      <c r="X1049" s="112"/>
    </row>
    <row r="1050" spans="1:27" outlineLevel="4" x14ac:dyDescent="0.2">
      <c r="A1050" s="2" t="s">
        <v>41</v>
      </c>
      <c r="B1050" s="217"/>
      <c r="C1050" s="218">
        <v>251</v>
      </c>
      <c r="D1050" s="219" t="s">
        <v>242</v>
      </c>
      <c r="E1050" s="220" t="s">
        <v>953</v>
      </c>
      <c r="F1050" s="221" t="s">
        <v>954</v>
      </c>
      <c r="G1050" s="219" t="s">
        <v>303</v>
      </c>
      <c r="H1050" s="222">
        <v>1</v>
      </c>
      <c r="I1050" s="223"/>
      <c r="J1050" s="224">
        <f>H1050*I1050</f>
        <v>0</v>
      </c>
      <c r="K1050" s="222">
        <v>2.4000000000000001E-4</v>
      </c>
      <c r="L1050" s="222">
        <f>H1050*K1050</f>
        <v>2.4000000000000001E-4</v>
      </c>
      <c r="M1050" s="222"/>
      <c r="N1050" s="222">
        <f>H1050*M1050</f>
        <v>0</v>
      </c>
      <c r="O1050" s="224">
        <v>21</v>
      </c>
      <c r="P1050" s="224">
        <f>J1050*(O1050/100)</f>
        <v>0</v>
      </c>
      <c r="Q1050" s="224">
        <f>J1050+P1050</f>
        <v>0</v>
      </c>
      <c r="R1050" s="220"/>
      <c r="S1050" s="220" t="s">
        <v>246</v>
      </c>
      <c r="T1050" s="225">
        <v>1</v>
      </c>
      <c r="U1050" s="10"/>
      <c r="V1050" s="10"/>
      <c r="W1050" s="10"/>
      <c r="X1050" s="112"/>
    </row>
    <row r="1051" spans="1:27" outlineLevel="5" x14ac:dyDescent="0.2">
      <c r="A1051" s="226" t="s">
        <v>37</v>
      </c>
      <c r="B1051" s="227"/>
      <c r="C1051" s="227"/>
      <c r="D1051" s="228"/>
      <c r="E1051" s="232" t="s">
        <v>0</v>
      </c>
      <c r="F1051" s="253" t="s">
        <v>955</v>
      </c>
      <c r="G1051" s="253"/>
      <c r="H1051" s="254"/>
      <c r="I1051" s="255"/>
      <c r="J1051" s="256"/>
      <c r="K1051" s="230"/>
      <c r="L1051" s="230"/>
      <c r="M1051" s="230"/>
      <c r="N1051" s="230"/>
      <c r="O1051" s="231"/>
      <c r="P1051" s="231"/>
      <c r="Q1051" s="231"/>
      <c r="R1051" s="228"/>
      <c r="S1051" s="228"/>
      <c r="T1051" s="227"/>
      <c r="U1051" s="7"/>
      <c r="V1051" s="10"/>
      <c r="W1051" s="10"/>
      <c r="X1051" s="229" t="str">
        <f>F1051</f>
        <v>Armatury se dvěma závity kohouty kulové PN 42 do 650°C plnoprůtokové vnitřní závit těžká řada G 1/2"</v>
      </c>
      <c r="Y1051" s="8"/>
      <c r="AA1051" s="11"/>
    </row>
    <row r="1052" spans="1:27" ht="7.5" customHeight="1" outlineLevel="5" x14ac:dyDescent="0.2">
      <c r="A1052" s="13"/>
      <c r="B1052" s="123"/>
      <c r="C1052" s="123"/>
      <c r="D1052" s="112"/>
      <c r="E1052" s="112"/>
      <c r="F1052" s="113"/>
      <c r="G1052" s="112"/>
      <c r="H1052" s="118"/>
      <c r="I1052" s="180"/>
      <c r="J1052" s="116"/>
      <c r="K1052" s="118"/>
      <c r="L1052" s="118"/>
      <c r="M1052" s="118"/>
      <c r="N1052" s="118"/>
      <c r="O1052" s="116"/>
      <c r="P1052" s="116"/>
      <c r="Q1052" s="116"/>
      <c r="R1052" s="112"/>
      <c r="S1052" s="112"/>
      <c r="T1052" s="123"/>
      <c r="U1052" s="10"/>
      <c r="X1052" s="112"/>
    </row>
    <row r="1053" spans="1:27" outlineLevel="4" x14ac:dyDescent="0.2">
      <c r="A1053" s="2" t="s">
        <v>41</v>
      </c>
      <c r="B1053" s="217"/>
      <c r="C1053" s="218">
        <v>252</v>
      </c>
      <c r="D1053" s="219" t="s">
        <v>242</v>
      </c>
      <c r="E1053" s="220" t="s">
        <v>956</v>
      </c>
      <c r="F1053" s="221" t="s">
        <v>957</v>
      </c>
      <c r="G1053" s="219" t="s">
        <v>303</v>
      </c>
      <c r="H1053" s="222">
        <v>2</v>
      </c>
      <c r="I1053" s="223"/>
      <c r="J1053" s="224">
        <f>H1053*I1053</f>
        <v>0</v>
      </c>
      <c r="K1053" s="222">
        <v>6.0999999999999997E-4</v>
      </c>
      <c r="L1053" s="222">
        <f>H1053*K1053</f>
        <v>1.2199999999999999E-3</v>
      </c>
      <c r="M1053" s="222"/>
      <c r="N1053" s="222">
        <f>H1053*M1053</f>
        <v>0</v>
      </c>
      <c r="O1053" s="224">
        <v>21</v>
      </c>
      <c r="P1053" s="224">
        <f>J1053*(O1053/100)</f>
        <v>0</v>
      </c>
      <c r="Q1053" s="224">
        <f>J1053+P1053</f>
        <v>0</v>
      </c>
      <c r="R1053" s="220"/>
      <c r="S1053" s="220" t="s">
        <v>246</v>
      </c>
      <c r="T1053" s="225">
        <v>1</v>
      </c>
      <c r="U1053" s="10"/>
      <c r="V1053" s="10"/>
      <c r="W1053" s="10"/>
      <c r="X1053" s="112"/>
    </row>
    <row r="1054" spans="1:27" outlineLevel="5" x14ac:dyDescent="0.2">
      <c r="A1054" s="226" t="s">
        <v>37</v>
      </c>
      <c r="B1054" s="227"/>
      <c r="C1054" s="227"/>
      <c r="D1054" s="228"/>
      <c r="E1054" s="232" t="s">
        <v>0</v>
      </c>
      <c r="F1054" s="253" t="s">
        <v>958</v>
      </c>
      <c r="G1054" s="253"/>
      <c r="H1054" s="254"/>
      <c r="I1054" s="255"/>
      <c r="J1054" s="256"/>
      <c r="K1054" s="230"/>
      <c r="L1054" s="230"/>
      <c r="M1054" s="230"/>
      <c r="N1054" s="230"/>
      <c r="O1054" s="231"/>
      <c r="P1054" s="231"/>
      <c r="Q1054" s="231"/>
      <c r="R1054" s="228"/>
      <c r="S1054" s="228"/>
      <c r="T1054" s="227"/>
      <c r="U1054" s="7"/>
      <c r="V1054" s="10"/>
      <c r="W1054" s="10"/>
      <c r="X1054" s="229" t="str">
        <f>F1054</f>
        <v>Armatury se dvěma závity kohouty kulové PN 42 do 650°C plnoprůtokové vnitřní závit těžká řada G 1"</v>
      </c>
      <c r="Y1054" s="8"/>
      <c r="AA1054" s="11"/>
    </row>
    <row r="1055" spans="1:27" ht="7.5" customHeight="1" outlineLevel="5" x14ac:dyDescent="0.2">
      <c r="A1055" s="13"/>
      <c r="B1055" s="123"/>
      <c r="C1055" s="123"/>
      <c r="D1055" s="112"/>
      <c r="E1055" s="112"/>
      <c r="F1055" s="113"/>
      <c r="G1055" s="112"/>
      <c r="H1055" s="118"/>
      <c r="I1055" s="180"/>
      <c r="J1055" s="116"/>
      <c r="K1055" s="118"/>
      <c r="L1055" s="118"/>
      <c r="M1055" s="118"/>
      <c r="N1055" s="118"/>
      <c r="O1055" s="116"/>
      <c r="P1055" s="116"/>
      <c r="Q1055" s="116"/>
      <c r="R1055" s="112"/>
      <c r="S1055" s="112"/>
      <c r="T1055" s="123"/>
      <c r="U1055" s="10"/>
      <c r="X1055" s="112"/>
    </row>
    <row r="1056" spans="1:27" outlineLevel="4" x14ac:dyDescent="0.2">
      <c r="A1056" s="2" t="s">
        <v>41</v>
      </c>
      <c r="B1056" s="217"/>
      <c r="C1056" s="218">
        <v>253</v>
      </c>
      <c r="D1056" s="219" t="s">
        <v>242</v>
      </c>
      <c r="E1056" s="220" t="s">
        <v>959</v>
      </c>
      <c r="F1056" s="221" t="s">
        <v>960</v>
      </c>
      <c r="G1056" s="219" t="s">
        <v>298</v>
      </c>
      <c r="H1056" s="222">
        <v>1.5</v>
      </c>
      <c r="I1056" s="223"/>
      <c r="J1056" s="224">
        <f>H1056*I1056</f>
        <v>0</v>
      </c>
      <c r="K1056" s="222">
        <v>1.171E-2</v>
      </c>
      <c r="L1056" s="222">
        <f>H1056*K1056</f>
        <v>1.7565000000000001E-2</v>
      </c>
      <c r="M1056" s="222"/>
      <c r="N1056" s="222">
        <f>H1056*M1056</f>
        <v>0</v>
      </c>
      <c r="O1056" s="224">
        <v>21</v>
      </c>
      <c r="P1056" s="224">
        <f>J1056*(O1056/100)</f>
        <v>0</v>
      </c>
      <c r="Q1056" s="224">
        <f>J1056+P1056</f>
        <v>0</v>
      </c>
      <c r="R1056" s="220"/>
      <c r="S1056" s="220" t="s">
        <v>246</v>
      </c>
      <c r="T1056" s="225">
        <v>1</v>
      </c>
      <c r="U1056" s="10"/>
      <c r="V1056" s="10"/>
      <c r="W1056" s="10"/>
      <c r="X1056" s="112"/>
    </row>
    <row r="1057" spans="1:27" outlineLevel="5" x14ac:dyDescent="0.2">
      <c r="A1057" s="226" t="s">
        <v>37</v>
      </c>
      <c r="B1057" s="227"/>
      <c r="C1057" s="227"/>
      <c r="D1057" s="228"/>
      <c r="E1057" s="232" t="s">
        <v>0</v>
      </c>
      <c r="F1057" s="253" t="s">
        <v>961</v>
      </c>
      <c r="G1057" s="253"/>
      <c r="H1057" s="254"/>
      <c r="I1057" s="255"/>
      <c r="J1057" s="256"/>
      <c r="K1057" s="230"/>
      <c r="L1057" s="230"/>
      <c r="M1057" s="230"/>
      <c r="N1057" s="230"/>
      <c r="O1057" s="231"/>
      <c r="P1057" s="231"/>
      <c r="Q1057" s="231"/>
      <c r="R1057" s="228"/>
      <c r="S1057" s="228"/>
      <c r="T1057" s="227"/>
      <c r="U1057" s="7"/>
      <c r="V1057" s="10"/>
      <c r="W1057" s="10"/>
      <c r="X1057" s="229" t="str">
        <f>F1057</f>
        <v>Potrubí z ocelových trubek hladkých černých spojovaných svařováním tvářených za tepla Ø 108/4</v>
      </c>
      <c r="Y1057" s="8"/>
      <c r="AA1057" s="11"/>
    </row>
    <row r="1058" spans="1:27" ht="7.5" customHeight="1" outlineLevel="5" x14ac:dyDescent="0.2">
      <c r="A1058" s="13"/>
      <c r="B1058" s="123"/>
      <c r="C1058" s="123"/>
      <c r="D1058" s="112"/>
      <c r="E1058" s="112"/>
      <c r="F1058" s="113"/>
      <c r="G1058" s="112"/>
      <c r="H1058" s="118"/>
      <c r="I1058" s="180"/>
      <c r="J1058" s="116"/>
      <c r="K1058" s="118"/>
      <c r="L1058" s="118"/>
      <c r="M1058" s="118"/>
      <c r="N1058" s="118"/>
      <c r="O1058" s="116"/>
      <c r="P1058" s="116"/>
      <c r="Q1058" s="116"/>
      <c r="R1058" s="112"/>
      <c r="S1058" s="112"/>
      <c r="T1058" s="123"/>
      <c r="U1058" s="10"/>
      <c r="X1058" s="112"/>
    </row>
    <row r="1059" spans="1:27" outlineLevel="4" x14ac:dyDescent="0.2">
      <c r="A1059" s="2" t="s">
        <v>41</v>
      </c>
      <c r="B1059" s="217"/>
      <c r="C1059" s="218">
        <v>254</v>
      </c>
      <c r="D1059" s="219" t="s">
        <v>242</v>
      </c>
      <c r="E1059" s="220" t="s">
        <v>962</v>
      </c>
      <c r="F1059" s="221" t="s">
        <v>963</v>
      </c>
      <c r="G1059" s="219" t="s">
        <v>298</v>
      </c>
      <c r="H1059" s="222">
        <v>8</v>
      </c>
      <c r="I1059" s="223"/>
      <c r="J1059" s="224">
        <f>H1059*I1059</f>
        <v>0</v>
      </c>
      <c r="K1059" s="222">
        <v>8.6099999999999996E-3</v>
      </c>
      <c r="L1059" s="222">
        <f>H1059*K1059</f>
        <v>6.8879999999999997E-2</v>
      </c>
      <c r="M1059" s="222"/>
      <c r="N1059" s="222">
        <f>H1059*M1059</f>
        <v>0</v>
      </c>
      <c r="O1059" s="224">
        <v>21</v>
      </c>
      <c r="P1059" s="224">
        <f>J1059*(O1059/100)</f>
        <v>0</v>
      </c>
      <c r="Q1059" s="224">
        <f>J1059+P1059</f>
        <v>0</v>
      </c>
      <c r="R1059" s="220"/>
      <c r="S1059" s="220" t="s">
        <v>246</v>
      </c>
      <c r="T1059" s="225">
        <v>1</v>
      </c>
      <c r="U1059" s="10"/>
      <c r="V1059" s="10"/>
      <c r="W1059" s="10"/>
      <c r="X1059" s="112"/>
    </row>
    <row r="1060" spans="1:27" outlineLevel="5" x14ac:dyDescent="0.2">
      <c r="A1060" s="226" t="s">
        <v>37</v>
      </c>
      <c r="B1060" s="227"/>
      <c r="C1060" s="227"/>
      <c r="D1060" s="228"/>
      <c r="E1060" s="232" t="s">
        <v>0</v>
      </c>
      <c r="F1060" s="253" t="s">
        <v>964</v>
      </c>
      <c r="G1060" s="253"/>
      <c r="H1060" s="254"/>
      <c r="I1060" s="255"/>
      <c r="J1060" s="256"/>
      <c r="K1060" s="230"/>
      <c r="L1060" s="230"/>
      <c r="M1060" s="230"/>
      <c r="N1060" s="230"/>
      <c r="O1060" s="231"/>
      <c r="P1060" s="231"/>
      <c r="Q1060" s="231"/>
      <c r="R1060" s="228"/>
      <c r="S1060" s="228"/>
      <c r="T1060" s="227"/>
      <c r="U1060" s="7"/>
      <c r="V1060" s="10"/>
      <c r="W1060" s="10"/>
      <c r="X1060" s="229" t="str">
        <f>F1060</f>
        <v>Potrubí z ocelových trubek hladkých černých spojovaných chráničky Ø 89/3,6</v>
      </c>
      <c r="Y1060" s="8"/>
      <c r="AA1060" s="11"/>
    </row>
    <row r="1061" spans="1:27" ht="7.5" customHeight="1" outlineLevel="5" x14ac:dyDescent="0.2">
      <c r="A1061" s="13"/>
      <c r="B1061" s="123"/>
      <c r="C1061" s="123"/>
      <c r="D1061" s="112"/>
      <c r="E1061" s="112"/>
      <c r="F1061" s="113"/>
      <c r="G1061" s="112"/>
      <c r="H1061" s="118"/>
      <c r="I1061" s="180"/>
      <c r="J1061" s="116"/>
      <c r="K1061" s="118"/>
      <c r="L1061" s="118"/>
      <c r="M1061" s="118"/>
      <c r="N1061" s="118"/>
      <c r="O1061" s="116"/>
      <c r="P1061" s="116"/>
      <c r="Q1061" s="116"/>
      <c r="R1061" s="112"/>
      <c r="S1061" s="112"/>
      <c r="T1061" s="123"/>
      <c r="U1061" s="10"/>
      <c r="X1061" s="112"/>
    </row>
    <row r="1062" spans="1:27" outlineLevel="4" x14ac:dyDescent="0.2">
      <c r="A1062" s="2" t="s">
        <v>41</v>
      </c>
      <c r="B1062" s="217"/>
      <c r="C1062" s="218">
        <v>255</v>
      </c>
      <c r="D1062" s="219" t="s">
        <v>242</v>
      </c>
      <c r="E1062" s="220" t="s">
        <v>922</v>
      </c>
      <c r="F1062" s="221" t="s">
        <v>923</v>
      </c>
      <c r="G1062" s="219" t="s">
        <v>303</v>
      </c>
      <c r="H1062" s="222">
        <v>1</v>
      </c>
      <c r="I1062" s="223"/>
      <c r="J1062" s="224">
        <f>H1062*I1062</f>
        <v>0</v>
      </c>
      <c r="K1062" s="222">
        <v>2.0799999999999998E-3</v>
      </c>
      <c r="L1062" s="222">
        <f>H1062*K1062</f>
        <v>2.0799999999999998E-3</v>
      </c>
      <c r="M1062" s="222"/>
      <c r="N1062" s="222">
        <f>H1062*M1062</f>
        <v>0</v>
      </c>
      <c r="O1062" s="224">
        <v>21</v>
      </c>
      <c r="P1062" s="224">
        <f>J1062*(O1062/100)</f>
        <v>0</v>
      </c>
      <c r="Q1062" s="224">
        <f>J1062+P1062</f>
        <v>0</v>
      </c>
      <c r="R1062" s="220"/>
      <c r="S1062" s="220" t="s">
        <v>246</v>
      </c>
      <c r="T1062" s="225">
        <v>1</v>
      </c>
      <c r="U1062" s="10"/>
      <c r="V1062" s="10"/>
      <c r="W1062" s="10"/>
      <c r="X1062" s="112"/>
    </row>
    <row r="1063" spans="1:27" outlineLevel="5" x14ac:dyDescent="0.2">
      <c r="A1063" s="226" t="s">
        <v>37</v>
      </c>
      <c r="B1063" s="227"/>
      <c r="C1063" s="227"/>
      <c r="D1063" s="228"/>
      <c r="E1063" s="232" t="s">
        <v>0</v>
      </c>
      <c r="F1063" s="253" t="s">
        <v>924</v>
      </c>
      <c r="G1063" s="253"/>
      <c r="H1063" s="254"/>
      <c r="I1063" s="255"/>
      <c r="J1063" s="256"/>
      <c r="K1063" s="230"/>
      <c r="L1063" s="230"/>
      <c r="M1063" s="230"/>
      <c r="N1063" s="230"/>
      <c r="O1063" s="231"/>
      <c r="P1063" s="231"/>
      <c r="Q1063" s="231"/>
      <c r="R1063" s="228"/>
      <c r="S1063" s="228"/>
      <c r="T1063" s="227"/>
      <c r="U1063" s="7"/>
      <c r="V1063" s="10"/>
      <c r="W1063" s="10"/>
      <c r="X1063" s="229" t="str">
        <f>F1063</f>
        <v>Armatury se dvěma závity kohouty kulové PN 42 do 650°C plnoprůtokové vnitřní závit těžká řada G 2"</v>
      </c>
      <c r="Y1063" s="8"/>
      <c r="AA1063" s="11"/>
    </row>
    <row r="1064" spans="1:27" ht="7.5" customHeight="1" outlineLevel="5" x14ac:dyDescent="0.2">
      <c r="A1064" s="13"/>
      <c r="B1064" s="123"/>
      <c r="C1064" s="123"/>
      <c r="D1064" s="112"/>
      <c r="E1064" s="112"/>
      <c r="F1064" s="113"/>
      <c r="G1064" s="112"/>
      <c r="H1064" s="118"/>
      <c r="I1064" s="180"/>
      <c r="J1064" s="116"/>
      <c r="K1064" s="118"/>
      <c r="L1064" s="118"/>
      <c r="M1064" s="118"/>
      <c r="N1064" s="118"/>
      <c r="O1064" s="116"/>
      <c r="P1064" s="116"/>
      <c r="Q1064" s="116"/>
      <c r="R1064" s="112"/>
      <c r="S1064" s="112"/>
      <c r="T1064" s="123"/>
      <c r="U1064" s="10"/>
      <c r="X1064" s="112"/>
    </row>
    <row r="1065" spans="1:27" ht="24" outlineLevel="4" x14ac:dyDescent="0.2">
      <c r="A1065" s="2" t="s">
        <v>41</v>
      </c>
      <c r="B1065" s="217"/>
      <c r="C1065" s="218">
        <v>256</v>
      </c>
      <c r="D1065" s="219" t="s">
        <v>585</v>
      </c>
      <c r="E1065" s="220" t="s">
        <v>965</v>
      </c>
      <c r="F1065" s="221" t="s">
        <v>966</v>
      </c>
      <c r="G1065" s="219" t="s">
        <v>940</v>
      </c>
      <c r="H1065" s="222">
        <v>1</v>
      </c>
      <c r="I1065" s="223"/>
      <c r="J1065" s="224">
        <f>H1065*I1065</f>
        <v>0</v>
      </c>
      <c r="K1065" s="222"/>
      <c r="L1065" s="222">
        <f>H1065*K1065</f>
        <v>0</v>
      </c>
      <c r="M1065" s="222"/>
      <c r="N1065" s="222">
        <f>H1065*M1065</f>
        <v>0</v>
      </c>
      <c r="O1065" s="224">
        <v>21</v>
      </c>
      <c r="P1065" s="224">
        <f>J1065*(O1065/100)</f>
        <v>0</v>
      </c>
      <c r="Q1065" s="224">
        <f>J1065+P1065</f>
        <v>0</v>
      </c>
      <c r="R1065" s="220"/>
      <c r="S1065" s="220" t="s">
        <v>356</v>
      </c>
      <c r="T1065" s="225">
        <v>1</v>
      </c>
      <c r="U1065" s="10"/>
      <c r="V1065" s="10"/>
      <c r="W1065" s="10"/>
      <c r="X1065" s="112"/>
    </row>
    <row r="1066" spans="1:27" outlineLevel="5" x14ac:dyDescent="0.2">
      <c r="A1066" s="226" t="s">
        <v>37</v>
      </c>
      <c r="B1066" s="227"/>
      <c r="C1066" s="227"/>
      <c r="D1066" s="228"/>
      <c r="E1066" s="232" t="s">
        <v>0</v>
      </c>
      <c r="F1066" s="253" t="s">
        <v>67</v>
      </c>
      <c r="G1066" s="253"/>
      <c r="H1066" s="254"/>
      <c r="I1066" s="255"/>
      <c r="J1066" s="256"/>
      <c r="K1066" s="230"/>
      <c r="L1066" s="230"/>
      <c r="M1066" s="230"/>
      <c r="N1066" s="230"/>
      <c r="O1066" s="231"/>
      <c r="P1066" s="231"/>
      <c r="Q1066" s="231"/>
      <c r="R1066" s="228"/>
      <c r="S1066" s="228"/>
      <c r="T1066" s="227"/>
      <c r="U1066" s="7"/>
      <c r="V1066" s="10"/>
      <c r="W1066" s="10"/>
      <c r="X1066" s="229" t="str">
        <f>F1066</f>
        <v>---</v>
      </c>
      <c r="Y1066" s="8"/>
      <c r="AA1066" s="11"/>
    </row>
    <row r="1067" spans="1:27" ht="7.5" customHeight="1" outlineLevel="5" x14ac:dyDescent="0.2">
      <c r="A1067" s="13"/>
      <c r="B1067" s="123"/>
      <c r="C1067" s="123"/>
      <c r="D1067" s="112"/>
      <c r="E1067" s="112"/>
      <c r="F1067" s="113"/>
      <c r="G1067" s="112"/>
      <c r="H1067" s="118"/>
      <c r="I1067" s="180"/>
      <c r="J1067" s="116"/>
      <c r="K1067" s="118"/>
      <c r="L1067" s="118"/>
      <c r="M1067" s="118"/>
      <c r="N1067" s="118"/>
      <c r="O1067" s="116"/>
      <c r="P1067" s="116"/>
      <c r="Q1067" s="116"/>
      <c r="R1067" s="112"/>
      <c r="S1067" s="112"/>
      <c r="T1067" s="123"/>
      <c r="U1067" s="10"/>
      <c r="X1067" s="112"/>
    </row>
    <row r="1068" spans="1:27" outlineLevel="4" x14ac:dyDescent="0.2">
      <c r="B1068" s="7"/>
      <c r="C1068" s="7"/>
      <c r="D1068" s="7"/>
      <c r="E1068" s="7"/>
      <c r="F1068" s="7"/>
      <c r="G1068" s="7"/>
      <c r="H1068" s="7"/>
      <c r="I1068" s="10"/>
      <c r="J1068" s="10"/>
      <c r="K1068" s="7"/>
      <c r="L1068" s="7"/>
      <c r="M1068" s="7"/>
      <c r="N1068" s="7"/>
      <c r="O1068" s="7"/>
      <c r="P1068" s="10"/>
      <c r="Q1068" s="10"/>
      <c r="R1068" s="10"/>
      <c r="S1068" s="7"/>
      <c r="T1068" s="7"/>
      <c r="X1068" s="7"/>
    </row>
    <row r="1069" spans="1:27" ht="13.5" outlineLevel="3" x14ac:dyDescent="0.25">
      <c r="A1069" s="168" t="s">
        <v>223</v>
      </c>
      <c r="B1069" s="172">
        <v>4</v>
      </c>
      <c r="C1069" s="211"/>
      <c r="D1069" s="212" t="s">
        <v>241</v>
      </c>
      <c r="E1069" s="212"/>
      <c r="F1069" s="213" t="s">
        <v>224</v>
      </c>
      <c r="G1069" s="212"/>
      <c r="H1069" s="214"/>
      <c r="I1069" s="215"/>
      <c r="J1069" s="170">
        <f>SUBTOTAL(9,J1070:J1088)</f>
        <v>0</v>
      </c>
      <c r="K1069" s="214"/>
      <c r="L1069" s="171">
        <f>SUBTOTAL(9,L1070:L1088)</f>
        <v>4.9400000000000008E-3</v>
      </c>
      <c r="M1069" s="214"/>
      <c r="N1069" s="171">
        <f>SUBTOTAL(9,N1070:N1088)</f>
        <v>0</v>
      </c>
      <c r="O1069" s="216"/>
      <c r="P1069" s="170">
        <f>SUBTOTAL(9,P1070:P1088)</f>
        <v>0</v>
      </c>
      <c r="Q1069" s="170">
        <f>SUBTOTAL(9,Q1070:Q1088)</f>
        <v>0</v>
      </c>
      <c r="R1069" s="212"/>
      <c r="S1069" s="212"/>
      <c r="T1069" s="172">
        <f>SUBTOTAL(9,T1070:T1088)</f>
        <v>6</v>
      </c>
      <c r="U1069" s="7"/>
      <c r="V1069" s="10"/>
      <c r="W1069" s="10"/>
      <c r="X1069" s="112"/>
    </row>
    <row r="1070" spans="1:27" outlineLevel="4" x14ac:dyDescent="0.2">
      <c r="A1070" s="2" t="s">
        <v>41</v>
      </c>
      <c r="B1070" s="217"/>
      <c r="C1070" s="218">
        <v>257</v>
      </c>
      <c r="D1070" s="219" t="s">
        <v>242</v>
      </c>
      <c r="E1070" s="220" t="s">
        <v>967</v>
      </c>
      <c r="F1070" s="221" t="s">
        <v>968</v>
      </c>
      <c r="G1070" s="219" t="s">
        <v>298</v>
      </c>
      <c r="H1070" s="222">
        <v>68</v>
      </c>
      <c r="I1070" s="223"/>
      <c r="J1070" s="224">
        <f>H1070*I1070</f>
        <v>0</v>
      </c>
      <c r="K1070" s="222">
        <v>2.0000000000000002E-5</v>
      </c>
      <c r="L1070" s="222">
        <f>H1070*K1070</f>
        <v>1.3600000000000001E-3</v>
      </c>
      <c r="M1070" s="222"/>
      <c r="N1070" s="222">
        <f>H1070*M1070</f>
        <v>0</v>
      </c>
      <c r="O1070" s="224">
        <v>21</v>
      </c>
      <c r="P1070" s="224">
        <f>J1070*(O1070/100)</f>
        <v>0</v>
      </c>
      <c r="Q1070" s="224">
        <f>J1070+P1070</f>
        <v>0</v>
      </c>
      <c r="R1070" s="220"/>
      <c r="S1070" s="220" t="s">
        <v>246</v>
      </c>
      <c r="T1070" s="225">
        <v>1</v>
      </c>
      <c r="U1070" s="10"/>
      <c r="V1070" s="10"/>
      <c r="W1070" s="10"/>
      <c r="X1070" s="112"/>
    </row>
    <row r="1071" spans="1:27" outlineLevel="5" x14ac:dyDescent="0.2">
      <c r="A1071" s="226" t="s">
        <v>37</v>
      </c>
      <c r="B1071" s="227"/>
      <c r="C1071" s="227"/>
      <c r="D1071" s="228"/>
      <c r="E1071" s="232" t="s">
        <v>0</v>
      </c>
      <c r="F1071" s="253" t="s">
        <v>969</v>
      </c>
      <c r="G1071" s="253"/>
      <c r="H1071" s="254"/>
      <c r="I1071" s="255"/>
      <c r="J1071" s="256"/>
      <c r="K1071" s="230"/>
      <c r="L1071" s="230"/>
      <c r="M1071" s="230"/>
      <c r="N1071" s="230"/>
      <c r="O1071" s="231"/>
      <c r="P1071" s="231"/>
      <c r="Q1071" s="231"/>
      <c r="R1071" s="228"/>
      <c r="S1071" s="228"/>
      <c r="T1071" s="227"/>
      <c r="U1071" s="7"/>
      <c r="V1071" s="10"/>
      <c r="W1071" s="10"/>
      <c r="X1071" s="229" t="str">
        <f>F1071</f>
        <v>Příprava podkladu armatur a kovových potrubí před provedením nátěru potrubí do DN 50 mm odmaštěním, odmašťovačem vodou ředitelným</v>
      </c>
      <c r="Y1071" s="8"/>
      <c r="AA1071" s="11"/>
    </row>
    <row r="1072" spans="1:27" ht="7.5" customHeight="1" outlineLevel="5" x14ac:dyDescent="0.2">
      <c r="A1072" s="13"/>
      <c r="B1072" s="123"/>
      <c r="C1072" s="123"/>
      <c r="D1072" s="112"/>
      <c r="E1072" s="112"/>
      <c r="F1072" s="113"/>
      <c r="G1072" s="112"/>
      <c r="H1072" s="118"/>
      <c r="I1072" s="180"/>
      <c r="J1072" s="116"/>
      <c r="K1072" s="118"/>
      <c r="L1072" s="118"/>
      <c r="M1072" s="118"/>
      <c r="N1072" s="118"/>
      <c r="O1072" s="116"/>
      <c r="P1072" s="116"/>
      <c r="Q1072" s="116"/>
      <c r="R1072" s="112"/>
      <c r="S1072" s="112"/>
      <c r="T1072" s="123"/>
      <c r="U1072" s="10"/>
      <c r="X1072" s="112"/>
    </row>
    <row r="1073" spans="1:27" outlineLevel="4" x14ac:dyDescent="0.2">
      <c r="A1073" s="2" t="s">
        <v>41</v>
      </c>
      <c r="B1073" s="217"/>
      <c r="C1073" s="218">
        <v>258</v>
      </c>
      <c r="D1073" s="219" t="s">
        <v>242</v>
      </c>
      <c r="E1073" s="220" t="s">
        <v>970</v>
      </c>
      <c r="F1073" s="221" t="s">
        <v>971</v>
      </c>
      <c r="G1073" s="219" t="s">
        <v>298</v>
      </c>
      <c r="H1073" s="222">
        <v>68</v>
      </c>
      <c r="I1073" s="223"/>
      <c r="J1073" s="224">
        <f>H1073*I1073</f>
        <v>0</v>
      </c>
      <c r="K1073" s="222">
        <v>2.0000000000000002E-5</v>
      </c>
      <c r="L1073" s="222">
        <f>H1073*K1073</f>
        <v>1.3600000000000001E-3</v>
      </c>
      <c r="M1073" s="222"/>
      <c r="N1073" s="222">
        <f>H1073*M1073</f>
        <v>0</v>
      </c>
      <c r="O1073" s="224">
        <v>21</v>
      </c>
      <c r="P1073" s="224">
        <f>J1073*(O1073/100)</f>
        <v>0</v>
      </c>
      <c r="Q1073" s="224">
        <f>J1073+P1073</f>
        <v>0</v>
      </c>
      <c r="R1073" s="220"/>
      <c r="S1073" s="220" t="s">
        <v>246</v>
      </c>
      <c r="T1073" s="225">
        <v>1</v>
      </c>
      <c r="U1073" s="10"/>
      <c r="V1073" s="10"/>
      <c r="W1073" s="10"/>
      <c r="X1073" s="112"/>
    </row>
    <row r="1074" spans="1:27" outlineLevel="5" x14ac:dyDescent="0.2">
      <c r="A1074" s="226" t="s">
        <v>37</v>
      </c>
      <c r="B1074" s="227"/>
      <c r="C1074" s="227"/>
      <c r="D1074" s="228"/>
      <c r="E1074" s="232" t="s">
        <v>0</v>
      </c>
      <c r="F1074" s="253" t="s">
        <v>972</v>
      </c>
      <c r="G1074" s="253"/>
      <c r="H1074" s="254"/>
      <c r="I1074" s="255"/>
      <c r="J1074" s="256"/>
      <c r="K1074" s="230"/>
      <c r="L1074" s="230"/>
      <c r="M1074" s="230"/>
      <c r="N1074" s="230"/>
      <c r="O1074" s="231"/>
      <c r="P1074" s="231"/>
      <c r="Q1074" s="231"/>
      <c r="R1074" s="228"/>
      <c r="S1074" s="228"/>
      <c r="T1074" s="227"/>
      <c r="U1074" s="7"/>
      <c r="V1074" s="10"/>
      <c r="W1074" s="10"/>
      <c r="X1074" s="229" t="str">
        <f>F1074</f>
        <v>Základní antikorozní nátěr armatur a kovových potrubí jednonásobný potrubí do DN 50 mm syntetický standardní</v>
      </c>
      <c r="Y1074" s="8"/>
      <c r="AA1074" s="11"/>
    </row>
    <row r="1075" spans="1:27" ht="7.5" customHeight="1" outlineLevel="5" x14ac:dyDescent="0.2">
      <c r="A1075" s="13"/>
      <c r="B1075" s="123"/>
      <c r="C1075" s="123"/>
      <c r="D1075" s="112"/>
      <c r="E1075" s="112"/>
      <c r="F1075" s="113"/>
      <c r="G1075" s="112"/>
      <c r="H1075" s="118"/>
      <c r="I1075" s="180"/>
      <c r="J1075" s="116"/>
      <c r="K1075" s="118"/>
      <c r="L1075" s="118"/>
      <c r="M1075" s="118"/>
      <c r="N1075" s="118"/>
      <c r="O1075" s="116"/>
      <c r="P1075" s="116"/>
      <c r="Q1075" s="116"/>
      <c r="R1075" s="112"/>
      <c r="S1075" s="112"/>
      <c r="T1075" s="123"/>
      <c r="U1075" s="10"/>
      <c r="X1075" s="112"/>
    </row>
    <row r="1076" spans="1:27" outlineLevel="4" x14ac:dyDescent="0.2">
      <c r="A1076" s="2" t="s">
        <v>41</v>
      </c>
      <c r="B1076" s="217"/>
      <c r="C1076" s="218">
        <v>259</v>
      </c>
      <c r="D1076" s="219" t="s">
        <v>242</v>
      </c>
      <c r="E1076" s="220" t="s">
        <v>973</v>
      </c>
      <c r="F1076" s="221" t="s">
        <v>974</v>
      </c>
      <c r="G1076" s="219" t="s">
        <v>298</v>
      </c>
      <c r="H1076" s="222">
        <v>68</v>
      </c>
      <c r="I1076" s="223"/>
      <c r="J1076" s="224">
        <f>H1076*I1076</f>
        <v>0</v>
      </c>
      <c r="K1076" s="222">
        <v>3.0000000000000001E-5</v>
      </c>
      <c r="L1076" s="222">
        <f>H1076*K1076</f>
        <v>2.0400000000000001E-3</v>
      </c>
      <c r="M1076" s="222"/>
      <c r="N1076" s="222">
        <f>H1076*M1076</f>
        <v>0</v>
      </c>
      <c r="O1076" s="224">
        <v>21</v>
      </c>
      <c r="P1076" s="224">
        <f>J1076*(O1076/100)</f>
        <v>0</v>
      </c>
      <c r="Q1076" s="224">
        <f>J1076+P1076</f>
        <v>0</v>
      </c>
      <c r="R1076" s="220"/>
      <c r="S1076" s="220" t="s">
        <v>246</v>
      </c>
      <c r="T1076" s="225">
        <v>1</v>
      </c>
      <c r="U1076" s="10"/>
      <c r="V1076" s="10"/>
      <c r="W1076" s="10"/>
      <c r="X1076" s="112"/>
    </row>
    <row r="1077" spans="1:27" outlineLevel="5" x14ac:dyDescent="0.2">
      <c r="A1077" s="226" t="s">
        <v>37</v>
      </c>
      <c r="B1077" s="227"/>
      <c r="C1077" s="227"/>
      <c r="D1077" s="228"/>
      <c r="E1077" s="232" t="s">
        <v>0</v>
      </c>
      <c r="F1077" s="253" t="s">
        <v>975</v>
      </c>
      <c r="G1077" s="253"/>
      <c r="H1077" s="254"/>
      <c r="I1077" s="255"/>
      <c r="J1077" s="256"/>
      <c r="K1077" s="230"/>
      <c r="L1077" s="230"/>
      <c r="M1077" s="230"/>
      <c r="N1077" s="230"/>
      <c r="O1077" s="231"/>
      <c r="P1077" s="231"/>
      <c r="Q1077" s="231"/>
      <c r="R1077" s="228"/>
      <c r="S1077" s="228"/>
      <c r="T1077" s="227"/>
      <c r="U1077" s="7"/>
      <c r="V1077" s="10"/>
      <c r="W1077" s="10"/>
      <c r="X1077" s="229" t="str">
        <f>F1077</f>
        <v>Krycí nátěr (email) armatur a kovových potrubí potrubí do DN 50 mm dvojnásobný syntetický standardní</v>
      </c>
      <c r="Y1077" s="8"/>
      <c r="AA1077" s="11"/>
    </row>
    <row r="1078" spans="1:27" ht="7.5" customHeight="1" outlineLevel="5" x14ac:dyDescent="0.2">
      <c r="A1078" s="13"/>
      <c r="B1078" s="123"/>
      <c r="C1078" s="123"/>
      <c r="D1078" s="112"/>
      <c r="E1078" s="112"/>
      <c r="F1078" s="113"/>
      <c r="G1078" s="112"/>
      <c r="H1078" s="118"/>
      <c r="I1078" s="180"/>
      <c r="J1078" s="116"/>
      <c r="K1078" s="118"/>
      <c r="L1078" s="118"/>
      <c r="M1078" s="118"/>
      <c r="N1078" s="118"/>
      <c r="O1078" s="116"/>
      <c r="P1078" s="116"/>
      <c r="Q1078" s="116"/>
      <c r="R1078" s="112"/>
      <c r="S1078" s="112"/>
      <c r="T1078" s="123"/>
      <c r="U1078" s="10"/>
      <c r="X1078" s="112"/>
    </row>
    <row r="1079" spans="1:27" outlineLevel="4" x14ac:dyDescent="0.2">
      <c r="A1079" s="2" t="s">
        <v>41</v>
      </c>
      <c r="B1079" s="217"/>
      <c r="C1079" s="218">
        <v>260</v>
      </c>
      <c r="D1079" s="219" t="s">
        <v>242</v>
      </c>
      <c r="E1079" s="220" t="s">
        <v>976</v>
      </c>
      <c r="F1079" s="221" t="s">
        <v>977</v>
      </c>
      <c r="G1079" s="219" t="s">
        <v>298</v>
      </c>
      <c r="H1079" s="222">
        <v>1.5</v>
      </c>
      <c r="I1079" s="223"/>
      <c r="J1079" s="224">
        <f>H1079*I1079</f>
        <v>0</v>
      </c>
      <c r="K1079" s="222">
        <v>3.0000000000000001E-5</v>
      </c>
      <c r="L1079" s="222">
        <f>H1079*K1079</f>
        <v>4.5000000000000003E-5</v>
      </c>
      <c r="M1079" s="222"/>
      <c r="N1079" s="222">
        <f>H1079*M1079</f>
        <v>0</v>
      </c>
      <c r="O1079" s="224">
        <v>21</v>
      </c>
      <c r="P1079" s="224">
        <f>J1079*(O1079/100)</f>
        <v>0</v>
      </c>
      <c r="Q1079" s="224">
        <f>J1079+P1079</f>
        <v>0</v>
      </c>
      <c r="R1079" s="220"/>
      <c r="S1079" s="220" t="s">
        <v>246</v>
      </c>
      <c r="T1079" s="225">
        <v>1</v>
      </c>
      <c r="U1079" s="10"/>
      <c r="V1079" s="10"/>
      <c r="W1079" s="10"/>
      <c r="X1079" s="112"/>
    </row>
    <row r="1080" spans="1:27" outlineLevel="5" x14ac:dyDescent="0.2">
      <c r="A1080" s="226" t="s">
        <v>37</v>
      </c>
      <c r="B1080" s="227"/>
      <c r="C1080" s="227"/>
      <c r="D1080" s="228"/>
      <c r="E1080" s="232" t="s">
        <v>0</v>
      </c>
      <c r="F1080" s="253" t="s">
        <v>978</v>
      </c>
      <c r="G1080" s="253"/>
      <c r="H1080" s="254"/>
      <c r="I1080" s="255"/>
      <c r="J1080" s="256"/>
      <c r="K1080" s="230"/>
      <c r="L1080" s="230"/>
      <c r="M1080" s="230"/>
      <c r="N1080" s="230"/>
      <c r="O1080" s="231"/>
      <c r="P1080" s="231"/>
      <c r="Q1080" s="231"/>
      <c r="R1080" s="228"/>
      <c r="S1080" s="228"/>
      <c r="T1080" s="227"/>
      <c r="U1080" s="7"/>
      <c r="V1080" s="10"/>
      <c r="W1080" s="10"/>
      <c r="X1080" s="229" t="str">
        <f>F1080</f>
        <v>Příprava podkladu armatur a kovových potrubí před provedením nátěru potrubí přes DN 50 do DN 100 mm odmaštěním, odmašťovačem vodou ředitelným</v>
      </c>
      <c r="Y1080" s="8"/>
      <c r="AA1080" s="11"/>
    </row>
    <row r="1081" spans="1:27" ht="7.5" customHeight="1" outlineLevel="5" x14ac:dyDescent="0.2">
      <c r="A1081" s="13"/>
      <c r="B1081" s="123"/>
      <c r="C1081" s="123"/>
      <c r="D1081" s="112"/>
      <c r="E1081" s="112"/>
      <c r="F1081" s="113"/>
      <c r="G1081" s="112"/>
      <c r="H1081" s="118"/>
      <c r="I1081" s="180"/>
      <c r="J1081" s="116"/>
      <c r="K1081" s="118"/>
      <c r="L1081" s="118"/>
      <c r="M1081" s="118"/>
      <c r="N1081" s="118"/>
      <c r="O1081" s="116"/>
      <c r="P1081" s="116"/>
      <c r="Q1081" s="116"/>
      <c r="R1081" s="112"/>
      <c r="S1081" s="112"/>
      <c r="T1081" s="123"/>
      <c r="U1081" s="10"/>
      <c r="X1081" s="112"/>
    </row>
    <row r="1082" spans="1:27" outlineLevel="4" x14ac:dyDescent="0.2">
      <c r="A1082" s="2" t="s">
        <v>41</v>
      </c>
      <c r="B1082" s="217"/>
      <c r="C1082" s="218">
        <v>261</v>
      </c>
      <c r="D1082" s="219" t="s">
        <v>242</v>
      </c>
      <c r="E1082" s="220" t="s">
        <v>979</v>
      </c>
      <c r="F1082" s="221" t="s">
        <v>980</v>
      </c>
      <c r="G1082" s="219" t="s">
        <v>298</v>
      </c>
      <c r="H1082" s="222">
        <v>1.5</v>
      </c>
      <c r="I1082" s="223"/>
      <c r="J1082" s="224">
        <f>H1082*I1082</f>
        <v>0</v>
      </c>
      <c r="K1082" s="222">
        <v>5.0000000000000002E-5</v>
      </c>
      <c r="L1082" s="222">
        <f>H1082*K1082</f>
        <v>7.5000000000000007E-5</v>
      </c>
      <c r="M1082" s="222"/>
      <c r="N1082" s="222">
        <f>H1082*M1082</f>
        <v>0</v>
      </c>
      <c r="O1082" s="224">
        <v>21</v>
      </c>
      <c r="P1082" s="224">
        <f>J1082*(O1082/100)</f>
        <v>0</v>
      </c>
      <c r="Q1082" s="224">
        <f>J1082+P1082</f>
        <v>0</v>
      </c>
      <c r="R1082" s="220"/>
      <c r="S1082" s="220" t="s">
        <v>246</v>
      </c>
      <c r="T1082" s="225">
        <v>1</v>
      </c>
      <c r="U1082" s="10"/>
      <c r="V1082" s="10"/>
      <c r="W1082" s="10"/>
      <c r="X1082" s="112"/>
    </row>
    <row r="1083" spans="1:27" outlineLevel="5" x14ac:dyDescent="0.2">
      <c r="A1083" s="226" t="s">
        <v>37</v>
      </c>
      <c r="B1083" s="227"/>
      <c r="C1083" s="227"/>
      <c r="D1083" s="228"/>
      <c r="E1083" s="232" t="s">
        <v>0</v>
      </c>
      <c r="F1083" s="253" t="s">
        <v>981</v>
      </c>
      <c r="G1083" s="253"/>
      <c r="H1083" s="254"/>
      <c r="I1083" s="255"/>
      <c r="J1083" s="256"/>
      <c r="K1083" s="230"/>
      <c r="L1083" s="230"/>
      <c r="M1083" s="230"/>
      <c r="N1083" s="230"/>
      <c r="O1083" s="231"/>
      <c r="P1083" s="231"/>
      <c r="Q1083" s="231"/>
      <c r="R1083" s="228"/>
      <c r="S1083" s="228"/>
      <c r="T1083" s="227"/>
      <c r="U1083" s="7"/>
      <c r="V1083" s="10"/>
      <c r="W1083" s="10"/>
      <c r="X1083" s="229" t="str">
        <f>F1083</f>
        <v>Základní antikorozní nátěr armatur a kovových potrubí jednonásobný potrubí přes DN 50 do DN 100 mm syntetický standardní</v>
      </c>
      <c r="Y1083" s="8"/>
      <c r="AA1083" s="11"/>
    </row>
    <row r="1084" spans="1:27" ht="7.5" customHeight="1" outlineLevel="5" x14ac:dyDescent="0.2">
      <c r="A1084" s="13"/>
      <c r="B1084" s="123"/>
      <c r="C1084" s="123"/>
      <c r="D1084" s="112"/>
      <c r="E1084" s="112"/>
      <c r="F1084" s="113"/>
      <c r="G1084" s="112"/>
      <c r="H1084" s="118"/>
      <c r="I1084" s="180"/>
      <c r="J1084" s="116"/>
      <c r="K1084" s="118"/>
      <c r="L1084" s="118"/>
      <c r="M1084" s="118"/>
      <c r="N1084" s="118"/>
      <c r="O1084" s="116"/>
      <c r="P1084" s="116"/>
      <c r="Q1084" s="116"/>
      <c r="R1084" s="112"/>
      <c r="S1084" s="112"/>
      <c r="T1084" s="123"/>
      <c r="U1084" s="10"/>
      <c r="X1084" s="112"/>
    </row>
    <row r="1085" spans="1:27" outlineLevel="4" x14ac:dyDescent="0.2">
      <c r="A1085" s="2" t="s">
        <v>41</v>
      </c>
      <c r="B1085" s="217"/>
      <c r="C1085" s="218">
        <v>262</v>
      </c>
      <c r="D1085" s="219" t="s">
        <v>242</v>
      </c>
      <c r="E1085" s="220" t="s">
        <v>982</v>
      </c>
      <c r="F1085" s="221" t="s">
        <v>983</v>
      </c>
      <c r="G1085" s="219" t="s">
        <v>298</v>
      </c>
      <c r="H1085" s="222">
        <v>1.5</v>
      </c>
      <c r="I1085" s="223"/>
      <c r="J1085" s="224">
        <f>H1085*I1085</f>
        <v>0</v>
      </c>
      <c r="K1085" s="222">
        <v>4.0000000000000003E-5</v>
      </c>
      <c r="L1085" s="222">
        <f>H1085*K1085</f>
        <v>6.0000000000000008E-5</v>
      </c>
      <c r="M1085" s="222"/>
      <c r="N1085" s="222">
        <f>H1085*M1085</f>
        <v>0</v>
      </c>
      <c r="O1085" s="224">
        <v>21</v>
      </c>
      <c r="P1085" s="224">
        <f>J1085*(O1085/100)</f>
        <v>0</v>
      </c>
      <c r="Q1085" s="224">
        <f>J1085+P1085</f>
        <v>0</v>
      </c>
      <c r="R1085" s="220"/>
      <c r="S1085" s="220" t="s">
        <v>246</v>
      </c>
      <c r="T1085" s="225">
        <v>1</v>
      </c>
      <c r="U1085" s="10"/>
      <c r="V1085" s="10"/>
      <c r="W1085" s="10"/>
      <c r="X1085" s="112"/>
    </row>
    <row r="1086" spans="1:27" outlineLevel="5" x14ac:dyDescent="0.2">
      <c r="A1086" s="226" t="s">
        <v>37</v>
      </c>
      <c r="B1086" s="227"/>
      <c r="C1086" s="227"/>
      <c r="D1086" s="228"/>
      <c r="E1086" s="232" t="s">
        <v>0</v>
      </c>
      <c r="F1086" s="253" t="s">
        <v>984</v>
      </c>
      <c r="G1086" s="253"/>
      <c r="H1086" s="254"/>
      <c r="I1086" s="255"/>
      <c r="J1086" s="256"/>
      <c r="K1086" s="230"/>
      <c r="L1086" s="230"/>
      <c r="M1086" s="230"/>
      <c r="N1086" s="230"/>
      <c r="O1086" s="231"/>
      <c r="P1086" s="231"/>
      <c r="Q1086" s="231"/>
      <c r="R1086" s="228"/>
      <c r="S1086" s="228"/>
      <c r="T1086" s="227"/>
      <c r="U1086" s="7"/>
      <c r="V1086" s="10"/>
      <c r="W1086" s="10"/>
      <c r="X1086" s="229" t="str">
        <f>F1086</f>
        <v>Krycí nátěr (email) armatur a kovových potrubí potrubí přes DN 50 do DN 100 mm jednonásobný syntetický standardní</v>
      </c>
      <c r="Y1086" s="8"/>
      <c r="AA1086" s="11"/>
    </row>
    <row r="1087" spans="1:27" ht="7.5" customHeight="1" outlineLevel="5" x14ac:dyDescent="0.2">
      <c r="A1087" s="13"/>
      <c r="B1087" s="123"/>
      <c r="C1087" s="123"/>
      <c r="D1087" s="112"/>
      <c r="E1087" s="112"/>
      <c r="F1087" s="113"/>
      <c r="G1087" s="112"/>
      <c r="H1087" s="118"/>
      <c r="I1087" s="180"/>
      <c r="J1087" s="116"/>
      <c r="K1087" s="118"/>
      <c r="L1087" s="118"/>
      <c r="M1087" s="118"/>
      <c r="N1087" s="118"/>
      <c r="O1087" s="116"/>
      <c r="P1087" s="116"/>
      <c r="Q1087" s="116"/>
      <c r="R1087" s="112"/>
      <c r="S1087" s="112"/>
      <c r="T1087" s="123"/>
      <c r="U1087" s="10"/>
      <c r="X1087" s="112"/>
    </row>
    <row r="1088" spans="1:27" outlineLevel="4" x14ac:dyDescent="0.2">
      <c r="B1088" s="7"/>
      <c r="C1088" s="7"/>
      <c r="D1088" s="7"/>
      <c r="E1088" s="7"/>
      <c r="F1088" s="7"/>
      <c r="G1088" s="7"/>
      <c r="H1088" s="7"/>
      <c r="I1088" s="10"/>
      <c r="J1088" s="10"/>
      <c r="K1088" s="7"/>
      <c r="L1088" s="7"/>
      <c r="M1088" s="7"/>
      <c r="N1088" s="7"/>
      <c r="O1088" s="7"/>
      <c r="P1088" s="10"/>
      <c r="Q1088" s="10"/>
      <c r="R1088" s="10"/>
      <c r="S1088" s="7"/>
      <c r="T1088" s="7"/>
      <c r="X1088" s="7"/>
    </row>
    <row r="1089" spans="1:27" ht="13.5" outlineLevel="3" x14ac:dyDescent="0.25">
      <c r="A1089" s="168" t="s">
        <v>225</v>
      </c>
      <c r="B1089" s="172">
        <v>4</v>
      </c>
      <c r="C1089" s="211"/>
      <c r="D1089" s="212" t="s">
        <v>241</v>
      </c>
      <c r="E1089" s="212"/>
      <c r="F1089" s="213" t="s">
        <v>204</v>
      </c>
      <c r="G1089" s="212"/>
      <c r="H1089" s="214"/>
      <c r="I1089" s="215"/>
      <c r="J1089" s="170">
        <f>SUBTOTAL(9,J1090:J1093)</f>
        <v>0</v>
      </c>
      <c r="K1089" s="214"/>
      <c r="L1089" s="171">
        <f>SUBTOTAL(9,L1090:L1093)</f>
        <v>0</v>
      </c>
      <c r="M1089" s="214"/>
      <c r="N1089" s="171">
        <f>SUBTOTAL(9,N1090:N1093)</f>
        <v>0</v>
      </c>
      <c r="O1089" s="216"/>
      <c r="P1089" s="170">
        <f>SUBTOTAL(9,P1090:P1093)</f>
        <v>0</v>
      </c>
      <c r="Q1089" s="170">
        <f>SUBTOTAL(9,Q1090:Q1093)</f>
        <v>0</v>
      </c>
      <c r="R1089" s="212"/>
      <c r="S1089" s="212"/>
      <c r="T1089" s="172">
        <f>SUBTOTAL(9,T1090:T1093)</f>
        <v>1</v>
      </c>
      <c r="U1089" s="7"/>
      <c r="V1089" s="10"/>
      <c r="W1089" s="10"/>
      <c r="X1089" s="112"/>
    </row>
    <row r="1090" spans="1:27" ht="36" outlineLevel="4" x14ac:dyDescent="0.2">
      <c r="A1090" s="2" t="s">
        <v>41</v>
      </c>
      <c r="B1090" s="217"/>
      <c r="C1090" s="218">
        <v>263</v>
      </c>
      <c r="D1090" s="219" t="s">
        <v>585</v>
      </c>
      <c r="E1090" s="220" t="s">
        <v>985</v>
      </c>
      <c r="F1090" s="221" t="s">
        <v>986</v>
      </c>
      <c r="G1090" s="219" t="s">
        <v>668</v>
      </c>
      <c r="H1090" s="222">
        <v>48</v>
      </c>
      <c r="I1090" s="223"/>
      <c r="J1090" s="224">
        <f>H1090*I1090</f>
        <v>0</v>
      </c>
      <c r="K1090" s="222"/>
      <c r="L1090" s="222">
        <f>H1090*K1090</f>
        <v>0</v>
      </c>
      <c r="M1090" s="222"/>
      <c r="N1090" s="222">
        <f>H1090*M1090</f>
        <v>0</v>
      </c>
      <c r="O1090" s="224">
        <v>21</v>
      </c>
      <c r="P1090" s="224">
        <f>J1090*(O1090/100)</f>
        <v>0</v>
      </c>
      <c r="Q1090" s="224">
        <f>J1090+P1090</f>
        <v>0</v>
      </c>
      <c r="R1090" s="220"/>
      <c r="S1090" s="220" t="s">
        <v>356</v>
      </c>
      <c r="T1090" s="225">
        <v>1</v>
      </c>
      <c r="U1090" s="10"/>
      <c r="V1090" s="10"/>
      <c r="W1090" s="10"/>
      <c r="X1090" s="112"/>
    </row>
    <row r="1091" spans="1:27" outlineLevel="5" x14ac:dyDescent="0.2">
      <c r="A1091" s="226" t="s">
        <v>37</v>
      </c>
      <c r="B1091" s="227"/>
      <c r="C1091" s="227"/>
      <c r="D1091" s="228"/>
      <c r="E1091" s="232" t="s">
        <v>0</v>
      </c>
      <c r="F1091" s="253" t="s">
        <v>67</v>
      </c>
      <c r="G1091" s="253"/>
      <c r="H1091" s="254"/>
      <c r="I1091" s="255"/>
      <c r="J1091" s="256"/>
      <c r="K1091" s="230"/>
      <c r="L1091" s="230"/>
      <c r="M1091" s="230"/>
      <c r="N1091" s="230"/>
      <c r="O1091" s="231"/>
      <c r="P1091" s="231"/>
      <c r="Q1091" s="231"/>
      <c r="R1091" s="228"/>
      <c r="S1091" s="228"/>
      <c r="T1091" s="227"/>
      <c r="U1091" s="7"/>
      <c r="V1091" s="10"/>
      <c r="W1091" s="10"/>
      <c r="X1091" s="229" t="str">
        <f>F1091</f>
        <v>---</v>
      </c>
      <c r="Y1091" s="8"/>
      <c r="AA1091" s="11"/>
    </row>
    <row r="1092" spans="1:27" ht="7.5" customHeight="1" outlineLevel="5" x14ac:dyDescent="0.2">
      <c r="A1092" s="13"/>
      <c r="B1092" s="123"/>
      <c r="C1092" s="123"/>
      <c r="D1092" s="112"/>
      <c r="E1092" s="112"/>
      <c r="F1092" s="113"/>
      <c r="G1092" s="112"/>
      <c r="H1092" s="118"/>
      <c r="I1092" s="180"/>
      <c r="J1092" s="116"/>
      <c r="K1092" s="118"/>
      <c r="L1092" s="118"/>
      <c r="M1092" s="118"/>
      <c r="N1092" s="118"/>
      <c r="O1092" s="116"/>
      <c r="P1092" s="116"/>
      <c r="Q1092" s="116"/>
      <c r="R1092" s="112"/>
      <c r="S1092" s="112"/>
      <c r="T1092" s="123"/>
      <c r="U1092" s="10"/>
      <c r="X1092" s="112"/>
    </row>
    <row r="1093" spans="1:27" outlineLevel="4" x14ac:dyDescent="0.2">
      <c r="B1093" s="7"/>
      <c r="C1093" s="7"/>
      <c r="D1093" s="7"/>
      <c r="E1093" s="7"/>
      <c r="F1093" s="7"/>
      <c r="G1093" s="7"/>
      <c r="H1093" s="7"/>
      <c r="I1093" s="10"/>
      <c r="J1093" s="10"/>
      <c r="K1093" s="7"/>
      <c r="L1093" s="7"/>
      <c r="M1093" s="7"/>
      <c r="N1093" s="7"/>
      <c r="O1093" s="7"/>
      <c r="P1093" s="10"/>
      <c r="Q1093" s="10"/>
      <c r="R1093" s="10"/>
      <c r="S1093" s="7"/>
      <c r="T1093" s="7"/>
      <c r="X1093" s="7"/>
    </row>
    <row r="1094" spans="1:27" ht="13.5" outlineLevel="2" x14ac:dyDescent="0.25">
      <c r="A1094" s="163" t="s">
        <v>226</v>
      </c>
      <c r="B1094" s="167">
        <v>3</v>
      </c>
      <c r="C1094" s="205"/>
      <c r="D1094" s="206" t="s">
        <v>240</v>
      </c>
      <c r="E1094" s="206"/>
      <c r="F1094" s="207" t="s">
        <v>227</v>
      </c>
      <c r="G1094" s="206"/>
      <c r="H1094" s="208"/>
      <c r="I1094" s="209"/>
      <c r="J1094" s="165">
        <f>SUBTOTAL(9,J1095:J1385)</f>
        <v>0</v>
      </c>
      <c r="K1094" s="208"/>
      <c r="L1094" s="166">
        <f>SUBTOTAL(9,L1095:L1385)</f>
        <v>0.46909800000000007</v>
      </c>
      <c r="M1094" s="208"/>
      <c r="N1094" s="166">
        <f>SUBTOTAL(9,N1095:N1385)</f>
        <v>0</v>
      </c>
      <c r="O1094" s="210"/>
      <c r="P1094" s="165">
        <f>SUBTOTAL(9,P1095:P1385)</f>
        <v>0</v>
      </c>
      <c r="Q1094" s="165">
        <f>SUBTOTAL(9,Q1095:Q1385)</f>
        <v>0</v>
      </c>
      <c r="R1094" s="206"/>
      <c r="S1094" s="206"/>
      <c r="T1094" s="167">
        <f>SUBTOTAL(9,T1095:T1385)</f>
        <v>93</v>
      </c>
      <c r="U1094" s="7"/>
      <c r="V1094" s="10"/>
      <c r="W1094" s="10"/>
      <c r="X1094" s="112"/>
    </row>
    <row r="1095" spans="1:27" ht="13.5" outlineLevel="3" x14ac:dyDescent="0.25">
      <c r="A1095" s="168" t="s">
        <v>228</v>
      </c>
      <c r="B1095" s="172">
        <v>4</v>
      </c>
      <c r="C1095" s="211"/>
      <c r="D1095" s="212" t="s">
        <v>241</v>
      </c>
      <c r="E1095" s="212"/>
      <c r="F1095" s="213" t="s">
        <v>229</v>
      </c>
      <c r="G1095" s="212"/>
      <c r="H1095" s="214"/>
      <c r="I1095" s="215"/>
      <c r="J1095" s="170">
        <f>SUBTOTAL(9,J1096:J1111)</f>
        <v>0</v>
      </c>
      <c r="K1095" s="214"/>
      <c r="L1095" s="171">
        <f>SUBTOTAL(9,L1096:L1111)</f>
        <v>3.9999999999999992E-3</v>
      </c>
      <c r="M1095" s="214"/>
      <c r="N1095" s="171">
        <f>SUBTOTAL(9,N1096:N1111)</f>
        <v>0</v>
      </c>
      <c r="O1095" s="216"/>
      <c r="P1095" s="170">
        <f>SUBTOTAL(9,P1096:P1111)</f>
        <v>0</v>
      </c>
      <c r="Q1095" s="170">
        <f>SUBTOTAL(9,Q1096:Q1111)</f>
        <v>0</v>
      </c>
      <c r="R1095" s="212"/>
      <c r="S1095" s="212"/>
      <c r="T1095" s="172">
        <f>SUBTOTAL(9,T1096:T1111)</f>
        <v>5</v>
      </c>
      <c r="U1095" s="7"/>
      <c r="V1095" s="10"/>
      <c r="W1095" s="10"/>
      <c r="X1095" s="112"/>
    </row>
    <row r="1096" spans="1:27" ht="24" outlineLevel="4" x14ac:dyDescent="0.2">
      <c r="A1096" s="2" t="s">
        <v>41</v>
      </c>
      <c r="B1096" s="217"/>
      <c r="C1096" s="218">
        <v>264</v>
      </c>
      <c r="D1096" s="219" t="s">
        <v>242</v>
      </c>
      <c r="E1096" s="220" t="s">
        <v>987</v>
      </c>
      <c r="F1096" s="221" t="s">
        <v>988</v>
      </c>
      <c r="G1096" s="219" t="s">
        <v>298</v>
      </c>
      <c r="H1096" s="222">
        <v>25</v>
      </c>
      <c r="I1096" s="223"/>
      <c r="J1096" s="224">
        <f>H1096*I1096</f>
        <v>0</v>
      </c>
      <c r="K1096" s="222"/>
      <c r="L1096" s="222">
        <f>H1096*K1096</f>
        <v>0</v>
      </c>
      <c r="M1096" s="222"/>
      <c r="N1096" s="222">
        <f>H1096*M1096</f>
        <v>0</v>
      </c>
      <c r="O1096" s="224">
        <v>21</v>
      </c>
      <c r="P1096" s="224">
        <f>J1096*(O1096/100)</f>
        <v>0</v>
      </c>
      <c r="Q1096" s="224">
        <f>J1096+P1096</f>
        <v>0</v>
      </c>
      <c r="R1096" s="220"/>
      <c r="S1096" s="220" t="s">
        <v>246</v>
      </c>
      <c r="T1096" s="225">
        <v>1</v>
      </c>
      <c r="U1096" s="10"/>
      <c r="V1096" s="10"/>
      <c r="W1096" s="10"/>
      <c r="X1096" s="112"/>
    </row>
    <row r="1097" spans="1:27" ht="22.5" outlineLevel="5" x14ac:dyDescent="0.2">
      <c r="A1097" s="226" t="s">
        <v>37</v>
      </c>
      <c r="B1097" s="227"/>
      <c r="C1097" s="227"/>
      <c r="D1097" s="228"/>
      <c r="E1097" s="232" t="s">
        <v>0</v>
      </c>
      <c r="F1097" s="253" t="s">
        <v>989</v>
      </c>
      <c r="G1097" s="253"/>
      <c r="H1097" s="254"/>
      <c r="I1097" s="255"/>
      <c r="J1097" s="256"/>
      <c r="K1097" s="230"/>
      <c r="L1097" s="230"/>
      <c r="M1097" s="230"/>
      <c r="N1097" s="230"/>
      <c r="O1097" s="231"/>
      <c r="P1097" s="231"/>
      <c r="Q1097" s="231"/>
      <c r="R1097" s="228"/>
      <c r="S1097" s="228"/>
      <c r="T1097" s="227"/>
      <c r="U1097" s="7"/>
      <c r="V1097" s="10"/>
      <c r="W1097" s="10"/>
      <c r="X1097" s="229" t="str">
        <f>F1097</f>
        <v>Montáž izolace tepelné potrubí a ohybů tvarovkami nebo deskami potrubními pouzdry bez povrchové úpravy (izolační materiál ve specifikaci) staženými pozinkovaným drátem potrubí jednovrstvá D do 100 mm</v>
      </c>
      <c r="Y1097" s="8"/>
      <c r="AA1097" s="11"/>
    </row>
    <row r="1098" spans="1:27" ht="7.5" customHeight="1" outlineLevel="5" x14ac:dyDescent="0.2">
      <c r="A1098" s="13"/>
      <c r="B1098" s="123"/>
      <c r="C1098" s="123"/>
      <c r="D1098" s="112"/>
      <c r="E1098" s="112"/>
      <c r="F1098" s="113"/>
      <c r="G1098" s="112"/>
      <c r="H1098" s="118"/>
      <c r="I1098" s="180"/>
      <c r="J1098" s="116"/>
      <c r="K1098" s="118"/>
      <c r="L1098" s="118"/>
      <c r="M1098" s="118"/>
      <c r="N1098" s="118"/>
      <c r="O1098" s="116"/>
      <c r="P1098" s="116"/>
      <c r="Q1098" s="116"/>
      <c r="R1098" s="112"/>
      <c r="S1098" s="112"/>
      <c r="T1098" s="123"/>
      <c r="U1098" s="10"/>
      <c r="X1098" s="112"/>
    </row>
    <row r="1099" spans="1:27" outlineLevel="4" x14ac:dyDescent="0.2">
      <c r="A1099" s="2" t="s">
        <v>41</v>
      </c>
      <c r="B1099" s="217"/>
      <c r="C1099" s="218">
        <v>265</v>
      </c>
      <c r="D1099" s="219" t="s">
        <v>282</v>
      </c>
      <c r="E1099" s="220" t="s">
        <v>990</v>
      </c>
      <c r="F1099" s="221" t="s">
        <v>991</v>
      </c>
      <c r="G1099" s="219" t="s">
        <v>298</v>
      </c>
      <c r="H1099" s="222">
        <v>20</v>
      </c>
      <c r="I1099" s="223"/>
      <c r="J1099" s="224">
        <f>H1099*I1099</f>
        <v>0</v>
      </c>
      <c r="K1099" s="222">
        <v>1.3999999999999999E-4</v>
      </c>
      <c r="L1099" s="222">
        <f>H1099*K1099</f>
        <v>2.7999999999999995E-3</v>
      </c>
      <c r="M1099" s="222"/>
      <c r="N1099" s="222">
        <f>H1099*M1099</f>
        <v>0</v>
      </c>
      <c r="O1099" s="224">
        <v>21</v>
      </c>
      <c r="P1099" s="224">
        <f>J1099*(O1099/100)</f>
        <v>0</v>
      </c>
      <c r="Q1099" s="224">
        <f>J1099+P1099</f>
        <v>0</v>
      </c>
      <c r="R1099" s="220"/>
      <c r="S1099" s="220" t="s">
        <v>246</v>
      </c>
      <c r="T1099" s="225">
        <v>1</v>
      </c>
      <c r="U1099" s="10"/>
      <c r="V1099" s="10"/>
      <c r="W1099" s="10"/>
      <c r="X1099" s="112"/>
    </row>
    <row r="1100" spans="1:27" outlineLevel="5" x14ac:dyDescent="0.2">
      <c r="A1100" s="226" t="s">
        <v>37</v>
      </c>
      <c r="B1100" s="227"/>
      <c r="C1100" s="227"/>
      <c r="D1100" s="228"/>
      <c r="E1100" s="232" t="s">
        <v>0</v>
      </c>
      <c r="F1100" s="253" t="s">
        <v>67</v>
      </c>
      <c r="G1100" s="253"/>
      <c r="H1100" s="254"/>
      <c r="I1100" s="255"/>
      <c r="J1100" s="256"/>
      <c r="K1100" s="230"/>
      <c r="L1100" s="230"/>
      <c r="M1100" s="230"/>
      <c r="N1100" s="230"/>
      <c r="O1100" s="231"/>
      <c r="P1100" s="231"/>
      <c r="Q1100" s="231"/>
      <c r="R1100" s="228"/>
      <c r="S1100" s="228"/>
      <c r="T1100" s="227"/>
      <c r="U1100" s="7"/>
      <c r="V1100" s="10"/>
      <c r="W1100" s="10"/>
      <c r="X1100" s="229" t="str">
        <f>F1100</f>
        <v>---</v>
      </c>
      <c r="Y1100" s="8"/>
      <c r="AA1100" s="11"/>
    </row>
    <row r="1101" spans="1:27" ht="7.5" customHeight="1" outlineLevel="5" x14ac:dyDescent="0.2">
      <c r="A1101" s="13"/>
      <c r="B1101" s="123"/>
      <c r="C1101" s="123"/>
      <c r="D1101" s="112"/>
      <c r="E1101" s="112"/>
      <c r="F1101" s="113"/>
      <c r="G1101" s="112"/>
      <c r="H1101" s="118"/>
      <c r="I1101" s="180"/>
      <c r="J1101" s="116"/>
      <c r="K1101" s="118"/>
      <c r="L1101" s="118"/>
      <c r="M1101" s="118"/>
      <c r="N1101" s="118"/>
      <c r="O1101" s="116"/>
      <c r="P1101" s="116"/>
      <c r="Q1101" s="116"/>
      <c r="R1101" s="112"/>
      <c r="S1101" s="112"/>
      <c r="T1101" s="123"/>
      <c r="U1101" s="10"/>
      <c r="X1101" s="112"/>
    </row>
    <row r="1102" spans="1:27" outlineLevel="4" x14ac:dyDescent="0.2">
      <c r="A1102" s="2" t="s">
        <v>41</v>
      </c>
      <c r="B1102" s="217"/>
      <c r="C1102" s="218">
        <v>266</v>
      </c>
      <c r="D1102" s="219" t="s">
        <v>282</v>
      </c>
      <c r="E1102" s="220" t="s">
        <v>992</v>
      </c>
      <c r="F1102" s="221" t="s">
        <v>993</v>
      </c>
      <c r="G1102" s="219" t="s">
        <v>298</v>
      </c>
      <c r="H1102" s="222">
        <v>5</v>
      </c>
      <c r="I1102" s="223"/>
      <c r="J1102" s="224">
        <f>H1102*I1102</f>
        <v>0</v>
      </c>
      <c r="K1102" s="222">
        <v>1.6000000000000001E-4</v>
      </c>
      <c r="L1102" s="222">
        <f>H1102*K1102</f>
        <v>8.0000000000000004E-4</v>
      </c>
      <c r="M1102" s="222"/>
      <c r="N1102" s="222">
        <f>H1102*M1102</f>
        <v>0</v>
      </c>
      <c r="O1102" s="224">
        <v>21</v>
      </c>
      <c r="P1102" s="224">
        <f>J1102*(O1102/100)</f>
        <v>0</v>
      </c>
      <c r="Q1102" s="224">
        <f>J1102+P1102</f>
        <v>0</v>
      </c>
      <c r="R1102" s="220"/>
      <c r="S1102" s="220" t="s">
        <v>246</v>
      </c>
      <c r="T1102" s="225">
        <v>1</v>
      </c>
      <c r="U1102" s="10"/>
      <c r="V1102" s="10"/>
      <c r="W1102" s="10"/>
      <c r="X1102" s="112"/>
    </row>
    <row r="1103" spans="1:27" outlineLevel="5" x14ac:dyDescent="0.2">
      <c r="A1103" s="226" t="s">
        <v>37</v>
      </c>
      <c r="B1103" s="227"/>
      <c r="C1103" s="227"/>
      <c r="D1103" s="228"/>
      <c r="E1103" s="232" t="s">
        <v>0</v>
      </c>
      <c r="F1103" s="253" t="s">
        <v>67</v>
      </c>
      <c r="G1103" s="253"/>
      <c r="H1103" s="254"/>
      <c r="I1103" s="255"/>
      <c r="J1103" s="256"/>
      <c r="K1103" s="230"/>
      <c r="L1103" s="230"/>
      <c r="M1103" s="230"/>
      <c r="N1103" s="230"/>
      <c r="O1103" s="231"/>
      <c r="P1103" s="231"/>
      <c r="Q1103" s="231"/>
      <c r="R1103" s="228"/>
      <c r="S1103" s="228"/>
      <c r="T1103" s="227"/>
      <c r="U1103" s="7"/>
      <c r="V1103" s="10"/>
      <c r="W1103" s="10"/>
      <c r="X1103" s="229" t="str">
        <f>F1103</f>
        <v>---</v>
      </c>
      <c r="Y1103" s="8"/>
      <c r="AA1103" s="11"/>
    </row>
    <row r="1104" spans="1:27" ht="7.5" customHeight="1" outlineLevel="5" x14ac:dyDescent="0.2">
      <c r="A1104" s="13"/>
      <c r="B1104" s="123"/>
      <c r="C1104" s="123"/>
      <c r="D1104" s="112"/>
      <c r="E1104" s="112"/>
      <c r="F1104" s="113"/>
      <c r="G1104" s="112"/>
      <c r="H1104" s="118"/>
      <c r="I1104" s="180"/>
      <c r="J1104" s="116"/>
      <c r="K1104" s="118"/>
      <c r="L1104" s="118"/>
      <c r="M1104" s="118"/>
      <c r="N1104" s="118"/>
      <c r="O1104" s="116"/>
      <c r="P1104" s="116"/>
      <c r="Q1104" s="116"/>
      <c r="R1104" s="112"/>
      <c r="S1104" s="112"/>
      <c r="T1104" s="123"/>
      <c r="U1104" s="10"/>
      <c r="X1104" s="112"/>
    </row>
    <row r="1105" spans="1:27" ht="24" outlineLevel="4" x14ac:dyDescent="0.2">
      <c r="A1105" s="2" t="s">
        <v>41</v>
      </c>
      <c r="B1105" s="217"/>
      <c r="C1105" s="218">
        <v>267</v>
      </c>
      <c r="D1105" s="219" t="s">
        <v>242</v>
      </c>
      <c r="E1105" s="220" t="s">
        <v>994</v>
      </c>
      <c r="F1105" s="221" t="s">
        <v>995</v>
      </c>
      <c r="G1105" s="219" t="s">
        <v>298</v>
      </c>
      <c r="H1105" s="222">
        <v>40</v>
      </c>
      <c r="I1105" s="223"/>
      <c r="J1105" s="224">
        <f>H1105*I1105</f>
        <v>0</v>
      </c>
      <c r="K1105" s="222">
        <v>1.0000000000000001E-5</v>
      </c>
      <c r="L1105" s="222">
        <f>H1105*K1105</f>
        <v>4.0000000000000002E-4</v>
      </c>
      <c r="M1105" s="222"/>
      <c r="N1105" s="222">
        <f>H1105*M1105</f>
        <v>0</v>
      </c>
      <c r="O1105" s="224">
        <v>21</v>
      </c>
      <c r="P1105" s="224">
        <f>J1105*(O1105/100)</f>
        <v>0</v>
      </c>
      <c r="Q1105" s="224">
        <f>J1105+P1105</f>
        <v>0</v>
      </c>
      <c r="R1105" s="220"/>
      <c r="S1105" s="220" t="s">
        <v>246</v>
      </c>
      <c r="T1105" s="225">
        <v>1</v>
      </c>
      <c r="U1105" s="10"/>
      <c r="V1105" s="10"/>
      <c r="W1105" s="10"/>
      <c r="X1105" s="112"/>
    </row>
    <row r="1106" spans="1:27" ht="22.5" outlineLevel="5" x14ac:dyDescent="0.2">
      <c r="A1106" s="226" t="s">
        <v>37</v>
      </c>
      <c r="B1106" s="227"/>
      <c r="C1106" s="227"/>
      <c r="D1106" s="228"/>
      <c r="E1106" s="232" t="s">
        <v>0</v>
      </c>
      <c r="F1106" s="253" t="s">
        <v>996</v>
      </c>
      <c r="G1106" s="253"/>
      <c r="H1106" s="254"/>
      <c r="I1106" s="255"/>
      <c r="J1106" s="256"/>
      <c r="K1106" s="230"/>
      <c r="L1106" s="230"/>
      <c r="M1106" s="230"/>
      <c r="N1106" s="230"/>
      <c r="O1106" s="231"/>
      <c r="P1106" s="231"/>
      <c r="Q1106" s="231"/>
      <c r="R1106" s="228"/>
      <c r="S1106" s="228"/>
      <c r="T1106" s="227"/>
      <c r="U1106" s="7"/>
      <c r="V1106" s="10"/>
      <c r="W1106" s="10"/>
      <c r="X1106" s="229" t="str">
        <f>F1106</f>
        <v>Montáž izolace tepelné potrubí a ohybů tvarovkami nebo deskami potrubními pouzdry bez povrchové úpravy (izolační materiál ve specifikaci) staženými pozinkovaným drátem potrubí jednovrstvá D přes 100 mm</v>
      </c>
      <c r="Y1106" s="8"/>
      <c r="AA1106" s="11"/>
    </row>
    <row r="1107" spans="1:27" ht="7.5" customHeight="1" outlineLevel="5" x14ac:dyDescent="0.2">
      <c r="A1107" s="13"/>
      <c r="B1107" s="123"/>
      <c r="C1107" s="123"/>
      <c r="D1107" s="112"/>
      <c r="E1107" s="112"/>
      <c r="F1107" s="113"/>
      <c r="G1107" s="112"/>
      <c r="H1107" s="118"/>
      <c r="I1107" s="180"/>
      <c r="J1107" s="116"/>
      <c r="K1107" s="118"/>
      <c r="L1107" s="118"/>
      <c r="M1107" s="118"/>
      <c r="N1107" s="118"/>
      <c r="O1107" s="116"/>
      <c r="P1107" s="116"/>
      <c r="Q1107" s="116"/>
      <c r="R1107" s="112"/>
      <c r="S1107" s="112"/>
      <c r="T1107" s="123"/>
      <c r="U1107" s="10"/>
      <c r="X1107" s="112"/>
    </row>
    <row r="1108" spans="1:27" outlineLevel="4" x14ac:dyDescent="0.2">
      <c r="A1108" s="2" t="s">
        <v>41</v>
      </c>
      <c r="B1108" s="217"/>
      <c r="C1108" s="218">
        <v>268</v>
      </c>
      <c r="D1108" s="219" t="s">
        <v>585</v>
      </c>
      <c r="E1108" s="220" t="s">
        <v>997</v>
      </c>
      <c r="F1108" s="221" t="s">
        <v>998</v>
      </c>
      <c r="G1108" s="219" t="s">
        <v>298</v>
      </c>
      <c r="H1108" s="222">
        <v>40</v>
      </c>
      <c r="I1108" s="223"/>
      <c r="J1108" s="224">
        <f>H1108*I1108</f>
        <v>0</v>
      </c>
      <c r="K1108" s="222"/>
      <c r="L1108" s="222">
        <f>H1108*K1108</f>
        <v>0</v>
      </c>
      <c r="M1108" s="222"/>
      <c r="N1108" s="222">
        <f>H1108*M1108</f>
        <v>0</v>
      </c>
      <c r="O1108" s="224">
        <v>21</v>
      </c>
      <c r="P1108" s="224">
        <f>J1108*(O1108/100)</f>
        <v>0</v>
      </c>
      <c r="Q1108" s="224">
        <f>J1108+P1108</f>
        <v>0</v>
      </c>
      <c r="R1108" s="220"/>
      <c r="S1108" s="220" t="s">
        <v>356</v>
      </c>
      <c r="T1108" s="225">
        <v>1</v>
      </c>
      <c r="U1108" s="10"/>
      <c r="V1108" s="10"/>
      <c r="W1108" s="10"/>
      <c r="X1108" s="112"/>
    </row>
    <row r="1109" spans="1:27" outlineLevel="5" x14ac:dyDescent="0.2">
      <c r="A1109" s="226" t="s">
        <v>37</v>
      </c>
      <c r="B1109" s="227"/>
      <c r="C1109" s="227"/>
      <c r="D1109" s="228"/>
      <c r="E1109" s="232" t="s">
        <v>0</v>
      </c>
      <c r="F1109" s="253" t="s">
        <v>67</v>
      </c>
      <c r="G1109" s="253"/>
      <c r="H1109" s="254"/>
      <c r="I1109" s="255"/>
      <c r="J1109" s="256"/>
      <c r="K1109" s="230"/>
      <c r="L1109" s="230"/>
      <c r="M1109" s="230"/>
      <c r="N1109" s="230"/>
      <c r="O1109" s="231"/>
      <c r="P1109" s="231"/>
      <c r="Q1109" s="231"/>
      <c r="R1109" s="228"/>
      <c r="S1109" s="228"/>
      <c r="T1109" s="227"/>
      <c r="U1109" s="7"/>
      <c r="V1109" s="10"/>
      <c r="W1109" s="10"/>
      <c r="X1109" s="229" t="str">
        <f>F1109</f>
        <v>---</v>
      </c>
      <c r="Y1109" s="8"/>
      <c r="AA1109" s="11"/>
    </row>
    <row r="1110" spans="1:27" ht="7.5" customHeight="1" outlineLevel="5" x14ac:dyDescent="0.2">
      <c r="A1110" s="13"/>
      <c r="B1110" s="123"/>
      <c r="C1110" s="123"/>
      <c r="D1110" s="112"/>
      <c r="E1110" s="112"/>
      <c r="F1110" s="113"/>
      <c r="G1110" s="112"/>
      <c r="H1110" s="118"/>
      <c r="I1110" s="180"/>
      <c r="J1110" s="116"/>
      <c r="K1110" s="118"/>
      <c r="L1110" s="118"/>
      <c r="M1110" s="118"/>
      <c r="N1110" s="118"/>
      <c r="O1110" s="116"/>
      <c r="P1110" s="116"/>
      <c r="Q1110" s="116"/>
      <c r="R1110" s="112"/>
      <c r="S1110" s="112"/>
      <c r="T1110" s="123"/>
      <c r="U1110" s="10"/>
      <c r="X1110" s="112"/>
    </row>
    <row r="1111" spans="1:27" outlineLevel="4" x14ac:dyDescent="0.2">
      <c r="B1111" s="7"/>
      <c r="C1111" s="7"/>
      <c r="D1111" s="7"/>
      <c r="E1111" s="7"/>
      <c r="F1111" s="7"/>
      <c r="G1111" s="7"/>
      <c r="H1111" s="7"/>
      <c r="I1111" s="10"/>
      <c r="J1111" s="10"/>
      <c r="K1111" s="7"/>
      <c r="L1111" s="7"/>
      <c r="M1111" s="7"/>
      <c r="N1111" s="7"/>
      <c r="O1111" s="7"/>
      <c r="P1111" s="10"/>
      <c r="Q1111" s="10"/>
      <c r="R1111" s="10"/>
      <c r="S1111" s="7"/>
      <c r="T1111" s="7"/>
      <c r="X1111" s="7"/>
    </row>
    <row r="1112" spans="1:27" ht="13.5" outlineLevel="3" x14ac:dyDescent="0.25">
      <c r="A1112" s="168" t="s">
        <v>230</v>
      </c>
      <c r="B1112" s="172">
        <v>4</v>
      </c>
      <c r="C1112" s="211"/>
      <c r="D1112" s="212" t="s">
        <v>241</v>
      </c>
      <c r="E1112" s="212"/>
      <c r="F1112" s="213" t="s">
        <v>231</v>
      </c>
      <c r="G1112" s="212"/>
      <c r="H1112" s="214"/>
      <c r="I1112" s="215"/>
      <c r="J1112" s="170">
        <f>SUBTOTAL(9,J1113:J1221)</f>
        <v>0</v>
      </c>
      <c r="K1112" s="214"/>
      <c r="L1112" s="171">
        <f>SUBTOTAL(9,L1113:L1221)</f>
        <v>8.3040000000000003E-2</v>
      </c>
      <c r="M1112" s="214"/>
      <c r="N1112" s="171">
        <f>SUBTOTAL(9,N1113:N1221)</f>
        <v>0</v>
      </c>
      <c r="O1112" s="216"/>
      <c r="P1112" s="170">
        <f>SUBTOTAL(9,P1113:P1221)</f>
        <v>0</v>
      </c>
      <c r="Q1112" s="170">
        <f>SUBTOTAL(9,Q1113:Q1221)</f>
        <v>0</v>
      </c>
      <c r="R1112" s="212"/>
      <c r="S1112" s="212"/>
      <c r="T1112" s="172">
        <f>SUBTOTAL(9,T1113:T1221)</f>
        <v>36</v>
      </c>
      <c r="U1112" s="7"/>
      <c r="V1112" s="10"/>
      <c r="W1112" s="10"/>
      <c r="X1112" s="112"/>
    </row>
    <row r="1113" spans="1:27" outlineLevel="4" x14ac:dyDescent="0.2">
      <c r="A1113" s="2" t="s">
        <v>41</v>
      </c>
      <c r="B1113" s="217"/>
      <c r="C1113" s="218">
        <v>269</v>
      </c>
      <c r="D1113" s="219" t="s">
        <v>242</v>
      </c>
      <c r="E1113" s="220" t="s">
        <v>999</v>
      </c>
      <c r="F1113" s="221" t="s">
        <v>1000</v>
      </c>
      <c r="G1113" s="219" t="s">
        <v>570</v>
      </c>
      <c r="H1113" s="222">
        <v>2</v>
      </c>
      <c r="I1113" s="223"/>
      <c r="J1113" s="224">
        <f>H1113*I1113</f>
        <v>0</v>
      </c>
      <c r="K1113" s="222">
        <v>4.1520000000000001E-2</v>
      </c>
      <c r="L1113" s="222">
        <f>H1113*K1113</f>
        <v>8.3040000000000003E-2</v>
      </c>
      <c r="M1113" s="222"/>
      <c r="N1113" s="222">
        <f>H1113*M1113</f>
        <v>0</v>
      </c>
      <c r="O1113" s="224">
        <v>21</v>
      </c>
      <c r="P1113" s="224">
        <f>J1113*(O1113/100)</f>
        <v>0</v>
      </c>
      <c r="Q1113" s="224">
        <f>J1113+P1113</f>
        <v>0</v>
      </c>
      <c r="R1113" s="220"/>
      <c r="S1113" s="220" t="s">
        <v>246</v>
      </c>
      <c r="T1113" s="225">
        <v>1</v>
      </c>
      <c r="U1113" s="10"/>
      <c r="V1113" s="10"/>
      <c r="W1113" s="10"/>
      <c r="X1113" s="112"/>
    </row>
    <row r="1114" spans="1:27" outlineLevel="5" x14ac:dyDescent="0.2">
      <c r="A1114" s="226" t="s">
        <v>37</v>
      </c>
      <c r="B1114" s="227"/>
      <c r="C1114" s="227"/>
      <c r="D1114" s="228"/>
      <c r="E1114" s="232" t="s">
        <v>0</v>
      </c>
      <c r="F1114" s="253" t="s">
        <v>1001</v>
      </c>
      <c r="G1114" s="253"/>
      <c r="H1114" s="254"/>
      <c r="I1114" s="255"/>
      <c r="J1114" s="256"/>
      <c r="K1114" s="230"/>
      <c r="L1114" s="230"/>
      <c r="M1114" s="230"/>
      <c r="N1114" s="230"/>
      <c r="O1114" s="231"/>
      <c r="P1114" s="231"/>
      <c r="Q1114" s="231"/>
      <c r="R1114" s="228"/>
      <c r="S1114" s="228"/>
      <c r="T1114" s="227"/>
      <c r="U1114" s="7"/>
      <c r="V1114" s="10"/>
      <c r="W1114" s="10"/>
      <c r="X1114" s="229" t="str">
        <f>F1114</f>
        <v>Kotle ocelové teplovodní plynové závěsné kondenzační pro vytápění, výkonu přes 40 do 50 kW</v>
      </c>
      <c r="Y1114" s="8"/>
      <c r="AA1114" s="11"/>
    </row>
    <row r="1115" spans="1:27" ht="7.5" customHeight="1" outlineLevel="5" x14ac:dyDescent="0.2">
      <c r="A1115" s="13"/>
      <c r="B1115" s="123"/>
      <c r="C1115" s="123"/>
      <c r="D1115" s="112"/>
      <c r="E1115" s="112"/>
      <c r="F1115" s="113"/>
      <c r="G1115" s="112"/>
      <c r="H1115" s="118"/>
      <c r="I1115" s="180"/>
      <c r="J1115" s="116"/>
      <c r="K1115" s="118"/>
      <c r="L1115" s="118"/>
      <c r="M1115" s="118"/>
      <c r="N1115" s="118"/>
      <c r="O1115" s="116"/>
      <c r="P1115" s="116"/>
      <c r="Q1115" s="116"/>
      <c r="R1115" s="112"/>
      <c r="S1115" s="112"/>
      <c r="T1115" s="123"/>
      <c r="U1115" s="10"/>
      <c r="X1115" s="112"/>
    </row>
    <row r="1116" spans="1:27" ht="24" outlineLevel="4" x14ac:dyDescent="0.2">
      <c r="A1116" s="2" t="s">
        <v>41</v>
      </c>
      <c r="B1116" s="217"/>
      <c r="C1116" s="218">
        <v>270</v>
      </c>
      <c r="D1116" s="219" t="s">
        <v>585</v>
      </c>
      <c r="E1116" s="220" t="s">
        <v>1002</v>
      </c>
      <c r="F1116" s="221" t="s">
        <v>1003</v>
      </c>
      <c r="G1116" s="219" t="s">
        <v>940</v>
      </c>
      <c r="H1116" s="222">
        <v>1</v>
      </c>
      <c r="I1116" s="223"/>
      <c r="J1116" s="224">
        <f>H1116*I1116</f>
        <v>0</v>
      </c>
      <c r="K1116" s="222"/>
      <c r="L1116" s="222">
        <f>H1116*K1116</f>
        <v>0</v>
      </c>
      <c r="M1116" s="222"/>
      <c r="N1116" s="222">
        <f>H1116*M1116</f>
        <v>0</v>
      </c>
      <c r="O1116" s="224">
        <v>21</v>
      </c>
      <c r="P1116" s="224">
        <f>J1116*(O1116/100)</f>
        <v>0</v>
      </c>
      <c r="Q1116" s="224">
        <f>J1116+P1116</f>
        <v>0</v>
      </c>
      <c r="R1116" s="220"/>
      <c r="S1116" s="220" t="s">
        <v>356</v>
      </c>
      <c r="T1116" s="225">
        <v>1</v>
      </c>
      <c r="U1116" s="10"/>
      <c r="V1116" s="10"/>
      <c r="W1116" s="10"/>
      <c r="X1116" s="112"/>
    </row>
    <row r="1117" spans="1:27" outlineLevel="5" x14ac:dyDescent="0.2">
      <c r="A1117" s="226" t="s">
        <v>37</v>
      </c>
      <c r="B1117" s="227"/>
      <c r="C1117" s="227"/>
      <c r="D1117" s="228"/>
      <c r="E1117" s="232" t="s">
        <v>0</v>
      </c>
      <c r="F1117" s="253" t="s">
        <v>67</v>
      </c>
      <c r="G1117" s="253"/>
      <c r="H1117" s="254"/>
      <c r="I1117" s="255"/>
      <c r="J1117" s="256"/>
      <c r="K1117" s="230"/>
      <c r="L1117" s="230"/>
      <c r="M1117" s="230"/>
      <c r="N1117" s="230"/>
      <c r="O1117" s="231"/>
      <c r="P1117" s="231"/>
      <c r="Q1117" s="231"/>
      <c r="R1117" s="228"/>
      <c r="S1117" s="228"/>
      <c r="T1117" s="227"/>
      <c r="U1117" s="7"/>
      <c r="V1117" s="10"/>
      <c r="W1117" s="10"/>
      <c r="X1117" s="229" t="str">
        <f>F1117</f>
        <v>---</v>
      </c>
      <c r="Y1117" s="8"/>
      <c r="AA1117" s="11"/>
    </row>
    <row r="1118" spans="1:27" ht="7.5" customHeight="1" outlineLevel="5" x14ac:dyDescent="0.2">
      <c r="A1118" s="13"/>
      <c r="B1118" s="123"/>
      <c r="C1118" s="123"/>
      <c r="D1118" s="112"/>
      <c r="E1118" s="112"/>
      <c r="F1118" s="113"/>
      <c r="G1118" s="112"/>
      <c r="H1118" s="118"/>
      <c r="I1118" s="180"/>
      <c r="J1118" s="116"/>
      <c r="K1118" s="118"/>
      <c r="L1118" s="118"/>
      <c r="M1118" s="118"/>
      <c r="N1118" s="118"/>
      <c r="O1118" s="116"/>
      <c r="P1118" s="116"/>
      <c r="Q1118" s="116"/>
      <c r="R1118" s="112"/>
      <c r="S1118" s="112"/>
      <c r="T1118" s="123"/>
      <c r="U1118" s="10"/>
      <c r="X1118" s="112"/>
    </row>
    <row r="1119" spans="1:27" outlineLevel="4" x14ac:dyDescent="0.2">
      <c r="A1119" s="2" t="s">
        <v>41</v>
      </c>
      <c r="B1119" s="217"/>
      <c r="C1119" s="218">
        <v>271</v>
      </c>
      <c r="D1119" s="219" t="s">
        <v>585</v>
      </c>
      <c r="E1119" s="220" t="s">
        <v>1004</v>
      </c>
      <c r="F1119" s="221" t="s">
        <v>1005</v>
      </c>
      <c r="G1119" s="219" t="s">
        <v>303</v>
      </c>
      <c r="H1119" s="222">
        <v>2</v>
      </c>
      <c r="I1119" s="223"/>
      <c r="J1119" s="224">
        <f>H1119*I1119</f>
        <v>0</v>
      </c>
      <c r="K1119" s="222"/>
      <c r="L1119" s="222">
        <f>H1119*K1119</f>
        <v>0</v>
      </c>
      <c r="M1119" s="222"/>
      <c r="N1119" s="222">
        <f>H1119*M1119</f>
        <v>0</v>
      </c>
      <c r="O1119" s="224">
        <v>21</v>
      </c>
      <c r="P1119" s="224">
        <f>J1119*(O1119/100)</f>
        <v>0</v>
      </c>
      <c r="Q1119" s="224">
        <f>J1119+P1119</f>
        <v>0</v>
      </c>
      <c r="R1119" s="220"/>
      <c r="S1119" s="220" t="s">
        <v>356</v>
      </c>
      <c r="T1119" s="225">
        <v>1</v>
      </c>
      <c r="U1119" s="10"/>
      <c r="V1119" s="10"/>
      <c r="W1119" s="10"/>
      <c r="X1119" s="112"/>
    </row>
    <row r="1120" spans="1:27" outlineLevel="5" x14ac:dyDescent="0.2">
      <c r="A1120" s="226" t="s">
        <v>37</v>
      </c>
      <c r="B1120" s="227"/>
      <c r="C1120" s="227"/>
      <c r="D1120" s="228"/>
      <c r="E1120" s="232" t="s">
        <v>0</v>
      </c>
      <c r="F1120" s="253" t="s">
        <v>67</v>
      </c>
      <c r="G1120" s="253"/>
      <c r="H1120" s="254"/>
      <c r="I1120" s="255"/>
      <c r="J1120" s="256"/>
      <c r="K1120" s="230"/>
      <c r="L1120" s="230"/>
      <c r="M1120" s="230"/>
      <c r="N1120" s="230"/>
      <c r="O1120" s="231"/>
      <c r="P1120" s="231"/>
      <c r="Q1120" s="231"/>
      <c r="R1120" s="228"/>
      <c r="S1120" s="228"/>
      <c r="T1120" s="227"/>
      <c r="U1120" s="7"/>
      <c r="V1120" s="10"/>
      <c r="W1120" s="10"/>
      <c r="X1120" s="229" t="str">
        <f>F1120</f>
        <v>---</v>
      </c>
      <c r="Y1120" s="8"/>
      <c r="AA1120" s="11"/>
    </row>
    <row r="1121" spans="1:27" ht="7.5" customHeight="1" outlineLevel="5" x14ac:dyDescent="0.2">
      <c r="A1121" s="13"/>
      <c r="B1121" s="123"/>
      <c r="C1121" s="123"/>
      <c r="D1121" s="112"/>
      <c r="E1121" s="112"/>
      <c r="F1121" s="113"/>
      <c r="G1121" s="112"/>
      <c r="H1121" s="118"/>
      <c r="I1121" s="180"/>
      <c r="J1121" s="116"/>
      <c r="K1121" s="118"/>
      <c r="L1121" s="118"/>
      <c r="M1121" s="118"/>
      <c r="N1121" s="118"/>
      <c r="O1121" s="116"/>
      <c r="P1121" s="116"/>
      <c r="Q1121" s="116"/>
      <c r="R1121" s="112"/>
      <c r="S1121" s="112"/>
      <c r="T1121" s="123"/>
      <c r="U1121" s="10"/>
      <c r="X1121" s="112"/>
    </row>
    <row r="1122" spans="1:27" outlineLevel="4" x14ac:dyDescent="0.2">
      <c r="A1122" s="2" t="s">
        <v>41</v>
      </c>
      <c r="B1122" s="217"/>
      <c r="C1122" s="218">
        <v>272</v>
      </c>
      <c r="D1122" s="219" t="s">
        <v>585</v>
      </c>
      <c r="E1122" s="220" t="s">
        <v>1006</v>
      </c>
      <c r="F1122" s="221" t="s">
        <v>1007</v>
      </c>
      <c r="G1122" s="219" t="s">
        <v>303</v>
      </c>
      <c r="H1122" s="222">
        <v>2</v>
      </c>
      <c r="I1122" s="223"/>
      <c r="J1122" s="224">
        <f>H1122*I1122</f>
        <v>0</v>
      </c>
      <c r="K1122" s="222"/>
      <c r="L1122" s="222">
        <f>H1122*K1122</f>
        <v>0</v>
      </c>
      <c r="M1122" s="222"/>
      <c r="N1122" s="222">
        <f>H1122*M1122</f>
        <v>0</v>
      </c>
      <c r="O1122" s="224">
        <v>21</v>
      </c>
      <c r="P1122" s="224">
        <f>J1122*(O1122/100)</f>
        <v>0</v>
      </c>
      <c r="Q1122" s="224">
        <f>J1122+P1122</f>
        <v>0</v>
      </c>
      <c r="R1122" s="220"/>
      <c r="S1122" s="220" t="s">
        <v>356</v>
      </c>
      <c r="T1122" s="225">
        <v>1</v>
      </c>
      <c r="U1122" s="10"/>
      <c r="V1122" s="10"/>
      <c r="W1122" s="10"/>
      <c r="X1122" s="112"/>
    </row>
    <row r="1123" spans="1:27" outlineLevel="5" x14ac:dyDescent="0.2">
      <c r="A1123" s="226" t="s">
        <v>37</v>
      </c>
      <c r="B1123" s="227"/>
      <c r="C1123" s="227"/>
      <c r="D1123" s="228"/>
      <c r="E1123" s="232" t="s">
        <v>0</v>
      </c>
      <c r="F1123" s="253" t="s">
        <v>67</v>
      </c>
      <c r="G1123" s="253"/>
      <c r="H1123" s="254"/>
      <c r="I1123" s="255"/>
      <c r="J1123" s="256"/>
      <c r="K1123" s="230"/>
      <c r="L1123" s="230"/>
      <c r="M1123" s="230"/>
      <c r="N1123" s="230"/>
      <c r="O1123" s="231"/>
      <c r="P1123" s="231"/>
      <c r="Q1123" s="231"/>
      <c r="R1123" s="228"/>
      <c r="S1123" s="228"/>
      <c r="T1123" s="227"/>
      <c r="U1123" s="7"/>
      <c r="V1123" s="10"/>
      <c r="W1123" s="10"/>
      <c r="X1123" s="229" t="str">
        <f>F1123</f>
        <v>---</v>
      </c>
      <c r="Y1123" s="8"/>
      <c r="AA1123" s="11"/>
    </row>
    <row r="1124" spans="1:27" ht="7.5" customHeight="1" outlineLevel="5" x14ac:dyDescent="0.2">
      <c r="A1124" s="13"/>
      <c r="B1124" s="123"/>
      <c r="C1124" s="123"/>
      <c r="D1124" s="112"/>
      <c r="E1124" s="112"/>
      <c r="F1124" s="113"/>
      <c r="G1124" s="112"/>
      <c r="H1124" s="118"/>
      <c r="I1124" s="180"/>
      <c r="J1124" s="116"/>
      <c r="K1124" s="118"/>
      <c r="L1124" s="118"/>
      <c r="M1124" s="118"/>
      <c r="N1124" s="118"/>
      <c r="O1124" s="116"/>
      <c r="P1124" s="116"/>
      <c r="Q1124" s="116"/>
      <c r="R1124" s="112"/>
      <c r="S1124" s="112"/>
      <c r="T1124" s="123"/>
      <c r="U1124" s="10"/>
      <c r="X1124" s="112"/>
    </row>
    <row r="1125" spans="1:27" outlineLevel="4" x14ac:dyDescent="0.2">
      <c r="A1125" s="2" t="s">
        <v>41</v>
      </c>
      <c r="B1125" s="217"/>
      <c r="C1125" s="218">
        <v>273</v>
      </c>
      <c r="D1125" s="219" t="s">
        <v>585</v>
      </c>
      <c r="E1125" s="220" t="s">
        <v>1008</v>
      </c>
      <c r="F1125" s="221" t="s">
        <v>1009</v>
      </c>
      <c r="G1125" s="219" t="s">
        <v>303</v>
      </c>
      <c r="H1125" s="222">
        <v>2</v>
      </c>
      <c r="I1125" s="223"/>
      <c r="J1125" s="224">
        <f>H1125*I1125</f>
        <v>0</v>
      </c>
      <c r="K1125" s="222"/>
      <c r="L1125" s="222">
        <f>H1125*K1125</f>
        <v>0</v>
      </c>
      <c r="M1125" s="222"/>
      <c r="N1125" s="222">
        <f>H1125*M1125</f>
        <v>0</v>
      </c>
      <c r="O1125" s="224">
        <v>21</v>
      </c>
      <c r="P1125" s="224">
        <f>J1125*(O1125/100)</f>
        <v>0</v>
      </c>
      <c r="Q1125" s="224">
        <f>J1125+P1125</f>
        <v>0</v>
      </c>
      <c r="R1125" s="220"/>
      <c r="S1125" s="220" t="s">
        <v>356</v>
      </c>
      <c r="T1125" s="225">
        <v>1</v>
      </c>
      <c r="U1125" s="10"/>
      <c r="V1125" s="10"/>
      <c r="W1125" s="10"/>
      <c r="X1125" s="112"/>
    </row>
    <row r="1126" spans="1:27" outlineLevel="5" x14ac:dyDescent="0.2">
      <c r="A1126" s="226" t="s">
        <v>37</v>
      </c>
      <c r="B1126" s="227"/>
      <c r="C1126" s="227"/>
      <c r="D1126" s="228"/>
      <c r="E1126" s="232" t="s">
        <v>0</v>
      </c>
      <c r="F1126" s="253" t="s">
        <v>67</v>
      </c>
      <c r="G1126" s="253"/>
      <c r="H1126" s="254"/>
      <c r="I1126" s="255"/>
      <c r="J1126" s="256"/>
      <c r="K1126" s="230"/>
      <c r="L1126" s="230"/>
      <c r="M1126" s="230"/>
      <c r="N1126" s="230"/>
      <c r="O1126" s="231"/>
      <c r="P1126" s="231"/>
      <c r="Q1126" s="231"/>
      <c r="R1126" s="228"/>
      <c r="S1126" s="228"/>
      <c r="T1126" s="227"/>
      <c r="U1126" s="7"/>
      <c r="V1126" s="10"/>
      <c r="W1126" s="10"/>
      <c r="X1126" s="229" t="str">
        <f>F1126</f>
        <v>---</v>
      </c>
      <c r="Y1126" s="8"/>
      <c r="AA1126" s="11"/>
    </row>
    <row r="1127" spans="1:27" ht="7.5" customHeight="1" outlineLevel="5" x14ac:dyDescent="0.2">
      <c r="A1127" s="13"/>
      <c r="B1127" s="123"/>
      <c r="C1127" s="123"/>
      <c r="D1127" s="112"/>
      <c r="E1127" s="112"/>
      <c r="F1127" s="113"/>
      <c r="G1127" s="112"/>
      <c r="H1127" s="118"/>
      <c r="I1127" s="180"/>
      <c r="J1127" s="116"/>
      <c r="K1127" s="118"/>
      <c r="L1127" s="118"/>
      <c r="M1127" s="118"/>
      <c r="N1127" s="118"/>
      <c r="O1127" s="116"/>
      <c r="P1127" s="116"/>
      <c r="Q1127" s="116"/>
      <c r="R1127" s="112"/>
      <c r="S1127" s="112"/>
      <c r="T1127" s="123"/>
      <c r="U1127" s="10"/>
      <c r="X1127" s="112"/>
    </row>
    <row r="1128" spans="1:27" outlineLevel="4" x14ac:dyDescent="0.2">
      <c r="A1128" s="2" t="s">
        <v>41</v>
      </c>
      <c r="B1128" s="217"/>
      <c r="C1128" s="218">
        <v>274</v>
      </c>
      <c r="D1128" s="219" t="s">
        <v>585</v>
      </c>
      <c r="E1128" s="220" t="s">
        <v>1010</v>
      </c>
      <c r="F1128" s="221" t="s">
        <v>1011</v>
      </c>
      <c r="G1128" s="219" t="s">
        <v>303</v>
      </c>
      <c r="H1128" s="222">
        <v>2</v>
      </c>
      <c r="I1128" s="223"/>
      <c r="J1128" s="224">
        <f>H1128*I1128</f>
        <v>0</v>
      </c>
      <c r="K1128" s="222"/>
      <c r="L1128" s="222">
        <f>H1128*K1128</f>
        <v>0</v>
      </c>
      <c r="M1128" s="222"/>
      <c r="N1128" s="222">
        <f>H1128*M1128</f>
        <v>0</v>
      </c>
      <c r="O1128" s="224">
        <v>21</v>
      </c>
      <c r="P1128" s="224">
        <f>J1128*(O1128/100)</f>
        <v>0</v>
      </c>
      <c r="Q1128" s="224">
        <f>J1128+P1128</f>
        <v>0</v>
      </c>
      <c r="R1128" s="220"/>
      <c r="S1128" s="220" t="s">
        <v>356</v>
      </c>
      <c r="T1128" s="225">
        <v>1</v>
      </c>
      <c r="U1128" s="10"/>
      <c r="V1128" s="10"/>
      <c r="W1128" s="10"/>
      <c r="X1128" s="112"/>
    </row>
    <row r="1129" spans="1:27" outlineLevel="5" x14ac:dyDescent="0.2">
      <c r="A1129" s="226" t="s">
        <v>37</v>
      </c>
      <c r="B1129" s="227"/>
      <c r="C1129" s="227"/>
      <c r="D1129" s="228"/>
      <c r="E1129" s="232" t="s">
        <v>0</v>
      </c>
      <c r="F1129" s="253" t="s">
        <v>67</v>
      </c>
      <c r="G1129" s="253"/>
      <c r="H1129" s="254"/>
      <c r="I1129" s="255"/>
      <c r="J1129" s="256"/>
      <c r="K1129" s="230"/>
      <c r="L1129" s="230"/>
      <c r="M1129" s="230"/>
      <c r="N1129" s="230"/>
      <c r="O1129" s="231"/>
      <c r="P1129" s="231"/>
      <c r="Q1129" s="231"/>
      <c r="R1129" s="228"/>
      <c r="S1129" s="228"/>
      <c r="T1129" s="227"/>
      <c r="U1129" s="7"/>
      <c r="V1129" s="10"/>
      <c r="W1129" s="10"/>
      <c r="X1129" s="229" t="str">
        <f>F1129</f>
        <v>---</v>
      </c>
      <c r="Y1129" s="8"/>
      <c r="AA1129" s="11"/>
    </row>
    <row r="1130" spans="1:27" ht="7.5" customHeight="1" outlineLevel="5" x14ac:dyDescent="0.2">
      <c r="A1130" s="13"/>
      <c r="B1130" s="123"/>
      <c r="C1130" s="123"/>
      <c r="D1130" s="112"/>
      <c r="E1130" s="112"/>
      <c r="F1130" s="113"/>
      <c r="G1130" s="112"/>
      <c r="H1130" s="118"/>
      <c r="I1130" s="180"/>
      <c r="J1130" s="116"/>
      <c r="K1130" s="118"/>
      <c r="L1130" s="118"/>
      <c r="M1130" s="118"/>
      <c r="N1130" s="118"/>
      <c r="O1130" s="116"/>
      <c r="P1130" s="116"/>
      <c r="Q1130" s="116"/>
      <c r="R1130" s="112"/>
      <c r="S1130" s="112"/>
      <c r="T1130" s="123"/>
      <c r="U1130" s="10"/>
      <c r="X1130" s="112"/>
    </row>
    <row r="1131" spans="1:27" outlineLevel="4" x14ac:dyDescent="0.2">
      <c r="A1131" s="2" t="s">
        <v>41</v>
      </c>
      <c r="B1131" s="217"/>
      <c r="C1131" s="218">
        <v>275</v>
      </c>
      <c r="D1131" s="219" t="s">
        <v>585</v>
      </c>
      <c r="E1131" s="220" t="s">
        <v>1012</v>
      </c>
      <c r="F1131" s="221" t="s">
        <v>1013</v>
      </c>
      <c r="G1131" s="219" t="s">
        <v>303</v>
      </c>
      <c r="H1131" s="222">
        <v>2</v>
      </c>
      <c r="I1131" s="223"/>
      <c r="J1131" s="224">
        <f>H1131*I1131</f>
        <v>0</v>
      </c>
      <c r="K1131" s="222"/>
      <c r="L1131" s="222">
        <f>H1131*K1131</f>
        <v>0</v>
      </c>
      <c r="M1131" s="222"/>
      <c r="N1131" s="222">
        <f>H1131*M1131</f>
        <v>0</v>
      </c>
      <c r="O1131" s="224">
        <v>21</v>
      </c>
      <c r="P1131" s="224">
        <f>J1131*(O1131/100)</f>
        <v>0</v>
      </c>
      <c r="Q1131" s="224">
        <f>J1131+P1131</f>
        <v>0</v>
      </c>
      <c r="R1131" s="220"/>
      <c r="S1131" s="220" t="s">
        <v>356</v>
      </c>
      <c r="T1131" s="225">
        <v>1</v>
      </c>
      <c r="U1131" s="10"/>
      <c r="V1131" s="10"/>
      <c r="W1131" s="10"/>
      <c r="X1131" s="112"/>
    </row>
    <row r="1132" spans="1:27" outlineLevel="5" x14ac:dyDescent="0.2">
      <c r="A1132" s="226" t="s">
        <v>37</v>
      </c>
      <c r="B1132" s="227"/>
      <c r="C1132" s="227"/>
      <c r="D1132" s="228"/>
      <c r="E1132" s="232" t="s">
        <v>0</v>
      </c>
      <c r="F1132" s="253" t="s">
        <v>67</v>
      </c>
      <c r="G1132" s="253"/>
      <c r="H1132" s="254"/>
      <c r="I1132" s="255"/>
      <c r="J1132" s="256"/>
      <c r="K1132" s="230"/>
      <c r="L1132" s="230"/>
      <c r="M1132" s="230"/>
      <c r="N1132" s="230"/>
      <c r="O1132" s="231"/>
      <c r="P1132" s="231"/>
      <c r="Q1132" s="231"/>
      <c r="R1132" s="228"/>
      <c r="S1132" s="228"/>
      <c r="T1132" s="227"/>
      <c r="U1132" s="7"/>
      <c r="V1132" s="10"/>
      <c r="W1132" s="10"/>
      <c r="X1132" s="229" t="str">
        <f>F1132</f>
        <v>---</v>
      </c>
      <c r="Y1132" s="8"/>
      <c r="AA1132" s="11"/>
    </row>
    <row r="1133" spans="1:27" ht="7.5" customHeight="1" outlineLevel="5" x14ac:dyDescent="0.2">
      <c r="A1133" s="13"/>
      <c r="B1133" s="123"/>
      <c r="C1133" s="123"/>
      <c r="D1133" s="112"/>
      <c r="E1133" s="112"/>
      <c r="F1133" s="113"/>
      <c r="G1133" s="112"/>
      <c r="H1133" s="118"/>
      <c r="I1133" s="180"/>
      <c r="J1133" s="116"/>
      <c r="K1133" s="118"/>
      <c r="L1133" s="118"/>
      <c r="M1133" s="118"/>
      <c r="N1133" s="118"/>
      <c r="O1133" s="116"/>
      <c r="P1133" s="116"/>
      <c r="Q1133" s="116"/>
      <c r="R1133" s="112"/>
      <c r="S1133" s="112"/>
      <c r="T1133" s="123"/>
      <c r="U1133" s="10"/>
      <c r="X1133" s="112"/>
    </row>
    <row r="1134" spans="1:27" outlineLevel="4" x14ac:dyDescent="0.2">
      <c r="A1134" s="2" t="s">
        <v>41</v>
      </c>
      <c r="B1134" s="217"/>
      <c r="C1134" s="218">
        <v>276</v>
      </c>
      <c r="D1134" s="219" t="s">
        <v>585</v>
      </c>
      <c r="E1134" s="220" t="s">
        <v>1014</v>
      </c>
      <c r="F1134" s="221" t="s">
        <v>1015</v>
      </c>
      <c r="G1134" s="219" t="s">
        <v>303</v>
      </c>
      <c r="H1134" s="222">
        <v>1</v>
      </c>
      <c r="I1134" s="223"/>
      <c r="J1134" s="224">
        <f>H1134*I1134</f>
        <v>0</v>
      </c>
      <c r="K1134" s="222"/>
      <c r="L1134" s="222">
        <f>H1134*K1134</f>
        <v>0</v>
      </c>
      <c r="M1134" s="222"/>
      <c r="N1134" s="222">
        <f>H1134*M1134</f>
        <v>0</v>
      </c>
      <c r="O1134" s="224">
        <v>21</v>
      </c>
      <c r="P1134" s="224">
        <f>J1134*(O1134/100)</f>
        <v>0</v>
      </c>
      <c r="Q1134" s="224">
        <f>J1134+P1134</f>
        <v>0</v>
      </c>
      <c r="R1134" s="220"/>
      <c r="S1134" s="220" t="s">
        <v>356</v>
      </c>
      <c r="T1134" s="225">
        <v>1</v>
      </c>
      <c r="U1134" s="10"/>
      <c r="V1134" s="10"/>
      <c r="W1134" s="10"/>
      <c r="X1134" s="112"/>
    </row>
    <row r="1135" spans="1:27" outlineLevel="5" x14ac:dyDescent="0.2">
      <c r="A1135" s="226" t="s">
        <v>37</v>
      </c>
      <c r="B1135" s="227"/>
      <c r="C1135" s="227"/>
      <c r="D1135" s="228"/>
      <c r="E1135" s="232" t="s">
        <v>0</v>
      </c>
      <c r="F1135" s="253" t="s">
        <v>67</v>
      </c>
      <c r="G1135" s="253"/>
      <c r="H1135" s="254"/>
      <c r="I1135" s="255"/>
      <c r="J1135" s="256"/>
      <c r="K1135" s="230"/>
      <c r="L1135" s="230"/>
      <c r="M1135" s="230"/>
      <c r="N1135" s="230"/>
      <c r="O1135" s="231"/>
      <c r="P1135" s="231"/>
      <c r="Q1135" s="231"/>
      <c r="R1135" s="228"/>
      <c r="S1135" s="228"/>
      <c r="T1135" s="227"/>
      <c r="U1135" s="7"/>
      <c r="V1135" s="10"/>
      <c r="W1135" s="10"/>
      <c r="X1135" s="229" t="str">
        <f>F1135</f>
        <v>---</v>
      </c>
      <c r="Y1135" s="8"/>
      <c r="AA1135" s="11"/>
    </row>
    <row r="1136" spans="1:27" ht="7.5" customHeight="1" outlineLevel="5" x14ac:dyDescent="0.2">
      <c r="A1136" s="13"/>
      <c r="B1136" s="123"/>
      <c r="C1136" s="123"/>
      <c r="D1136" s="112"/>
      <c r="E1136" s="112"/>
      <c r="F1136" s="113"/>
      <c r="G1136" s="112"/>
      <c r="H1136" s="118"/>
      <c r="I1136" s="180"/>
      <c r="J1136" s="116"/>
      <c r="K1136" s="118"/>
      <c r="L1136" s="118"/>
      <c r="M1136" s="118"/>
      <c r="N1136" s="118"/>
      <c r="O1136" s="116"/>
      <c r="P1136" s="116"/>
      <c r="Q1136" s="116"/>
      <c r="R1136" s="112"/>
      <c r="S1136" s="112"/>
      <c r="T1136" s="123"/>
      <c r="U1136" s="10"/>
      <c r="X1136" s="112"/>
    </row>
    <row r="1137" spans="1:27" outlineLevel="4" x14ac:dyDescent="0.2">
      <c r="A1137" s="2" t="s">
        <v>41</v>
      </c>
      <c r="B1137" s="217"/>
      <c r="C1137" s="218">
        <v>277</v>
      </c>
      <c r="D1137" s="219" t="s">
        <v>585</v>
      </c>
      <c r="E1137" s="220" t="s">
        <v>1016</v>
      </c>
      <c r="F1137" s="221" t="s">
        <v>1017</v>
      </c>
      <c r="G1137" s="219" t="s">
        <v>303</v>
      </c>
      <c r="H1137" s="222">
        <v>3</v>
      </c>
      <c r="I1137" s="223"/>
      <c r="J1137" s="224">
        <f>H1137*I1137</f>
        <v>0</v>
      </c>
      <c r="K1137" s="222"/>
      <c r="L1137" s="222">
        <f>H1137*K1137</f>
        <v>0</v>
      </c>
      <c r="M1137" s="222"/>
      <c r="N1137" s="222">
        <f>H1137*M1137</f>
        <v>0</v>
      </c>
      <c r="O1137" s="224">
        <v>21</v>
      </c>
      <c r="P1137" s="224">
        <f>J1137*(O1137/100)</f>
        <v>0</v>
      </c>
      <c r="Q1137" s="224">
        <f>J1137+P1137</f>
        <v>0</v>
      </c>
      <c r="R1137" s="220"/>
      <c r="S1137" s="220" t="s">
        <v>356</v>
      </c>
      <c r="T1137" s="225">
        <v>1</v>
      </c>
      <c r="U1137" s="10"/>
      <c r="V1137" s="10"/>
      <c r="W1137" s="10"/>
      <c r="X1137" s="112"/>
    </row>
    <row r="1138" spans="1:27" outlineLevel="5" x14ac:dyDescent="0.2">
      <c r="A1138" s="226" t="s">
        <v>37</v>
      </c>
      <c r="B1138" s="227"/>
      <c r="C1138" s="227"/>
      <c r="D1138" s="228"/>
      <c r="E1138" s="232" t="s">
        <v>0</v>
      </c>
      <c r="F1138" s="253" t="s">
        <v>67</v>
      </c>
      <c r="G1138" s="253"/>
      <c r="H1138" s="254"/>
      <c r="I1138" s="255"/>
      <c r="J1138" s="256"/>
      <c r="K1138" s="230"/>
      <c r="L1138" s="230"/>
      <c r="M1138" s="230"/>
      <c r="N1138" s="230"/>
      <c r="O1138" s="231"/>
      <c r="P1138" s="231"/>
      <c r="Q1138" s="231"/>
      <c r="R1138" s="228"/>
      <c r="S1138" s="228"/>
      <c r="T1138" s="227"/>
      <c r="U1138" s="7"/>
      <c r="V1138" s="10"/>
      <c r="W1138" s="10"/>
      <c r="X1138" s="229" t="str">
        <f>F1138</f>
        <v>---</v>
      </c>
      <c r="Y1138" s="8"/>
      <c r="AA1138" s="11"/>
    </row>
    <row r="1139" spans="1:27" ht="7.5" customHeight="1" outlineLevel="5" x14ac:dyDescent="0.2">
      <c r="A1139" s="13"/>
      <c r="B1139" s="123"/>
      <c r="C1139" s="123"/>
      <c r="D1139" s="112"/>
      <c r="E1139" s="112"/>
      <c r="F1139" s="113"/>
      <c r="G1139" s="112"/>
      <c r="H1139" s="118"/>
      <c r="I1139" s="180"/>
      <c r="J1139" s="116"/>
      <c r="K1139" s="118"/>
      <c r="L1139" s="118"/>
      <c r="M1139" s="118"/>
      <c r="N1139" s="118"/>
      <c r="O1139" s="116"/>
      <c r="P1139" s="116"/>
      <c r="Q1139" s="116"/>
      <c r="R1139" s="112"/>
      <c r="S1139" s="112"/>
      <c r="T1139" s="123"/>
      <c r="U1139" s="10"/>
      <c r="X1139" s="112"/>
    </row>
    <row r="1140" spans="1:27" outlineLevel="4" x14ac:dyDescent="0.2">
      <c r="A1140" s="2" t="s">
        <v>41</v>
      </c>
      <c r="B1140" s="217"/>
      <c r="C1140" s="218">
        <v>278</v>
      </c>
      <c r="D1140" s="219" t="s">
        <v>585</v>
      </c>
      <c r="E1140" s="220" t="s">
        <v>1018</v>
      </c>
      <c r="F1140" s="221" t="s">
        <v>1019</v>
      </c>
      <c r="G1140" s="219" t="s">
        <v>303</v>
      </c>
      <c r="H1140" s="222">
        <v>1</v>
      </c>
      <c r="I1140" s="223"/>
      <c r="J1140" s="224">
        <f>H1140*I1140</f>
        <v>0</v>
      </c>
      <c r="K1140" s="222"/>
      <c r="L1140" s="222">
        <f>H1140*K1140</f>
        <v>0</v>
      </c>
      <c r="M1140" s="222"/>
      <c r="N1140" s="222">
        <f>H1140*M1140</f>
        <v>0</v>
      </c>
      <c r="O1140" s="224">
        <v>21</v>
      </c>
      <c r="P1140" s="224">
        <f>J1140*(O1140/100)</f>
        <v>0</v>
      </c>
      <c r="Q1140" s="224">
        <f>J1140+P1140</f>
        <v>0</v>
      </c>
      <c r="R1140" s="220"/>
      <c r="S1140" s="220" t="s">
        <v>356</v>
      </c>
      <c r="T1140" s="225">
        <v>1</v>
      </c>
      <c r="U1140" s="10"/>
      <c r="V1140" s="10"/>
      <c r="W1140" s="10"/>
      <c r="X1140" s="112"/>
    </row>
    <row r="1141" spans="1:27" outlineLevel="5" x14ac:dyDescent="0.2">
      <c r="A1141" s="226" t="s">
        <v>37</v>
      </c>
      <c r="B1141" s="227"/>
      <c r="C1141" s="227"/>
      <c r="D1141" s="228"/>
      <c r="E1141" s="232" t="s">
        <v>0</v>
      </c>
      <c r="F1141" s="253" t="s">
        <v>67</v>
      </c>
      <c r="G1141" s="253"/>
      <c r="H1141" s="254"/>
      <c r="I1141" s="255"/>
      <c r="J1141" s="256"/>
      <c r="K1141" s="230"/>
      <c r="L1141" s="230"/>
      <c r="M1141" s="230"/>
      <c r="N1141" s="230"/>
      <c r="O1141" s="231"/>
      <c r="P1141" s="231"/>
      <c r="Q1141" s="231"/>
      <c r="R1141" s="228"/>
      <c r="S1141" s="228"/>
      <c r="T1141" s="227"/>
      <c r="U1141" s="7"/>
      <c r="V1141" s="10"/>
      <c r="W1141" s="10"/>
      <c r="X1141" s="229" t="str">
        <f>F1141</f>
        <v>---</v>
      </c>
      <c r="Y1141" s="8"/>
      <c r="AA1141" s="11"/>
    </row>
    <row r="1142" spans="1:27" ht="7.5" customHeight="1" outlineLevel="5" x14ac:dyDescent="0.2">
      <c r="A1142" s="13"/>
      <c r="B1142" s="123"/>
      <c r="C1142" s="123"/>
      <c r="D1142" s="112"/>
      <c r="E1142" s="112"/>
      <c r="F1142" s="113"/>
      <c r="G1142" s="112"/>
      <c r="H1142" s="118"/>
      <c r="I1142" s="180"/>
      <c r="J1142" s="116"/>
      <c r="K1142" s="118"/>
      <c r="L1142" s="118"/>
      <c r="M1142" s="118"/>
      <c r="N1142" s="118"/>
      <c r="O1142" s="116"/>
      <c r="P1142" s="116"/>
      <c r="Q1142" s="116"/>
      <c r="R1142" s="112"/>
      <c r="S1142" s="112"/>
      <c r="T1142" s="123"/>
      <c r="U1142" s="10"/>
      <c r="X1142" s="112"/>
    </row>
    <row r="1143" spans="1:27" outlineLevel="4" x14ac:dyDescent="0.2">
      <c r="A1143" s="2" t="s">
        <v>41</v>
      </c>
      <c r="B1143" s="217"/>
      <c r="C1143" s="218">
        <v>279</v>
      </c>
      <c r="D1143" s="219" t="s">
        <v>585</v>
      </c>
      <c r="E1143" s="220" t="s">
        <v>1020</v>
      </c>
      <c r="F1143" s="221" t="s">
        <v>1021</v>
      </c>
      <c r="G1143" s="219" t="s">
        <v>303</v>
      </c>
      <c r="H1143" s="222">
        <v>3</v>
      </c>
      <c r="I1143" s="223"/>
      <c r="J1143" s="224">
        <f>H1143*I1143</f>
        <v>0</v>
      </c>
      <c r="K1143" s="222"/>
      <c r="L1143" s="222">
        <f>H1143*K1143</f>
        <v>0</v>
      </c>
      <c r="M1143" s="222"/>
      <c r="N1143" s="222">
        <f>H1143*M1143</f>
        <v>0</v>
      </c>
      <c r="O1143" s="224">
        <v>21</v>
      </c>
      <c r="P1143" s="224">
        <f>J1143*(O1143/100)</f>
        <v>0</v>
      </c>
      <c r="Q1143" s="224">
        <f>J1143+P1143</f>
        <v>0</v>
      </c>
      <c r="R1143" s="220"/>
      <c r="S1143" s="220" t="s">
        <v>356</v>
      </c>
      <c r="T1143" s="225">
        <v>1</v>
      </c>
      <c r="U1143" s="10"/>
      <c r="V1143" s="10"/>
      <c r="W1143" s="10"/>
      <c r="X1143" s="112"/>
    </row>
    <row r="1144" spans="1:27" outlineLevel="5" x14ac:dyDescent="0.2">
      <c r="A1144" s="226" t="s">
        <v>37</v>
      </c>
      <c r="B1144" s="227"/>
      <c r="C1144" s="227"/>
      <c r="D1144" s="228"/>
      <c r="E1144" s="232" t="s">
        <v>0</v>
      </c>
      <c r="F1144" s="253" t="s">
        <v>67</v>
      </c>
      <c r="G1144" s="253"/>
      <c r="H1144" s="254"/>
      <c r="I1144" s="255"/>
      <c r="J1144" s="256"/>
      <c r="K1144" s="230"/>
      <c r="L1144" s="230"/>
      <c r="M1144" s="230"/>
      <c r="N1144" s="230"/>
      <c r="O1144" s="231"/>
      <c r="P1144" s="231"/>
      <c r="Q1144" s="231"/>
      <c r="R1144" s="228"/>
      <c r="S1144" s="228"/>
      <c r="T1144" s="227"/>
      <c r="U1144" s="7"/>
      <c r="V1144" s="10"/>
      <c r="W1144" s="10"/>
      <c r="X1144" s="229" t="str">
        <f>F1144</f>
        <v>---</v>
      </c>
      <c r="Y1144" s="8"/>
      <c r="AA1144" s="11"/>
    </row>
    <row r="1145" spans="1:27" ht="7.5" customHeight="1" outlineLevel="5" x14ac:dyDescent="0.2">
      <c r="A1145" s="13"/>
      <c r="B1145" s="123"/>
      <c r="C1145" s="123"/>
      <c r="D1145" s="112"/>
      <c r="E1145" s="112"/>
      <c r="F1145" s="113"/>
      <c r="G1145" s="112"/>
      <c r="H1145" s="118"/>
      <c r="I1145" s="180"/>
      <c r="J1145" s="116"/>
      <c r="K1145" s="118"/>
      <c r="L1145" s="118"/>
      <c r="M1145" s="118"/>
      <c r="N1145" s="118"/>
      <c r="O1145" s="116"/>
      <c r="P1145" s="116"/>
      <c r="Q1145" s="116"/>
      <c r="R1145" s="112"/>
      <c r="S1145" s="112"/>
      <c r="T1145" s="123"/>
      <c r="U1145" s="10"/>
      <c r="X1145" s="112"/>
    </row>
    <row r="1146" spans="1:27" outlineLevel="4" x14ac:dyDescent="0.2">
      <c r="A1146" s="2" t="s">
        <v>41</v>
      </c>
      <c r="B1146" s="217"/>
      <c r="C1146" s="218">
        <v>280</v>
      </c>
      <c r="D1146" s="219" t="s">
        <v>585</v>
      </c>
      <c r="E1146" s="220" t="s">
        <v>1022</v>
      </c>
      <c r="F1146" s="221" t="s">
        <v>1023</v>
      </c>
      <c r="G1146" s="219" t="s">
        <v>303</v>
      </c>
      <c r="H1146" s="222">
        <v>3</v>
      </c>
      <c r="I1146" s="223"/>
      <c r="J1146" s="224">
        <f>H1146*I1146</f>
        <v>0</v>
      </c>
      <c r="K1146" s="222"/>
      <c r="L1146" s="222">
        <f>H1146*K1146</f>
        <v>0</v>
      </c>
      <c r="M1146" s="222"/>
      <c r="N1146" s="222">
        <f>H1146*M1146</f>
        <v>0</v>
      </c>
      <c r="O1146" s="224">
        <v>21</v>
      </c>
      <c r="P1146" s="224">
        <f>J1146*(O1146/100)</f>
        <v>0</v>
      </c>
      <c r="Q1146" s="224">
        <f>J1146+P1146</f>
        <v>0</v>
      </c>
      <c r="R1146" s="220"/>
      <c r="S1146" s="220" t="s">
        <v>356</v>
      </c>
      <c r="T1146" s="225">
        <v>1</v>
      </c>
      <c r="U1146" s="10"/>
      <c r="V1146" s="10"/>
      <c r="W1146" s="10"/>
      <c r="X1146" s="112"/>
    </row>
    <row r="1147" spans="1:27" outlineLevel="5" x14ac:dyDescent="0.2">
      <c r="A1147" s="226" t="s">
        <v>37</v>
      </c>
      <c r="B1147" s="227"/>
      <c r="C1147" s="227"/>
      <c r="D1147" s="228"/>
      <c r="E1147" s="232" t="s">
        <v>0</v>
      </c>
      <c r="F1147" s="253" t="s">
        <v>67</v>
      </c>
      <c r="G1147" s="253"/>
      <c r="H1147" s="254"/>
      <c r="I1147" s="255"/>
      <c r="J1147" s="256"/>
      <c r="K1147" s="230"/>
      <c r="L1147" s="230"/>
      <c r="M1147" s="230"/>
      <c r="N1147" s="230"/>
      <c r="O1147" s="231"/>
      <c r="P1147" s="231"/>
      <c r="Q1147" s="231"/>
      <c r="R1147" s="228"/>
      <c r="S1147" s="228"/>
      <c r="T1147" s="227"/>
      <c r="U1147" s="7"/>
      <c r="V1147" s="10"/>
      <c r="W1147" s="10"/>
      <c r="X1147" s="229" t="str">
        <f>F1147</f>
        <v>---</v>
      </c>
      <c r="Y1147" s="8"/>
      <c r="AA1147" s="11"/>
    </row>
    <row r="1148" spans="1:27" ht="7.5" customHeight="1" outlineLevel="5" x14ac:dyDescent="0.2">
      <c r="A1148" s="13"/>
      <c r="B1148" s="123"/>
      <c r="C1148" s="123"/>
      <c r="D1148" s="112"/>
      <c r="E1148" s="112"/>
      <c r="F1148" s="113"/>
      <c r="G1148" s="112"/>
      <c r="H1148" s="118"/>
      <c r="I1148" s="180"/>
      <c r="J1148" s="116"/>
      <c r="K1148" s="118"/>
      <c r="L1148" s="118"/>
      <c r="M1148" s="118"/>
      <c r="N1148" s="118"/>
      <c r="O1148" s="116"/>
      <c r="P1148" s="116"/>
      <c r="Q1148" s="116"/>
      <c r="R1148" s="112"/>
      <c r="S1148" s="112"/>
      <c r="T1148" s="123"/>
      <c r="U1148" s="10"/>
      <c r="X1148" s="112"/>
    </row>
    <row r="1149" spans="1:27" outlineLevel="4" x14ac:dyDescent="0.2">
      <c r="A1149" s="2" t="s">
        <v>41</v>
      </c>
      <c r="B1149" s="217"/>
      <c r="C1149" s="218">
        <v>281</v>
      </c>
      <c r="D1149" s="219" t="s">
        <v>585</v>
      </c>
      <c r="E1149" s="220" t="s">
        <v>1024</v>
      </c>
      <c r="F1149" s="221" t="s">
        <v>1025</v>
      </c>
      <c r="G1149" s="219" t="s">
        <v>303</v>
      </c>
      <c r="H1149" s="222">
        <v>1</v>
      </c>
      <c r="I1149" s="223"/>
      <c r="J1149" s="224">
        <f>H1149*I1149</f>
        <v>0</v>
      </c>
      <c r="K1149" s="222"/>
      <c r="L1149" s="222">
        <f>H1149*K1149</f>
        <v>0</v>
      </c>
      <c r="M1149" s="222"/>
      <c r="N1149" s="222">
        <f>H1149*M1149</f>
        <v>0</v>
      </c>
      <c r="O1149" s="224">
        <v>21</v>
      </c>
      <c r="P1149" s="224">
        <f>J1149*(O1149/100)</f>
        <v>0</v>
      </c>
      <c r="Q1149" s="224">
        <f>J1149+P1149</f>
        <v>0</v>
      </c>
      <c r="R1149" s="220"/>
      <c r="S1149" s="220" t="s">
        <v>356</v>
      </c>
      <c r="T1149" s="225">
        <v>1</v>
      </c>
      <c r="U1149" s="10"/>
      <c r="V1149" s="10"/>
      <c r="W1149" s="10"/>
      <c r="X1149" s="112"/>
    </row>
    <row r="1150" spans="1:27" outlineLevel="5" x14ac:dyDescent="0.2">
      <c r="A1150" s="226" t="s">
        <v>37</v>
      </c>
      <c r="B1150" s="227"/>
      <c r="C1150" s="227"/>
      <c r="D1150" s="228"/>
      <c r="E1150" s="232" t="s">
        <v>0</v>
      </c>
      <c r="F1150" s="253" t="s">
        <v>67</v>
      </c>
      <c r="G1150" s="253"/>
      <c r="H1150" s="254"/>
      <c r="I1150" s="255"/>
      <c r="J1150" s="256"/>
      <c r="K1150" s="230"/>
      <c r="L1150" s="230"/>
      <c r="M1150" s="230"/>
      <c r="N1150" s="230"/>
      <c r="O1150" s="231"/>
      <c r="P1150" s="231"/>
      <c r="Q1150" s="231"/>
      <c r="R1150" s="228"/>
      <c r="S1150" s="228"/>
      <c r="T1150" s="227"/>
      <c r="U1150" s="7"/>
      <c r="V1150" s="10"/>
      <c r="W1150" s="10"/>
      <c r="X1150" s="229" t="str">
        <f>F1150</f>
        <v>---</v>
      </c>
      <c r="Y1150" s="8"/>
      <c r="AA1150" s="11"/>
    </row>
    <row r="1151" spans="1:27" ht="7.5" customHeight="1" outlineLevel="5" x14ac:dyDescent="0.2">
      <c r="A1151" s="13"/>
      <c r="B1151" s="123"/>
      <c r="C1151" s="123"/>
      <c r="D1151" s="112"/>
      <c r="E1151" s="112"/>
      <c r="F1151" s="113"/>
      <c r="G1151" s="112"/>
      <c r="H1151" s="118"/>
      <c r="I1151" s="180"/>
      <c r="J1151" s="116"/>
      <c r="K1151" s="118"/>
      <c r="L1151" s="118"/>
      <c r="M1151" s="118"/>
      <c r="N1151" s="118"/>
      <c r="O1151" s="116"/>
      <c r="P1151" s="116"/>
      <c r="Q1151" s="116"/>
      <c r="R1151" s="112"/>
      <c r="S1151" s="112"/>
      <c r="T1151" s="123"/>
      <c r="U1151" s="10"/>
      <c r="X1151" s="112"/>
    </row>
    <row r="1152" spans="1:27" outlineLevel="4" x14ac:dyDescent="0.2">
      <c r="A1152" s="2" t="s">
        <v>41</v>
      </c>
      <c r="B1152" s="217"/>
      <c r="C1152" s="218">
        <v>282</v>
      </c>
      <c r="D1152" s="219" t="s">
        <v>585</v>
      </c>
      <c r="E1152" s="220" t="s">
        <v>1026</v>
      </c>
      <c r="F1152" s="221" t="s">
        <v>1027</v>
      </c>
      <c r="G1152" s="219" t="s">
        <v>303</v>
      </c>
      <c r="H1152" s="222">
        <v>1</v>
      </c>
      <c r="I1152" s="223"/>
      <c r="J1152" s="224">
        <f>H1152*I1152</f>
        <v>0</v>
      </c>
      <c r="K1152" s="222"/>
      <c r="L1152" s="222">
        <f>H1152*K1152</f>
        <v>0</v>
      </c>
      <c r="M1152" s="222"/>
      <c r="N1152" s="222">
        <f>H1152*M1152</f>
        <v>0</v>
      </c>
      <c r="O1152" s="224">
        <v>21</v>
      </c>
      <c r="P1152" s="224">
        <f>J1152*(O1152/100)</f>
        <v>0</v>
      </c>
      <c r="Q1152" s="224">
        <f>J1152+P1152</f>
        <v>0</v>
      </c>
      <c r="R1152" s="220"/>
      <c r="S1152" s="220" t="s">
        <v>356</v>
      </c>
      <c r="T1152" s="225">
        <v>1</v>
      </c>
      <c r="U1152" s="10"/>
      <c r="V1152" s="10"/>
      <c r="W1152" s="10"/>
      <c r="X1152" s="112"/>
    </row>
    <row r="1153" spans="1:27" outlineLevel="5" x14ac:dyDescent="0.2">
      <c r="A1153" s="226" t="s">
        <v>37</v>
      </c>
      <c r="B1153" s="227"/>
      <c r="C1153" s="227"/>
      <c r="D1153" s="228"/>
      <c r="E1153" s="232" t="s">
        <v>0</v>
      </c>
      <c r="F1153" s="253" t="s">
        <v>67</v>
      </c>
      <c r="G1153" s="253"/>
      <c r="H1153" s="254"/>
      <c r="I1153" s="255"/>
      <c r="J1153" s="256"/>
      <c r="K1153" s="230"/>
      <c r="L1153" s="230"/>
      <c r="M1153" s="230"/>
      <c r="N1153" s="230"/>
      <c r="O1153" s="231"/>
      <c r="P1153" s="231"/>
      <c r="Q1153" s="231"/>
      <c r="R1153" s="228"/>
      <c r="S1153" s="228"/>
      <c r="T1153" s="227"/>
      <c r="U1153" s="7"/>
      <c r="V1153" s="10"/>
      <c r="W1153" s="10"/>
      <c r="X1153" s="229" t="str">
        <f>F1153</f>
        <v>---</v>
      </c>
      <c r="Y1153" s="8"/>
      <c r="AA1153" s="11"/>
    </row>
    <row r="1154" spans="1:27" ht="7.5" customHeight="1" outlineLevel="5" x14ac:dyDescent="0.2">
      <c r="A1154" s="13"/>
      <c r="B1154" s="123"/>
      <c r="C1154" s="123"/>
      <c r="D1154" s="112"/>
      <c r="E1154" s="112"/>
      <c r="F1154" s="113"/>
      <c r="G1154" s="112"/>
      <c r="H1154" s="118"/>
      <c r="I1154" s="180"/>
      <c r="J1154" s="116"/>
      <c r="K1154" s="118"/>
      <c r="L1154" s="118"/>
      <c r="M1154" s="118"/>
      <c r="N1154" s="118"/>
      <c r="O1154" s="116"/>
      <c r="P1154" s="116"/>
      <c r="Q1154" s="116"/>
      <c r="R1154" s="112"/>
      <c r="S1154" s="112"/>
      <c r="T1154" s="123"/>
      <c r="U1154" s="10"/>
      <c r="X1154" s="112"/>
    </row>
    <row r="1155" spans="1:27" outlineLevel="4" x14ac:dyDescent="0.2">
      <c r="A1155" s="2" t="s">
        <v>41</v>
      </c>
      <c r="B1155" s="217"/>
      <c r="C1155" s="218">
        <v>283</v>
      </c>
      <c r="D1155" s="219" t="s">
        <v>585</v>
      </c>
      <c r="E1155" s="220" t="s">
        <v>1028</v>
      </c>
      <c r="F1155" s="221" t="s">
        <v>1029</v>
      </c>
      <c r="G1155" s="219" t="s">
        <v>303</v>
      </c>
      <c r="H1155" s="222">
        <v>1</v>
      </c>
      <c r="I1155" s="223"/>
      <c r="J1155" s="224">
        <f>H1155*I1155</f>
        <v>0</v>
      </c>
      <c r="K1155" s="222"/>
      <c r="L1155" s="222">
        <f>H1155*K1155</f>
        <v>0</v>
      </c>
      <c r="M1155" s="222"/>
      <c r="N1155" s="222">
        <f>H1155*M1155</f>
        <v>0</v>
      </c>
      <c r="O1155" s="224">
        <v>21</v>
      </c>
      <c r="P1155" s="224">
        <f>J1155*(O1155/100)</f>
        <v>0</v>
      </c>
      <c r="Q1155" s="224">
        <f>J1155+P1155</f>
        <v>0</v>
      </c>
      <c r="R1155" s="220"/>
      <c r="S1155" s="220" t="s">
        <v>356</v>
      </c>
      <c r="T1155" s="225">
        <v>1</v>
      </c>
      <c r="U1155" s="10"/>
      <c r="V1155" s="10"/>
      <c r="W1155" s="10"/>
      <c r="X1155" s="112"/>
    </row>
    <row r="1156" spans="1:27" outlineLevel="5" x14ac:dyDescent="0.2">
      <c r="A1156" s="226" t="s">
        <v>37</v>
      </c>
      <c r="B1156" s="227"/>
      <c r="C1156" s="227"/>
      <c r="D1156" s="228"/>
      <c r="E1156" s="232" t="s">
        <v>0</v>
      </c>
      <c r="F1156" s="253" t="s">
        <v>67</v>
      </c>
      <c r="G1156" s="253"/>
      <c r="H1156" s="254"/>
      <c r="I1156" s="255"/>
      <c r="J1156" s="256"/>
      <c r="K1156" s="230"/>
      <c r="L1156" s="230"/>
      <c r="M1156" s="230"/>
      <c r="N1156" s="230"/>
      <c r="O1156" s="231"/>
      <c r="P1156" s="231"/>
      <c r="Q1156" s="231"/>
      <c r="R1156" s="228"/>
      <c r="S1156" s="228"/>
      <c r="T1156" s="227"/>
      <c r="U1156" s="7"/>
      <c r="V1156" s="10"/>
      <c r="W1156" s="10"/>
      <c r="X1156" s="229" t="str">
        <f>F1156</f>
        <v>---</v>
      </c>
      <c r="Y1156" s="8"/>
      <c r="AA1156" s="11"/>
    </row>
    <row r="1157" spans="1:27" ht="7.5" customHeight="1" outlineLevel="5" x14ac:dyDescent="0.2">
      <c r="A1157" s="13"/>
      <c r="B1157" s="123"/>
      <c r="C1157" s="123"/>
      <c r="D1157" s="112"/>
      <c r="E1157" s="112"/>
      <c r="F1157" s="113"/>
      <c r="G1157" s="112"/>
      <c r="H1157" s="118"/>
      <c r="I1157" s="180"/>
      <c r="J1157" s="116"/>
      <c r="K1157" s="118"/>
      <c r="L1157" s="118"/>
      <c r="M1157" s="118"/>
      <c r="N1157" s="118"/>
      <c r="O1157" s="116"/>
      <c r="P1157" s="116"/>
      <c r="Q1157" s="116"/>
      <c r="R1157" s="112"/>
      <c r="S1157" s="112"/>
      <c r="T1157" s="123"/>
      <c r="U1157" s="10"/>
      <c r="X1157" s="112"/>
    </row>
    <row r="1158" spans="1:27" outlineLevel="4" x14ac:dyDescent="0.2">
      <c r="A1158" s="2" t="s">
        <v>41</v>
      </c>
      <c r="B1158" s="217"/>
      <c r="C1158" s="218">
        <v>284</v>
      </c>
      <c r="D1158" s="219" t="s">
        <v>585</v>
      </c>
      <c r="E1158" s="220" t="s">
        <v>1030</v>
      </c>
      <c r="F1158" s="221" t="s">
        <v>1031</v>
      </c>
      <c r="G1158" s="219" t="s">
        <v>303</v>
      </c>
      <c r="H1158" s="222">
        <v>2</v>
      </c>
      <c r="I1158" s="223"/>
      <c r="J1158" s="224">
        <f>H1158*I1158</f>
        <v>0</v>
      </c>
      <c r="K1158" s="222"/>
      <c r="L1158" s="222">
        <f>H1158*K1158</f>
        <v>0</v>
      </c>
      <c r="M1158" s="222"/>
      <c r="N1158" s="222">
        <f>H1158*M1158</f>
        <v>0</v>
      </c>
      <c r="O1158" s="224">
        <v>21</v>
      </c>
      <c r="P1158" s="224">
        <f>J1158*(O1158/100)</f>
        <v>0</v>
      </c>
      <c r="Q1158" s="224">
        <f>J1158+P1158</f>
        <v>0</v>
      </c>
      <c r="R1158" s="220"/>
      <c r="S1158" s="220" t="s">
        <v>356</v>
      </c>
      <c r="T1158" s="225">
        <v>1</v>
      </c>
      <c r="U1158" s="10"/>
      <c r="V1158" s="10"/>
      <c r="W1158" s="10"/>
      <c r="X1158" s="112"/>
    </row>
    <row r="1159" spans="1:27" outlineLevel="5" x14ac:dyDescent="0.2">
      <c r="A1159" s="226" t="s">
        <v>37</v>
      </c>
      <c r="B1159" s="227"/>
      <c r="C1159" s="227"/>
      <c r="D1159" s="228"/>
      <c r="E1159" s="232" t="s">
        <v>0</v>
      </c>
      <c r="F1159" s="253" t="s">
        <v>67</v>
      </c>
      <c r="G1159" s="253"/>
      <c r="H1159" s="254"/>
      <c r="I1159" s="255"/>
      <c r="J1159" s="256"/>
      <c r="K1159" s="230"/>
      <c r="L1159" s="230"/>
      <c r="M1159" s="230"/>
      <c r="N1159" s="230"/>
      <c r="O1159" s="231"/>
      <c r="P1159" s="231"/>
      <c r="Q1159" s="231"/>
      <c r="R1159" s="228"/>
      <c r="S1159" s="228"/>
      <c r="T1159" s="227"/>
      <c r="U1159" s="7"/>
      <c r="V1159" s="10"/>
      <c r="W1159" s="10"/>
      <c r="X1159" s="229" t="str">
        <f>F1159</f>
        <v>---</v>
      </c>
      <c r="Y1159" s="8"/>
      <c r="AA1159" s="11"/>
    </row>
    <row r="1160" spans="1:27" ht="7.5" customHeight="1" outlineLevel="5" x14ac:dyDescent="0.2">
      <c r="A1160" s="13"/>
      <c r="B1160" s="123"/>
      <c r="C1160" s="123"/>
      <c r="D1160" s="112"/>
      <c r="E1160" s="112"/>
      <c r="F1160" s="113"/>
      <c r="G1160" s="112"/>
      <c r="H1160" s="118"/>
      <c r="I1160" s="180"/>
      <c r="J1160" s="116"/>
      <c r="K1160" s="118"/>
      <c r="L1160" s="118"/>
      <c r="M1160" s="118"/>
      <c r="N1160" s="118"/>
      <c r="O1160" s="116"/>
      <c r="P1160" s="116"/>
      <c r="Q1160" s="116"/>
      <c r="R1160" s="112"/>
      <c r="S1160" s="112"/>
      <c r="T1160" s="123"/>
      <c r="U1160" s="10"/>
      <c r="X1160" s="112"/>
    </row>
    <row r="1161" spans="1:27" outlineLevel="4" x14ac:dyDescent="0.2">
      <c r="A1161" s="2" t="s">
        <v>41</v>
      </c>
      <c r="B1161" s="217"/>
      <c r="C1161" s="218">
        <v>285</v>
      </c>
      <c r="D1161" s="219" t="s">
        <v>585</v>
      </c>
      <c r="E1161" s="220" t="s">
        <v>1032</v>
      </c>
      <c r="F1161" s="221" t="s">
        <v>1033</v>
      </c>
      <c r="G1161" s="219" t="s">
        <v>303</v>
      </c>
      <c r="H1161" s="222">
        <v>1</v>
      </c>
      <c r="I1161" s="223"/>
      <c r="J1161" s="224">
        <f>H1161*I1161</f>
        <v>0</v>
      </c>
      <c r="K1161" s="222"/>
      <c r="L1161" s="222">
        <f>H1161*K1161</f>
        <v>0</v>
      </c>
      <c r="M1161" s="222"/>
      <c r="N1161" s="222">
        <f>H1161*M1161</f>
        <v>0</v>
      </c>
      <c r="O1161" s="224">
        <v>21</v>
      </c>
      <c r="P1161" s="224">
        <f>J1161*(O1161/100)</f>
        <v>0</v>
      </c>
      <c r="Q1161" s="224">
        <f>J1161+P1161</f>
        <v>0</v>
      </c>
      <c r="R1161" s="220"/>
      <c r="S1161" s="220" t="s">
        <v>356</v>
      </c>
      <c r="T1161" s="225">
        <v>1</v>
      </c>
      <c r="U1161" s="10"/>
      <c r="V1161" s="10"/>
      <c r="W1161" s="10"/>
      <c r="X1161" s="112"/>
    </row>
    <row r="1162" spans="1:27" outlineLevel="5" x14ac:dyDescent="0.2">
      <c r="A1162" s="226" t="s">
        <v>37</v>
      </c>
      <c r="B1162" s="227"/>
      <c r="C1162" s="227"/>
      <c r="D1162" s="228"/>
      <c r="E1162" s="232" t="s">
        <v>0</v>
      </c>
      <c r="F1162" s="253" t="s">
        <v>67</v>
      </c>
      <c r="G1162" s="253"/>
      <c r="H1162" s="254"/>
      <c r="I1162" s="255"/>
      <c r="J1162" s="256"/>
      <c r="K1162" s="230"/>
      <c r="L1162" s="230"/>
      <c r="M1162" s="230"/>
      <c r="N1162" s="230"/>
      <c r="O1162" s="231"/>
      <c r="P1162" s="231"/>
      <c r="Q1162" s="231"/>
      <c r="R1162" s="228"/>
      <c r="S1162" s="228"/>
      <c r="T1162" s="227"/>
      <c r="U1162" s="7"/>
      <c r="V1162" s="10"/>
      <c r="W1162" s="10"/>
      <c r="X1162" s="229" t="str">
        <f>F1162</f>
        <v>---</v>
      </c>
      <c r="Y1162" s="8"/>
      <c r="AA1162" s="11"/>
    </row>
    <row r="1163" spans="1:27" ht="7.5" customHeight="1" outlineLevel="5" x14ac:dyDescent="0.2">
      <c r="A1163" s="13"/>
      <c r="B1163" s="123"/>
      <c r="C1163" s="123"/>
      <c r="D1163" s="112"/>
      <c r="E1163" s="112"/>
      <c r="F1163" s="113"/>
      <c r="G1163" s="112"/>
      <c r="H1163" s="118"/>
      <c r="I1163" s="180"/>
      <c r="J1163" s="116"/>
      <c r="K1163" s="118"/>
      <c r="L1163" s="118"/>
      <c r="M1163" s="118"/>
      <c r="N1163" s="118"/>
      <c r="O1163" s="116"/>
      <c r="P1163" s="116"/>
      <c r="Q1163" s="116"/>
      <c r="R1163" s="112"/>
      <c r="S1163" s="112"/>
      <c r="T1163" s="123"/>
      <c r="U1163" s="10"/>
      <c r="X1163" s="112"/>
    </row>
    <row r="1164" spans="1:27" outlineLevel="4" x14ac:dyDescent="0.2">
      <c r="A1164" s="2" t="s">
        <v>41</v>
      </c>
      <c r="B1164" s="217"/>
      <c r="C1164" s="218">
        <v>286</v>
      </c>
      <c r="D1164" s="219" t="s">
        <v>585</v>
      </c>
      <c r="E1164" s="220" t="s">
        <v>1034</v>
      </c>
      <c r="F1164" s="221" t="s">
        <v>1035</v>
      </c>
      <c r="G1164" s="219" t="s">
        <v>303</v>
      </c>
      <c r="H1164" s="222">
        <v>7</v>
      </c>
      <c r="I1164" s="223"/>
      <c r="J1164" s="224">
        <f>H1164*I1164</f>
        <v>0</v>
      </c>
      <c r="K1164" s="222"/>
      <c r="L1164" s="222">
        <f>H1164*K1164</f>
        <v>0</v>
      </c>
      <c r="M1164" s="222"/>
      <c r="N1164" s="222">
        <f>H1164*M1164</f>
        <v>0</v>
      </c>
      <c r="O1164" s="224">
        <v>21</v>
      </c>
      <c r="P1164" s="224">
        <f>J1164*(O1164/100)</f>
        <v>0</v>
      </c>
      <c r="Q1164" s="224">
        <f>J1164+P1164</f>
        <v>0</v>
      </c>
      <c r="R1164" s="220"/>
      <c r="S1164" s="220" t="s">
        <v>356</v>
      </c>
      <c r="T1164" s="225">
        <v>1</v>
      </c>
      <c r="U1164" s="10"/>
      <c r="V1164" s="10"/>
      <c r="W1164" s="10"/>
      <c r="X1164" s="112"/>
    </row>
    <row r="1165" spans="1:27" outlineLevel="5" x14ac:dyDescent="0.2">
      <c r="A1165" s="226" t="s">
        <v>37</v>
      </c>
      <c r="B1165" s="227"/>
      <c r="C1165" s="227"/>
      <c r="D1165" s="228"/>
      <c r="E1165" s="232" t="s">
        <v>0</v>
      </c>
      <c r="F1165" s="253" t="s">
        <v>67</v>
      </c>
      <c r="G1165" s="253"/>
      <c r="H1165" s="254"/>
      <c r="I1165" s="255"/>
      <c r="J1165" s="256"/>
      <c r="K1165" s="230"/>
      <c r="L1165" s="230"/>
      <c r="M1165" s="230"/>
      <c r="N1165" s="230"/>
      <c r="O1165" s="231"/>
      <c r="P1165" s="231"/>
      <c r="Q1165" s="231"/>
      <c r="R1165" s="228"/>
      <c r="S1165" s="228"/>
      <c r="T1165" s="227"/>
      <c r="U1165" s="7"/>
      <c r="V1165" s="10"/>
      <c r="W1165" s="10"/>
      <c r="X1165" s="229" t="str">
        <f>F1165</f>
        <v>---</v>
      </c>
      <c r="Y1165" s="8"/>
      <c r="AA1165" s="11"/>
    </row>
    <row r="1166" spans="1:27" ht="7.5" customHeight="1" outlineLevel="5" x14ac:dyDescent="0.2">
      <c r="A1166" s="13"/>
      <c r="B1166" s="123"/>
      <c r="C1166" s="123"/>
      <c r="D1166" s="112"/>
      <c r="E1166" s="112"/>
      <c r="F1166" s="113"/>
      <c r="G1166" s="112"/>
      <c r="H1166" s="118"/>
      <c r="I1166" s="180"/>
      <c r="J1166" s="116"/>
      <c r="K1166" s="118"/>
      <c r="L1166" s="118"/>
      <c r="M1166" s="118"/>
      <c r="N1166" s="118"/>
      <c r="O1166" s="116"/>
      <c r="P1166" s="116"/>
      <c r="Q1166" s="116"/>
      <c r="R1166" s="112"/>
      <c r="S1166" s="112"/>
      <c r="T1166" s="123"/>
      <c r="U1166" s="10"/>
      <c r="X1166" s="112"/>
    </row>
    <row r="1167" spans="1:27" outlineLevel="4" x14ac:dyDescent="0.2">
      <c r="A1167" s="2" t="s">
        <v>41</v>
      </c>
      <c r="B1167" s="217"/>
      <c r="C1167" s="218">
        <v>287</v>
      </c>
      <c r="D1167" s="219" t="s">
        <v>585</v>
      </c>
      <c r="E1167" s="220" t="s">
        <v>1036</v>
      </c>
      <c r="F1167" s="221" t="s">
        <v>1037</v>
      </c>
      <c r="G1167" s="219" t="s">
        <v>303</v>
      </c>
      <c r="H1167" s="222">
        <v>1</v>
      </c>
      <c r="I1167" s="223"/>
      <c r="J1167" s="224">
        <f>H1167*I1167</f>
        <v>0</v>
      </c>
      <c r="K1167" s="222"/>
      <c r="L1167" s="222">
        <f>H1167*K1167</f>
        <v>0</v>
      </c>
      <c r="M1167" s="222"/>
      <c r="N1167" s="222">
        <f>H1167*M1167</f>
        <v>0</v>
      </c>
      <c r="O1167" s="224">
        <v>21</v>
      </c>
      <c r="P1167" s="224">
        <f>J1167*(O1167/100)</f>
        <v>0</v>
      </c>
      <c r="Q1167" s="224">
        <f>J1167+P1167</f>
        <v>0</v>
      </c>
      <c r="R1167" s="220"/>
      <c r="S1167" s="220" t="s">
        <v>356</v>
      </c>
      <c r="T1167" s="225">
        <v>1</v>
      </c>
      <c r="U1167" s="10"/>
      <c r="V1167" s="10"/>
      <c r="W1167" s="10"/>
      <c r="X1167" s="112"/>
    </row>
    <row r="1168" spans="1:27" outlineLevel="5" x14ac:dyDescent="0.2">
      <c r="A1168" s="226" t="s">
        <v>37</v>
      </c>
      <c r="B1168" s="227"/>
      <c r="C1168" s="227"/>
      <c r="D1168" s="228"/>
      <c r="E1168" s="232" t="s">
        <v>0</v>
      </c>
      <c r="F1168" s="253" t="s">
        <v>67</v>
      </c>
      <c r="G1168" s="253"/>
      <c r="H1168" s="254"/>
      <c r="I1168" s="255"/>
      <c r="J1168" s="256"/>
      <c r="K1168" s="230"/>
      <c r="L1168" s="230"/>
      <c r="M1168" s="230"/>
      <c r="N1168" s="230"/>
      <c r="O1168" s="231"/>
      <c r="P1168" s="231"/>
      <c r="Q1168" s="231"/>
      <c r="R1168" s="228"/>
      <c r="S1168" s="228"/>
      <c r="T1168" s="227"/>
      <c r="U1168" s="7"/>
      <c r="V1168" s="10"/>
      <c r="W1168" s="10"/>
      <c r="X1168" s="229" t="str">
        <f>F1168</f>
        <v>---</v>
      </c>
      <c r="Y1168" s="8"/>
      <c r="AA1168" s="11"/>
    </row>
    <row r="1169" spans="1:27" ht="7.5" customHeight="1" outlineLevel="5" x14ac:dyDescent="0.2">
      <c r="A1169" s="13"/>
      <c r="B1169" s="123"/>
      <c r="C1169" s="123"/>
      <c r="D1169" s="112"/>
      <c r="E1169" s="112"/>
      <c r="F1169" s="113"/>
      <c r="G1169" s="112"/>
      <c r="H1169" s="118"/>
      <c r="I1169" s="180"/>
      <c r="J1169" s="116"/>
      <c r="K1169" s="118"/>
      <c r="L1169" s="118"/>
      <c r="M1169" s="118"/>
      <c r="N1169" s="118"/>
      <c r="O1169" s="116"/>
      <c r="P1169" s="116"/>
      <c r="Q1169" s="116"/>
      <c r="R1169" s="112"/>
      <c r="S1169" s="112"/>
      <c r="T1169" s="123"/>
      <c r="U1169" s="10"/>
      <c r="X1169" s="112"/>
    </row>
    <row r="1170" spans="1:27" outlineLevel="4" x14ac:dyDescent="0.2">
      <c r="A1170" s="2" t="s">
        <v>41</v>
      </c>
      <c r="B1170" s="217"/>
      <c r="C1170" s="218">
        <v>288</v>
      </c>
      <c r="D1170" s="219" t="s">
        <v>585</v>
      </c>
      <c r="E1170" s="220" t="s">
        <v>1038</v>
      </c>
      <c r="F1170" s="221" t="s">
        <v>1039</v>
      </c>
      <c r="G1170" s="219" t="s">
        <v>303</v>
      </c>
      <c r="H1170" s="222">
        <v>1</v>
      </c>
      <c r="I1170" s="223"/>
      <c r="J1170" s="224">
        <f>H1170*I1170</f>
        <v>0</v>
      </c>
      <c r="K1170" s="222"/>
      <c r="L1170" s="222">
        <f>H1170*K1170</f>
        <v>0</v>
      </c>
      <c r="M1170" s="222"/>
      <c r="N1170" s="222">
        <f>H1170*M1170</f>
        <v>0</v>
      </c>
      <c r="O1170" s="224">
        <v>21</v>
      </c>
      <c r="P1170" s="224">
        <f>J1170*(O1170/100)</f>
        <v>0</v>
      </c>
      <c r="Q1170" s="224">
        <f>J1170+P1170</f>
        <v>0</v>
      </c>
      <c r="R1170" s="220"/>
      <c r="S1170" s="220" t="s">
        <v>356</v>
      </c>
      <c r="T1170" s="225">
        <v>1</v>
      </c>
      <c r="U1170" s="10"/>
      <c r="V1170" s="10"/>
      <c r="W1170" s="10"/>
      <c r="X1170" s="112"/>
    </row>
    <row r="1171" spans="1:27" outlineLevel="5" x14ac:dyDescent="0.2">
      <c r="A1171" s="226" t="s">
        <v>37</v>
      </c>
      <c r="B1171" s="227"/>
      <c r="C1171" s="227"/>
      <c r="D1171" s="228"/>
      <c r="E1171" s="232" t="s">
        <v>0</v>
      </c>
      <c r="F1171" s="253" t="s">
        <v>67</v>
      </c>
      <c r="G1171" s="253"/>
      <c r="H1171" s="254"/>
      <c r="I1171" s="255"/>
      <c r="J1171" s="256"/>
      <c r="K1171" s="230"/>
      <c r="L1171" s="230"/>
      <c r="M1171" s="230"/>
      <c r="N1171" s="230"/>
      <c r="O1171" s="231"/>
      <c r="P1171" s="231"/>
      <c r="Q1171" s="231"/>
      <c r="R1171" s="228"/>
      <c r="S1171" s="228"/>
      <c r="T1171" s="227"/>
      <c r="U1171" s="7"/>
      <c r="V1171" s="10"/>
      <c r="W1171" s="10"/>
      <c r="X1171" s="229" t="str">
        <f>F1171</f>
        <v>---</v>
      </c>
      <c r="Y1171" s="8"/>
      <c r="AA1171" s="11"/>
    </row>
    <row r="1172" spans="1:27" ht="7.5" customHeight="1" outlineLevel="5" x14ac:dyDescent="0.2">
      <c r="A1172" s="13"/>
      <c r="B1172" s="123"/>
      <c r="C1172" s="123"/>
      <c r="D1172" s="112"/>
      <c r="E1172" s="112"/>
      <c r="F1172" s="113"/>
      <c r="G1172" s="112"/>
      <c r="H1172" s="118"/>
      <c r="I1172" s="180"/>
      <c r="J1172" s="116"/>
      <c r="K1172" s="118"/>
      <c r="L1172" s="118"/>
      <c r="M1172" s="118"/>
      <c r="N1172" s="118"/>
      <c r="O1172" s="116"/>
      <c r="P1172" s="116"/>
      <c r="Q1172" s="116"/>
      <c r="R1172" s="112"/>
      <c r="S1172" s="112"/>
      <c r="T1172" s="123"/>
      <c r="U1172" s="10"/>
      <c r="X1172" s="112"/>
    </row>
    <row r="1173" spans="1:27" outlineLevel="4" x14ac:dyDescent="0.2">
      <c r="A1173" s="2" t="s">
        <v>41</v>
      </c>
      <c r="B1173" s="217"/>
      <c r="C1173" s="218">
        <v>289</v>
      </c>
      <c r="D1173" s="219" t="s">
        <v>585</v>
      </c>
      <c r="E1173" s="220" t="s">
        <v>1040</v>
      </c>
      <c r="F1173" s="221" t="s">
        <v>1041</v>
      </c>
      <c r="G1173" s="219" t="s">
        <v>303</v>
      </c>
      <c r="H1173" s="222">
        <v>1</v>
      </c>
      <c r="I1173" s="223"/>
      <c r="J1173" s="224">
        <f>H1173*I1173</f>
        <v>0</v>
      </c>
      <c r="K1173" s="222"/>
      <c r="L1173" s="222">
        <f>H1173*K1173</f>
        <v>0</v>
      </c>
      <c r="M1173" s="222"/>
      <c r="N1173" s="222">
        <f>H1173*M1173</f>
        <v>0</v>
      </c>
      <c r="O1173" s="224">
        <v>21</v>
      </c>
      <c r="P1173" s="224">
        <f>J1173*(O1173/100)</f>
        <v>0</v>
      </c>
      <c r="Q1173" s="224">
        <f>J1173+P1173</f>
        <v>0</v>
      </c>
      <c r="R1173" s="220"/>
      <c r="S1173" s="220" t="s">
        <v>356</v>
      </c>
      <c r="T1173" s="225">
        <v>1</v>
      </c>
      <c r="U1173" s="10"/>
      <c r="V1173" s="10"/>
      <c r="W1173" s="10"/>
      <c r="X1173" s="112"/>
    </row>
    <row r="1174" spans="1:27" outlineLevel="5" x14ac:dyDescent="0.2">
      <c r="A1174" s="226" t="s">
        <v>37</v>
      </c>
      <c r="B1174" s="227"/>
      <c r="C1174" s="227"/>
      <c r="D1174" s="228"/>
      <c r="E1174" s="232" t="s">
        <v>0</v>
      </c>
      <c r="F1174" s="253" t="s">
        <v>67</v>
      </c>
      <c r="G1174" s="253"/>
      <c r="H1174" s="254"/>
      <c r="I1174" s="255"/>
      <c r="J1174" s="256"/>
      <c r="K1174" s="230"/>
      <c r="L1174" s="230"/>
      <c r="M1174" s="230"/>
      <c r="N1174" s="230"/>
      <c r="O1174" s="231"/>
      <c r="P1174" s="231"/>
      <c r="Q1174" s="231"/>
      <c r="R1174" s="228"/>
      <c r="S1174" s="228"/>
      <c r="T1174" s="227"/>
      <c r="U1174" s="7"/>
      <c r="V1174" s="10"/>
      <c r="W1174" s="10"/>
      <c r="X1174" s="229" t="str">
        <f>F1174</f>
        <v>---</v>
      </c>
      <c r="Y1174" s="8"/>
      <c r="AA1174" s="11"/>
    </row>
    <row r="1175" spans="1:27" ht="7.5" customHeight="1" outlineLevel="5" x14ac:dyDescent="0.2">
      <c r="A1175" s="13"/>
      <c r="B1175" s="123"/>
      <c r="C1175" s="123"/>
      <c r="D1175" s="112"/>
      <c r="E1175" s="112"/>
      <c r="F1175" s="113"/>
      <c r="G1175" s="112"/>
      <c r="H1175" s="118"/>
      <c r="I1175" s="180"/>
      <c r="J1175" s="116"/>
      <c r="K1175" s="118"/>
      <c r="L1175" s="118"/>
      <c r="M1175" s="118"/>
      <c r="N1175" s="118"/>
      <c r="O1175" s="116"/>
      <c r="P1175" s="116"/>
      <c r="Q1175" s="116"/>
      <c r="R1175" s="112"/>
      <c r="S1175" s="112"/>
      <c r="T1175" s="123"/>
      <c r="U1175" s="10"/>
      <c r="X1175" s="112"/>
    </row>
    <row r="1176" spans="1:27" outlineLevel="4" x14ac:dyDescent="0.2">
      <c r="A1176" s="2" t="s">
        <v>41</v>
      </c>
      <c r="B1176" s="217"/>
      <c r="C1176" s="218">
        <v>290</v>
      </c>
      <c r="D1176" s="219" t="s">
        <v>585</v>
      </c>
      <c r="E1176" s="220" t="s">
        <v>1042</v>
      </c>
      <c r="F1176" s="221" t="s">
        <v>1043</v>
      </c>
      <c r="G1176" s="219" t="s">
        <v>303</v>
      </c>
      <c r="H1176" s="222">
        <v>6</v>
      </c>
      <c r="I1176" s="223"/>
      <c r="J1176" s="224">
        <f>H1176*I1176</f>
        <v>0</v>
      </c>
      <c r="K1176" s="222"/>
      <c r="L1176" s="222">
        <f>H1176*K1176</f>
        <v>0</v>
      </c>
      <c r="M1176" s="222"/>
      <c r="N1176" s="222">
        <f>H1176*M1176</f>
        <v>0</v>
      </c>
      <c r="O1176" s="224">
        <v>21</v>
      </c>
      <c r="P1176" s="224">
        <f>J1176*(O1176/100)</f>
        <v>0</v>
      </c>
      <c r="Q1176" s="224">
        <f>J1176+P1176</f>
        <v>0</v>
      </c>
      <c r="R1176" s="220"/>
      <c r="S1176" s="220" t="s">
        <v>356</v>
      </c>
      <c r="T1176" s="225">
        <v>1</v>
      </c>
      <c r="U1176" s="10"/>
      <c r="V1176" s="10"/>
      <c r="W1176" s="10"/>
      <c r="X1176" s="112"/>
    </row>
    <row r="1177" spans="1:27" outlineLevel="5" x14ac:dyDescent="0.2">
      <c r="A1177" s="226" t="s">
        <v>37</v>
      </c>
      <c r="B1177" s="227"/>
      <c r="C1177" s="227"/>
      <c r="D1177" s="228"/>
      <c r="E1177" s="232" t="s">
        <v>0</v>
      </c>
      <c r="F1177" s="253" t="s">
        <v>67</v>
      </c>
      <c r="G1177" s="253"/>
      <c r="H1177" s="254"/>
      <c r="I1177" s="255"/>
      <c r="J1177" s="256"/>
      <c r="K1177" s="230"/>
      <c r="L1177" s="230"/>
      <c r="M1177" s="230"/>
      <c r="N1177" s="230"/>
      <c r="O1177" s="231"/>
      <c r="P1177" s="231"/>
      <c r="Q1177" s="231"/>
      <c r="R1177" s="228"/>
      <c r="S1177" s="228"/>
      <c r="T1177" s="227"/>
      <c r="U1177" s="7"/>
      <c r="V1177" s="10"/>
      <c r="W1177" s="10"/>
      <c r="X1177" s="229" t="str">
        <f>F1177</f>
        <v>---</v>
      </c>
      <c r="Y1177" s="8"/>
      <c r="AA1177" s="11"/>
    </row>
    <row r="1178" spans="1:27" ht="7.5" customHeight="1" outlineLevel="5" x14ac:dyDescent="0.2">
      <c r="A1178" s="13"/>
      <c r="B1178" s="123"/>
      <c r="C1178" s="123"/>
      <c r="D1178" s="112"/>
      <c r="E1178" s="112"/>
      <c r="F1178" s="113"/>
      <c r="G1178" s="112"/>
      <c r="H1178" s="118"/>
      <c r="I1178" s="180"/>
      <c r="J1178" s="116"/>
      <c r="K1178" s="118"/>
      <c r="L1178" s="118"/>
      <c r="M1178" s="118"/>
      <c r="N1178" s="118"/>
      <c r="O1178" s="116"/>
      <c r="P1178" s="116"/>
      <c r="Q1178" s="116"/>
      <c r="R1178" s="112"/>
      <c r="S1178" s="112"/>
      <c r="T1178" s="123"/>
      <c r="U1178" s="10"/>
      <c r="X1178" s="112"/>
    </row>
    <row r="1179" spans="1:27" outlineLevel="4" x14ac:dyDescent="0.2">
      <c r="A1179" s="2" t="s">
        <v>41</v>
      </c>
      <c r="B1179" s="217"/>
      <c r="C1179" s="218">
        <v>291</v>
      </c>
      <c r="D1179" s="219" t="s">
        <v>585</v>
      </c>
      <c r="E1179" s="220" t="s">
        <v>1044</v>
      </c>
      <c r="F1179" s="221" t="s">
        <v>1045</v>
      </c>
      <c r="G1179" s="219" t="s">
        <v>303</v>
      </c>
      <c r="H1179" s="222">
        <v>1</v>
      </c>
      <c r="I1179" s="223"/>
      <c r="J1179" s="224">
        <f>H1179*I1179</f>
        <v>0</v>
      </c>
      <c r="K1179" s="222"/>
      <c r="L1179" s="222">
        <f>H1179*K1179</f>
        <v>0</v>
      </c>
      <c r="M1179" s="222"/>
      <c r="N1179" s="222">
        <f>H1179*M1179</f>
        <v>0</v>
      </c>
      <c r="O1179" s="224">
        <v>21</v>
      </c>
      <c r="P1179" s="224">
        <f>J1179*(O1179/100)</f>
        <v>0</v>
      </c>
      <c r="Q1179" s="224">
        <f>J1179+P1179</f>
        <v>0</v>
      </c>
      <c r="R1179" s="220"/>
      <c r="S1179" s="220" t="s">
        <v>356</v>
      </c>
      <c r="T1179" s="225">
        <v>1</v>
      </c>
      <c r="U1179" s="10"/>
      <c r="V1179" s="10"/>
      <c r="W1179" s="10"/>
      <c r="X1179" s="112"/>
    </row>
    <row r="1180" spans="1:27" outlineLevel="5" x14ac:dyDescent="0.2">
      <c r="A1180" s="226" t="s">
        <v>37</v>
      </c>
      <c r="B1180" s="227"/>
      <c r="C1180" s="227"/>
      <c r="D1180" s="228"/>
      <c r="E1180" s="232" t="s">
        <v>0</v>
      </c>
      <c r="F1180" s="253" t="s">
        <v>67</v>
      </c>
      <c r="G1180" s="253"/>
      <c r="H1180" s="254"/>
      <c r="I1180" s="255"/>
      <c r="J1180" s="256"/>
      <c r="K1180" s="230"/>
      <c r="L1180" s="230"/>
      <c r="M1180" s="230"/>
      <c r="N1180" s="230"/>
      <c r="O1180" s="231"/>
      <c r="P1180" s="231"/>
      <c r="Q1180" s="231"/>
      <c r="R1180" s="228"/>
      <c r="S1180" s="228"/>
      <c r="T1180" s="227"/>
      <c r="U1180" s="7"/>
      <c r="V1180" s="10"/>
      <c r="W1180" s="10"/>
      <c r="X1180" s="229" t="str">
        <f>F1180</f>
        <v>---</v>
      </c>
      <c r="Y1180" s="8"/>
      <c r="AA1180" s="11"/>
    </row>
    <row r="1181" spans="1:27" ht="7.5" customHeight="1" outlineLevel="5" x14ac:dyDescent="0.2">
      <c r="A1181" s="13"/>
      <c r="B1181" s="123"/>
      <c r="C1181" s="123"/>
      <c r="D1181" s="112"/>
      <c r="E1181" s="112"/>
      <c r="F1181" s="113"/>
      <c r="G1181" s="112"/>
      <c r="H1181" s="118"/>
      <c r="I1181" s="180"/>
      <c r="J1181" s="116"/>
      <c r="K1181" s="118"/>
      <c r="L1181" s="118"/>
      <c r="M1181" s="118"/>
      <c r="N1181" s="118"/>
      <c r="O1181" s="116"/>
      <c r="P1181" s="116"/>
      <c r="Q1181" s="116"/>
      <c r="R1181" s="112"/>
      <c r="S1181" s="112"/>
      <c r="T1181" s="123"/>
      <c r="U1181" s="10"/>
      <c r="X1181" s="112"/>
    </row>
    <row r="1182" spans="1:27" outlineLevel="4" x14ac:dyDescent="0.2">
      <c r="A1182" s="2" t="s">
        <v>41</v>
      </c>
      <c r="B1182" s="217"/>
      <c r="C1182" s="218">
        <v>292</v>
      </c>
      <c r="D1182" s="219" t="s">
        <v>585</v>
      </c>
      <c r="E1182" s="220" t="s">
        <v>1046</v>
      </c>
      <c r="F1182" s="221" t="s">
        <v>1035</v>
      </c>
      <c r="G1182" s="219" t="s">
        <v>303</v>
      </c>
      <c r="H1182" s="222">
        <v>7</v>
      </c>
      <c r="I1182" s="223"/>
      <c r="J1182" s="224">
        <f>H1182*I1182</f>
        <v>0</v>
      </c>
      <c r="K1182" s="222"/>
      <c r="L1182" s="222">
        <f>H1182*K1182</f>
        <v>0</v>
      </c>
      <c r="M1182" s="222"/>
      <c r="N1182" s="222">
        <f>H1182*M1182</f>
        <v>0</v>
      </c>
      <c r="O1182" s="224">
        <v>21</v>
      </c>
      <c r="P1182" s="224">
        <f>J1182*(O1182/100)</f>
        <v>0</v>
      </c>
      <c r="Q1182" s="224">
        <f>J1182+P1182</f>
        <v>0</v>
      </c>
      <c r="R1182" s="220"/>
      <c r="S1182" s="220" t="s">
        <v>356</v>
      </c>
      <c r="T1182" s="225">
        <v>1</v>
      </c>
      <c r="U1182" s="10"/>
      <c r="V1182" s="10"/>
      <c r="W1182" s="10"/>
      <c r="X1182" s="112"/>
    </row>
    <row r="1183" spans="1:27" outlineLevel="5" x14ac:dyDescent="0.2">
      <c r="A1183" s="226" t="s">
        <v>37</v>
      </c>
      <c r="B1183" s="227"/>
      <c r="C1183" s="227"/>
      <c r="D1183" s="228"/>
      <c r="E1183" s="232" t="s">
        <v>0</v>
      </c>
      <c r="F1183" s="253" t="s">
        <v>67</v>
      </c>
      <c r="G1183" s="253"/>
      <c r="H1183" s="254"/>
      <c r="I1183" s="255"/>
      <c r="J1183" s="256"/>
      <c r="K1183" s="230"/>
      <c r="L1183" s="230"/>
      <c r="M1183" s="230"/>
      <c r="N1183" s="230"/>
      <c r="O1183" s="231"/>
      <c r="P1183" s="231"/>
      <c r="Q1183" s="231"/>
      <c r="R1183" s="228"/>
      <c r="S1183" s="228"/>
      <c r="T1183" s="227"/>
      <c r="U1183" s="7"/>
      <c r="V1183" s="10"/>
      <c r="W1183" s="10"/>
      <c r="X1183" s="229" t="str">
        <f>F1183</f>
        <v>---</v>
      </c>
      <c r="Y1183" s="8"/>
      <c r="AA1183" s="11"/>
    </row>
    <row r="1184" spans="1:27" ht="7.5" customHeight="1" outlineLevel="5" x14ac:dyDescent="0.2">
      <c r="A1184" s="13"/>
      <c r="B1184" s="123"/>
      <c r="C1184" s="123"/>
      <c r="D1184" s="112"/>
      <c r="E1184" s="112"/>
      <c r="F1184" s="113"/>
      <c r="G1184" s="112"/>
      <c r="H1184" s="118"/>
      <c r="I1184" s="180"/>
      <c r="J1184" s="116"/>
      <c r="K1184" s="118"/>
      <c r="L1184" s="118"/>
      <c r="M1184" s="118"/>
      <c r="N1184" s="118"/>
      <c r="O1184" s="116"/>
      <c r="P1184" s="116"/>
      <c r="Q1184" s="116"/>
      <c r="R1184" s="112"/>
      <c r="S1184" s="112"/>
      <c r="T1184" s="123"/>
      <c r="U1184" s="10"/>
      <c r="X1184" s="112"/>
    </row>
    <row r="1185" spans="1:27" outlineLevel="4" x14ac:dyDescent="0.2">
      <c r="A1185" s="2" t="s">
        <v>41</v>
      </c>
      <c r="B1185" s="217"/>
      <c r="C1185" s="218">
        <v>293</v>
      </c>
      <c r="D1185" s="219" t="s">
        <v>585</v>
      </c>
      <c r="E1185" s="220" t="s">
        <v>1047</v>
      </c>
      <c r="F1185" s="221" t="s">
        <v>1048</v>
      </c>
      <c r="G1185" s="219" t="s">
        <v>303</v>
      </c>
      <c r="H1185" s="222">
        <v>1</v>
      </c>
      <c r="I1185" s="223"/>
      <c r="J1185" s="224">
        <f>H1185*I1185</f>
        <v>0</v>
      </c>
      <c r="K1185" s="222"/>
      <c r="L1185" s="222">
        <f>H1185*K1185</f>
        <v>0</v>
      </c>
      <c r="M1185" s="222"/>
      <c r="N1185" s="222">
        <f>H1185*M1185</f>
        <v>0</v>
      </c>
      <c r="O1185" s="224">
        <v>21</v>
      </c>
      <c r="P1185" s="224">
        <f>J1185*(O1185/100)</f>
        <v>0</v>
      </c>
      <c r="Q1185" s="224">
        <f>J1185+P1185</f>
        <v>0</v>
      </c>
      <c r="R1185" s="220"/>
      <c r="S1185" s="220" t="s">
        <v>356</v>
      </c>
      <c r="T1185" s="225">
        <v>1</v>
      </c>
      <c r="U1185" s="10"/>
      <c r="V1185" s="10"/>
      <c r="W1185" s="10"/>
      <c r="X1185" s="112"/>
    </row>
    <row r="1186" spans="1:27" outlineLevel="5" x14ac:dyDescent="0.2">
      <c r="A1186" s="226" t="s">
        <v>37</v>
      </c>
      <c r="B1186" s="227"/>
      <c r="C1186" s="227"/>
      <c r="D1186" s="228"/>
      <c r="E1186" s="232" t="s">
        <v>0</v>
      </c>
      <c r="F1186" s="253" t="s">
        <v>67</v>
      </c>
      <c r="G1186" s="253"/>
      <c r="H1186" s="254"/>
      <c r="I1186" s="255"/>
      <c r="J1186" s="256"/>
      <c r="K1186" s="230"/>
      <c r="L1186" s="230"/>
      <c r="M1186" s="230"/>
      <c r="N1186" s="230"/>
      <c r="O1186" s="231"/>
      <c r="P1186" s="231"/>
      <c r="Q1186" s="231"/>
      <c r="R1186" s="228"/>
      <c r="S1186" s="228"/>
      <c r="T1186" s="227"/>
      <c r="U1186" s="7"/>
      <c r="V1186" s="10"/>
      <c r="W1186" s="10"/>
      <c r="X1186" s="229" t="str">
        <f>F1186</f>
        <v>---</v>
      </c>
      <c r="Y1186" s="8"/>
      <c r="AA1186" s="11"/>
    </row>
    <row r="1187" spans="1:27" ht="7.5" customHeight="1" outlineLevel="5" x14ac:dyDescent="0.2">
      <c r="A1187" s="13"/>
      <c r="B1187" s="123"/>
      <c r="C1187" s="123"/>
      <c r="D1187" s="112"/>
      <c r="E1187" s="112"/>
      <c r="F1187" s="113"/>
      <c r="G1187" s="112"/>
      <c r="H1187" s="118"/>
      <c r="I1187" s="180"/>
      <c r="J1187" s="116"/>
      <c r="K1187" s="118"/>
      <c r="L1187" s="118"/>
      <c r="M1187" s="118"/>
      <c r="N1187" s="118"/>
      <c r="O1187" s="116"/>
      <c r="P1187" s="116"/>
      <c r="Q1187" s="116"/>
      <c r="R1187" s="112"/>
      <c r="S1187" s="112"/>
      <c r="T1187" s="123"/>
      <c r="U1187" s="10"/>
      <c r="X1187" s="112"/>
    </row>
    <row r="1188" spans="1:27" outlineLevel="4" x14ac:dyDescent="0.2">
      <c r="A1188" s="2" t="s">
        <v>41</v>
      </c>
      <c r="B1188" s="217"/>
      <c r="C1188" s="218">
        <v>294</v>
      </c>
      <c r="D1188" s="219" t="s">
        <v>585</v>
      </c>
      <c r="E1188" s="220" t="s">
        <v>1049</v>
      </c>
      <c r="F1188" s="221" t="s">
        <v>1050</v>
      </c>
      <c r="G1188" s="219" t="s">
        <v>303</v>
      </c>
      <c r="H1188" s="222">
        <v>2</v>
      </c>
      <c r="I1188" s="223"/>
      <c r="J1188" s="224">
        <f>H1188*I1188</f>
        <v>0</v>
      </c>
      <c r="K1188" s="222"/>
      <c r="L1188" s="222">
        <f>H1188*K1188</f>
        <v>0</v>
      </c>
      <c r="M1188" s="222"/>
      <c r="N1188" s="222">
        <f>H1188*M1188</f>
        <v>0</v>
      </c>
      <c r="O1188" s="224">
        <v>21</v>
      </c>
      <c r="P1188" s="224">
        <f>J1188*(O1188/100)</f>
        <v>0</v>
      </c>
      <c r="Q1188" s="224">
        <f>J1188+P1188</f>
        <v>0</v>
      </c>
      <c r="R1188" s="220"/>
      <c r="S1188" s="220" t="s">
        <v>356</v>
      </c>
      <c r="T1188" s="225">
        <v>1</v>
      </c>
      <c r="U1188" s="10"/>
      <c r="V1188" s="10"/>
      <c r="W1188" s="10"/>
      <c r="X1188" s="112"/>
    </row>
    <row r="1189" spans="1:27" outlineLevel="5" x14ac:dyDescent="0.2">
      <c r="A1189" s="226" t="s">
        <v>37</v>
      </c>
      <c r="B1189" s="227"/>
      <c r="C1189" s="227"/>
      <c r="D1189" s="228"/>
      <c r="E1189" s="232" t="s">
        <v>0</v>
      </c>
      <c r="F1189" s="253" t="s">
        <v>67</v>
      </c>
      <c r="G1189" s="253"/>
      <c r="H1189" s="254"/>
      <c r="I1189" s="255"/>
      <c r="J1189" s="256"/>
      <c r="K1189" s="230"/>
      <c r="L1189" s="230"/>
      <c r="M1189" s="230"/>
      <c r="N1189" s="230"/>
      <c r="O1189" s="231"/>
      <c r="P1189" s="231"/>
      <c r="Q1189" s="231"/>
      <c r="R1189" s="228"/>
      <c r="S1189" s="228"/>
      <c r="T1189" s="227"/>
      <c r="U1189" s="7"/>
      <c r="V1189" s="10"/>
      <c r="W1189" s="10"/>
      <c r="X1189" s="229" t="str">
        <f>F1189</f>
        <v>---</v>
      </c>
      <c r="Y1189" s="8"/>
      <c r="AA1189" s="11"/>
    </row>
    <row r="1190" spans="1:27" ht="7.5" customHeight="1" outlineLevel="5" x14ac:dyDescent="0.2">
      <c r="A1190" s="13"/>
      <c r="B1190" s="123"/>
      <c r="C1190" s="123"/>
      <c r="D1190" s="112"/>
      <c r="E1190" s="112"/>
      <c r="F1190" s="113"/>
      <c r="G1190" s="112"/>
      <c r="H1190" s="118"/>
      <c r="I1190" s="180"/>
      <c r="J1190" s="116"/>
      <c r="K1190" s="118"/>
      <c r="L1190" s="118"/>
      <c r="M1190" s="118"/>
      <c r="N1190" s="118"/>
      <c r="O1190" s="116"/>
      <c r="P1190" s="116"/>
      <c r="Q1190" s="116"/>
      <c r="R1190" s="112"/>
      <c r="S1190" s="112"/>
      <c r="T1190" s="123"/>
      <c r="U1190" s="10"/>
      <c r="X1190" s="112"/>
    </row>
    <row r="1191" spans="1:27" outlineLevel="4" x14ac:dyDescent="0.2">
      <c r="A1191" s="2" t="s">
        <v>41</v>
      </c>
      <c r="B1191" s="217"/>
      <c r="C1191" s="218">
        <v>295</v>
      </c>
      <c r="D1191" s="219" t="s">
        <v>585</v>
      </c>
      <c r="E1191" s="220" t="s">
        <v>1051</v>
      </c>
      <c r="F1191" s="221" t="s">
        <v>1052</v>
      </c>
      <c r="G1191" s="219" t="s">
        <v>303</v>
      </c>
      <c r="H1191" s="222">
        <v>2</v>
      </c>
      <c r="I1191" s="223"/>
      <c r="J1191" s="224">
        <f>H1191*I1191</f>
        <v>0</v>
      </c>
      <c r="K1191" s="222"/>
      <c r="L1191" s="222">
        <f>H1191*K1191</f>
        <v>0</v>
      </c>
      <c r="M1191" s="222"/>
      <c r="N1191" s="222">
        <f>H1191*M1191</f>
        <v>0</v>
      </c>
      <c r="O1191" s="224">
        <v>21</v>
      </c>
      <c r="P1191" s="224">
        <f>J1191*(O1191/100)</f>
        <v>0</v>
      </c>
      <c r="Q1191" s="224">
        <f>J1191+P1191</f>
        <v>0</v>
      </c>
      <c r="R1191" s="220"/>
      <c r="S1191" s="220" t="s">
        <v>356</v>
      </c>
      <c r="T1191" s="225">
        <v>1</v>
      </c>
      <c r="U1191" s="10"/>
      <c r="V1191" s="10"/>
      <c r="W1191" s="10"/>
      <c r="X1191" s="112"/>
    </row>
    <row r="1192" spans="1:27" outlineLevel="5" x14ac:dyDescent="0.2">
      <c r="A1192" s="226" t="s">
        <v>37</v>
      </c>
      <c r="B1192" s="227"/>
      <c r="C1192" s="227"/>
      <c r="D1192" s="228"/>
      <c r="E1192" s="232" t="s">
        <v>0</v>
      </c>
      <c r="F1192" s="253" t="s">
        <v>67</v>
      </c>
      <c r="G1192" s="253"/>
      <c r="H1192" s="254"/>
      <c r="I1192" s="255"/>
      <c r="J1192" s="256"/>
      <c r="K1192" s="230"/>
      <c r="L1192" s="230"/>
      <c r="M1192" s="230"/>
      <c r="N1192" s="230"/>
      <c r="O1192" s="231"/>
      <c r="P1192" s="231"/>
      <c r="Q1192" s="231"/>
      <c r="R1192" s="228"/>
      <c r="S1192" s="228"/>
      <c r="T1192" s="227"/>
      <c r="U1192" s="7"/>
      <c r="V1192" s="10"/>
      <c r="W1192" s="10"/>
      <c r="X1192" s="229" t="str">
        <f>F1192</f>
        <v>---</v>
      </c>
      <c r="Y1192" s="8"/>
      <c r="AA1192" s="11"/>
    </row>
    <row r="1193" spans="1:27" ht="7.5" customHeight="1" outlineLevel="5" x14ac:dyDescent="0.2">
      <c r="A1193" s="13"/>
      <c r="B1193" s="123"/>
      <c r="C1193" s="123"/>
      <c r="D1193" s="112"/>
      <c r="E1193" s="112"/>
      <c r="F1193" s="113"/>
      <c r="G1193" s="112"/>
      <c r="H1193" s="118"/>
      <c r="I1193" s="180"/>
      <c r="J1193" s="116"/>
      <c r="K1193" s="118"/>
      <c r="L1193" s="118"/>
      <c r="M1193" s="118"/>
      <c r="N1193" s="118"/>
      <c r="O1193" s="116"/>
      <c r="P1193" s="116"/>
      <c r="Q1193" s="116"/>
      <c r="R1193" s="112"/>
      <c r="S1193" s="112"/>
      <c r="T1193" s="123"/>
      <c r="U1193" s="10"/>
      <c r="X1193" s="112"/>
    </row>
    <row r="1194" spans="1:27" outlineLevel="4" x14ac:dyDescent="0.2">
      <c r="A1194" s="2" t="s">
        <v>41</v>
      </c>
      <c r="B1194" s="217"/>
      <c r="C1194" s="218">
        <v>296</v>
      </c>
      <c r="D1194" s="219" t="s">
        <v>585</v>
      </c>
      <c r="E1194" s="220" t="s">
        <v>1053</v>
      </c>
      <c r="F1194" s="221" t="s">
        <v>1054</v>
      </c>
      <c r="G1194" s="219" t="s">
        <v>303</v>
      </c>
      <c r="H1194" s="222">
        <v>2</v>
      </c>
      <c r="I1194" s="223"/>
      <c r="J1194" s="224">
        <f>H1194*I1194</f>
        <v>0</v>
      </c>
      <c r="K1194" s="222"/>
      <c r="L1194" s="222">
        <f>H1194*K1194</f>
        <v>0</v>
      </c>
      <c r="M1194" s="222"/>
      <c r="N1194" s="222">
        <f>H1194*M1194</f>
        <v>0</v>
      </c>
      <c r="O1194" s="224">
        <v>21</v>
      </c>
      <c r="P1194" s="224">
        <f>J1194*(O1194/100)</f>
        <v>0</v>
      </c>
      <c r="Q1194" s="224">
        <f>J1194+P1194</f>
        <v>0</v>
      </c>
      <c r="R1194" s="220"/>
      <c r="S1194" s="220" t="s">
        <v>356</v>
      </c>
      <c r="T1194" s="225">
        <v>1</v>
      </c>
      <c r="U1194" s="10"/>
      <c r="V1194" s="10"/>
      <c r="W1194" s="10"/>
      <c r="X1194" s="112"/>
    </row>
    <row r="1195" spans="1:27" outlineLevel="5" x14ac:dyDescent="0.2">
      <c r="A1195" s="226" t="s">
        <v>37</v>
      </c>
      <c r="B1195" s="227"/>
      <c r="C1195" s="227"/>
      <c r="D1195" s="228"/>
      <c r="E1195" s="232" t="s">
        <v>0</v>
      </c>
      <c r="F1195" s="253" t="s">
        <v>67</v>
      </c>
      <c r="G1195" s="253"/>
      <c r="H1195" s="254"/>
      <c r="I1195" s="255"/>
      <c r="J1195" s="256"/>
      <c r="K1195" s="230"/>
      <c r="L1195" s="230"/>
      <c r="M1195" s="230"/>
      <c r="N1195" s="230"/>
      <c r="O1195" s="231"/>
      <c r="P1195" s="231"/>
      <c r="Q1195" s="231"/>
      <c r="R1195" s="228"/>
      <c r="S1195" s="228"/>
      <c r="T1195" s="227"/>
      <c r="U1195" s="7"/>
      <c r="V1195" s="10"/>
      <c r="W1195" s="10"/>
      <c r="X1195" s="229" t="str">
        <f>F1195</f>
        <v>---</v>
      </c>
      <c r="Y1195" s="8"/>
      <c r="AA1195" s="11"/>
    </row>
    <row r="1196" spans="1:27" ht="7.5" customHeight="1" outlineLevel="5" x14ac:dyDescent="0.2">
      <c r="A1196" s="13"/>
      <c r="B1196" s="123"/>
      <c r="C1196" s="123"/>
      <c r="D1196" s="112"/>
      <c r="E1196" s="112"/>
      <c r="F1196" s="113"/>
      <c r="G1196" s="112"/>
      <c r="H1196" s="118"/>
      <c r="I1196" s="180"/>
      <c r="J1196" s="116"/>
      <c r="K1196" s="118"/>
      <c r="L1196" s="118"/>
      <c r="M1196" s="118"/>
      <c r="N1196" s="118"/>
      <c r="O1196" s="116"/>
      <c r="P1196" s="116"/>
      <c r="Q1196" s="116"/>
      <c r="R1196" s="112"/>
      <c r="S1196" s="112"/>
      <c r="T1196" s="123"/>
      <c r="U1196" s="10"/>
      <c r="X1196" s="112"/>
    </row>
    <row r="1197" spans="1:27" outlineLevel="4" x14ac:dyDescent="0.2">
      <c r="A1197" s="2" t="s">
        <v>41</v>
      </c>
      <c r="B1197" s="217"/>
      <c r="C1197" s="218">
        <v>297</v>
      </c>
      <c r="D1197" s="219" t="s">
        <v>585</v>
      </c>
      <c r="E1197" s="220" t="s">
        <v>1055</v>
      </c>
      <c r="F1197" s="221" t="s">
        <v>1056</v>
      </c>
      <c r="G1197" s="219" t="s">
        <v>303</v>
      </c>
      <c r="H1197" s="222">
        <v>2</v>
      </c>
      <c r="I1197" s="223"/>
      <c r="J1197" s="224">
        <f>H1197*I1197</f>
        <v>0</v>
      </c>
      <c r="K1197" s="222"/>
      <c r="L1197" s="222">
        <f>H1197*K1197</f>
        <v>0</v>
      </c>
      <c r="M1197" s="222"/>
      <c r="N1197" s="222">
        <f>H1197*M1197</f>
        <v>0</v>
      </c>
      <c r="O1197" s="224">
        <v>21</v>
      </c>
      <c r="P1197" s="224">
        <f>J1197*(O1197/100)</f>
        <v>0</v>
      </c>
      <c r="Q1197" s="224">
        <f>J1197+P1197</f>
        <v>0</v>
      </c>
      <c r="R1197" s="220"/>
      <c r="S1197" s="220" t="s">
        <v>356</v>
      </c>
      <c r="T1197" s="225">
        <v>1</v>
      </c>
      <c r="U1197" s="10"/>
      <c r="V1197" s="10"/>
      <c r="W1197" s="10"/>
      <c r="X1197" s="112"/>
    </row>
    <row r="1198" spans="1:27" outlineLevel="5" x14ac:dyDescent="0.2">
      <c r="A1198" s="226" t="s">
        <v>37</v>
      </c>
      <c r="B1198" s="227"/>
      <c r="C1198" s="227"/>
      <c r="D1198" s="228"/>
      <c r="E1198" s="232" t="s">
        <v>0</v>
      </c>
      <c r="F1198" s="253" t="s">
        <v>67</v>
      </c>
      <c r="G1198" s="253"/>
      <c r="H1198" s="254"/>
      <c r="I1198" s="255"/>
      <c r="J1198" s="256"/>
      <c r="K1198" s="230"/>
      <c r="L1198" s="230"/>
      <c r="M1198" s="230"/>
      <c r="N1198" s="230"/>
      <c r="O1198" s="231"/>
      <c r="P1198" s="231"/>
      <c r="Q1198" s="231"/>
      <c r="R1198" s="228"/>
      <c r="S1198" s="228"/>
      <c r="T1198" s="227"/>
      <c r="U1198" s="7"/>
      <c r="V1198" s="10"/>
      <c r="W1198" s="10"/>
      <c r="X1198" s="229" t="str">
        <f>F1198</f>
        <v>---</v>
      </c>
      <c r="Y1198" s="8"/>
      <c r="AA1198" s="11"/>
    </row>
    <row r="1199" spans="1:27" ht="7.5" customHeight="1" outlineLevel="5" x14ac:dyDescent="0.2">
      <c r="A1199" s="13"/>
      <c r="B1199" s="123"/>
      <c r="C1199" s="123"/>
      <c r="D1199" s="112"/>
      <c r="E1199" s="112"/>
      <c r="F1199" s="113"/>
      <c r="G1199" s="112"/>
      <c r="H1199" s="118"/>
      <c r="I1199" s="180"/>
      <c r="J1199" s="116"/>
      <c r="K1199" s="118"/>
      <c r="L1199" s="118"/>
      <c r="M1199" s="118"/>
      <c r="N1199" s="118"/>
      <c r="O1199" s="116"/>
      <c r="P1199" s="116"/>
      <c r="Q1199" s="116"/>
      <c r="R1199" s="112"/>
      <c r="S1199" s="112"/>
      <c r="T1199" s="123"/>
      <c r="U1199" s="10"/>
      <c r="X1199" s="112"/>
    </row>
    <row r="1200" spans="1:27" outlineLevel="4" x14ac:dyDescent="0.2">
      <c r="A1200" s="2" t="s">
        <v>41</v>
      </c>
      <c r="B1200" s="217"/>
      <c r="C1200" s="218">
        <v>298</v>
      </c>
      <c r="D1200" s="219" t="s">
        <v>585</v>
      </c>
      <c r="E1200" s="220" t="s">
        <v>1057</v>
      </c>
      <c r="F1200" s="221" t="s">
        <v>1058</v>
      </c>
      <c r="G1200" s="219" t="s">
        <v>303</v>
      </c>
      <c r="H1200" s="222">
        <v>1</v>
      </c>
      <c r="I1200" s="223"/>
      <c r="J1200" s="224">
        <f>H1200*I1200</f>
        <v>0</v>
      </c>
      <c r="K1200" s="222"/>
      <c r="L1200" s="222">
        <f>H1200*K1200</f>
        <v>0</v>
      </c>
      <c r="M1200" s="222"/>
      <c r="N1200" s="222">
        <f>H1200*M1200</f>
        <v>0</v>
      </c>
      <c r="O1200" s="224">
        <v>21</v>
      </c>
      <c r="P1200" s="224">
        <f>J1200*(O1200/100)</f>
        <v>0</v>
      </c>
      <c r="Q1200" s="224">
        <f>J1200+P1200</f>
        <v>0</v>
      </c>
      <c r="R1200" s="220"/>
      <c r="S1200" s="220" t="s">
        <v>356</v>
      </c>
      <c r="T1200" s="225">
        <v>1</v>
      </c>
      <c r="U1200" s="10"/>
      <c r="V1200" s="10"/>
      <c r="W1200" s="10"/>
      <c r="X1200" s="112"/>
    </row>
    <row r="1201" spans="1:27" outlineLevel="5" x14ac:dyDescent="0.2">
      <c r="A1201" s="226" t="s">
        <v>37</v>
      </c>
      <c r="B1201" s="227"/>
      <c r="C1201" s="227"/>
      <c r="D1201" s="228"/>
      <c r="E1201" s="232" t="s">
        <v>0</v>
      </c>
      <c r="F1201" s="253" t="s">
        <v>67</v>
      </c>
      <c r="G1201" s="253"/>
      <c r="H1201" s="254"/>
      <c r="I1201" s="255"/>
      <c r="J1201" s="256"/>
      <c r="K1201" s="230"/>
      <c r="L1201" s="230"/>
      <c r="M1201" s="230"/>
      <c r="N1201" s="230"/>
      <c r="O1201" s="231"/>
      <c r="P1201" s="231"/>
      <c r="Q1201" s="231"/>
      <c r="R1201" s="228"/>
      <c r="S1201" s="228"/>
      <c r="T1201" s="227"/>
      <c r="U1201" s="7"/>
      <c r="V1201" s="10"/>
      <c r="W1201" s="10"/>
      <c r="X1201" s="229" t="str">
        <f>F1201</f>
        <v>---</v>
      </c>
      <c r="Y1201" s="8"/>
      <c r="AA1201" s="11"/>
    </row>
    <row r="1202" spans="1:27" ht="7.5" customHeight="1" outlineLevel="5" x14ac:dyDescent="0.2">
      <c r="A1202" s="13"/>
      <c r="B1202" s="123"/>
      <c r="C1202" s="123"/>
      <c r="D1202" s="112"/>
      <c r="E1202" s="112"/>
      <c r="F1202" s="113"/>
      <c r="G1202" s="112"/>
      <c r="H1202" s="118"/>
      <c r="I1202" s="180"/>
      <c r="J1202" s="116"/>
      <c r="K1202" s="118"/>
      <c r="L1202" s="118"/>
      <c r="M1202" s="118"/>
      <c r="N1202" s="118"/>
      <c r="O1202" s="116"/>
      <c r="P1202" s="116"/>
      <c r="Q1202" s="116"/>
      <c r="R1202" s="112"/>
      <c r="S1202" s="112"/>
      <c r="T1202" s="123"/>
      <c r="U1202" s="10"/>
      <c r="X1202" s="112"/>
    </row>
    <row r="1203" spans="1:27" outlineLevel="4" x14ac:dyDescent="0.2">
      <c r="A1203" s="2" t="s">
        <v>41</v>
      </c>
      <c r="B1203" s="217"/>
      <c r="C1203" s="218">
        <v>299</v>
      </c>
      <c r="D1203" s="219" t="s">
        <v>585</v>
      </c>
      <c r="E1203" s="220" t="s">
        <v>1059</v>
      </c>
      <c r="F1203" s="221" t="s">
        <v>1060</v>
      </c>
      <c r="G1203" s="219" t="s">
        <v>303</v>
      </c>
      <c r="H1203" s="222">
        <v>1</v>
      </c>
      <c r="I1203" s="223"/>
      <c r="J1203" s="224">
        <f>H1203*I1203</f>
        <v>0</v>
      </c>
      <c r="K1203" s="222"/>
      <c r="L1203" s="222">
        <f>H1203*K1203</f>
        <v>0</v>
      </c>
      <c r="M1203" s="222"/>
      <c r="N1203" s="222">
        <f>H1203*M1203</f>
        <v>0</v>
      </c>
      <c r="O1203" s="224">
        <v>21</v>
      </c>
      <c r="P1203" s="224">
        <f>J1203*(O1203/100)</f>
        <v>0</v>
      </c>
      <c r="Q1203" s="224">
        <f>J1203+P1203</f>
        <v>0</v>
      </c>
      <c r="R1203" s="220"/>
      <c r="S1203" s="220" t="s">
        <v>356</v>
      </c>
      <c r="T1203" s="225">
        <v>1</v>
      </c>
      <c r="U1203" s="10"/>
      <c r="V1203" s="10"/>
      <c r="W1203" s="10"/>
      <c r="X1203" s="112"/>
    </row>
    <row r="1204" spans="1:27" outlineLevel="5" x14ac:dyDescent="0.2">
      <c r="A1204" s="226" t="s">
        <v>37</v>
      </c>
      <c r="B1204" s="227"/>
      <c r="C1204" s="227"/>
      <c r="D1204" s="228"/>
      <c r="E1204" s="232" t="s">
        <v>0</v>
      </c>
      <c r="F1204" s="253" t="s">
        <v>67</v>
      </c>
      <c r="G1204" s="253"/>
      <c r="H1204" s="254"/>
      <c r="I1204" s="255"/>
      <c r="J1204" s="256"/>
      <c r="K1204" s="230"/>
      <c r="L1204" s="230"/>
      <c r="M1204" s="230"/>
      <c r="N1204" s="230"/>
      <c r="O1204" s="231"/>
      <c r="P1204" s="231"/>
      <c r="Q1204" s="231"/>
      <c r="R1204" s="228"/>
      <c r="S1204" s="228"/>
      <c r="T1204" s="227"/>
      <c r="U1204" s="7"/>
      <c r="V1204" s="10"/>
      <c r="W1204" s="10"/>
      <c r="X1204" s="229" t="str">
        <f>F1204</f>
        <v>---</v>
      </c>
      <c r="Y1204" s="8"/>
      <c r="AA1204" s="11"/>
    </row>
    <row r="1205" spans="1:27" ht="7.5" customHeight="1" outlineLevel="5" x14ac:dyDescent="0.2">
      <c r="A1205" s="13"/>
      <c r="B1205" s="123"/>
      <c r="C1205" s="123"/>
      <c r="D1205" s="112"/>
      <c r="E1205" s="112"/>
      <c r="F1205" s="113"/>
      <c r="G1205" s="112"/>
      <c r="H1205" s="118"/>
      <c r="I1205" s="180"/>
      <c r="J1205" s="116"/>
      <c r="K1205" s="118"/>
      <c r="L1205" s="118"/>
      <c r="M1205" s="118"/>
      <c r="N1205" s="118"/>
      <c r="O1205" s="116"/>
      <c r="P1205" s="116"/>
      <c r="Q1205" s="116"/>
      <c r="R1205" s="112"/>
      <c r="S1205" s="112"/>
      <c r="T1205" s="123"/>
      <c r="U1205" s="10"/>
      <c r="X1205" s="112"/>
    </row>
    <row r="1206" spans="1:27" outlineLevel="4" x14ac:dyDescent="0.2">
      <c r="A1206" s="2" t="s">
        <v>41</v>
      </c>
      <c r="B1206" s="217"/>
      <c r="C1206" s="218">
        <v>300</v>
      </c>
      <c r="D1206" s="219" t="s">
        <v>585</v>
      </c>
      <c r="E1206" s="220" t="s">
        <v>1061</v>
      </c>
      <c r="F1206" s="221" t="s">
        <v>1062</v>
      </c>
      <c r="G1206" s="219" t="s">
        <v>303</v>
      </c>
      <c r="H1206" s="222">
        <v>1</v>
      </c>
      <c r="I1206" s="223"/>
      <c r="J1206" s="224">
        <f>H1206*I1206</f>
        <v>0</v>
      </c>
      <c r="K1206" s="222"/>
      <c r="L1206" s="222">
        <f>H1206*K1206</f>
        <v>0</v>
      </c>
      <c r="M1206" s="222"/>
      <c r="N1206" s="222">
        <f>H1206*M1206</f>
        <v>0</v>
      </c>
      <c r="O1206" s="224">
        <v>21</v>
      </c>
      <c r="P1206" s="224">
        <f>J1206*(O1206/100)</f>
        <v>0</v>
      </c>
      <c r="Q1206" s="224">
        <f>J1206+P1206</f>
        <v>0</v>
      </c>
      <c r="R1206" s="220"/>
      <c r="S1206" s="220" t="s">
        <v>356</v>
      </c>
      <c r="T1206" s="225">
        <v>1</v>
      </c>
      <c r="U1206" s="10"/>
      <c r="V1206" s="10"/>
      <c r="W1206" s="10"/>
      <c r="X1206" s="112"/>
    </row>
    <row r="1207" spans="1:27" outlineLevel="5" x14ac:dyDescent="0.2">
      <c r="A1207" s="226" t="s">
        <v>37</v>
      </c>
      <c r="B1207" s="227"/>
      <c r="C1207" s="227"/>
      <c r="D1207" s="228"/>
      <c r="E1207" s="232" t="s">
        <v>0</v>
      </c>
      <c r="F1207" s="253" t="s">
        <v>67</v>
      </c>
      <c r="G1207" s="253"/>
      <c r="H1207" s="254"/>
      <c r="I1207" s="255"/>
      <c r="J1207" s="256"/>
      <c r="K1207" s="230"/>
      <c r="L1207" s="230"/>
      <c r="M1207" s="230"/>
      <c r="N1207" s="230"/>
      <c r="O1207" s="231"/>
      <c r="P1207" s="231"/>
      <c r="Q1207" s="231"/>
      <c r="R1207" s="228"/>
      <c r="S1207" s="228"/>
      <c r="T1207" s="227"/>
      <c r="U1207" s="7"/>
      <c r="V1207" s="10"/>
      <c r="W1207" s="10"/>
      <c r="X1207" s="229" t="str">
        <f>F1207</f>
        <v>---</v>
      </c>
      <c r="Y1207" s="8"/>
      <c r="AA1207" s="11"/>
    </row>
    <row r="1208" spans="1:27" ht="7.5" customHeight="1" outlineLevel="5" x14ac:dyDescent="0.2">
      <c r="A1208" s="13"/>
      <c r="B1208" s="123"/>
      <c r="C1208" s="123"/>
      <c r="D1208" s="112"/>
      <c r="E1208" s="112"/>
      <c r="F1208" s="113"/>
      <c r="G1208" s="112"/>
      <c r="H1208" s="118"/>
      <c r="I1208" s="180"/>
      <c r="J1208" s="116"/>
      <c r="K1208" s="118"/>
      <c r="L1208" s="118"/>
      <c r="M1208" s="118"/>
      <c r="N1208" s="118"/>
      <c r="O1208" s="116"/>
      <c r="P1208" s="116"/>
      <c r="Q1208" s="116"/>
      <c r="R1208" s="112"/>
      <c r="S1208" s="112"/>
      <c r="T1208" s="123"/>
      <c r="U1208" s="10"/>
      <c r="X1208" s="112"/>
    </row>
    <row r="1209" spans="1:27" outlineLevel="4" x14ac:dyDescent="0.2">
      <c r="A1209" s="2" t="s">
        <v>41</v>
      </c>
      <c r="B1209" s="217"/>
      <c r="C1209" s="218">
        <v>301</v>
      </c>
      <c r="D1209" s="219" t="s">
        <v>585</v>
      </c>
      <c r="E1209" s="220" t="s">
        <v>1063</v>
      </c>
      <c r="F1209" s="221" t="s">
        <v>1021</v>
      </c>
      <c r="G1209" s="219" t="s">
        <v>303</v>
      </c>
      <c r="H1209" s="222">
        <v>3</v>
      </c>
      <c r="I1209" s="223"/>
      <c r="J1209" s="224">
        <f>H1209*I1209</f>
        <v>0</v>
      </c>
      <c r="K1209" s="222"/>
      <c r="L1209" s="222">
        <f>H1209*K1209</f>
        <v>0</v>
      </c>
      <c r="M1209" s="222"/>
      <c r="N1209" s="222">
        <f>H1209*M1209</f>
        <v>0</v>
      </c>
      <c r="O1209" s="224">
        <v>21</v>
      </c>
      <c r="P1209" s="224">
        <f>J1209*(O1209/100)</f>
        <v>0</v>
      </c>
      <c r="Q1209" s="224">
        <f>J1209+P1209</f>
        <v>0</v>
      </c>
      <c r="R1209" s="220"/>
      <c r="S1209" s="220" t="s">
        <v>356</v>
      </c>
      <c r="T1209" s="225">
        <v>1</v>
      </c>
      <c r="U1209" s="10"/>
      <c r="V1209" s="10"/>
      <c r="W1209" s="10"/>
      <c r="X1209" s="112"/>
    </row>
    <row r="1210" spans="1:27" outlineLevel="5" x14ac:dyDescent="0.2">
      <c r="A1210" s="226" t="s">
        <v>37</v>
      </c>
      <c r="B1210" s="227"/>
      <c r="C1210" s="227"/>
      <c r="D1210" s="228"/>
      <c r="E1210" s="232" t="s">
        <v>0</v>
      </c>
      <c r="F1210" s="253" t="s">
        <v>67</v>
      </c>
      <c r="G1210" s="253"/>
      <c r="H1210" s="254"/>
      <c r="I1210" s="255"/>
      <c r="J1210" s="256"/>
      <c r="K1210" s="230"/>
      <c r="L1210" s="230"/>
      <c r="M1210" s="230"/>
      <c r="N1210" s="230"/>
      <c r="O1210" s="231"/>
      <c r="P1210" s="231"/>
      <c r="Q1210" s="231"/>
      <c r="R1210" s="228"/>
      <c r="S1210" s="228"/>
      <c r="T1210" s="227"/>
      <c r="U1210" s="7"/>
      <c r="V1210" s="10"/>
      <c r="W1210" s="10"/>
      <c r="X1210" s="229" t="str">
        <f>F1210</f>
        <v>---</v>
      </c>
      <c r="Y1210" s="8"/>
      <c r="AA1210" s="11"/>
    </row>
    <row r="1211" spans="1:27" ht="7.5" customHeight="1" outlineLevel="5" x14ac:dyDescent="0.2">
      <c r="A1211" s="13"/>
      <c r="B1211" s="123"/>
      <c r="C1211" s="123"/>
      <c r="D1211" s="112"/>
      <c r="E1211" s="112"/>
      <c r="F1211" s="113"/>
      <c r="G1211" s="112"/>
      <c r="H1211" s="118"/>
      <c r="I1211" s="180"/>
      <c r="J1211" s="116"/>
      <c r="K1211" s="118"/>
      <c r="L1211" s="118"/>
      <c r="M1211" s="118"/>
      <c r="N1211" s="118"/>
      <c r="O1211" s="116"/>
      <c r="P1211" s="116"/>
      <c r="Q1211" s="116"/>
      <c r="R1211" s="112"/>
      <c r="S1211" s="112"/>
      <c r="T1211" s="123"/>
      <c r="U1211" s="10"/>
      <c r="X1211" s="112"/>
    </row>
    <row r="1212" spans="1:27" outlineLevel="4" x14ac:dyDescent="0.2">
      <c r="A1212" s="2" t="s">
        <v>41</v>
      </c>
      <c r="B1212" s="217"/>
      <c r="C1212" s="218">
        <v>302</v>
      </c>
      <c r="D1212" s="219" t="s">
        <v>585</v>
      </c>
      <c r="E1212" s="220" t="s">
        <v>1064</v>
      </c>
      <c r="F1212" s="221" t="s">
        <v>1062</v>
      </c>
      <c r="G1212" s="219" t="s">
        <v>303</v>
      </c>
      <c r="H1212" s="222">
        <v>3</v>
      </c>
      <c r="I1212" s="223"/>
      <c r="J1212" s="224">
        <f>H1212*I1212</f>
        <v>0</v>
      </c>
      <c r="K1212" s="222"/>
      <c r="L1212" s="222">
        <f>H1212*K1212</f>
        <v>0</v>
      </c>
      <c r="M1212" s="222"/>
      <c r="N1212" s="222">
        <f>H1212*M1212</f>
        <v>0</v>
      </c>
      <c r="O1212" s="224">
        <v>21</v>
      </c>
      <c r="P1212" s="224">
        <f>J1212*(O1212/100)</f>
        <v>0</v>
      </c>
      <c r="Q1212" s="224">
        <f>J1212+P1212</f>
        <v>0</v>
      </c>
      <c r="R1212" s="220"/>
      <c r="S1212" s="220" t="s">
        <v>356</v>
      </c>
      <c r="T1212" s="225">
        <v>1</v>
      </c>
      <c r="U1212" s="10"/>
      <c r="V1212" s="10"/>
      <c r="W1212" s="10"/>
      <c r="X1212" s="112"/>
    </row>
    <row r="1213" spans="1:27" outlineLevel="5" x14ac:dyDescent="0.2">
      <c r="A1213" s="226" t="s">
        <v>37</v>
      </c>
      <c r="B1213" s="227"/>
      <c r="C1213" s="227"/>
      <c r="D1213" s="228"/>
      <c r="E1213" s="232" t="s">
        <v>0</v>
      </c>
      <c r="F1213" s="253" t="s">
        <v>67</v>
      </c>
      <c r="G1213" s="253"/>
      <c r="H1213" s="254"/>
      <c r="I1213" s="255"/>
      <c r="J1213" s="256"/>
      <c r="K1213" s="230"/>
      <c r="L1213" s="230"/>
      <c r="M1213" s="230"/>
      <c r="N1213" s="230"/>
      <c r="O1213" s="231"/>
      <c r="P1213" s="231"/>
      <c r="Q1213" s="231"/>
      <c r="R1213" s="228"/>
      <c r="S1213" s="228"/>
      <c r="T1213" s="227"/>
      <c r="U1213" s="7"/>
      <c r="V1213" s="10"/>
      <c r="W1213" s="10"/>
      <c r="X1213" s="229" t="str">
        <f>F1213</f>
        <v>---</v>
      </c>
      <c r="Y1213" s="8"/>
      <c r="AA1213" s="11"/>
    </row>
    <row r="1214" spans="1:27" ht="7.5" customHeight="1" outlineLevel="5" x14ac:dyDescent="0.2">
      <c r="A1214" s="13"/>
      <c r="B1214" s="123"/>
      <c r="C1214" s="123"/>
      <c r="D1214" s="112"/>
      <c r="E1214" s="112"/>
      <c r="F1214" s="113"/>
      <c r="G1214" s="112"/>
      <c r="H1214" s="118"/>
      <c r="I1214" s="180"/>
      <c r="J1214" s="116"/>
      <c r="K1214" s="118"/>
      <c r="L1214" s="118"/>
      <c r="M1214" s="118"/>
      <c r="N1214" s="118"/>
      <c r="O1214" s="116"/>
      <c r="P1214" s="116"/>
      <c r="Q1214" s="116"/>
      <c r="R1214" s="112"/>
      <c r="S1214" s="112"/>
      <c r="T1214" s="123"/>
      <c r="U1214" s="10"/>
      <c r="X1214" s="112"/>
    </row>
    <row r="1215" spans="1:27" outlineLevel="4" x14ac:dyDescent="0.2">
      <c r="A1215" s="2" t="s">
        <v>41</v>
      </c>
      <c r="B1215" s="217"/>
      <c r="C1215" s="218">
        <v>303</v>
      </c>
      <c r="D1215" s="219" t="s">
        <v>585</v>
      </c>
      <c r="E1215" s="220" t="s">
        <v>1065</v>
      </c>
      <c r="F1215" s="221" t="s">
        <v>1066</v>
      </c>
      <c r="G1215" s="219" t="s">
        <v>940</v>
      </c>
      <c r="H1215" s="222">
        <v>1</v>
      </c>
      <c r="I1215" s="223"/>
      <c r="J1215" s="224">
        <f>H1215*I1215</f>
        <v>0</v>
      </c>
      <c r="K1215" s="222"/>
      <c r="L1215" s="222">
        <f>H1215*K1215</f>
        <v>0</v>
      </c>
      <c r="M1215" s="222"/>
      <c r="N1215" s="222">
        <f>H1215*M1215</f>
        <v>0</v>
      </c>
      <c r="O1215" s="224">
        <v>21</v>
      </c>
      <c r="P1215" s="224">
        <f>J1215*(O1215/100)</f>
        <v>0</v>
      </c>
      <c r="Q1215" s="224">
        <f>J1215+P1215</f>
        <v>0</v>
      </c>
      <c r="R1215" s="220"/>
      <c r="S1215" s="220" t="s">
        <v>356</v>
      </c>
      <c r="T1215" s="225">
        <v>1</v>
      </c>
      <c r="U1215" s="10"/>
      <c r="V1215" s="10"/>
      <c r="W1215" s="10"/>
      <c r="X1215" s="112"/>
    </row>
    <row r="1216" spans="1:27" outlineLevel="5" x14ac:dyDescent="0.2">
      <c r="A1216" s="226" t="s">
        <v>37</v>
      </c>
      <c r="B1216" s="227"/>
      <c r="C1216" s="227"/>
      <c r="D1216" s="228"/>
      <c r="E1216" s="232" t="s">
        <v>0</v>
      </c>
      <c r="F1216" s="253" t="s">
        <v>67</v>
      </c>
      <c r="G1216" s="253"/>
      <c r="H1216" s="254"/>
      <c r="I1216" s="255"/>
      <c r="J1216" s="256"/>
      <c r="K1216" s="230"/>
      <c r="L1216" s="230"/>
      <c r="M1216" s="230"/>
      <c r="N1216" s="230"/>
      <c r="O1216" s="231"/>
      <c r="P1216" s="231"/>
      <c r="Q1216" s="231"/>
      <c r="R1216" s="228"/>
      <c r="S1216" s="228"/>
      <c r="T1216" s="227"/>
      <c r="U1216" s="7"/>
      <c r="V1216" s="10"/>
      <c r="W1216" s="10"/>
      <c r="X1216" s="229" t="str">
        <f>F1216</f>
        <v>---</v>
      </c>
      <c r="Y1216" s="8"/>
      <c r="AA1216" s="11"/>
    </row>
    <row r="1217" spans="1:27" ht="7.5" customHeight="1" outlineLevel="5" x14ac:dyDescent="0.2">
      <c r="A1217" s="13"/>
      <c r="B1217" s="123"/>
      <c r="C1217" s="123"/>
      <c r="D1217" s="112"/>
      <c r="E1217" s="112"/>
      <c r="F1217" s="113"/>
      <c r="G1217" s="112"/>
      <c r="H1217" s="118"/>
      <c r="I1217" s="180"/>
      <c r="J1217" s="116"/>
      <c r="K1217" s="118"/>
      <c r="L1217" s="118"/>
      <c r="M1217" s="118"/>
      <c r="N1217" s="118"/>
      <c r="O1217" s="116"/>
      <c r="P1217" s="116"/>
      <c r="Q1217" s="116"/>
      <c r="R1217" s="112"/>
      <c r="S1217" s="112"/>
      <c r="T1217" s="123"/>
      <c r="U1217" s="10"/>
      <c r="X1217" s="112"/>
    </row>
    <row r="1218" spans="1:27" outlineLevel="4" x14ac:dyDescent="0.2">
      <c r="A1218" s="2" t="s">
        <v>41</v>
      </c>
      <c r="B1218" s="217"/>
      <c r="C1218" s="218">
        <v>304</v>
      </c>
      <c r="D1218" s="219" t="s">
        <v>242</v>
      </c>
      <c r="E1218" s="220" t="s">
        <v>1067</v>
      </c>
      <c r="F1218" s="221" t="s">
        <v>1068</v>
      </c>
      <c r="G1218" s="219" t="s">
        <v>316</v>
      </c>
      <c r="H1218" s="222">
        <v>8.3040000000000003E-2</v>
      </c>
      <c r="I1218" s="223"/>
      <c r="J1218" s="224">
        <f>H1218*I1218</f>
        <v>0</v>
      </c>
      <c r="K1218" s="222"/>
      <c r="L1218" s="222">
        <f>H1218*K1218</f>
        <v>0</v>
      </c>
      <c r="M1218" s="222"/>
      <c r="N1218" s="222">
        <f>H1218*M1218</f>
        <v>0</v>
      </c>
      <c r="O1218" s="224">
        <v>21</v>
      </c>
      <c r="P1218" s="224">
        <f>J1218*(O1218/100)</f>
        <v>0</v>
      </c>
      <c r="Q1218" s="224">
        <f>J1218+P1218</f>
        <v>0</v>
      </c>
      <c r="R1218" s="220"/>
      <c r="S1218" s="220" t="s">
        <v>246</v>
      </c>
      <c r="T1218" s="225">
        <v>1</v>
      </c>
      <c r="U1218" s="10"/>
      <c r="V1218" s="10"/>
      <c r="W1218" s="10"/>
      <c r="X1218" s="112"/>
    </row>
    <row r="1219" spans="1:27" outlineLevel="5" x14ac:dyDescent="0.2">
      <c r="A1219" s="226" t="s">
        <v>37</v>
      </c>
      <c r="B1219" s="227"/>
      <c r="C1219" s="227"/>
      <c r="D1219" s="228"/>
      <c r="E1219" s="232" t="s">
        <v>0</v>
      </c>
      <c r="F1219" s="253" t="s">
        <v>1069</v>
      </c>
      <c r="G1219" s="253"/>
      <c r="H1219" s="254"/>
      <c r="I1219" s="255"/>
      <c r="J1219" s="256"/>
      <c r="K1219" s="230"/>
      <c r="L1219" s="230"/>
      <c r="M1219" s="230"/>
      <c r="N1219" s="230"/>
      <c r="O1219" s="231"/>
      <c r="P1219" s="231"/>
      <c r="Q1219" s="231"/>
      <c r="R1219" s="228"/>
      <c r="S1219" s="228"/>
      <c r="T1219" s="227"/>
      <c r="U1219" s="7"/>
      <c r="V1219" s="10"/>
      <c r="W1219" s="10"/>
      <c r="X1219" s="229" t="str">
        <f>F1219</f>
        <v>Přesun hmot pro kotelny stanovený z hmotnosti přesunovaného materiálu vodorovná dopravní vzdálenost do 50 m základní v objektech výšky do 6 m</v>
      </c>
      <c r="Y1219" s="8"/>
      <c r="AA1219" s="11"/>
    </row>
    <row r="1220" spans="1:27" ht="7.5" customHeight="1" outlineLevel="5" x14ac:dyDescent="0.2">
      <c r="A1220" s="13"/>
      <c r="B1220" s="123"/>
      <c r="C1220" s="123"/>
      <c r="D1220" s="112"/>
      <c r="E1220" s="112"/>
      <c r="F1220" s="113"/>
      <c r="G1220" s="112"/>
      <c r="H1220" s="118"/>
      <c r="I1220" s="180"/>
      <c r="J1220" s="116"/>
      <c r="K1220" s="118"/>
      <c r="L1220" s="118"/>
      <c r="M1220" s="118"/>
      <c r="N1220" s="118"/>
      <c r="O1220" s="116"/>
      <c r="P1220" s="116"/>
      <c r="Q1220" s="116"/>
      <c r="R1220" s="112"/>
      <c r="S1220" s="112"/>
      <c r="T1220" s="123"/>
      <c r="U1220" s="10"/>
      <c r="X1220" s="112"/>
    </row>
    <row r="1221" spans="1:27" outlineLevel="4" x14ac:dyDescent="0.2">
      <c r="B1221" s="7"/>
      <c r="C1221" s="7"/>
      <c r="D1221" s="7"/>
      <c r="E1221" s="7"/>
      <c r="F1221" s="7"/>
      <c r="G1221" s="7"/>
      <c r="H1221" s="7"/>
      <c r="I1221" s="10"/>
      <c r="J1221" s="10"/>
      <c r="K1221" s="7"/>
      <c r="L1221" s="7"/>
      <c r="M1221" s="7"/>
      <c r="N1221" s="7"/>
      <c r="O1221" s="7"/>
      <c r="P1221" s="10"/>
      <c r="Q1221" s="10"/>
      <c r="R1221" s="10"/>
      <c r="S1221" s="7"/>
      <c r="T1221" s="7"/>
      <c r="X1221" s="7"/>
    </row>
    <row r="1222" spans="1:27" ht="13.5" outlineLevel="3" x14ac:dyDescent="0.25">
      <c r="A1222" s="168" t="s">
        <v>232</v>
      </c>
      <c r="B1222" s="172">
        <v>4</v>
      </c>
      <c r="C1222" s="211"/>
      <c r="D1222" s="212" t="s">
        <v>241</v>
      </c>
      <c r="E1222" s="212"/>
      <c r="F1222" s="213" t="s">
        <v>200</v>
      </c>
      <c r="G1222" s="212"/>
      <c r="H1222" s="214"/>
      <c r="I1222" s="215"/>
      <c r="J1222" s="170">
        <f>SUBTOTAL(9,J1223:J1265)</f>
        <v>0</v>
      </c>
      <c r="K1222" s="214"/>
      <c r="L1222" s="171">
        <f>SUBTOTAL(9,L1223:L1265)</f>
        <v>0.10136799999999999</v>
      </c>
      <c r="M1222" s="214"/>
      <c r="N1222" s="171">
        <f>SUBTOTAL(9,N1223:N1265)</f>
        <v>0</v>
      </c>
      <c r="O1222" s="216"/>
      <c r="P1222" s="170">
        <f>SUBTOTAL(9,P1223:P1265)</f>
        <v>0</v>
      </c>
      <c r="Q1222" s="170">
        <f>SUBTOTAL(9,Q1223:Q1265)</f>
        <v>0</v>
      </c>
      <c r="R1222" s="212"/>
      <c r="S1222" s="212"/>
      <c r="T1222" s="172">
        <f>SUBTOTAL(9,T1223:T1265)</f>
        <v>14</v>
      </c>
      <c r="U1222" s="7"/>
      <c r="V1222" s="10"/>
      <c r="W1222" s="10"/>
      <c r="X1222" s="112"/>
    </row>
    <row r="1223" spans="1:27" outlineLevel="4" x14ac:dyDescent="0.2">
      <c r="A1223" s="2" t="s">
        <v>41</v>
      </c>
      <c r="B1223" s="217"/>
      <c r="C1223" s="218">
        <v>305</v>
      </c>
      <c r="D1223" s="219" t="s">
        <v>242</v>
      </c>
      <c r="E1223" s="220" t="s">
        <v>1070</v>
      </c>
      <c r="F1223" s="221" t="s">
        <v>1071</v>
      </c>
      <c r="G1223" s="219" t="s">
        <v>303</v>
      </c>
      <c r="H1223" s="222">
        <v>2</v>
      </c>
      <c r="I1223" s="223"/>
      <c r="J1223" s="224">
        <f>H1223*I1223</f>
        <v>0</v>
      </c>
      <c r="K1223" s="222">
        <v>7.7999999999999999E-4</v>
      </c>
      <c r="L1223" s="222">
        <f>H1223*K1223</f>
        <v>1.56E-3</v>
      </c>
      <c r="M1223" s="222"/>
      <c r="N1223" s="222">
        <f>H1223*M1223</f>
        <v>0</v>
      </c>
      <c r="O1223" s="224">
        <v>21</v>
      </c>
      <c r="P1223" s="224">
        <f>J1223*(O1223/100)</f>
        <v>0</v>
      </c>
      <c r="Q1223" s="224">
        <f>J1223+P1223</f>
        <v>0</v>
      </c>
      <c r="R1223" s="220"/>
      <c r="S1223" s="220" t="s">
        <v>246</v>
      </c>
      <c r="T1223" s="225">
        <v>1</v>
      </c>
      <c r="U1223" s="10"/>
      <c r="V1223" s="10"/>
      <c r="W1223" s="10"/>
      <c r="X1223" s="112"/>
    </row>
    <row r="1224" spans="1:27" outlineLevel="5" x14ac:dyDescent="0.2">
      <c r="A1224" s="226" t="s">
        <v>37</v>
      </c>
      <c r="B1224" s="227"/>
      <c r="C1224" s="227"/>
      <c r="D1224" s="228"/>
      <c r="E1224" s="232" t="s">
        <v>0</v>
      </c>
      <c r="F1224" s="253" t="s">
        <v>1072</v>
      </c>
      <c r="G1224" s="253"/>
      <c r="H1224" s="254"/>
      <c r="I1224" s="255"/>
      <c r="J1224" s="256"/>
      <c r="K1224" s="230"/>
      <c r="L1224" s="230"/>
      <c r="M1224" s="230"/>
      <c r="N1224" s="230"/>
      <c r="O1224" s="231"/>
      <c r="P1224" s="231"/>
      <c r="Q1224" s="231"/>
      <c r="R1224" s="228"/>
      <c r="S1224" s="228"/>
      <c r="T1224" s="227"/>
      <c r="U1224" s="7"/>
      <c r="V1224" s="10"/>
      <c r="W1224" s="10"/>
      <c r="X1224" s="229" t="str">
        <f>F1224</f>
        <v>Rozdělovače a sběrače trubková hrdla rozdělovačů a sběračů bez přírub DN 32</v>
      </c>
      <c r="Y1224" s="8"/>
      <c r="AA1224" s="11"/>
    </row>
    <row r="1225" spans="1:27" ht="7.5" customHeight="1" outlineLevel="5" x14ac:dyDescent="0.2">
      <c r="A1225" s="13"/>
      <c r="B1225" s="123"/>
      <c r="C1225" s="123"/>
      <c r="D1225" s="112"/>
      <c r="E1225" s="112"/>
      <c r="F1225" s="113"/>
      <c r="G1225" s="112"/>
      <c r="H1225" s="118"/>
      <c r="I1225" s="180"/>
      <c r="J1225" s="116"/>
      <c r="K1225" s="118"/>
      <c r="L1225" s="118"/>
      <c r="M1225" s="118"/>
      <c r="N1225" s="118"/>
      <c r="O1225" s="116"/>
      <c r="P1225" s="116"/>
      <c r="Q1225" s="116"/>
      <c r="R1225" s="112"/>
      <c r="S1225" s="112"/>
      <c r="T1225" s="123"/>
      <c r="U1225" s="10"/>
      <c r="X1225" s="112"/>
    </row>
    <row r="1226" spans="1:27" outlineLevel="4" x14ac:dyDescent="0.2">
      <c r="A1226" s="2" t="s">
        <v>41</v>
      </c>
      <c r="B1226" s="217"/>
      <c r="C1226" s="218">
        <v>306</v>
      </c>
      <c r="D1226" s="219" t="s">
        <v>242</v>
      </c>
      <c r="E1226" s="220" t="s">
        <v>1073</v>
      </c>
      <c r="F1226" s="221" t="s">
        <v>1074</v>
      </c>
      <c r="G1226" s="219" t="s">
        <v>303</v>
      </c>
      <c r="H1226" s="222">
        <v>4</v>
      </c>
      <c r="I1226" s="223"/>
      <c r="J1226" s="224">
        <f>H1226*I1226</f>
        <v>0</v>
      </c>
      <c r="K1226" s="222">
        <v>1.6999999999999999E-3</v>
      </c>
      <c r="L1226" s="222">
        <f>H1226*K1226</f>
        <v>6.7999999999999996E-3</v>
      </c>
      <c r="M1226" s="222"/>
      <c r="N1226" s="222">
        <f>H1226*M1226</f>
        <v>0</v>
      </c>
      <c r="O1226" s="224">
        <v>21</v>
      </c>
      <c r="P1226" s="224">
        <f>J1226*(O1226/100)</f>
        <v>0</v>
      </c>
      <c r="Q1226" s="224">
        <f>J1226+P1226</f>
        <v>0</v>
      </c>
      <c r="R1226" s="220"/>
      <c r="S1226" s="220" t="s">
        <v>246</v>
      </c>
      <c r="T1226" s="225">
        <v>1</v>
      </c>
      <c r="U1226" s="10"/>
      <c r="V1226" s="10"/>
      <c r="W1226" s="10"/>
      <c r="X1226" s="112"/>
    </row>
    <row r="1227" spans="1:27" outlineLevel="5" x14ac:dyDescent="0.2">
      <c r="A1227" s="226" t="s">
        <v>37</v>
      </c>
      <c r="B1227" s="227"/>
      <c r="C1227" s="227"/>
      <c r="D1227" s="228"/>
      <c r="E1227" s="232" t="s">
        <v>0</v>
      </c>
      <c r="F1227" s="253" t="s">
        <v>1075</v>
      </c>
      <c r="G1227" s="253"/>
      <c r="H1227" s="254"/>
      <c r="I1227" s="255"/>
      <c r="J1227" s="256"/>
      <c r="K1227" s="230"/>
      <c r="L1227" s="230"/>
      <c r="M1227" s="230"/>
      <c r="N1227" s="230"/>
      <c r="O1227" s="231"/>
      <c r="P1227" s="231"/>
      <c r="Q1227" s="231"/>
      <c r="R1227" s="228"/>
      <c r="S1227" s="228"/>
      <c r="T1227" s="227"/>
      <c r="U1227" s="7"/>
      <c r="V1227" s="10"/>
      <c r="W1227" s="10"/>
      <c r="X1227" s="229" t="str">
        <f>F1227</f>
        <v>Rozdělovače a sběrače trubková hrdla rozdělovačů a sběračů bez přírub DN 50</v>
      </c>
      <c r="Y1227" s="8"/>
      <c r="AA1227" s="11"/>
    </row>
    <row r="1228" spans="1:27" ht="7.5" customHeight="1" outlineLevel="5" x14ac:dyDescent="0.2">
      <c r="A1228" s="13"/>
      <c r="B1228" s="123"/>
      <c r="C1228" s="123"/>
      <c r="D1228" s="112"/>
      <c r="E1228" s="112"/>
      <c r="F1228" s="113"/>
      <c r="G1228" s="112"/>
      <c r="H1228" s="118"/>
      <c r="I1228" s="180"/>
      <c r="J1228" s="116"/>
      <c r="K1228" s="118"/>
      <c r="L1228" s="118"/>
      <c r="M1228" s="118"/>
      <c r="N1228" s="118"/>
      <c r="O1228" s="116"/>
      <c r="P1228" s="116"/>
      <c r="Q1228" s="116"/>
      <c r="R1228" s="112"/>
      <c r="S1228" s="112"/>
      <c r="T1228" s="123"/>
      <c r="U1228" s="10"/>
      <c r="X1228" s="112"/>
    </row>
    <row r="1229" spans="1:27" outlineLevel="4" x14ac:dyDescent="0.2">
      <c r="A1229" s="2" t="s">
        <v>41</v>
      </c>
      <c r="B1229" s="217"/>
      <c r="C1229" s="218">
        <v>307</v>
      </c>
      <c r="D1229" s="219" t="s">
        <v>585</v>
      </c>
      <c r="E1229" s="220" t="s">
        <v>1076</v>
      </c>
      <c r="F1229" s="221" t="s">
        <v>1077</v>
      </c>
      <c r="G1229" s="219" t="s">
        <v>940</v>
      </c>
      <c r="H1229" s="222">
        <v>1</v>
      </c>
      <c r="I1229" s="223"/>
      <c r="J1229" s="224">
        <f>H1229*I1229</f>
        <v>0</v>
      </c>
      <c r="K1229" s="222"/>
      <c r="L1229" s="222">
        <f>H1229*K1229</f>
        <v>0</v>
      </c>
      <c r="M1229" s="222"/>
      <c r="N1229" s="222">
        <f>H1229*M1229</f>
        <v>0</v>
      </c>
      <c r="O1229" s="224">
        <v>21</v>
      </c>
      <c r="P1229" s="224">
        <f>J1229*(O1229/100)</f>
        <v>0</v>
      </c>
      <c r="Q1229" s="224">
        <f>J1229+P1229</f>
        <v>0</v>
      </c>
      <c r="R1229" s="220"/>
      <c r="S1229" s="220" t="s">
        <v>356</v>
      </c>
      <c r="T1229" s="225">
        <v>1</v>
      </c>
      <c r="U1229" s="10"/>
      <c r="V1229" s="10"/>
      <c r="W1229" s="10"/>
      <c r="X1229" s="112"/>
    </row>
    <row r="1230" spans="1:27" outlineLevel="5" x14ac:dyDescent="0.2">
      <c r="A1230" s="226" t="s">
        <v>37</v>
      </c>
      <c r="B1230" s="227"/>
      <c r="C1230" s="227"/>
      <c r="D1230" s="228"/>
      <c r="E1230" s="232" t="s">
        <v>0</v>
      </c>
      <c r="F1230" s="253" t="s">
        <v>67</v>
      </c>
      <c r="G1230" s="253"/>
      <c r="H1230" s="254"/>
      <c r="I1230" s="255"/>
      <c r="J1230" s="256"/>
      <c r="K1230" s="230"/>
      <c r="L1230" s="230"/>
      <c r="M1230" s="230"/>
      <c r="N1230" s="230"/>
      <c r="O1230" s="231"/>
      <c r="P1230" s="231"/>
      <c r="Q1230" s="231"/>
      <c r="R1230" s="228"/>
      <c r="S1230" s="228"/>
      <c r="T1230" s="227"/>
      <c r="U1230" s="7"/>
      <c r="V1230" s="10"/>
      <c r="W1230" s="10"/>
      <c r="X1230" s="229" t="str">
        <f>F1230</f>
        <v>---</v>
      </c>
      <c r="Y1230" s="8"/>
      <c r="AA1230" s="11"/>
    </row>
    <row r="1231" spans="1:27" ht="7.5" customHeight="1" outlineLevel="5" x14ac:dyDescent="0.2">
      <c r="A1231" s="13"/>
      <c r="B1231" s="123"/>
      <c r="C1231" s="123"/>
      <c r="D1231" s="112"/>
      <c r="E1231" s="112"/>
      <c r="F1231" s="113"/>
      <c r="G1231" s="112"/>
      <c r="H1231" s="118"/>
      <c r="I1231" s="180"/>
      <c r="J1231" s="116"/>
      <c r="K1231" s="118"/>
      <c r="L1231" s="118"/>
      <c r="M1231" s="118"/>
      <c r="N1231" s="118"/>
      <c r="O1231" s="116"/>
      <c r="P1231" s="116"/>
      <c r="Q1231" s="116"/>
      <c r="R1231" s="112"/>
      <c r="S1231" s="112"/>
      <c r="T1231" s="123"/>
      <c r="U1231" s="10"/>
      <c r="X1231" s="112"/>
    </row>
    <row r="1232" spans="1:27" outlineLevel="4" x14ac:dyDescent="0.2">
      <c r="A1232" s="2" t="s">
        <v>41</v>
      </c>
      <c r="B1232" s="217"/>
      <c r="C1232" s="218">
        <v>308</v>
      </c>
      <c r="D1232" s="219" t="s">
        <v>242</v>
      </c>
      <c r="E1232" s="220" t="s">
        <v>1078</v>
      </c>
      <c r="F1232" s="221" t="s">
        <v>1079</v>
      </c>
      <c r="G1232" s="219" t="s">
        <v>303</v>
      </c>
      <c r="H1232" s="222">
        <v>0.95</v>
      </c>
      <c r="I1232" s="223"/>
      <c r="J1232" s="224">
        <f>H1232*I1232</f>
        <v>0</v>
      </c>
      <c r="K1232" s="222">
        <v>4.2439999999999999E-2</v>
      </c>
      <c r="L1232" s="222">
        <f>H1232*K1232</f>
        <v>4.0318E-2</v>
      </c>
      <c r="M1232" s="222"/>
      <c r="N1232" s="222">
        <f>H1232*M1232</f>
        <v>0</v>
      </c>
      <c r="O1232" s="224">
        <v>21</v>
      </c>
      <c r="P1232" s="224">
        <f>J1232*(O1232/100)</f>
        <v>0</v>
      </c>
      <c r="Q1232" s="224">
        <f>J1232+P1232</f>
        <v>0</v>
      </c>
      <c r="R1232" s="220"/>
      <c r="S1232" s="220" t="s">
        <v>246</v>
      </c>
      <c r="T1232" s="225">
        <v>1</v>
      </c>
      <c r="U1232" s="10"/>
      <c r="V1232" s="10"/>
      <c r="W1232" s="10"/>
      <c r="X1232" s="112"/>
    </row>
    <row r="1233" spans="1:27" outlineLevel="5" x14ac:dyDescent="0.2">
      <c r="A1233" s="226" t="s">
        <v>37</v>
      </c>
      <c r="B1233" s="227"/>
      <c r="C1233" s="227"/>
      <c r="D1233" s="228"/>
      <c r="E1233" s="232" t="s">
        <v>0</v>
      </c>
      <c r="F1233" s="253" t="s">
        <v>1080</v>
      </c>
      <c r="G1233" s="253"/>
      <c r="H1233" s="254"/>
      <c r="I1233" s="255"/>
      <c r="J1233" s="256"/>
      <c r="K1233" s="230"/>
      <c r="L1233" s="230"/>
      <c r="M1233" s="230"/>
      <c r="N1233" s="230"/>
      <c r="O1233" s="231"/>
      <c r="P1233" s="231"/>
      <c r="Q1233" s="231"/>
      <c r="R1233" s="228"/>
      <c r="S1233" s="228"/>
      <c r="T1233" s="227"/>
      <c r="U1233" s="7"/>
      <c r="V1233" s="10"/>
      <c r="W1233" s="10"/>
      <c r="X1233" s="229" t="str">
        <f>F1233</f>
        <v>Rozdělovače a sběrače sdružené hydraulické závitové (průtok Q m3/h - výkon kW) DN 80 (15 m3/h - 350 kW)</v>
      </c>
      <c r="Y1233" s="8"/>
      <c r="AA1233" s="11"/>
    </row>
    <row r="1234" spans="1:27" ht="7.5" customHeight="1" outlineLevel="5" x14ac:dyDescent="0.2">
      <c r="A1234" s="13"/>
      <c r="B1234" s="123"/>
      <c r="C1234" s="123"/>
      <c r="D1234" s="112"/>
      <c r="E1234" s="112"/>
      <c r="F1234" s="113"/>
      <c r="G1234" s="112"/>
      <c r="H1234" s="118"/>
      <c r="I1234" s="180"/>
      <c r="J1234" s="116"/>
      <c r="K1234" s="118"/>
      <c r="L1234" s="118"/>
      <c r="M1234" s="118"/>
      <c r="N1234" s="118"/>
      <c r="O1234" s="116"/>
      <c r="P1234" s="116"/>
      <c r="Q1234" s="116"/>
      <c r="R1234" s="112"/>
      <c r="S1234" s="112"/>
      <c r="T1234" s="123"/>
      <c r="U1234" s="10"/>
      <c r="X1234" s="112"/>
    </row>
    <row r="1235" spans="1:27" outlineLevel="4" x14ac:dyDescent="0.2">
      <c r="A1235" s="2" t="s">
        <v>41</v>
      </c>
      <c r="B1235" s="217"/>
      <c r="C1235" s="218">
        <v>309</v>
      </c>
      <c r="D1235" s="219" t="s">
        <v>242</v>
      </c>
      <c r="E1235" s="220" t="s">
        <v>1081</v>
      </c>
      <c r="F1235" s="221" t="s">
        <v>1082</v>
      </c>
      <c r="G1235" s="219" t="s">
        <v>303</v>
      </c>
      <c r="H1235" s="222">
        <v>1</v>
      </c>
      <c r="I1235" s="223"/>
      <c r="J1235" s="224">
        <f>H1235*I1235</f>
        <v>0</v>
      </c>
      <c r="K1235" s="222">
        <v>1.8939999999999999E-2</v>
      </c>
      <c r="L1235" s="222">
        <f>H1235*K1235</f>
        <v>1.8939999999999999E-2</v>
      </c>
      <c r="M1235" s="222"/>
      <c r="N1235" s="222">
        <f>H1235*M1235</f>
        <v>0</v>
      </c>
      <c r="O1235" s="224">
        <v>21</v>
      </c>
      <c r="P1235" s="224">
        <f>J1235*(O1235/100)</f>
        <v>0</v>
      </c>
      <c r="Q1235" s="224">
        <f>J1235+P1235</f>
        <v>0</v>
      </c>
      <c r="R1235" s="220"/>
      <c r="S1235" s="220" t="s">
        <v>246</v>
      </c>
      <c r="T1235" s="225">
        <v>1</v>
      </c>
      <c r="U1235" s="10"/>
      <c r="V1235" s="10"/>
      <c r="W1235" s="10"/>
      <c r="X1235" s="112"/>
    </row>
    <row r="1236" spans="1:27" outlineLevel="5" x14ac:dyDescent="0.2">
      <c r="A1236" s="226" t="s">
        <v>37</v>
      </c>
      <c r="B1236" s="227"/>
      <c r="C1236" s="227"/>
      <c r="D1236" s="228"/>
      <c r="E1236" s="232" t="s">
        <v>0</v>
      </c>
      <c r="F1236" s="253" t="s">
        <v>1083</v>
      </c>
      <c r="G1236" s="253"/>
      <c r="H1236" s="254"/>
      <c r="I1236" s="255"/>
      <c r="J1236" s="256"/>
      <c r="K1236" s="230"/>
      <c r="L1236" s="230"/>
      <c r="M1236" s="230"/>
      <c r="N1236" s="230"/>
      <c r="O1236" s="231"/>
      <c r="P1236" s="231"/>
      <c r="Q1236" s="231"/>
      <c r="R1236" s="228"/>
      <c r="S1236" s="228"/>
      <c r="T1236" s="227"/>
      <c r="U1236" s="7"/>
      <c r="V1236" s="10"/>
      <c r="W1236" s="10"/>
      <c r="X1236" s="229" t="str">
        <f>F1236</f>
        <v>Rozdělovače a sběrače hydraulické vyrovnávače dynamických tlaků závitové PN 6 (průtok Q m3/h) G 2 (4 m3/h)</v>
      </c>
      <c r="Y1236" s="8"/>
      <c r="AA1236" s="11"/>
    </row>
    <row r="1237" spans="1:27" ht="7.5" customHeight="1" outlineLevel="5" x14ac:dyDescent="0.2">
      <c r="A1237" s="13"/>
      <c r="B1237" s="123"/>
      <c r="C1237" s="123"/>
      <c r="D1237" s="112"/>
      <c r="E1237" s="112"/>
      <c r="F1237" s="113"/>
      <c r="G1237" s="112"/>
      <c r="H1237" s="118"/>
      <c r="I1237" s="180"/>
      <c r="J1237" s="116"/>
      <c r="K1237" s="118"/>
      <c r="L1237" s="118"/>
      <c r="M1237" s="118"/>
      <c r="N1237" s="118"/>
      <c r="O1237" s="116"/>
      <c r="P1237" s="116"/>
      <c r="Q1237" s="116"/>
      <c r="R1237" s="112"/>
      <c r="S1237" s="112"/>
      <c r="T1237" s="123"/>
      <c r="U1237" s="10"/>
      <c r="X1237" s="112"/>
    </row>
    <row r="1238" spans="1:27" outlineLevel="4" x14ac:dyDescent="0.2">
      <c r="A1238" s="2" t="s">
        <v>41</v>
      </c>
      <c r="B1238" s="217"/>
      <c r="C1238" s="218">
        <v>310</v>
      </c>
      <c r="D1238" s="219" t="s">
        <v>585</v>
      </c>
      <c r="E1238" s="220" t="s">
        <v>1084</v>
      </c>
      <c r="F1238" s="221" t="s">
        <v>1085</v>
      </c>
      <c r="G1238" s="219" t="s">
        <v>940</v>
      </c>
      <c r="H1238" s="222">
        <v>1</v>
      </c>
      <c r="I1238" s="223"/>
      <c r="J1238" s="224">
        <f>H1238*I1238</f>
        <v>0</v>
      </c>
      <c r="K1238" s="222"/>
      <c r="L1238" s="222">
        <f>H1238*K1238</f>
        <v>0</v>
      </c>
      <c r="M1238" s="222"/>
      <c r="N1238" s="222">
        <f>H1238*M1238</f>
        <v>0</v>
      </c>
      <c r="O1238" s="224">
        <v>21</v>
      </c>
      <c r="P1238" s="224">
        <f>J1238*(O1238/100)</f>
        <v>0</v>
      </c>
      <c r="Q1238" s="224">
        <f>J1238+P1238</f>
        <v>0</v>
      </c>
      <c r="R1238" s="220"/>
      <c r="S1238" s="220" t="s">
        <v>356</v>
      </c>
      <c r="T1238" s="225">
        <v>1</v>
      </c>
      <c r="U1238" s="10"/>
      <c r="V1238" s="10"/>
      <c r="W1238" s="10"/>
      <c r="X1238" s="112"/>
    </row>
    <row r="1239" spans="1:27" outlineLevel="5" x14ac:dyDescent="0.2">
      <c r="A1239" s="226" t="s">
        <v>37</v>
      </c>
      <c r="B1239" s="227"/>
      <c r="C1239" s="227"/>
      <c r="D1239" s="228"/>
      <c r="E1239" s="232" t="s">
        <v>0</v>
      </c>
      <c r="F1239" s="253" t="s">
        <v>67</v>
      </c>
      <c r="G1239" s="253"/>
      <c r="H1239" s="254"/>
      <c r="I1239" s="255"/>
      <c r="J1239" s="256"/>
      <c r="K1239" s="230"/>
      <c r="L1239" s="230"/>
      <c r="M1239" s="230"/>
      <c r="N1239" s="230"/>
      <c r="O1239" s="231"/>
      <c r="P1239" s="231"/>
      <c r="Q1239" s="231"/>
      <c r="R1239" s="228"/>
      <c r="S1239" s="228"/>
      <c r="T1239" s="227"/>
      <c r="U1239" s="7"/>
      <c r="V1239" s="10"/>
      <c r="W1239" s="10"/>
      <c r="X1239" s="229" t="str">
        <f>F1239</f>
        <v>---</v>
      </c>
      <c r="Y1239" s="8"/>
      <c r="AA1239" s="11"/>
    </row>
    <row r="1240" spans="1:27" ht="7.5" customHeight="1" outlineLevel="5" x14ac:dyDescent="0.2">
      <c r="A1240" s="13"/>
      <c r="B1240" s="123"/>
      <c r="C1240" s="123"/>
      <c r="D1240" s="112"/>
      <c r="E1240" s="112"/>
      <c r="F1240" s="113"/>
      <c r="G1240" s="112"/>
      <c r="H1240" s="118"/>
      <c r="I1240" s="180"/>
      <c r="J1240" s="116"/>
      <c r="K1240" s="118"/>
      <c r="L1240" s="118"/>
      <c r="M1240" s="118"/>
      <c r="N1240" s="118"/>
      <c r="O1240" s="116"/>
      <c r="P1240" s="116"/>
      <c r="Q1240" s="116"/>
      <c r="R1240" s="112"/>
      <c r="S1240" s="112"/>
      <c r="T1240" s="123"/>
      <c r="U1240" s="10"/>
      <c r="X1240" s="112"/>
    </row>
    <row r="1241" spans="1:27" ht="24" outlineLevel="4" x14ac:dyDescent="0.2">
      <c r="A1241" s="2" t="s">
        <v>41</v>
      </c>
      <c r="B1241" s="217"/>
      <c r="C1241" s="218">
        <v>311</v>
      </c>
      <c r="D1241" s="219" t="s">
        <v>585</v>
      </c>
      <c r="E1241" s="220" t="s">
        <v>1086</v>
      </c>
      <c r="F1241" s="221" t="s">
        <v>1087</v>
      </c>
      <c r="G1241" s="219" t="s">
        <v>570</v>
      </c>
      <c r="H1241" s="222">
        <v>1</v>
      </c>
      <c r="I1241" s="223"/>
      <c r="J1241" s="224">
        <f>H1241*I1241</f>
        <v>0</v>
      </c>
      <c r="K1241" s="222"/>
      <c r="L1241" s="222">
        <f>H1241*K1241</f>
        <v>0</v>
      </c>
      <c r="M1241" s="222"/>
      <c r="N1241" s="222">
        <f>H1241*M1241</f>
        <v>0</v>
      </c>
      <c r="O1241" s="224">
        <v>21</v>
      </c>
      <c r="P1241" s="224">
        <f>J1241*(O1241/100)</f>
        <v>0</v>
      </c>
      <c r="Q1241" s="224">
        <f>J1241+P1241</f>
        <v>0</v>
      </c>
      <c r="R1241" s="220"/>
      <c r="S1241" s="220" t="s">
        <v>356</v>
      </c>
      <c r="T1241" s="225">
        <v>1</v>
      </c>
      <c r="U1241" s="10"/>
      <c r="V1241" s="10"/>
      <c r="W1241" s="10"/>
      <c r="X1241" s="112"/>
    </row>
    <row r="1242" spans="1:27" outlineLevel="5" x14ac:dyDescent="0.2">
      <c r="A1242" s="226" t="s">
        <v>37</v>
      </c>
      <c r="B1242" s="227"/>
      <c r="C1242" s="227"/>
      <c r="D1242" s="228"/>
      <c r="E1242" s="232" t="s">
        <v>0</v>
      </c>
      <c r="F1242" s="253" t="s">
        <v>67</v>
      </c>
      <c r="G1242" s="253"/>
      <c r="H1242" s="254"/>
      <c r="I1242" s="255"/>
      <c r="J1242" s="256"/>
      <c r="K1242" s="230"/>
      <c r="L1242" s="230"/>
      <c r="M1242" s="230"/>
      <c r="N1242" s="230"/>
      <c r="O1242" s="231"/>
      <c r="P1242" s="231"/>
      <c r="Q1242" s="231"/>
      <c r="R1242" s="228"/>
      <c r="S1242" s="228"/>
      <c r="T1242" s="227"/>
      <c r="U1242" s="7"/>
      <c r="V1242" s="10"/>
      <c r="W1242" s="10"/>
      <c r="X1242" s="229" t="str">
        <f>F1242</f>
        <v>---</v>
      </c>
      <c r="Y1242" s="8"/>
      <c r="AA1242" s="11"/>
    </row>
    <row r="1243" spans="1:27" ht="7.5" customHeight="1" outlineLevel="5" x14ac:dyDescent="0.2">
      <c r="A1243" s="13"/>
      <c r="B1243" s="123"/>
      <c r="C1243" s="123"/>
      <c r="D1243" s="112"/>
      <c r="E1243" s="112"/>
      <c r="F1243" s="113"/>
      <c r="G1243" s="112"/>
      <c r="H1243" s="118"/>
      <c r="I1243" s="180"/>
      <c r="J1243" s="116"/>
      <c r="K1243" s="118"/>
      <c r="L1243" s="118"/>
      <c r="M1243" s="118"/>
      <c r="N1243" s="118"/>
      <c r="O1243" s="116"/>
      <c r="P1243" s="116"/>
      <c r="Q1243" s="116"/>
      <c r="R1243" s="112"/>
      <c r="S1243" s="112"/>
      <c r="T1243" s="123"/>
      <c r="U1243" s="10"/>
      <c r="X1243" s="112"/>
    </row>
    <row r="1244" spans="1:27" outlineLevel="4" x14ac:dyDescent="0.2">
      <c r="A1244" s="2" t="s">
        <v>41</v>
      </c>
      <c r="B1244" s="217"/>
      <c r="C1244" s="218">
        <v>312</v>
      </c>
      <c r="D1244" s="219" t="s">
        <v>242</v>
      </c>
      <c r="E1244" s="220" t="s">
        <v>1088</v>
      </c>
      <c r="F1244" s="221" t="s">
        <v>1089</v>
      </c>
      <c r="G1244" s="219" t="s">
        <v>570</v>
      </c>
      <c r="H1244" s="222">
        <v>1</v>
      </c>
      <c r="I1244" s="223"/>
      <c r="J1244" s="224">
        <f>H1244*I1244</f>
        <v>0</v>
      </c>
      <c r="K1244" s="222">
        <v>2.66E-3</v>
      </c>
      <c r="L1244" s="222">
        <f>H1244*K1244</f>
        <v>2.66E-3</v>
      </c>
      <c r="M1244" s="222"/>
      <c r="N1244" s="222">
        <f>H1244*M1244</f>
        <v>0</v>
      </c>
      <c r="O1244" s="224">
        <v>21</v>
      </c>
      <c r="P1244" s="224">
        <f>J1244*(O1244/100)</f>
        <v>0</v>
      </c>
      <c r="Q1244" s="224">
        <f>J1244+P1244</f>
        <v>0</v>
      </c>
      <c r="R1244" s="220"/>
      <c r="S1244" s="220" t="s">
        <v>246</v>
      </c>
      <c r="T1244" s="225">
        <v>1</v>
      </c>
      <c r="U1244" s="10"/>
      <c r="V1244" s="10"/>
      <c r="W1244" s="10"/>
      <c r="X1244" s="112"/>
    </row>
    <row r="1245" spans="1:27" outlineLevel="5" x14ac:dyDescent="0.2">
      <c r="A1245" s="226" t="s">
        <v>37</v>
      </c>
      <c r="B1245" s="227"/>
      <c r="C1245" s="227"/>
      <c r="D1245" s="228"/>
      <c r="E1245" s="232" t="s">
        <v>0</v>
      </c>
      <c r="F1245" s="253" t="s">
        <v>1090</v>
      </c>
      <c r="G1245" s="253"/>
      <c r="H1245" s="254"/>
      <c r="I1245" s="255"/>
      <c r="J1245" s="256"/>
      <c r="K1245" s="230"/>
      <c r="L1245" s="230"/>
      <c r="M1245" s="230"/>
      <c r="N1245" s="230"/>
      <c r="O1245" s="231"/>
      <c r="P1245" s="231"/>
      <c r="Q1245" s="231"/>
      <c r="R1245" s="228"/>
      <c r="S1245" s="228"/>
      <c r="T1245" s="227"/>
      <c r="U1245" s="7"/>
      <c r="V1245" s="10"/>
      <c r="W1245" s="10"/>
      <c r="X1245" s="229" t="str">
        <f>F1245</f>
        <v>Elektrické topné jednotky šroubovací 6/4" o výkonu 6,0 kW</v>
      </c>
      <c r="Y1245" s="8"/>
      <c r="AA1245" s="11"/>
    </row>
    <row r="1246" spans="1:27" ht="7.5" customHeight="1" outlineLevel="5" x14ac:dyDescent="0.2">
      <c r="A1246" s="13"/>
      <c r="B1246" s="123"/>
      <c r="C1246" s="123"/>
      <c r="D1246" s="112"/>
      <c r="E1246" s="112"/>
      <c r="F1246" s="113"/>
      <c r="G1246" s="112"/>
      <c r="H1246" s="118"/>
      <c r="I1246" s="180"/>
      <c r="J1246" s="116"/>
      <c r="K1246" s="118"/>
      <c r="L1246" s="118"/>
      <c r="M1246" s="118"/>
      <c r="N1246" s="118"/>
      <c r="O1246" s="116"/>
      <c r="P1246" s="116"/>
      <c r="Q1246" s="116"/>
      <c r="R1246" s="112"/>
      <c r="S1246" s="112"/>
      <c r="T1246" s="123"/>
      <c r="U1246" s="10"/>
      <c r="X1246" s="112"/>
    </row>
    <row r="1247" spans="1:27" ht="24" outlineLevel="4" x14ac:dyDescent="0.2">
      <c r="A1247" s="2" t="s">
        <v>41</v>
      </c>
      <c r="B1247" s="217"/>
      <c r="C1247" s="218">
        <v>313</v>
      </c>
      <c r="D1247" s="219" t="s">
        <v>242</v>
      </c>
      <c r="E1247" s="220" t="s">
        <v>1091</v>
      </c>
      <c r="F1247" s="221" t="s">
        <v>1092</v>
      </c>
      <c r="G1247" s="219" t="s">
        <v>570</v>
      </c>
      <c r="H1247" s="222">
        <v>1</v>
      </c>
      <c r="I1247" s="223"/>
      <c r="J1247" s="224">
        <f>H1247*I1247</f>
        <v>0</v>
      </c>
      <c r="K1247" s="222">
        <v>1.5869999999999999E-2</v>
      </c>
      <c r="L1247" s="222">
        <f>H1247*K1247</f>
        <v>1.5869999999999999E-2</v>
      </c>
      <c r="M1247" s="222"/>
      <c r="N1247" s="222">
        <f>H1247*M1247</f>
        <v>0</v>
      </c>
      <c r="O1247" s="224">
        <v>21</v>
      </c>
      <c r="P1247" s="224">
        <f>J1247*(O1247/100)</f>
        <v>0</v>
      </c>
      <c r="Q1247" s="224">
        <f>J1247+P1247</f>
        <v>0</v>
      </c>
      <c r="R1247" s="220"/>
      <c r="S1247" s="220" t="s">
        <v>246</v>
      </c>
      <c r="T1247" s="225">
        <v>1</v>
      </c>
      <c r="U1247" s="10"/>
      <c r="V1247" s="10"/>
      <c r="W1247" s="10"/>
      <c r="X1247" s="112"/>
    </row>
    <row r="1248" spans="1:27" outlineLevel="5" x14ac:dyDescent="0.2">
      <c r="A1248" s="226" t="s">
        <v>37</v>
      </c>
      <c r="B1248" s="227"/>
      <c r="C1248" s="227"/>
      <c r="D1248" s="228"/>
      <c r="E1248" s="232" t="s">
        <v>0</v>
      </c>
      <c r="F1248" s="253" t="s">
        <v>1093</v>
      </c>
      <c r="G1248" s="253"/>
      <c r="H1248" s="254"/>
      <c r="I1248" s="255"/>
      <c r="J1248" s="256"/>
      <c r="K1248" s="230"/>
      <c r="L1248" s="230"/>
      <c r="M1248" s="230"/>
      <c r="N1248" s="230"/>
      <c r="O1248" s="231"/>
      <c r="P1248" s="231"/>
      <c r="Q1248" s="231"/>
      <c r="R1248" s="228"/>
      <c r="S1248" s="228"/>
      <c r="T1248" s="227"/>
      <c r="U1248" s="7"/>
      <c r="V1248" s="10"/>
      <c r="W1248" s="10"/>
      <c r="X1248" s="229" t="str">
        <f>F1248</f>
        <v>Nádoby expanzní tlakové pro topné a chladicí soustavy s membránou bez pojistného ventilu se závitovým připojením PN 6 o objemu 140 l</v>
      </c>
      <c r="Y1248" s="8"/>
      <c r="AA1248" s="11"/>
    </row>
    <row r="1249" spans="1:27" ht="7.5" customHeight="1" outlineLevel="5" x14ac:dyDescent="0.2">
      <c r="A1249" s="13"/>
      <c r="B1249" s="123"/>
      <c r="C1249" s="123"/>
      <c r="D1249" s="112"/>
      <c r="E1249" s="112"/>
      <c r="F1249" s="113"/>
      <c r="G1249" s="112"/>
      <c r="H1249" s="118"/>
      <c r="I1249" s="180"/>
      <c r="J1249" s="116"/>
      <c r="K1249" s="118"/>
      <c r="L1249" s="118"/>
      <c r="M1249" s="118"/>
      <c r="N1249" s="118"/>
      <c r="O1249" s="116"/>
      <c r="P1249" s="116"/>
      <c r="Q1249" s="116"/>
      <c r="R1249" s="112"/>
      <c r="S1249" s="112"/>
      <c r="T1249" s="123"/>
      <c r="U1249" s="10"/>
      <c r="X1249" s="112"/>
    </row>
    <row r="1250" spans="1:27" outlineLevel="4" x14ac:dyDescent="0.2">
      <c r="A1250" s="2" t="s">
        <v>41</v>
      </c>
      <c r="B1250" s="217"/>
      <c r="C1250" s="218">
        <v>314</v>
      </c>
      <c r="D1250" s="219" t="s">
        <v>242</v>
      </c>
      <c r="E1250" s="220" t="s">
        <v>1094</v>
      </c>
      <c r="F1250" s="221" t="s">
        <v>1095</v>
      </c>
      <c r="G1250" s="219" t="s">
        <v>303</v>
      </c>
      <c r="H1250" s="222">
        <v>1</v>
      </c>
      <c r="I1250" s="223"/>
      <c r="J1250" s="224">
        <f>H1250*I1250</f>
        <v>0</v>
      </c>
      <c r="K1250" s="222">
        <v>7.5000000000000002E-4</v>
      </c>
      <c r="L1250" s="222">
        <f>H1250*K1250</f>
        <v>7.5000000000000002E-4</v>
      </c>
      <c r="M1250" s="222"/>
      <c r="N1250" s="222">
        <f>H1250*M1250</f>
        <v>0</v>
      </c>
      <c r="O1250" s="224">
        <v>21</v>
      </c>
      <c r="P1250" s="224">
        <f>J1250*(O1250/100)</f>
        <v>0</v>
      </c>
      <c r="Q1250" s="224">
        <f>J1250+P1250</f>
        <v>0</v>
      </c>
      <c r="R1250" s="220"/>
      <c r="S1250" s="220" t="s">
        <v>246</v>
      </c>
      <c r="T1250" s="225">
        <v>1</v>
      </c>
      <c r="U1250" s="10"/>
      <c r="V1250" s="10"/>
      <c r="W1250" s="10"/>
      <c r="X1250" s="112"/>
    </row>
    <row r="1251" spans="1:27" outlineLevel="5" x14ac:dyDescent="0.2">
      <c r="A1251" s="226" t="s">
        <v>37</v>
      </c>
      <c r="B1251" s="227"/>
      <c r="C1251" s="227"/>
      <c r="D1251" s="228"/>
      <c r="E1251" s="232" t="s">
        <v>0</v>
      </c>
      <c r="F1251" s="253" t="s">
        <v>1096</v>
      </c>
      <c r="G1251" s="253"/>
      <c r="H1251" s="254"/>
      <c r="I1251" s="255"/>
      <c r="J1251" s="256"/>
      <c r="K1251" s="230"/>
      <c r="L1251" s="230"/>
      <c r="M1251" s="230"/>
      <c r="N1251" s="230"/>
      <c r="O1251" s="231"/>
      <c r="P1251" s="231"/>
      <c r="Q1251" s="231"/>
      <c r="R1251" s="228"/>
      <c r="S1251" s="228"/>
      <c r="T1251" s="227"/>
      <c r="U1251" s="7"/>
      <c r="V1251" s="10"/>
      <c r="W1251" s="10"/>
      <c r="X1251" s="229" t="str">
        <f>F1251</f>
        <v>Nádoby expanzní tlakové pro topné a chladicí soustavy příslušenství k expanzním nádobám bezpečnostní uzávěr k měření tlaku G 1</v>
      </c>
      <c r="Y1251" s="8"/>
      <c r="AA1251" s="11"/>
    </row>
    <row r="1252" spans="1:27" ht="7.5" customHeight="1" outlineLevel="5" x14ac:dyDescent="0.2">
      <c r="A1252" s="13"/>
      <c r="B1252" s="123"/>
      <c r="C1252" s="123"/>
      <c r="D1252" s="112"/>
      <c r="E1252" s="112"/>
      <c r="F1252" s="113"/>
      <c r="G1252" s="112"/>
      <c r="H1252" s="118"/>
      <c r="I1252" s="180"/>
      <c r="J1252" s="116"/>
      <c r="K1252" s="118"/>
      <c r="L1252" s="118"/>
      <c r="M1252" s="118"/>
      <c r="N1252" s="118"/>
      <c r="O1252" s="116"/>
      <c r="P1252" s="116"/>
      <c r="Q1252" s="116"/>
      <c r="R1252" s="112"/>
      <c r="S1252" s="112"/>
      <c r="T1252" s="123"/>
      <c r="U1252" s="10"/>
      <c r="X1252" s="112"/>
    </row>
    <row r="1253" spans="1:27" ht="24" outlineLevel="4" x14ac:dyDescent="0.2">
      <c r="A1253" s="2" t="s">
        <v>41</v>
      </c>
      <c r="B1253" s="217"/>
      <c r="C1253" s="218">
        <v>315</v>
      </c>
      <c r="D1253" s="219" t="s">
        <v>585</v>
      </c>
      <c r="E1253" s="220" t="s">
        <v>1097</v>
      </c>
      <c r="F1253" s="221" t="s">
        <v>1098</v>
      </c>
      <c r="G1253" s="219" t="s">
        <v>303</v>
      </c>
      <c r="H1253" s="222">
        <v>1</v>
      </c>
      <c r="I1253" s="223"/>
      <c r="J1253" s="224">
        <f>H1253*I1253</f>
        <v>0</v>
      </c>
      <c r="K1253" s="222"/>
      <c r="L1253" s="222">
        <f>H1253*K1253</f>
        <v>0</v>
      </c>
      <c r="M1253" s="222"/>
      <c r="N1253" s="222">
        <f>H1253*M1253</f>
        <v>0</v>
      </c>
      <c r="O1253" s="224">
        <v>21</v>
      </c>
      <c r="P1253" s="224">
        <f>J1253*(O1253/100)</f>
        <v>0</v>
      </c>
      <c r="Q1253" s="224">
        <f>J1253+P1253</f>
        <v>0</v>
      </c>
      <c r="R1253" s="220"/>
      <c r="S1253" s="220" t="s">
        <v>356</v>
      </c>
      <c r="T1253" s="225">
        <v>1</v>
      </c>
      <c r="U1253" s="10"/>
      <c r="V1253" s="10"/>
      <c r="W1253" s="10"/>
      <c r="X1253" s="112"/>
    </row>
    <row r="1254" spans="1:27" outlineLevel="5" x14ac:dyDescent="0.2">
      <c r="A1254" s="226" t="s">
        <v>37</v>
      </c>
      <c r="B1254" s="227"/>
      <c r="C1254" s="227"/>
      <c r="D1254" s="228"/>
      <c r="E1254" s="232" t="s">
        <v>0</v>
      </c>
      <c r="F1254" s="253" t="s">
        <v>67</v>
      </c>
      <c r="G1254" s="253"/>
      <c r="H1254" s="254"/>
      <c r="I1254" s="255"/>
      <c r="J1254" s="256"/>
      <c r="K1254" s="230"/>
      <c r="L1254" s="230"/>
      <c r="M1254" s="230"/>
      <c r="N1254" s="230"/>
      <c r="O1254" s="231"/>
      <c r="P1254" s="231"/>
      <c r="Q1254" s="231"/>
      <c r="R1254" s="228"/>
      <c r="S1254" s="228"/>
      <c r="T1254" s="227"/>
      <c r="U1254" s="7"/>
      <c r="V1254" s="10"/>
      <c r="W1254" s="10"/>
      <c r="X1254" s="229" t="str">
        <f>F1254</f>
        <v>---</v>
      </c>
      <c r="Y1254" s="8"/>
      <c r="AA1254" s="11"/>
    </row>
    <row r="1255" spans="1:27" ht="7.5" customHeight="1" outlineLevel="5" x14ac:dyDescent="0.2">
      <c r="A1255" s="13"/>
      <c r="B1255" s="123"/>
      <c r="C1255" s="123"/>
      <c r="D1255" s="112"/>
      <c r="E1255" s="112"/>
      <c r="F1255" s="113"/>
      <c r="G1255" s="112"/>
      <c r="H1255" s="118"/>
      <c r="I1255" s="180"/>
      <c r="J1255" s="116"/>
      <c r="K1255" s="118"/>
      <c r="L1255" s="118"/>
      <c r="M1255" s="118"/>
      <c r="N1255" s="118"/>
      <c r="O1255" s="116"/>
      <c r="P1255" s="116"/>
      <c r="Q1255" s="116"/>
      <c r="R1255" s="112"/>
      <c r="S1255" s="112"/>
      <c r="T1255" s="123"/>
      <c r="U1255" s="10"/>
      <c r="X1255" s="112"/>
    </row>
    <row r="1256" spans="1:27" ht="24" outlineLevel="4" x14ac:dyDescent="0.2">
      <c r="A1256" s="2" t="s">
        <v>41</v>
      </c>
      <c r="B1256" s="217"/>
      <c r="C1256" s="218">
        <v>316</v>
      </c>
      <c r="D1256" s="219" t="s">
        <v>242</v>
      </c>
      <c r="E1256" s="220" t="s">
        <v>1099</v>
      </c>
      <c r="F1256" s="221" t="s">
        <v>1100</v>
      </c>
      <c r="G1256" s="219" t="s">
        <v>570</v>
      </c>
      <c r="H1256" s="222">
        <v>1</v>
      </c>
      <c r="I1256" s="223"/>
      <c r="J1256" s="224">
        <f>H1256*I1256</f>
        <v>0</v>
      </c>
      <c r="K1256" s="222">
        <v>7.8799999999999999E-3</v>
      </c>
      <c r="L1256" s="222">
        <f>H1256*K1256</f>
        <v>7.8799999999999999E-3</v>
      </c>
      <c r="M1256" s="222"/>
      <c r="N1256" s="222">
        <f>H1256*M1256</f>
        <v>0</v>
      </c>
      <c r="O1256" s="224">
        <v>21</v>
      </c>
      <c r="P1256" s="224">
        <f>J1256*(O1256/100)</f>
        <v>0</v>
      </c>
      <c r="Q1256" s="224">
        <f>J1256+P1256</f>
        <v>0</v>
      </c>
      <c r="R1256" s="220"/>
      <c r="S1256" s="220" t="s">
        <v>246</v>
      </c>
      <c r="T1256" s="225">
        <v>1</v>
      </c>
      <c r="U1256" s="10"/>
      <c r="V1256" s="10"/>
      <c r="W1256" s="10"/>
      <c r="X1256" s="112"/>
    </row>
    <row r="1257" spans="1:27" ht="22.5" outlineLevel="5" x14ac:dyDescent="0.2">
      <c r="A1257" s="226" t="s">
        <v>37</v>
      </c>
      <c r="B1257" s="227"/>
      <c r="C1257" s="227"/>
      <c r="D1257" s="228"/>
      <c r="E1257" s="232" t="s">
        <v>0</v>
      </c>
      <c r="F1257" s="253" t="s">
        <v>1101</v>
      </c>
      <c r="G1257" s="253"/>
      <c r="H1257" s="254"/>
      <c r="I1257" s="255"/>
      <c r="J1257" s="256"/>
      <c r="K1257" s="230"/>
      <c r="L1257" s="230"/>
      <c r="M1257" s="230"/>
      <c r="N1257" s="230"/>
      <c r="O1257" s="231"/>
      <c r="P1257" s="231"/>
      <c r="Q1257" s="231"/>
      <c r="R1257" s="228"/>
      <c r="S1257" s="228"/>
      <c r="T1257" s="227"/>
      <c r="U1257" s="7"/>
      <c r="V1257" s="10"/>
      <c r="W1257" s="10"/>
      <c r="X1257" s="229" t="str">
        <f>F1257</f>
        <v>Čerpadla teplovodní mokroběžná závitová oběhová pro teplovodní vytápění (elektronicky řízená) PN 10, do 110°C DN přípojky/dopravní výška H (m) - čerpací výkon Q (m3/h) DN 25 / do 4,0 m / 5,7 m3/h</v>
      </c>
      <c r="Y1257" s="8"/>
      <c r="AA1257" s="11"/>
    </row>
    <row r="1258" spans="1:27" ht="7.5" customHeight="1" outlineLevel="5" x14ac:dyDescent="0.2">
      <c r="A1258" s="13"/>
      <c r="B1258" s="123"/>
      <c r="C1258" s="123"/>
      <c r="D1258" s="112"/>
      <c r="E1258" s="112"/>
      <c r="F1258" s="113"/>
      <c r="G1258" s="112"/>
      <c r="H1258" s="118"/>
      <c r="I1258" s="180"/>
      <c r="J1258" s="116"/>
      <c r="K1258" s="118"/>
      <c r="L1258" s="118"/>
      <c r="M1258" s="118"/>
      <c r="N1258" s="118"/>
      <c r="O1258" s="116"/>
      <c r="P1258" s="116"/>
      <c r="Q1258" s="116"/>
      <c r="R1258" s="112"/>
      <c r="S1258" s="112"/>
      <c r="T1258" s="123"/>
      <c r="U1258" s="10"/>
      <c r="X1258" s="112"/>
    </row>
    <row r="1259" spans="1:27" ht="24" outlineLevel="4" x14ac:dyDescent="0.2">
      <c r="A1259" s="2" t="s">
        <v>41</v>
      </c>
      <c r="B1259" s="217"/>
      <c r="C1259" s="218">
        <v>317</v>
      </c>
      <c r="D1259" s="219" t="s">
        <v>242</v>
      </c>
      <c r="E1259" s="220" t="s">
        <v>1102</v>
      </c>
      <c r="F1259" s="221" t="s">
        <v>1103</v>
      </c>
      <c r="G1259" s="219" t="s">
        <v>570</v>
      </c>
      <c r="H1259" s="222">
        <v>1</v>
      </c>
      <c r="I1259" s="223"/>
      <c r="J1259" s="224">
        <f>H1259*I1259</f>
        <v>0</v>
      </c>
      <c r="K1259" s="222">
        <v>6.5900000000000004E-3</v>
      </c>
      <c r="L1259" s="222">
        <f>H1259*K1259</f>
        <v>6.5900000000000004E-3</v>
      </c>
      <c r="M1259" s="222"/>
      <c r="N1259" s="222">
        <f>H1259*M1259</f>
        <v>0</v>
      </c>
      <c r="O1259" s="224">
        <v>21</v>
      </c>
      <c r="P1259" s="224">
        <f>J1259*(O1259/100)</f>
        <v>0</v>
      </c>
      <c r="Q1259" s="224">
        <f>J1259+P1259</f>
        <v>0</v>
      </c>
      <c r="R1259" s="220"/>
      <c r="S1259" s="220" t="s">
        <v>246</v>
      </c>
      <c r="T1259" s="225">
        <v>1</v>
      </c>
      <c r="U1259" s="10"/>
      <c r="V1259" s="10"/>
      <c r="W1259" s="10"/>
      <c r="X1259" s="112"/>
    </row>
    <row r="1260" spans="1:27" ht="22.5" outlineLevel="5" x14ac:dyDescent="0.2">
      <c r="A1260" s="226" t="s">
        <v>37</v>
      </c>
      <c r="B1260" s="227"/>
      <c r="C1260" s="227"/>
      <c r="D1260" s="228"/>
      <c r="E1260" s="232" t="s">
        <v>0</v>
      </c>
      <c r="F1260" s="253" t="s">
        <v>1104</v>
      </c>
      <c r="G1260" s="253"/>
      <c r="H1260" s="254"/>
      <c r="I1260" s="255"/>
      <c r="J1260" s="256"/>
      <c r="K1260" s="230"/>
      <c r="L1260" s="230"/>
      <c r="M1260" s="230"/>
      <c r="N1260" s="230"/>
      <c r="O1260" s="231"/>
      <c r="P1260" s="231"/>
      <c r="Q1260" s="231"/>
      <c r="R1260" s="228"/>
      <c r="S1260" s="228"/>
      <c r="T1260" s="227"/>
      <c r="U1260" s="7"/>
      <c r="V1260" s="10"/>
      <c r="W1260" s="10"/>
      <c r="X1260" s="229" t="str">
        <f>F1260</f>
        <v>Čerpadla teplovodní mokroběžná závitová oběhová pro teplovodní vytápění (elektronicky řízená) PN 10, do 110°C DN přípojky/dopravní výška H (m) - čerpací výkon Q (m3/h) DN 32 / do 8,0 m / 5,0 m3/h</v>
      </c>
      <c r="Y1260" s="8"/>
      <c r="AA1260" s="11"/>
    </row>
    <row r="1261" spans="1:27" ht="7.5" customHeight="1" outlineLevel="5" x14ac:dyDescent="0.2">
      <c r="A1261" s="13"/>
      <c r="B1261" s="123"/>
      <c r="C1261" s="123"/>
      <c r="D1261" s="112"/>
      <c r="E1261" s="112"/>
      <c r="F1261" s="113"/>
      <c r="G1261" s="112"/>
      <c r="H1261" s="118"/>
      <c r="I1261" s="180"/>
      <c r="J1261" s="116"/>
      <c r="K1261" s="118"/>
      <c r="L1261" s="118"/>
      <c r="M1261" s="118"/>
      <c r="N1261" s="118"/>
      <c r="O1261" s="116"/>
      <c r="P1261" s="116"/>
      <c r="Q1261" s="116"/>
      <c r="R1261" s="112"/>
      <c r="S1261" s="112"/>
      <c r="T1261" s="123"/>
      <c r="U1261" s="10"/>
      <c r="X1261" s="112"/>
    </row>
    <row r="1262" spans="1:27" outlineLevel="4" x14ac:dyDescent="0.2">
      <c r="A1262" s="2" t="s">
        <v>41</v>
      </c>
      <c r="B1262" s="217"/>
      <c r="C1262" s="218">
        <v>318</v>
      </c>
      <c r="D1262" s="219" t="s">
        <v>242</v>
      </c>
      <c r="E1262" s="220" t="s">
        <v>1105</v>
      </c>
      <c r="F1262" s="221" t="s">
        <v>1106</v>
      </c>
      <c r="G1262" s="219" t="s">
        <v>316</v>
      </c>
      <c r="H1262" s="222">
        <v>0.10136799999999999</v>
      </c>
      <c r="I1262" s="223"/>
      <c r="J1262" s="224">
        <f>H1262*I1262</f>
        <v>0</v>
      </c>
      <c r="K1262" s="222"/>
      <c r="L1262" s="222">
        <f>H1262*K1262</f>
        <v>0</v>
      </c>
      <c r="M1262" s="222"/>
      <c r="N1262" s="222">
        <f>H1262*M1262</f>
        <v>0</v>
      </c>
      <c r="O1262" s="224">
        <v>21</v>
      </c>
      <c r="P1262" s="224">
        <f>J1262*(O1262/100)</f>
        <v>0</v>
      </c>
      <c r="Q1262" s="224">
        <f>J1262+P1262</f>
        <v>0</v>
      </c>
      <c r="R1262" s="220"/>
      <c r="S1262" s="220" t="s">
        <v>246</v>
      </c>
      <c r="T1262" s="225">
        <v>1</v>
      </c>
      <c r="U1262" s="10"/>
      <c r="V1262" s="10"/>
      <c r="W1262" s="10"/>
      <c r="X1262" s="112"/>
    </row>
    <row r="1263" spans="1:27" outlineLevel="5" x14ac:dyDescent="0.2">
      <c r="A1263" s="226" t="s">
        <v>37</v>
      </c>
      <c r="B1263" s="227"/>
      <c r="C1263" s="227"/>
      <c r="D1263" s="228"/>
      <c r="E1263" s="232" t="s">
        <v>0</v>
      </c>
      <c r="F1263" s="253" t="s">
        <v>1107</v>
      </c>
      <c r="G1263" s="253"/>
      <c r="H1263" s="254"/>
      <c r="I1263" s="255"/>
      <c r="J1263" s="256"/>
      <c r="K1263" s="230"/>
      <c r="L1263" s="230"/>
      <c r="M1263" s="230"/>
      <c r="N1263" s="230"/>
      <c r="O1263" s="231"/>
      <c r="P1263" s="231"/>
      <c r="Q1263" s="231"/>
      <c r="R1263" s="228"/>
      <c r="S1263" s="228"/>
      <c r="T1263" s="227"/>
      <c r="U1263" s="7"/>
      <c r="V1263" s="10"/>
      <c r="W1263" s="10"/>
      <c r="X1263" s="229" t="str">
        <f>F1263</f>
        <v>Přesun hmot pro strojovny stanovený z hmotnosti přesunovaného materiálu vodorovná dopravní vzdálenost do 50 m základní v objektech výšky do 6 m</v>
      </c>
      <c r="Y1263" s="8"/>
      <c r="AA1263" s="11"/>
    </row>
    <row r="1264" spans="1:27" ht="7.5" customHeight="1" outlineLevel="5" x14ac:dyDescent="0.2">
      <c r="A1264" s="13"/>
      <c r="B1264" s="123"/>
      <c r="C1264" s="123"/>
      <c r="D1264" s="112"/>
      <c r="E1264" s="112"/>
      <c r="F1264" s="113"/>
      <c r="G1264" s="112"/>
      <c r="H1264" s="118"/>
      <c r="I1264" s="180"/>
      <c r="J1264" s="116"/>
      <c r="K1264" s="118"/>
      <c r="L1264" s="118"/>
      <c r="M1264" s="118"/>
      <c r="N1264" s="118"/>
      <c r="O1264" s="116"/>
      <c r="P1264" s="116"/>
      <c r="Q1264" s="116"/>
      <c r="R1264" s="112"/>
      <c r="S1264" s="112"/>
      <c r="T1264" s="123"/>
      <c r="U1264" s="10"/>
      <c r="X1264" s="112"/>
    </row>
    <row r="1265" spans="1:27" outlineLevel="4" x14ac:dyDescent="0.2">
      <c r="B1265" s="7"/>
      <c r="C1265" s="7"/>
      <c r="D1265" s="7"/>
      <c r="E1265" s="7"/>
      <c r="F1265" s="7"/>
      <c r="G1265" s="7"/>
      <c r="H1265" s="7"/>
      <c r="I1265" s="10"/>
      <c r="J1265" s="10"/>
      <c r="K1265" s="7"/>
      <c r="L1265" s="7"/>
      <c r="M1265" s="7"/>
      <c r="N1265" s="7"/>
      <c r="O1265" s="7"/>
      <c r="P1265" s="10"/>
      <c r="Q1265" s="10"/>
      <c r="R1265" s="10"/>
      <c r="S1265" s="7"/>
      <c r="T1265" s="7"/>
      <c r="X1265" s="7"/>
    </row>
    <row r="1266" spans="1:27" ht="13.5" outlineLevel="3" x14ac:dyDescent="0.25">
      <c r="A1266" s="168" t="s">
        <v>233</v>
      </c>
      <c r="B1266" s="172">
        <v>4</v>
      </c>
      <c r="C1266" s="211"/>
      <c r="D1266" s="212" t="s">
        <v>241</v>
      </c>
      <c r="E1266" s="212"/>
      <c r="F1266" s="213" t="s">
        <v>234</v>
      </c>
      <c r="G1266" s="212"/>
      <c r="H1266" s="214"/>
      <c r="I1266" s="215"/>
      <c r="J1266" s="170">
        <f>SUBTOTAL(9,J1267:J1300)</f>
        <v>0</v>
      </c>
      <c r="K1266" s="214"/>
      <c r="L1266" s="171">
        <f>SUBTOTAL(9,L1267:L1300)</f>
        <v>0.19755</v>
      </c>
      <c r="M1266" s="214"/>
      <c r="N1266" s="171">
        <f>SUBTOTAL(9,N1267:N1300)</f>
        <v>0</v>
      </c>
      <c r="O1266" s="216"/>
      <c r="P1266" s="170">
        <f>SUBTOTAL(9,P1267:P1300)</f>
        <v>0</v>
      </c>
      <c r="Q1266" s="170">
        <f>SUBTOTAL(9,Q1267:Q1300)</f>
        <v>0</v>
      </c>
      <c r="R1266" s="212"/>
      <c r="S1266" s="212"/>
      <c r="T1266" s="172">
        <f>SUBTOTAL(9,T1267:T1300)</f>
        <v>11</v>
      </c>
      <c r="U1266" s="7"/>
      <c r="V1266" s="10"/>
      <c r="W1266" s="10"/>
      <c r="X1266" s="112"/>
    </row>
    <row r="1267" spans="1:27" outlineLevel="4" x14ac:dyDescent="0.2">
      <c r="A1267" s="2" t="s">
        <v>41</v>
      </c>
      <c r="B1267" s="217"/>
      <c r="C1267" s="218">
        <v>319</v>
      </c>
      <c r="D1267" s="219" t="s">
        <v>242</v>
      </c>
      <c r="E1267" s="220" t="s">
        <v>1108</v>
      </c>
      <c r="F1267" s="221" t="s">
        <v>1109</v>
      </c>
      <c r="G1267" s="219" t="s">
        <v>298</v>
      </c>
      <c r="H1267" s="222">
        <v>5</v>
      </c>
      <c r="I1267" s="223"/>
      <c r="J1267" s="224">
        <f>H1267*I1267</f>
        <v>0</v>
      </c>
      <c r="K1267" s="222">
        <v>1.24E-3</v>
      </c>
      <c r="L1267" s="222">
        <f>H1267*K1267</f>
        <v>6.1999999999999998E-3</v>
      </c>
      <c r="M1267" s="222"/>
      <c r="N1267" s="222">
        <f>H1267*M1267</f>
        <v>0</v>
      </c>
      <c r="O1267" s="224">
        <v>21</v>
      </c>
      <c r="P1267" s="224">
        <f>J1267*(O1267/100)</f>
        <v>0</v>
      </c>
      <c r="Q1267" s="224">
        <f>J1267+P1267</f>
        <v>0</v>
      </c>
      <c r="R1267" s="220"/>
      <c r="S1267" s="220" t="s">
        <v>246</v>
      </c>
      <c r="T1267" s="225">
        <v>1</v>
      </c>
      <c r="U1267" s="10"/>
      <c r="V1267" s="10"/>
      <c r="W1267" s="10"/>
      <c r="X1267" s="112"/>
    </row>
    <row r="1268" spans="1:27" outlineLevel="5" x14ac:dyDescent="0.2">
      <c r="A1268" s="226" t="s">
        <v>37</v>
      </c>
      <c r="B1268" s="227"/>
      <c r="C1268" s="227"/>
      <c r="D1268" s="228"/>
      <c r="E1268" s="232" t="s">
        <v>0</v>
      </c>
      <c r="F1268" s="253" t="s">
        <v>1110</v>
      </c>
      <c r="G1268" s="253"/>
      <c r="H1268" s="254"/>
      <c r="I1268" s="255"/>
      <c r="J1268" s="256"/>
      <c r="K1268" s="230"/>
      <c r="L1268" s="230"/>
      <c r="M1268" s="230"/>
      <c r="N1268" s="230"/>
      <c r="O1268" s="231"/>
      <c r="P1268" s="231"/>
      <c r="Q1268" s="231"/>
      <c r="R1268" s="228"/>
      <c r="S1268" s="228"/>
      <c r="T1268" s="227"/>
      <c r="U1268" s="7"/>
      <c r="V1268" s="10"/>
      <c r="W1268" s="10"/>
      <c r="X1268" s="229" t="str">
        <f>F1268</f>
        <v>Potrubí z trubek měděných tvrdých spojovaných lisováním PN 16, T= +110°C Ø 28/1,5</v>
      </c>
      <c r="Y1268" s="8"/>
      <c r="AA1268" s="11"/>
    </row>
    <row r="1269" spans="1:27" ht="7.5" customHeight="1" outlineLevel="5" x14ac:dyDescent="0.2">
      <c r="A1269" s="13"/>
      <c r="B1269" s="123"/>
      <c r="C1269" s="123"/>
      <c r="D1269" s="112"/>
      <c r="E1269" s="112"/>
      <c r="F1269" s="113"/>
      <c r="G1269" s="112"/>
      <c r="H1269" s="118"/>
      <c r="I1269" s="180"/>
      <c r="J1269" s="116"/>
      <c r="K1269" s="118"/>
      <c r="L1269" s="118"/>
      <c r="M1269" s="118"/>
      <c r="N1269" s="118"/>
      <c r="O1269" s="116"/>
      <c r="P1269" s="116"/>
      <c r="Q1269" s="116"/>
      <c r="R1269" s="112"/>
      <c r="S1269" s="112"/>
      <c r="T1269" s="123"/>
      <c r="U1269" s="10"/>
      <c r="X1269" s="112"/>
    </row>
    <row r="1270" spans="1:27" outlineLevel="4" x14ac:dyDescent="0.2">
      <c r="A1270" s="2" t="s">
        <v>41</v>
      </c>
      <c r="B1270" s="217"/>
      <c r="C1270" s="218">
        <v>320</v>
      </c>
      <c r="D1270" s="219" t="s">
        <v>242</v>
      </c>
      <c r="E1270" s="220" t="s">
        <v>1111</v>
      </c>
      <c r="F1270" s="221" t="s">
        <v>1112</v>
      </c>
      <c r="G1270" s="219" t="s">
        <v>298</v>
      </c>
      <c r="H1270" s="222">
        <v>5</v>
      </c>
      <c r="I1270" s="223"/>
      <c r="J1270" s="224">
        <f>H1270*I1270</f>
        <v>0</v>
      </c>
      <c r="K1270" s="222">
        <v>1.9599999999999999E-3</v>
      </c>
      <c r="L1270" s="222">
        <f>H1270*K1270</f>
        <v>9.7999999999999997E-3</v>
      </c>
      <c r="M1270" s="222"/>
      <c r="N1270" s="222">
        <f>H1270*M1270</f>
        <v>0</v>
      </c>
      <c r="O1270" s="224">
        <v>21</v>
      </c>
      <c r="P1270" s="224">
        <f>J1270*(O1270/100)</f>
        <v>0</v>
      </c>
      <c r="Q1270" s="224">
        <f>J1270+P1270</f>
        <v>0</v>
      </c>
      <c r="R1270" s="220"/>
      <c r="S1270" s="220" t="s">
        <v>246</v>
      </c>
      <c r="T1270" s="225">
        <v>1</v>
      </c>
      <c r="U1270" s="10"/>
      <c r="V1270" s="10"/>
      <c r="W1270" s="10"/>
      <c r="X1270" s="112"/>
    </row>
    <row r="1271" spans="1:27" outlineLevel="5" x14ac:dyDescent="0.2">
      <c r="A1271" s="226" t="s">
        <v>37</v>
      </c>
      <c r="B1271" s="227"/>
      <c r="C1271" s="227"/>
      <c r="D1271" s="228"/>
      <c r="E1271" s="232" t="s">
        <v>0</v>
      </c>
      <c r="F1271" s="253" t="s">
        <v>1113</v>
      </c>
      <c r="G1271" s="253"/>
      <c r="H1271" s="254"/>
      <c r="I1271" s="255"/>
      <c r="J1271" s="256"/>
      <c r="K1271" s="230"/>
      <c r="L1271" s="230"/>
      <c r="M1271" s="230"/>
      <c r="N1271" s="230"/>
      <c r="O1271" s="231"/>
      <c r="P1271" s="231"/>
      <c r="Q1271" s="231"/>
      <c r="R1271" s="228"/>
      <c r="S1271" s="228"/>
      <c r="T1271" s="227"/>
      <c r="U1271" s="7"/>
      <c r="V1271" s="10"/>
      <c r="W1271" s="10"/>
      <c r="X1271" s="229" t="str">
        <f>F1271</f>
        <v>Potrubí z trubek měděných tvrdých spojovaných lisováním PN 16, T= +110°C Ø 42/1,5</v>
      </c>
      <c r="Y1271" s="8"/>
      <c r="AA1271" s="11"/>
    </row>
    <row r="1272" spans="1:27" ht="7.5" customHeight="1" outlineLevel="5" x14ac:dyDescent="0.2">
      <c r="A1272" s="13"/>
      <c r="B1272" s="123"/>
      <c r="C1272" s="123"/>
      <c r="D1272" s="112"/>
      <c r="E1272" s="112"/>
      <c r="F1272" s="113"/>
      <c r="G1272" s="112"/>
      <c r="H1272" s="118"/>
      <c r="I1272" s="180"/>
      <c r="J1272" s="116"/>
      <c r="K1272" s="118"/>
      <c r="L1272" s="118"/>
      <c r="M1272" s="118"/>
      <c r="N1272" s="118"/>
      <c r="O1272" s="116"/>
      <c r="P1272" s="116"/>
      <c r="Q1272" s="116"/>
      <c r="R1272" s="112"/>
      <c r="S1272" s="112"/>
      <c r="T1272" s="123"/>
      <c r="U1272" s="10"/>
      <c r="X1272" s="112"/>
    </row>
    <row r="1273" spans="1:27" outlineLevel="4" x14ac:dyDescent="0.2">
      <c r="A1273" s="2" t="s">
        <v>41</v>
      </c>
      <c r="B1273" s="217"/>
      <c r="C1273" s="218">
        <v>321</v>
      </c>
      <c r="D1273" s="219" t="s">
        <v>242</v>
      </c>
      <c r="E1273" s="220" t="s">
        <v>1114</v>
      </c>
      <c r="F1273" s="221" t="s">
        <v>1115</v>
      </c>
      <c r="G1273" s="219" t="s">
        <v>298</v>
      </c>
      <c r="H1273" s="222">
        <v>20</v>
      </c>
      <c r="I1273" s="223"/>
      <c r="J1273" s="224">
        <f>H1273*I1273</f>
        <v>0</v>
      </c>
      <c r="K1273" s="222">
        <v>1.6100000000000001E-3</v>
      </c>
      <c r="L1273" s="222">
        <f>H1273*K1273</f>
        <v>3.2199999999999999E-2</v>
      </c>
      <c r="M1273" s="222"/>
      <c r="N1273" s="222">
        <f>H1273*M1273</f>
        <v>0</v>
      </c>
      <c r="O1273" s="224">
        <v>21</v>
      </c>
      <c r="P1273" s="224">
        <f>J1273*(O1273/100)</f>
        <v>0</v>
      </c>
      <c r="Q1273" s="224">
        <f>J1273+P1273</f>
        <v>0</v>
      </c>
      <c r="R1273" s="220"/>
      <c r="S1273" s="220" t="s">
        <v>246</v>
      </c>
      <c r="T1273" s="225">
        <v>1</v>
      </c>
      <c r="U1273" s="10"/>
      <c r="V1273" s="10"/>
      <c r="W1273" s="10"/>
      <c r="X1273" s="112"/>
    </row>
    <row r="1274" spans="1:27" outlineLevel="5" x14ac:dyDescent="0.2">
      <c r="A1274" s="226" t="s">
        <v>37</v>
      </c>
      <c r="B1274" s="227"/>
      <c r="C1274" s="227"/>
      <c r="D1274" s="228"/>
      <c r="E1274" s="232" t="s">
        <v>0</v>
      </c>
      <c r="F1274" s="253" t="s">
        <v>1116</v>
      </c>
      <c r="G1274" s="253"/>
      <c r="H1274" s="254"/>
      <c r="I1274" s="255"/>
      <c r="J1274" s="256"/>
      <c r="K1274" s="230"/>
      <c r="L1274" s="230"/>
      <c r="M1274" s="230"/>
      <c r="N1274" s="230"/>
      <c r="O1274" s="231"/>
      <c r="P1274" s="231"/>
      <c r="Q1274" s="231"/>
      <c r="R1274" s="228"/>
      <c r="S1274" s="228"/>
      <c r="T1274" s="227"/>
      <c r="U1274" s="7"/>
      <c r="V1274" s="10"/>
      <c r="W1274" s="10"/>
      <c r="X1274" s="229" t="str">
        <f>F1274</f>
        <v>Potrubí z trubek měděných tvrdých spojovaných lisováním PN 16, T= +110°C Ø 35/1,5</v>
      </c>
      <c r="Y1274" s="8"/>
      <c r="AA1274" s="11"/>
    </row>
    <row r="1275" spans="1:27" ht="7.5" customHeight="1" outlineLevel="5" x14ac:dyDescent="0.2">
      <c r="A1275" s="13"/>
      <c r="B1275" s="123"/>
      <c r="C1275" s="123"/>
      <c r="D1275" s="112"/>
      <c r="E1275" s="112"/>
      <c r="F1275" s="113"/>
      <c r="G1275" s="112"/>
      <c r="H1275" s="118"/>
      <c r="I1275" s="180"/>
      <c r="J1275" s="116"/>
      <c r="K1275" s="118"/>
      <c r="L1275" s="118"/>
      <c r="M1275" s="118"/>
      <c r="N1275" s="118"/>
      <c r="O1275" s="116"/>
      <c r="P1275" s="116"/>
      <c r="Q1275" s="116"/>
      <c r="R1275" s="112"/>
      <c r="S1275" s="112"/>
      <c r="T1275" s="123"/>
      <c r="U1275" s="10"/>
      <c r="X1275" s="112"/>
    </row>
    <row r="1276" spans="1:27" outlineLevel="4" x14ac:dyDescent="0.2">
      <c r="A1276" s="2" t="s">
        <v>41</v>
      </c>
      <c r="B1276" s="217"/>
      <c r="C1276" s="218">
        <v>322</v>
      </c>
      <c r="D1276" s="219" t="s">
        <v>242</v>
      </c>
      <c r="E1276" s="220" t="s">
        <v>1117</v>
      </c>
      <c r="F1276" s="221" t="s">
        <v>1118</v>
      </c>
      <c r="G1276" s="219" t="s">
        <v>298</v>
      </c>
      <c r="H1276" s="222">
        <v>40</v>
      </c>
      <c r="I1276" s="223"/>
      <c r="J1276" s="224">
        <f>H1276*I1276</f>
        <v>0</v>
      </c>
      <c r="K1276" s="222">
        <v>3.4399999999999999E-3</v>
      </c>
      <c r="L1276" s="222">
        <f>H1276*K1276</f>
        <v>0.1376</v>
      </c>
      <c r="M1276" s="222"/>
      <c r="N1276" s="222">
        <f>H1276*M1276</f>
        <v>0</v>
      </c>
      <c r="O1276" s="224">
        <v>21</v>
      </c>
      <c r="P1276" s="224">
        <f>J1276*(O1276/100)</f>
        <v>0</v>
      </c>
      <c r="Q1276" s="224">
        <f>J1276+P1276</f>
        <v>0</v>
      </c>
      <c r="R1276" s="220"/>
      <c r="S1276" s="220" t="s">
        <v>246</v>
      </c>
      <c r="T1276" s="225">
        <v>1</v>
      </c>
      <c r="U1276" s="10"/>
      <c r="V1276" s="10"/>
      <c r="W1276" s="10"/>
      <c r="X1276" s="112"/>
    </row>
    <row r="1277" spans="1:27" outlineLevel="5" x14ac:dyDescent="0.2">
      <c r="A1277" s="226" t="s">
        <v>37</v>
      </c>
      <c r="B1277" s="227"/>
      <c r="C1277" s="227"/>
      <c r="D1277" s="228"/>
      <c r="E1277" s="232" t="s">
        <v>0</v>
      </c>
      <c r="F1277" s="253" t="s">
        <v>1119</v>
      </c>
      <c r="G1277" s="253"/>
      <c r="H1277" s="254"/>
      <c r="I1277" s="255"/>
      <c r="J1277" s="256"/>
      <c r="K1277" s="230"/>
      <c r="L1277" s="230"/>
      <c r="M1277" s="230"/>
      <c r="N1277" s="230"/>
      <c r="O1277" s="231"/>
      <c r="P1277" s="231"/>
      <c r="Q1277" s="231"/>
      <c r="R1277" s="228"/>
      <c r="S1277" s="228"/>
      <c r="T1277" s="227"/>
      <c r="U1277" s="7"/>
      <c r="V1277" s="10"/>
      <c r="W1277" s="10"/>
      <c r="X1277" s="229" t="str">
        <f>F1277</f>
        <v>Potrubí z trubek měděných tvrdých spojovaných lisováním PN 16, T= +110°C Ø 54/2</v>
      </c>
      <c r="Y1277" s="8"/>
      <c r="AA1277" s="11"/>
    </row>
    <row r="1278" spans="1:27" ht="7.5" customHeight="1" outlineLevel="5" x14ac:dyDescent="0.2">
      <c r="A1278" s="13"/>
      <c r="B1278" s="123"/>
      <c r="C1278" s="123"/>
      <c r="D1278" s="112"/>
      <c r="E1278" s="112"/>
      <c r="F1278" s="113"/>
      <c r="G1278" s="112"/>
      <c r="H1278" s="118"/>
      <c r="I1278" s="180"/>
      <c r="J1278" s="116"/>
      <c r="K1278" s="118"/>
      <c r="L1278" s="118"/>
      <c r="M1278" s="118"/>
      <c r="N1278" s="118"/>
      <c r="O1278" s="116"/>
      <c r="P1278" s="116"/>
      <c r="Q1278" s="116"/>
      <c r="R1278" s="112"/>
      <c r="S1278" s="112"/>
      <c r="T1278" s="123"/>
      <c r="U1278" s="10"/>
      <c r="X1278" s="112"/>
    </row>
    <row r="1279" spans="1:27" outlineLevel="4" x14ac:dyDescent="0.2">
      <c r="A1279" s="2" t="s">
        <v>41</v>
      </c>
      <c r="B1279" s="217"/>
      <c r="C1279" s="218">
        <v>323</v>
      </c>
      <c r="D1279" s="219" t="s">
        <v>242</v>
      </c>
      <c r="E1279" s="220" t="s">
        <v>1120</v>
      </c>
      <c r="F1279" s="221" t="s">
        <v>1121</v>
      </c>
      <c r="G1279" s="219" t="s">
        <v>298</v>
      </c>
      <c r="H1279" s="222">
        <v>5</v>
      </c>
      <c r="I1279" s="223"/>
      <c r="J1279" s="224">
        <f>H1279*I1279</f>
        <v>0</v>
      </c>
      <c r="K1279" s="222">
        <v>5.0000000000000002E-5</v>
      </c>
      <c r="L1279" s="222">
        <f>H1279*K1279</f>
        <v>2.5000000000000001E-4</v>
      </c>
      <c r="M1279" s="222"/>
      <c r="N1279" s="222">
        <f>H1279*M1279</f>
        <v>0</v>
      </c>
      <c r="O1279" s="224">
        <v>21</v>
      </c>
      <c r="P1279" s="224">
        <f>J1279*(O1279/100)</f>
        <v>0</v>
      </c>
      <c r="Q1279" s="224">
        <f>J1279+P1279</f>
        <v>0</v>
      </c>
      <c r="R1279" s="220"/>
      <c r="S1279" s="220" t="s">
        <v>246</v>
      </c>
      <c r="T1279" s="225">
        <v>1</v>
      </c>
      <c r="U1279" s="10"/>
      <c r="V1279" s="10"/>
      <c r="W1279" s="10"/>
      <c r="X1279" s="112"/>
    </row>
    <row r="1280" spans="1:27" outlineLevel="5" x14ac:dyDescent="0.2">
      <c r="A1280" s="226" t="s">
        <v>37</v>
      </c>
      <c r="B1280" s="227"/>
      <c r="C1280" s="227"/>
      <c r="D1280" s="228"/>
      <c r="E1280" s="232" t="s">
        <v>0</v>
      </c>
      <c r="F1280" s="253" t="s">
        <v>1122</v>
      </c>
      <c r="G1280" s="253"/>
      <c r="H1280" s="254"/>
      <c r="I1280" s="255"/>
      <c r="J1280" s="256"/>
      <c r="K1280" s="230"/>
      <c r="L1280" s="230"/>
      <c r="M1280" s="230"/>
      <c r="N1280" s="230"/>
      <c r="O1280" s="231"/>
      <c r="P1280" s="231"/>
      <c r="Q1280" s="231"/>
      <c r="R1280" s="228"/>
      <c r="S1280" s="228"/>
      <c r="T1280" s="227"/>
      <c r="U1280" s="7"/>
      <c r="V1280" s="10"/>
      <c r="W1280" s="10"/>
      <c r="X1280" s="229" t="str">
        <f>F1280</f>
        <v>Potrubí z trubek měděných Příplatek k cenám za potrubí vedené v kotelnách a strojovnách Ø 28/1,5</v>
      </c>
      <c r="Y1280" s="8"/>
      <c r="AA1280" s="11"/>
    </row>
    <row r="1281" spans="1:27" ht="7.5" customHeight="1" outlineLevel="5" x14ac:dyDescent="0.2">
      <c r="A1281" s="13"/>
      <c r="B1281" s="123"/>
      <c r="C1281" s="123"/>
      <c r="D1281" s="112"/>
      <c r="E1281" s="112"/>
      <c r="F1281" s="113"/>
      <c r="G1281" s="112"/>
      <c r="H1281" s="118"/>
      <c r="I1281" s="180"/>
      <c r="J1281" s="116"/>
      <c r="K1281" s="118"/>
      <c r="L1281" s="118"/>
      <c r="M1281" s="118"/>
      <c r="N1281" s="118"/>
      <c r="O1281" s="116"/>
      <c r="P1281" s="116"/>
      <c r="Q1281" s="116"/>
      <c r="R1281" s="112"/>
      <c r="S1281" s="112"/>
      <c r="T1281" s="123"/>
      <c r="U1281" s="10"/>
      <c r="X1281" s="112"/>
    </row>
    <row r="1282" spans="1:27" outlineLevel="4" x14ac:dyDescent="0.2">
      <c r="A1282" s="2" t="s">
        <v>41</v>
      </c>
      <c r="B1282" s="217"/>
      <c r="C1282" s="218">
        <v>324</v>
      </c>
      <c r="D1282" s="219" t="s">
        <v>242</v>
      </c>
      <c r="E1282" s="220" t="s">
        <v>1123</v>
      </c>
      <c r="F1282" s="221" t="s">
        <v>1124</v>
      </c>
      <c r="G1282" s="219" t="s">
        <v>298</v>
      </c>
      <c r="H1282" s="222">
        <v>5</v>
      </c>
      <c r="I1282" s="223"/>
      <c r="J1282" s="224">
        <f>H1282*I1282</f>
        <v>0</v>
      </c>
      <c r="K1282" s="222">
        <v>1.3999999999999999E-4</v>
      </c>
      <c r="L1282" s="222">
        <f>H1282*K1282</f>
        <v>6.9999999999999988E-4</v>
      </c>
      <c r="M1282" s="222"/>
      <c r="N1282" s="222">
        <f>H1282*M1282</f>
        <v>0</v>
      </c>
      <c r="O1282" s="224">
        <v>21</v>
      </c>
      <c r="P1282" s="224">
        <f>J1282*(O1282/100)</f>
        <v>0</v>
      </c>
      <c r="Q1282" s="224">
        <f>J1282+P1282</f>
        <v>0</v>
      </c>
      <c r="R1282" s="220"/>
      <c r="S1282" s="220" t="s">
        <v>246</v>
      </c>
      <c r="T1282" s="225">
        <v>1</v>
      </c>
      <c r="U1282" s="10"/>
      <c r="V1282" s="10"/>
      <c r="W1282" s="10"/>
      <c r="X1282" s="112"/>
    </row>
    <row r="1283" spans="1:27" outlineLevel="5" x14ac:dyDescent="0.2">
      <c r="A1283" s="226" t="s">
        <v>37</v>
      </c>
      <c r="B1283" s="227"/>
      <c r="C1283" s="227"/>
      <c r="D1283" s="228"/>
      <c r="E1283" s="232" t="s">
        <v>0</v>
      </c>
      <c r="F1283" s="253" t="s">
        <v>1125</v>
      </c>
      <c r="G1283" s="253"/>
      <c r="H1283" s="254"/>
      <c r="I1283" s="255"/>
      <c r="J1283" s="256"/>
      <c r="K1283" s="230"/>
      <c r="L1283" s="230"/>
      <c r="M1283" s="230"/>
      <c r="N1283" s="230"/>
      <c r="O1283" s="231"/>
      <c r="P1283" s="231"/>
      <c r="Q1283" s="231"/>
      <c r="R1283" s="228"/>
      <c r="S1283" s="228"/>
      <c r="T1283" s="227"/>
      <c r="U1283" s="7"/>
      <c r="V1283" s="10"/>
      <c r="W1283" s="10"/>
      <c r="X1283" s="229" t="str">
        <f>F1283</f>
        <v>Potrubí z trubek měděných Příplatek k cenám za potrubí vedené v kotelnách a strojovnách Ø 42/1,5</v>
      </c>
      <c r="Y1283" s="8"/>
      <c r="AA1283" s="11"/>
    </row>
    <row r="1284" spans="1:27" ht="7.5" customHeight="1" outlineLevel="5" x14ac:dyDescent="0.2">
      <c r="A1284" s="13"/>
      <c r="B1284" s="123"/>
      <c r="C1284" s="123"/>
      <c r="D1284" s="112"/>
      <c r="E1284" s="112"/>
      <c r="F1284" s="113"/>
      <c r="G1284" s="112"/>
      <c r="H1284" s="118"/>
      <c r="I1284" s="180"/>
      <c r="J1284" s="116"/>
      <c r="K1284" s="118"/>
      <c r="L1284" s="118"/>
      <c r="M1284" s="118"/>
      <c r="N1284" s="118"/>
      <c r="O1284" s="116"/>
      <c r="P1284" s="116"/>
      <c r="Q1284" s="116"/>
      <c r="R1284" s="112"/>
      <c r="S1284" s="112"/>
      <c r="T1284" s="123"/>
      <c r="U1284" s="10"/>
      <c r="X1284" s="112"/>
    </row>
    <row r="1285" spans="1:27" outlineLevel="4" x14ac:dyDescent="0.2">
      <c r="A1285" s="2" t="s">
        <v>41</v>
      </c>
      <c r="B1285" s="217"/>
      <c r="C1285" s="218">
        <v>325</v>
      </c>
      <c r="D1285" s="219" t="s">
        <v>242</v>
      </c>
      <c r="E1285" s="220" t="s">
        <v>1126</v>
      </c>
      <c r="F1285" s="221" t="s">
        <v>1127</v>
      </c>
      <c r="G1285" s="219" t="s">
        <v>298</v>
      </c>
      <c r="H1285" s="222">
        <v>20</v>
      </c>
      <c r="I1285" s="223"/>
      <c r="J1285" s="224">
        <f>H1285*I1285</f>
        <v>0</v>
      </c>
      <c r="K1285" s="222">
        <v>6.0000000000000002E-5</v>
      </c>
      <c r="L1285" s="222">
        <f>H1285*K1285</f>
        <v>1.2000000000000001E-3</v>
      </c>
      <c r="M1285" s="222"/>
      <c r="N1285" s="222">
        <f>H1285*M1285</f>
        <v>0</v>
      </c>
      <c r="O1285" s="224">
        <v>21</v>
      </c>
      <c r="P1285" s="224">
        <f>J1285*(O1285/100)</f>
        <v>0</v>
      </c>
      <c r="Q1285" s="224">
        <f>J1285+P1285</f>
        <v>0</v>
      </c>
      <c r="R1285" s="220"/>
      <c r="S1285" s="220" t="s">
        <v>246</v>
      </c>
      <c r="T1285" s="225">
        <v>1</v>
      </c>
      <c r="U1285" s="10"/>
      <c r="V1285" s="10"/>
      <c r="W1285" s="10"/>
      <c r="X1285" s="112"/>
    </row>
    <row r="1286" spans="1:27" outlineLevel="5" x14ac:dyDescent="0.2">
      <c r="A1286" s="226" t="s">
        <v>37</v>
      </c>
      <c r="B1286" s="227"/>
      <c r="C1286" s="227"/>
      <c r="D1286" s="228"/>
      <c r="E1286" s="232" t="s">
        <v>0</v>
      </c>
      <c r="F1286" s="253" t="s">
        <v>1128</v>
      </c>
      <c r="G1286" s="253"/>
      <c r="H1286" s="254"/>
      <c r="I1286" s="255"/>
      <c r="J1286" s="256"/>
      <c r="K1286" s="230"/>
      <c r="L1286" s="230"/>
      <c r="M1286" s="230"/>
      <c r="N1286" s="230"/>
      <c r="O1286" s="231"/>
      <c r="P1286" s="231"/>
      <c r="Q1286" s="231"/>
      <c r="R1286" s="228"/>
      <c r="S1286" s="228"/>
      <c r="T1286" s="227"/>
      <c r="U1286" s="7"/>
      <c r="V1286" s="10"/>
      <c r="W1286" s="10"/>
      <c r="X1286" s="229" t="str">
        <f>F1286</f>
        <v>Potrubí z trubek měděných Příplatek k cenám za potrubí vedené v kotelnách a strojovnách Ø 35/1,5</v>
      </c>
      <c r="Y1286" s="8"/>
      <c r="AA1286" s="11"/>
    </row>
    <row r="1287" spans="1:27" ht="7.5" customHeight="1" outlineLevel="5" x14ac:dyDescent="0.2">
      <c r="A1287" s="13"/>
      <c r="B1287" s="123"/>
      <c r="C1287" s="123"/>
      <c r="D1287" s="112"/>
      <c r="E1287" s="112"/>
      <c r="F1287" s="113"/>
      <c r="G1287" s="112"/>
      <c r="H1287" s="118"/>
      <c r="I1287" s="180"/>
      <c r="J1287" s="116"/>
      <c r="K1287" s="118"/>
      <c r="L1287" s="118"/>
      <c r="M1287" s="118"/>
      <c r="N1287" s="118"/>
      <c r="O1287" s="116"/>
      <c r="P1287" s="116"/>
      <c r="Q1287" s="116"/>
      <c r="R1287" s="112"/>
      <c r="S1287" s="112"/>
      <c r="T1287" s="123"/>
      <c r="U1287" s="10"/>
      <c r="X1287" s="112"/>
    </row>
    <row r="1288" spans="1:27" outlineLevel="4" x14ac:dyDescent="0.2">
      <c r="A1288" s="2" t="s">
        <v>41</v>
      </c>
      <c r="B1288" s="217"/>
      <c r="C1288" s="218">
        <v>326</v>
      </c>
      <c r="D1288" s="219" t="s">
        <v>242</v>
      </c>
      <c r="E1288" s="220" t="s">
        <v>1129</v>
      </c>
      <c r="F1288" s="221" t="s">
        <v>1130</v>
      </c>
      <c r="G1288" s="219" t="s">
        <v>298</v>
      </c>
      <c r="H1288" s="222">
        <v>40</v>
      </c>
      <c r="I1288" s="223"/>
      <c r="J1288" s="224">
        <f>H1288*I1288</f>
        <v>0</v>
      </c>
      <c r="K1288" s="222">
        <v>2.4000000000000001E-4</v>
      </c>
      <c r="L1288" s="222">
        <f>H1288*K1288</f>
        <v>9.6000000000000009E-3</v>
      </c>
      <c r="M1288" s="222"/>
      <c r="N1288" s="222">
        <f>H1288*M1288</f>
        <v>0</v>
      </c>
      <c r="O1288" s="224">
        <v>21</v>
      </c>
      <c r="P1288" s="224">
        <f>J1288*(O1288/100)</f>
        <v>0</v>
      </c>
      <c r="Q1288" s="224">
        <f>J1288+P1288</f>
        <v>0</v>
      </c>
      <c r="R1288" s="220"/>
      <c r="S1288" s="220" t="s">
        <v>246</v>
      </c>
      <c r="T1288" s="225">
        <v>1</v>
      </c>
      <c r="U1288" s="10"/>
      <c r="V1288" s="10"/>
      <c r="W1288" s="10"/>
      <c r="X1288" s="112"/>
    </row>
    <row r="1289" spans="1:27" outlineLevel="5" x14ac:dyDescent="0.2">
      <c r="A1289" s="226" t="s">
        <v>37</v>
      </c>
      <c r="B1289" s="227"/>
      <c r="C1289" s="227"/>
      <c r="D1289" s="228"/>
      <c r="E1289" s="232" t="s">
        <v>0</v>
      </c>
      <c r="F1289" s="253" t="s">
        <v>1131</v>
      </c>
      <c r="G1289" s="253"/>
      <c r="H1289" s="254"/>
      <c r="I1289" s="255"/>
      <c r="J1289" s="256"/>
      <c r="K1289" s="230"/>
      <c r="L1289" s="230"/>
      <c r="M1289" s="230"/>
      <c r="N1289" s="230"/>
      <c r="O1289" s="231"/>
      <c r="P1289" s="231"/>
      <c r="Q1289" s="231"/>
      <c r="R1289" s="228"/>
      <c r="S1289" s="228"/>
      <c r="T1289" s="227"/>
      <c r="U1289" s="7"/>
      <c r="V1289" s="10"/>
      <c r="W1289" s="10"/>
      <c r="X1289" s="229" t="str">
        <f>F1289</f>
        <v>Potrubí z trubek měděných Příplatek k cenám za potrubí vedené v kotelnách a strojovnách Ø 54/2</v>
      </c>
      <c r="Y1289" s="8"/>
      <c r="AA1289" s="11"/>
    </row>
    <row r="1290" spans="1:27" ht="7.5" customHeight="1" outlineLevel="5" x14ac:dyDescent="0.2">
      <c r="A1290" s="13"/>
      <c r="B1290" s="123"/>
      <c r="C1290" s="123"/>
      <c r="D1290" s="112"/>
      <c r="E1290" s="112"/>
      <c r="F1290" s="113"/>
      <c r="G1290" s="112"/>
      <c r="H1290" s="118"/>
      <c r="I1290" s="180"/>
      <c r="J1290" s="116"/>
      <c r="K1290" s="118"/>
      <c r="L1290" s="118"/>
      <c r="M1290" s="118"/>
      <c r="N1290" s="118"/>
      <c r="O1290" s="116"/>
      <c r="P1290" s="116"/>
      <c r="Q1290" s="116"/>
      <c r="R1290" s="112"/>
      <c r="S1290" s="112"/>
      <c r="T1290" s="123"/>
      <c r="U1290" s="10"/>
      <c r="X1290" s="112"/>
    </row>
    <row r="1291" spans="1:27" outlineLevel="4" x14ac:dyDescent="0.2">
      <c r="A1291" s="2" t="s">
        <v>41</v>
      </c>
      <c r="B1291" s="217"/>
      <c r="C1291" s="218">
        <v>327</v>
      </c>
      <c r="D1291" s="219" t="s">
        <v>242</v>
      </c>
      <c r="E1291" s="220" t="s">
        <v>1132</v>
      </c>
      <c r="F1291" s="221" t="s">
        <v>1133</v>
      </c>
      <c r="G1291" s="219" t="s">
        <v>298</v>
      </c>
      <c r="H1291" s="222">
        <v>30</v>
      </c>
      <c r="I1291" s="223"/>
      <c r="J1291" s="224">
        <f>H1291*I1291</f>
        <v>0</v>
      </c>
      <c r="K1291" s="222"/>
      <c r="L1291" s="222">
        <f>H1291*K1291</f>
        <v>0</v>
      </c>
      <c r="M1291" s="222"/>
      <c r="N1291" s="222">
        <f>H1291*M1291</f>
        <v>0</v>
      </c>
      <c r="O1291" s="224">
        <v>21</v>
      </c>
      <c r="P1291" s="224">
        <f>J1291*(O1291/100)</f>
        <v>0</v>
      </c>
      <c r="Q1291" s="224">
        <f>J1291+P1291</f>
        <v>0</v>
      </c>
      <c r="R1291" s="220"/>
      <c r="S1291" s="220" t="s">
        <v>246</v>
      </c>
      <c r="T1291" s="225">
        <v>1</v>
      </c>
      <c r="U1291" s="10"/>
      <c r="V1291" s="10"/>
      <c r="W1291" s="10"/>
      <c r="X1291" s="112"/>
    </row>
    <row r="1292" spans="1:27" outlineLevel="5" x14ac:dyDescent="0.2">
      <c r="A1292" s="226" t="s">
        <v>37</v>
      </c>
      <c r="B1292" s="227"/>
      <c r="C1292" s="227"/>
      <c r="D1292" s="228"/>
      <c r="E1292" s="232" t="s">
        <v>0</v>
      </c>
      <c r="F1292" s="253" t="s">
        <v>1134</v>
      </c>
      <c r="G1292" s="253"/>
      <c r="H1292" s="254"/>
      <c r="I1292" s="255"/>
      <c r="J1292" s="256"/>
      <c r="K1292" s="230"/>
      <c r="L1292" s="230"/>
      <c r="M1292" s="230"/>
      <c r="N1292" s="230"/>
      <c r="O1292" s="231"/>
      <c r="P1292" s="231"/>
      <c r="Q1292" s="231"/>
      <c r="R1292" s="228"/>
      <c r="S1292" s="228"/>
      <c r="T1292" s="227"/>
      <c r="U1292" s="7"/>
      <c r="V1292" s="10"/>
      <c r="W1292" s="10"/>
      <c r="X1292" s="229" t="str">
        <f>F1292</f>
        <v>Zkoušky těsnosti potrubí z trubek měděných Ø do 35/1,5</v>
      </c>
      <c r="Y1292" s="8"/>
      <c r="AA1292" s="11"/>
    </row>
    <row r="1293" spans="1:27" ht="7.5" customHeight="1" outlineLevel="5" x14ac:dyDescent="0.2">
      <c r="A1293" s="13"/>
      <c r="B1293" s="123"/>
      <c r="C1293" s="123"/>
      <c r="D1293" s="112"/>
      <c r="E1293" s="112"/>
      <c r="F1293" s="113"/>
      <c r="G1293" s="112"/>
      <c r="H1293" s="118"/>
      <c r="I1293" s="180"/>
      <c r="J1293" s="116"/>
      <c r="K1293" s="118"/>
      <c r="L1293" s="118"/>
      <c r="M1293" s="118"/>
      <c r="N1293" s="118"/>
      <c r="O1293" s="116"/>
      <c r="P1293" s="116"/>
      <c r="Q1293" s="116"/>
      <c r="R1293" s="112"/>
      <c r="S1293" s="112"/>
      <c r="T1293" s="123"/>
      <c r="U1293" s="10"/>
      <c r="X1293" s="112"/>
    </row>
    <row r="1294" spans="1:27" outlineLevel="4" x14ac:dyDescent="0.2">
      <c r="A1294" s="2" t="s">
        <v>41</v>
      </c>
      <c r="B1294" s="217"/>
      <c r="C1294" s="218">
        <v>328</v>
      </c>
      <c r="D1294" s="219" t="s">
        <v>242</v>
      </c>
      <c r="E1294" s="220" t="s">
        <v>1135</v>
      </c>
      <c r="F1294" s="221" t="s">
        <v>1136</v>
      </c>
      <c r="G1294" s="219" t="s">
        <v>298</v>
      </c>
      <c r="H1294" s="222">
        <v>40</v>
      </c>
      <c r="I1294" s="223"/>
      <c r="J1294" s="224">
        <f>H1294*I1294</f>
        <v>0</v>
      </c>
      <c r="K1294" s="222"/>
      <c r="L1294" s="222">
        <f>H1294*K1294</f>
        <v>0</v>
      </c>
      <c r="M1294" s="222"/>
      <c r="N1294" s="222">
        <f>H1294*M1294</f>
        <v>0</v>
      </c>
      <c r="O1294" s="224">
        <v>21</v>
      </c>
      <c r="P1294" s="224">
        <f>J1294*(O1294/100)</f>
        <v>0</v>
      </c>
      <c r="Q1294" s="224">
        <f>J1294+P1294</f>
        <v>0</v>
      </c>
      <c r="R1294" s="220"/>
      <c r="S1294" s="220" t="s">
        <v>246</v>
      </c>
      <c r="T1294" s="225">
        <v>1</v>
      </c>
      <c r="U1294" s="10"/>
      <c r="V1294" s="10"/>
      <c r="W1294" s="10"/>
      <c r="X1294" s="112"/>
    </row>
    <row r="1295" spans="1:27" outlineLevel="5" x14ac:dyDescent="0.2">
      <c r="A1295" s="226" t="s">
        <v>37</v>
      </c>
      <c r="B1295" s="227"/>
      <c r="C1295" s="227"/>
      <c r="D1295" s="228"/>
      <c r="E1295" s="232" t="s">
        <v>0</v>
      </c>
      <c r="F1295" s="253" t="s">
        <v>1137</v>
      </c>
      <c r="G1295" s="253"/>
      <c r="H1295" s="254"/>
      <c r="I1295" s="255"/>
      <c r="J1295" s="256"/>
      <c r="K1295" s="230"/>
      <c r="L1295" s="230"/>
      <c r="M1295" s="230"/>
      <c r="N1295" s="230"/>
      <c r="O1295" s="231"/>
      <c r="P1295" s="231"/>
      <c r="Q1295" s="231"/>
      <c r="R1295" s="228"/>
      <c r="S1295" s="228"/>
      <c r="T1295" s="227"/>
      <c r="U1295" s="7"/>
      <c r="V1295" s="10"/>
      <c r="W1295" s="10"/>
      <c r="X1295" s="229" t="str">
        <f>F1295</f>
        <v>Zkoušky těsnosti potrubí z trubek měděných Ø přes 35/1,5 do 64/2,0</v>
      </c>
      <c r="Y1295" s="8"/>
      <c r="AA1295" s="11"/>
    </row>
    <row r="1296" spans="1:27" ht="7.5" customHeight="1" outlineLevel="5" x14ac:dyDescent="0.2">
      <c r="A1296" s="13"/>
      <c r="B1296" s="123"/>
      <c r="C1296" s="123"/>
      <c r="D1296" s="112"/>
      <c r="E1296" s="112"/>
      <c r="F1296" s="113"/>
      <c r="G1296" s="112"/>
      <c r="H1296" s="118"/>
      <c r="I1296" s="180"/>
      <c r="J1296" s="116"/>
      <c r="K1296" s="118"/>
      <c r="L1296" s="118"/>
      <c r="M1296" s="118"/>
      <c r="N1296" s="118"/>
      <c r="O1296" s="116"/>
      <c r="P1296" s="116"/>
      <c r="Q1296" s="116"/>
      <c r="R1296" s="112"/>
      <c r="S1296" s="112"/>
      <c r="T1296" s="123"/>
      <c r="U1296" s="10"/>
      <c r="X1296" s="112"/>
    </row>
    <row r="1297" spans="1:27" outlineLevel="4" x14ac:dyDescent="0.2">
      <c r="A1297" s="2" t="s">
        <v>41</v>
      </c>
      <c r="B1297" s="217"/>
      <c r="C1297" s="218">
        <v>329</v>
      </c>
      <c r="D1297" s="219" t="s">
        <v>242</v>
      </c>
      <c r="E1297" s="220" t="s">
        <v>1138</v>
      </c>
      <c r="F1297" s="221" t="s">
        <v>1139</v>
      </c>
      <c r="G1297" s="219" t="s">
        <v>316</v>
      </c>
      <c r="H1297" s="222">
        <v>0.19755</v>
      </c>
      <c r="I1297" s="223"/>
      <c r="J1297" s="224">
        <f>H1297*I1297</f>
        <v>0</v>
      </c>
      <c r="K1297" s="222"/>
      <c r="L1297" s="222">
        <f>H1297*K1297</f>
        <v>0</v>
      </c>
      <c r="M1297" s="222"/>
      <c r="N1297" s="222">
        <f>H1297*M1297</f>
        <v>0</v>
      </c>
      <c r="O1297" s="224">
        <v>21</v>
      </c>
      <c r="P1297" s="224">
        <f>J1297*(O1297/100)</f>
        <v>0</v>
      </c>
      <c r="Q1297" s="224">
        <f>J1297+P1297</f>
        <v>0</v>
      </c>
      <c r="R1297" s="220"/>
      <c r="S1297" s="220" t="s">
        <v>246</v>
      </c>
      <c r="T1297" s="225">
        <v>1</v>
      </c>
      <c r="U1297" s="10"/>
      <c r="V1297" s="10"/>
      <c r="W1297" s="10"/>
      <c r="X1297" s="112"/>
    </row>
    <row r="1298" spans="1:27" outlineLevel="5" x14ac:dyDescent="0.2">
      <c r="A1298" s="226" t="s">
        <v>37</v>
      </c>
      <c r="B1298" s="227"/>
      <c r="C1298" s="227"/>
      <c r="D1298" s="228"/>
      <c r="E1298" s="232" t="s">
        <v>0</v>
      </c>
      <c r="F1298" s="253" t="s">
        <v>1140</v>
      </c>
      <c r="G1298" s="253"/>
      <c r="H1298" s="254"/>
      <c r="I1298" s="255"/>
      <c r="J1298" s="256"/>
      <c r="K1298" s="230"/>
      <c r="L1298" s="230"/>
      <c r="M1298" s="230"/>
      <c r="N1298" s="230"/>
      <c r="O1298" s="231"/>
      <c r="P1298" s="231"/>
      <c r="Q1298" s="231"/>
      <c r="R1298" s="228"/>
      <c r="S1298" s="228"/>
      <c r="T1298" s="227"/>
      <c r="U1298" s="7"/>
      <c r="V1298" s="10"/>
      <c r="W1298" s="10"/>
      <c r="X1298" s="229" t="str">
        <f>F1298</f>
        <v>Přesun hmot pro rozvody potrubí stanovený z hmotnosti přesunovaného materiálu vodorovná dopravní vzdálenost do 50 m základní v objektech výšky do 6 m</v>
      </c>
      <c r="Y1298" s="8"/>
      <c r="AA1298" s="11"/>
    </row>
    <row r="1299" spans="1:27" ht="7.5" customHeight="1" outlineLevel="5" x14ac:dyDescent="0.2">
      <c r="A1299" s="13"/>
      <c r="B1299" s="123"/>
      <c r="C1299" s="123"/>
      <c r="D1299" s="112"/>
      <c r="E1299" s="112"/>
      <c r="F1299" s="113"/>
      <c r="G1299" s="112"/>
      <c r="H1299" s="118"/>
      <c r="I1299" s="180"/>
      <c r="J1299" s="116"/>
      <c r="K1299" s="118"/>
      <c r="L1299" s="118"/>
      <c r="M1299" s="118"/>
      <c r="N1299" s="118"/>
      <c r="O1299" s="116"/>
      <c r="P1299" s="116"/>
      <c r="Q1299" s="116"/>
      <c r="R1299" s="112"/>
      <c r="S1299" s="112"/>
      <c r="T1299" s="123"/>
      <c r="U1299" s="10"/>
      <c r="X1299" s="112"/>
    </row>
    <row r="1300" spans="1:27" outlineLevel="4" x14ac:dyDescent="0.2">
      <c r="B1300" s="7"/>
      <c r="C1300" s="7"/>
      <c r="D1300" s="7"/>
      <c r="E1300" s="7"/>
      <c r="F1300" s="7"/>
      <c r="G1300" s="7"/>
      <c r="H1300" s="7"/>
      <c r="I1300" s="10"/>
      <c r="J1300" s="10"/>
      <c r="K1300" s="7"/>
      <c r="L1300" s="7"/>
      <c r="M1300" s="7"/>
      <c r="N1300" s="7"/>
      <c r="O1300" s="7"/>
      <c r="P1300" s="10"/>
      <c r="Q1300" s="10"/>
      <c r="R1300" s="10"/>
      <c r="S1300" s="7"/>
      <c r="T1300" s="7"/>
      <c r="X1300" s="7"/>
    </row>
    <row r="1301" spans="1:27" ht="13.5" outlineLevel="3" x14ac:dyDescent="0.25">
      <c r="A1301" s="168" t="s">
        <v>235</v>
      </c>
      <c r="B1301" s="172">
        <v>4</v>
      </c>
      <c r="C1301" s="211"/>
      <c r="D1301" s="212" t="s">
        <v>241</v>
      </c>
      <c r="E1301" s="212"/>
      <c r="F1301" s="213" t="s">
        <v>202</v>
      </c>
      <c r="G1301" s="212"/>
      <c r="H1301" s="214"/>
      <c r="I1301" s="215"/>
      <c r="J1301" s="170">
        <f>SUBTOTAL(9,J1302:J1365)</f>
        <v>0</v>
      </c>
      <c r="K1301" s="214"/>
      <c r="L1301" s="171">
        <f>SUBTOTAL(9,L1302:L1365)</f>
        <v>8.3139999999999992E-2</v>
      </c>
      <c r="M1301" s="214"/>
      <c r="N1301" s="171">
        <f>SUBTOTAL(9,N1302:N1365)</f>
        <v>0</v>
      </c>
      <c r="O1301" s="216"/>
      <c r="P1301" s="170">
        <f>SUBTOTAL(9,P1302:P1365)</f>
        <v>0</v>
      </c>
      <c r="Q1301" s="170">
        <f>SUBTOTAL(9,Q1302:Q1365)</f>
        <v>0</v>
      </c>
      <c r="R1301" s="212"/>
      <c r="S1301" s="212"/>
      <c r="T1301" s="172">
        <f>SUBTOTAL(9,T1302:T1365)</f>
        <v>21</v>
      </c>
      <c r="U1301" s="7"/>
      <c r="V1301" s="10"/>
      <c r="W1301" s="10"/>
      <c r="X1301" s="112"/>
    </row>
    <row r="1302" spans="1:27" outlineLevel="4" x14ac:dyDescent="0.2">
      <c r="A1302" s="2" t="s">
        <v>41</v>
      </c>
      <c r="B1302" s="217"/>
      <c r="C1302" s="218">
        <v>330</v>
      </c>
      <c r="D1302" s="219" t="s">
        <v>242</v>
      </c>
      <c r="E1302" s="220" t="s">
        <v>1141</v>
      </c>
      <c r="F1302" s="221" t="s">
        <v>1142</v>
      </c>
      <c r="G1302" s="219" t="s">
        <v>303</v>
      </c>
      <c r="H1302" s="222">
        <v>6</v>
      </c>
      <c r="I1302" s="223"/>
      <c r="J1302" s="224">
        <f>H1302*I1302</f>
        <v>0</v>
      </c>
      <c r="K1302" s="222">
        <v>2.3000000000000001E-4</v>
      </c>
      <c r="L1302" s="222">
        <f>H1302*K1302</f>
        <v>1.3800000000000002E-3</v>
      </c>
      <c r="M1302" s="222"/>
      <c r="N1302" s="222">
        <f>H1302*M1302</f>
        <v>0</v>
      </c>
      <c r="O1302" s="224">
        <v>21</v>
      </c>
      <c r="P1302" s="224">
        <f>J1302*(O1302/100)</f>
        <v>0</v>
      </c>
      <c r="Q1302" s="224">
        <f>J1302+P1302</f>
        <v>0</v>
      </c>
      <c r="R1302" s="220"/>
      <c r="S1302" s="220" t="s">
        <v>246</v>
      </c>
      <c r="T1302" s="225">
        <v>1</v>
      </c>
      <c r="U1302" s="10"/>
      <c r="V1302" s="10"/>
      <c r="W1302" s="10"/>
      <c r="X1302" s="112"/>
    </row>
    <row r="1303" spans="1:27" outlineLevel="5" x14ac:dyDescent="0.2">
      <c r="A1303" s="226" t="s">
        <v>37</v>
      </c>
      <c r="B1303" s="227"/>
      <c r="C1303" s="227"/>
      <c r="D1303" s="228"/>
      <c r="E1303" s="232" t="s">
        <v>0</v>
      </c>
      <c r="F1303" s="253" t="s">
        <v>1143</v>
      </c>
      <c r="G1303" s="253"/>
      <c r="H1303" s="254"/>
      <c r="I1303" s="255"/>
      <c r="J1303" s="256"/>
      <c r="K1303" s="230"/>
      <c r="L1303" s="230"/>
      <c r="M1303" s="230"/>
      <c r="N1303" s="230"/>
      <c r="O1303" s="231"/>
      <c r="P1303" s="231"/>
      <c r="Q1303" s="231"/>
      <c r="R1303" s="228"/>
      <c r="S1303" s="228"/>
      <c r="T1303" s="227"/>
      <c r="U1303" s="7"/>
      <c r="V1303" s="10"/>
      <c r="W1303" s="10"/>
      <c r="X1303" s="229" t="str">
        <f>F1303</f>
        <v>Ventily odvzdušňovací závitové automatické PN 14 do 120°C G 3/8</v>
      </c>
      <c r="Y1303" s="8"/>
      <c r="AA1303" s="11"/>
    </row>
    <row r="1304" spans="1:27" ht="7.5" customHeight="1" outlineLevel="5" x14ac:dyDescent="0.2">
      <c r="A1304" s="13"/>
      <c r="B1304" s="123"/>
      <c r="C1304" s="123"/>
      <c r="D1304" s="112"/>
      <c r="E1304" s="112"/>
      <c r="F1304" s="113"/>
      <c r="G1304" s="112"/>
      <c r="H1304" s="118"/>
      <c r="I1304" s="180"/>
      <c r="J1304" s="116"/>
      <c r="K1304" s="118"/>
      <c r="L1304" s="118"/>
      <c r="M1304" s="118"/>
      <c r="N1304" s="118"/>
      <c r="O1304" s="116"/>
      <c r="P1304" s="116"/>
      <c r="Q1304" s="116"/>
      <c r="R1304" s="112"/>
      <c r="S1304" s="112"/>
      <c r="T1304" s="123"/>
      <c r="U1304" s="10"/>
      <c r="X1304" s="112"/>
    </row>
    <row r="1305" spans="1:27" ht="24" outlineLevel="4" x14ac:dyDescent="0.2">
      <c r="A1305" s="2" t="s">
        <v>41</v>
      </c>
      <c r="B1305" s="217"/>
      <c r="C1305" s="218">
        <v>331</v>
      </c>
      <c r="D1305" s="219" t="s">
        <v>242</v>
      </c>
      <c r="E1305" s="220" t="s">
        <v>1144</v>
      </c>
      <c r="F1305" s="221" t="s">
        <v>1145</v>
      </c>
      <c r="G1305" s="219" t="s">
        <v>303</v>
      </c>
      <c r="H1305" s="222">
        <v>61</v>
      </c>
      <c r="I1305" s="223"/>
      <c r="J1305" s="224">
        <f>H1305*I1305</f>
        <v>0</v>
      </c>
      <c r="K1305" s="222">
        <v>2.9999999999999997E-4</v>
      </c>
      <c r="L1305" s="222">
        <f>H1305*K1305</f>
        <v>1.8299999999999997E-2</v>
      </c>
      <c r="M1305" s="222"/>
      <c r="N1305" s="222">
        <f>H1305*M1305</f>
        <v>0</v>
      </c>
      <c r="O1305" s="224">
        <v>21</v>
      </c>
      <c r="P1305" s="224">
        <f>J1305*(O1305/100)</f>
        <v>0</v>
      </c>
      <c r="Q1305" s="224">
        <f>J1305+P1305</f>
        <v>0</v>
      </c>
      <c r="R1305" s="220"/>
      <c r="S1305" s="220" t="s">
        <v>246</v>
      </c>
      <c r="T1305" s="225">
        <v>1</v>
      </c>
      <c r="U1305" s="10"/>
      <c r="V1305" s="10"/>
      <c r="W1305" s="10"/>
      <c r="X1305" s="112"/>
    </row>
    <row r="1306" spans="1:27" outlineLevel="5" x14ac:dyDescent="0.2">
      <c r="A1306" s="226" t="s">
        <v>37</v>
      </c>
      <c r="B1306" s="227"/>
      <c r="C1306" s="227"/>
      <c r="D1306" s="228"/>
      <c r="E1306" s="232" t="s">
        <v>0</v>
      </c>
      <c r="F1306" s="253" t="s">
        <v>1146</v>
      </c>
      <c r="G1306" s="253"/>
      <c r="H1306" s="254"/>
      <c r="I1306" s="255"/>
      <c r="J1306" s="256"/>
      <c r="K1306" s="230"/>
      <c r="L1306" s="230"/>
      <c r="M1306" s="230"/>
      <c r="N1306" s="230"/>
      <c r="O1306" s="231"/>
      <c r="P1306" s="231"/>
      <c r="Q1306" s="231"/>
      <c r="R1306" s="228"/>
      <c r="S1306" s="228"/>
      <c r="T1306" s="227"/>
      <c r="U1306" s="7"/>
      <c r="V1306" s="10"/>
      <c r="W1306" s="10"/>
      <c r="X1306" s="229" t="str">
        <f>F1306</f>
        <v>Ventily regulační závitové termostatické bez hlavice ovládání s automatickým omezením průtoku PN 10 do 120°C, průtoku Q 10-150 l/h přímé G 1/2</v>
      </c>
      <c r="Y1306" s="8"/>
      <c r="AA1306" s="11"/>
    </row>
    <row r="1307" spans="1:27" ht="7.5" customHeight="1" outlineLevel="5" x14ac:dyDescent="0.2">
      <c r="A1307" s="13"/>
      <c r="B1307" s="123"/>
      <c r="C1307" s="123"/>
      <c r="D1307" s="112"/>
      <c r="E1307" s="112"/>
      <c r="F1307" s="113"/>
      <c r="G1307" s="112"/>
      <c r="H1307" s="118"/>
      <c r="I1307" s="180"/>
      <c r="J1307" s="116"/>
      <c r="K1307" s="118"/>
      <c r="L1307" s="118"/>
      <c r="M1307" s="118"/>
      <c r="N1307" s="118"/>
      <c r="O1307" s="116"/>
      <c r="P1307" s="116"/>
      <c r="Q1307" s="116"/>
      <c r="R1307" s="112"/>
      <c r="S1307" s="112"/>
      <c r="T1307" s="123"/>
      <c r="U1307" s="10"/>
      <c r="X1307" s="112"/>
    </row>
    <row r="1308" spans="1:27" outlineLevel="4" x14ac:dyDescent="0.2">
      <c r="A1308" s="2" t="s">
        <v>41</v>
      </c>
      <c r="B1308" s="217"/>
      <c r="C1308" s="218">
        <v>332</v>
      </c>
      <c r="D1308" s="219" t="s">
        <v>242</v>
      </c>
      <c r="E1308" s="220" t="s">
        <v>1147</v>
      </c>
      <c r="F1308" s="221" t="s">
        <v>1148</v>
      </c>
      <c r="G1308" s="219" t="s">
        <v>303</v>
      </c>
      <c r="H1308" s="222">
        <v>26</v>
      </c>
      <c r="I1308" s="223"/>
      <c r="J1308" s="224">
        <f>H1308*I1308</f>
        <v>0</v>
      </c>
      <c r="K1308" s="222">
        <v>2.7E-4</v>
      </c>
      <c r="L1308" s="222">
        <f>H1308*K1308</f>
        <v>7.0200000000000002E-3</v>
      </c>
      <c r="M1308" s="222"/>
      <c r="N1308" s="222">
        <f>H1308*M1308</f>
        <v>0</v>
      </c>
      <c r="O1308" s="224">
        <v>21</v>
      </c>
      <c r="P1308" s="224">
        <f>J1308*(O1308/100)</f>
        <v>0</v>
      </c>
      <c r="Q1308" s="224">
        <f>J1308+P1308</f>
        <v>0</v>
      </c>
      <c r="R1308" s="220"/>
      <c r="S1308" s="220" t="s">
        <v>246</v>
      </c>
      <c r="T1308" s="225">
        <v>1</v>
      </c>
      <c r="U1308" s="10"/>
      <c r="V1308" s="10"/>
      <c r="W1308" s="10"/>
      <c r="X1308" s="112"/>
    </row>
    <row r="1309" spans="1:27" outlineLevel="5" x14ac:dyDescent="0.2">
      <c r="A1309" s="226" t="s">
        <v>37</v>
      </c>
      <c r="B1309" s="227"/>
      <c r="C1309" s="227"/>
      <c r="D1309" s="228"/>
      <c r="E1309" s="232" t="s">
        <v>0</v>
      </c>
      <c r="F1309" s="253" t="s">
        <v>1149</v>
      </c>
      <c r="G1309" s="253"/>
      <c r="H1309" s="254"/>
      <c r="I1309" s="255"/>
      <c r="J1309" s="256"/>
      <c r="K1309" s="230"/>
      <c r="L1309" s="230"/>
      <c r="M1309" s="230"/>
      <c r="N1309" s="230"/>
      <c r="O1309" s="231"/>
      <c r="P1309" s="231"/>
      <c r="Q1309" s="231"/>
      <c r="R1309" s="228"/>
      <c r="S1309" s="228"/>
      <c r="T1309" s="227"/>
      <c r="U1309" s="7"/>
      <c r="V1309" s="10"/>
      <c r="W1309" s="10"/>
      <c r="X1309" s="229" t="str">
        <f>F1309</f>
        <v>Ventily regulační závitové hlavice termostatické pro ovládání ventilů PN 10 do 110°C kapalinové s odděleným čidlem</v>
      </c>
      <c r="Y1309" s="8"/>
      <c r="AA1309" s="11"/>
    </row>
    <row r="1310" spans="1:27" ht="7.5" customHeight="1" outlineLevel="5" x14ac:dyDescent="0.2">
      <c r="A1310" s="13"/>
      <c r="B1310" s="123"/>
      <c r="C1310" s="123"/>
      <c r="D1310" s="112"/>
      <c r="E1310" s="112"/>
      <c r="F1310" s="113"/>
      <c r="G1310" s="112"/>
      <c r="H1310" s="118"/>
      <c r="I1310" s="180"/>
      <c r="J1310" s="116"/>
      <c r="K1310" s="118"/>
      <c r="L1310" s="118"/>
      <c r="M1310" s="118"/>
      <c r="N1310" s="118"/>
      <c r="O1310" s="116"/>
      <c r="P1310" s="116"/>
      <c r="Q1310" s="116"/>
      <c r="R1310" s="112"/>
      <c r="S1310" s="112"/>
      <c r="T1310" s="123"/>
      <c r="U1310" s="10"/>
      <c r="X1310" s="112"/>
    </row>
    <row r="1311" spans="1:27" outlineLevel="4" x14ac:dyDescent="0.2">
      <c r="A1311" s="2" t="s">
        <v>41</v>
      </c>
      <c r="B1311" s="217"/>
      <c r="C1311" s="218">
        <v>333</v>
      </c>
      <c r="D1311" s="219" t="s">
        <v>242</v>
      </c>
      <c r="E1311" s="220" t="s">
        <v>1150</v>
      </c>
      <c r="F1311" s="221" t="s">
        <v>1151</v>
      </c>
      <c r="G1311" s="219" t="s">
        <v>303</v>
      </c>
      <c r="H1311" s="222">
        <v>35</v>
      </c>
      <c r="I1311" s="223"/>
      <c r="J1311" s="224">
        <f>H1311*I1311</f>
        <v>0</v>
      </c>
      <c r="K1311" s="222">
        <v>1.3999999999999999E-4</v>
      </c>
      <c r="L1311" s="222">
        <f>H1311*K1311</f>
        <v>4.8999999999999998E-3</v>
      </c>
      <c r="M1311" s="222"/>
      <c r="N1311" s="222">
        <f>H1311*M1311</f>
        <v>0</v>
      </c>
      <c r="O1311" s="224">
        <v>21</v>
      </c>
      <c r="P1311" s="224">
        <f>J1311*(O1311/100)</f>
        <v>0</v>
      </c>
      <c r="Q1311" s="224">
        <f>J1311+P1311</f>
        <v>0</v>
      </c>
      <c r="R1311" s="220"/>
      <c r="S1311" s="220" t="s">
        <v>246</v>
      </c>
      <c r="T1311" s="225">
        <v>1</v>
      </c>
      <c r="U1311" s="10"/>
      <c r="V1311" s="10"/>
      <c r="W1311" s="10"/>
      <c r="X1311" s="112"/>
    </row>
    <row r="1312" spans="1:27" outlineLevel="5" x14ac:dyDescent="0.2">
      <c r="A1312" s="226" t="s">
        <v>37</v>
      </c>
      <c r="B1312" s="227"/>
      <c r="C1312" s="227"/>
      <c r="D1312" s="228"/>
      <c r="E1312" s="232" t="s">
        <v>0</v>
      </c>
      <c r="F1312" s="253" t="s">
        <v>1152</v>
      </c>
      <c r="G1312" s="253"/>
      <c r="H1312" s="254"/>
      <c r="I1312" s="255"/>
      <c r="J1312" s="256"/>
      <c r="K1312" s="230"/>
      <c r="L1312" s="230"/>
      <c r="M1312" s="230"/>
      <c r="N1312" s="230"/>
      <c r="O1312" s="231"/>
      <c r="P1312" s="231"/>
      <c r="Q1312" s="231"/>
      <c r="R1312" s="228"/>
      <c r="S1312" s="228"/>
      <c r="T1312" s="227"/>
      <c r="U1312" s="7"/>
      <c r="V1312" s="10"/>
      <c r="W1312" s="10"/>
      <c r="X1312" s="229" t="str">
        <f>F1312</f>
        <v>Ventily regulační závitové hlavice termostatické pro ovládání ventilů PN 10 do 110°C kapalinové s vestavěným čidlem</v>
      </c>
      <c r="Y1312" s="8"/>
      <c r="AA1312" s="11"/>
    </row>
    <row r="1313" spans="1:27" ht="7.5" customHeight="1" outlineLevel="5" x14ac:dyDescent="0.2">
      <c r="A1313" s="13"/>
      <c r="B1313" s="123"/>
      <c r="C1313" s="123"/>
      <c r="D1313" s="112"/>
      <c r="E1313" s="112"/>
      <c r="F1313" s="113"/>
      <c r="G1313" s="112"/>
      <c r="H1313" s="118"/>
      <c r="I1313" s="180"/>
      <c r="J1313" s="116"/>
      <c r="K1313" s="118"/>
      <c r="L1313" s="118"/>
      <c r="M1313" s="118"/>
      <c r="N1313" s="118"/>
      <c r="O1313" s="116"/>
      <c r="P1313" s="116"/>
      <c r="Q1313" s="116"/>
      <c r="R1313" s="112"/>
      <c r="S1313" s="112"/>
      <c r="T1313" s="123"/>
      <c r="U1313" s="10"/>
      <c r="X1313" s="112"/>
    </row>
    <row r="1314" spans="1:27" outlineLevel="4" x14ac:dyDescent="0.2">
      <c r="A1314" s="2" t="s">
        <v>41</v>
      </c>
      <c r="B1314" s="217"/>
      <c r="C1314" s="218">
        <v>334</v>
      </c>
      <c r="D1314" s="219" t="s">
        <v>242</v>
      </c>
      <c r="E1314" s="220" t="s">
        <v>1153</v>
      </c>
      <c r="F1314" s="221" t="s">
        <v>1154</v>
      </c>
      <c r="G1314" s="219" t="s">
        <v>303</v>
      </c>
      <c r="H1314" s="222">
        <v>1</v>
      </c>
      <c r="I1314" s="223"/>
      <c r="J1314" s="224">
        <f>H1314*I1314</f>
        <v>0</v>
      </c>
      <c r="K1314" s="222">
        <v>5.8E-4</v>
      </c>
      <c r="L1314" s="222">
        <f>H1314*K1314</f>
        <v>5.8E-4</v>
      </c>
      <c r="M1314" s="222"/>
      <c r="N1314" s="222">
        <f>H1314*M1314</f>
        <v>0</v>
      </c>
      <c r="O1314" s="224">
        <v>21</v>
      </c>
      <c r="P1314" s="224">
        <f>J1314*(O1314/100)</f>
        <v>0</v>
      </c>
      <c r="Q1314" s="224">
        <f>J1314+P1314</f>
        <v>0</v>
      </c>
      <c r="R1314" s="220"/>
      <c r="S1314" s="220" t="s">
        <v>246</v>
      </c>
      <c r="T1314" s="225">
        <v>1</v>
      </c>
      <c r="U1314" s="10"/>
      <c r="V1314" s="10"/>
      <c r="W1314" s="10"/>
      <c r="X1314" s="112"/>
    </row>
    <row r="1315" spans="1:27" outlineLevel="5" x14ac:dyDescent="0.2">
      <c r="A1315" s="226" t="s">
        <v>37</v>
      </c>
      <c r="B1315" s="227"/>
      <c r="C1315" s="227"/>
      <c r="D1315" s="228"/>
      <c r="E1315" s="232" t="s">
        <v>0</v>
      </c>
      <c r="F1315" s="253" t="s">
        <v>1155</v>
      </c>
      <c r="G1315" s="253"/>
      <c r="H1315" s="254"/>
      <c r="I1315" s="255"/>
      <c r="J1315" s="256"/>
      <c r="K1315" s="230"/>
      <c r="L1315" s="230"/>
      <c r="M1315" s="230"/>
      <c r="N1315" s="230"/>
      <c r="O1315" s="231"/>
      <c r="P1315" s="231"/>
      <c r="Q1315" s="231"/>
      <c r="R1315" s="228"/>
      <c r="S1315" s="228"/>
      <c r="T1315" s="227"/>
      <c r="U1315" s="7"/>
      <c r="V1315" s="10"/>
      <c r="W1315" s="10"/>
      <c r="X1315" s="229" t="str">
        <f>F1315</f>
        <v>Ventily zpětné závitové PN 16 do 110°C přímé G 5/4</v>
      </c>
      <c r="Y1315" s="8"/>
      <c r="AA1315" s="11"/>
    </row>
    <row r="1316" spans="1:27" ht="7.5" customHeight="1" outlineLevel="5" x14ac:dyDescent="0.2">
      <c r="A1316" s="13"/>
      <c r="B1316" s="123"/>
      <c r="C1316" s="123"/>
      <c r="D1316" s="112"/>
      <c r="E1316" s="112"/>
      <c r="F1316" s="113"/>
      <c r="G1316" s="112"/>
      <c r="H1316" s="118"/>
      <c r="I1316" s="180"/>
      <c r="J1316" s="116"/>
      <c r="K1316" s="118"/>
      <c r="L1316" s="118"/>
      <c r="M1316" s="118"/>
      <c r="N1316" s="118"/>
      <c r="O1316" s="116"/>
      <c r="P1316" s="116"/>
      <c r="Q1316" s="116"/>
      <c r="R1316" s="112"/>
      <c r="S1316" s="112"/>
      <c r="T1316" s="123"/>
      <c r="U1316" s="10"/>
      <c r="X1316" s="112"/>
    </row>
    <row r="1317" spans="1:27" outlineLevel="4" x14ac:dyDescent="0.2">
      <c r="A1317" s="2" t="s">
        <v>41</v>
      </c>
      <c r="B1317" s="217"/>
      <c r="C1317" s="218">
        <v>335</v>
      </c>
      <c r="D1317" s="219" t="s">
        <v>242</v>
      </c>
      <c r="E1317" s="220" t="s">
        <v>1156</v>
      </c>
      <c r="F1317" s="221" t="s">
        <v>1157</v>
      </c>
      <c r="G1317" s="219" t="s">
        <v>303</v>
      </c>
      <c r="H1317" s="222">
        <v>2</v>
      </c>
      <c r="I1317" s="223"/>
      <c r="J1317" s="224">
        <f>H1317*I1317</f>
        <v>0</v>
      </c>
      <c r="K1317" s="222">
        <v>6.9999999999999999E-4</v>
      </c>
      <c r="L1317" s="222">
        <f>H1317*K1317</f>
        <v>1.4E-3</v>
      </c>
      <c r="M1317" s="222"/>
      <c r="N1317" s="222">
        <f>H1317*M1317</f>
        <v>0</v>
      </c>
      <c r="O1317" s="224">
        <v>21</v>
      </c>
      <c r="P1317" s="224">
        <f>J1317*(O1317/100)</f>
        <v>0</v>
      </c>
      <c r="Q1317" s="224">
        <f>J1317+P1317</f>
        <v>0</v>
      </c>
      <c r="R1317" s="220"/>
      <c r="S1317" s="220" t="s">
        <v>246</v>
      </c>
      <c r="T1317" s="225">
        <v>1</v>
      </c>
      <c r="U1317" s="10"/>
      <c r="V1317" s="10"/>
      <c r="W1317" s="10"/>
      <c r="X1317" s="112"/>
    </row>
    <row r="1318" spans="1:27" outlineLevel="5" x14ac:dyDescent="0.2">
      <c r="A1318" s="226" t="s">
        <v>37</v>
      </c>
      <c r="B1318" s="227"/>
      <c r="C1318" s="227"/>
      <c r="D1318" s="228"/>
      <c r="E1318" s="232" t="s">
        <v>0</v>
      </c>
      <c r="F1318" s="253" t="s">
        <v>1158</v>
      </c>
      <c r="G1318" s="253"/>
      <c r="H1318" s="254"/>
      <c r="I1318" s="255"/>
      <c r="J1318" s="256"/>
      <c r="K1318" s="230"/>
      <c r="L1318" s="230"/>
      <c r="M1318" s="230"/>
      <c r="N1318" s="230"/>
      <c r="O1318" s="231"/>
      <c r="P1318" s="231"/>
      <c r="Q1318" s="231"/>
      <c r="R1318" s="228"/>
      <c r="S1318" s="228"/>
      <c r="T1318" s="227"/>
      <c r="U1318" s="7"/>
      <c r="V1318" s="10"/>
      <c r="W1318" s="10"/>
      <c r="X1318" s="229" t="str">
        <f>F1318</f>
        <v>Ventily zpětné závitové PN 16 do 110°C přímé G 6/4</v>
      </c>
      <c r="Y1318" s="8"/>
      <c r="AA1318" s="11"/>
    </row>
    <row r="1319" spans="1:27" ht="7.5" customHeight="1" outlineLevel="5" x14ac:dyDescent="0.2">
      <c r="A1319" s="13"/>
      <c r="B1319" s="123"/>
      <c r="C1319" s="123"/>
      <c r="D1319" s="112"/>
      <c r="E1319" s="112"/>
      <c r="F1319" s="113"/>
      <c r="G1319" s="112"/>
      <c r="H1319" s="118"/>
      <c r="I1319" s="180"/>
      <c r="J1319" s="116"/>
      <c r="K1319" s="118"/>
      <c r="L1319" s="118"/>
      <c r="M1319" s="118"/>
      <c r="N1319" s="118"/>
      <c r="O1319" s="116"/>
      <c r="P1319" s="116"/>
      <c r="Q1319" s="116"/>
      <c r="R1319" s="112"/>
      <c r="S1319" s="112"/>
      <c r="T1319" s="123"/>
      <c r="U1319" s="10"/>
      <c r="X1319" s="112"/>
    </row>
    <row r="1320" spans="1:27" outlineLevel="4" x14ac:dyDescent="0.2">
      <c r="A1320" s="2" t="s">
        <v>41</v>
      </c>
      <c r="B1320" s="217"/>
      <c r="C1320" s="218">
        <v>336</v>
      </c>
      <c r="D1320" s="219" t="s">
        <v>242</v>
      </c>
      <c r="E1320" s="220" t="s">
        <v>1159</v>
      </c>
      <c r="F1320" s="221" t="s">
        <v>1160</v>
      </c>
      <c r="G1320" s="219" t="s">
        <v>303</v>
      </c>
      <c r="H1320" s="222">
        <v>1</v>
      </c>
      <c r="I1320" s="223"/>
      <c r="J1320" s="224">
        <f>H1320*I1320</f>
        <v>0</v>
      </c>
      <c r="K1320" s="222">
        <v>7.7999999999999999E-4</v>
      </c>
      <c r="L1320" s="222">
        <f>H1320*K1320</f>
        <v>7.7999999999999999E-4</v>
      </c>
      <c r="M1320" s="222"/>
      <c r="N1320" s="222">
        <f>H1320*M1320</f>
        <v>0</v>
      </c>
      <c r="O1320" s="224">
        <v>21</v>
      </c>
      <c r="P1320" s="224">
        <f>J1320*(O1320/100)</f>
        <v>0</v>
      </c>
      <c r="Q1320" s="224">
        <f>J1320+P1320</f>
        <v>0</v>
      </c>
      <c r="R1320" s="220"/>
      <c r="S1320" s="220" t="s">
        <v>246</v>
      </c>
      <c r="T1320" s="225">
        <v>1</v>
      </c>
      <c r="U1320" s="10"/>
      <c r="V1320" s="10"/>
      <c r="W1320" s="10"/>
      <c r="X1320" s="112"/>
    </row>
    <row r="1321" spans="1:27" outlineLevel="5" x14ac:dyDescent="0.2">
      <c r="A1321" s="226" t="s">
        <v>37</v>
      </c>
      <c r="B1321" s="227"/>
      <c r="C1321" s="227"/>
      <c r="D1321" s="228"/>
      <c r="E1321" s="232" t="s">
        <v>0</v>
      </c>
      <c r="F1321" s="253" t="s">
        <v>1161</v>
      </c>
      <c r="G1321" s="253"/>
      <c r="H1321" s="254"/>
      <c r="I1321" s="255"/>
      <c r="J1321" s="256"/>
      <c r="K1321" s="230"/>
      <c r="L1321" s="230"/>
      <c r="M1321" s="230"/>
      <c r="N1321" s="230"/>
      <c r="O1321" s="231"/>
      <c r="P1321" s="231"/>
      <c r="Q1321" s="231"/>
      <c r="R1321" s="228"/>
      <c r="S1321" s="228"/>
      <c r="T1321" s="227"/>
      <c r="U1321" s="7"/>
      <c r="V1321" s="10"/>
      <c r="W1321" s="10"/>
      <c r="X1321" s="229" t="str">
        <f>F1321</f>
        <v>Ventily zpětné závitové PN 16 do 110°C přímé G 2</v>
      </c>
      <c r="Y1321" s="8"/>
      <c r="AA1321" s="11"/>
    </row>
    <row r="1322" spans="1:27" ht="7.5" customHeight="1" outlineLevel="5" x14ac:dyDescent="0.2">
      <c r="A1322" s="13"/>
      <c r="B1322" s="123"/>
      <c r="C1322" s="123"/>
      <c r="D1322" s="112"/>
      <c r="E1322" s="112"/>
      <c r="F1322" s="113"/>
      <c r="G1322" s="112"/>
      <c r="H1322" s="118"/>
      <c r="I1322" s="180"/>
      <c r="J1322" s="116"/>
      <c r="K1322" s="118"/>
      <c r="L1322" s="118"/>
      <c r="M1322" s="118"/>
      <c r="N1322" s="118"/>
      <c r="O1322" s="116"/>
      <c r="P1322" s="116"/>
      <c r="Q1322" s="116"/>
      <c r="R1322" s="112"/>
      <c r="S1322" s="112"/>
      <c r="T1322" s="123"/>
      <c r="U1322" s="10"/>
      <c r="X1322" s="112"/>
    </row>
    <row r="1323" spans="1:27" outlineLevel="4" x14ac:dyDescent="0.2">
      <c r="A1323" s="2" t="s">
        <v>41</v>
      </c>
      <c r="B1323" s="217"/>
      <c r="C1323" s="218">
        <v>337</v>
      </c>
      <c r="D1323" s="219" t="s">
        <v>242</v>
      </c>
      <c r="E1323" s="220" t="s">
        <v>1162</v>
      </c>
      <c r="F1323" s="221" t="s">
        <v>1163</v>
      </c>
      <c r="G1323" s="219" t="s">
        <v>303</v>
      </c>
      <c r="H1323" s="222">
        <v>1</v>
      </c>
      <c r="I1323" s="223"/>
      <c r="J1323" s="224">
        <f>H1323*I1323</f>
        <v>0</v>
      </c>
      <c r="K1323" s="222">
        <v>3.6000000000000002E-4</v>
      </c>
      <c r="L1323" s="222">
        <f>H1323*K1323</f>
        <v>3.6000000000000002E-4</v>
      </c>
      <c r="M1323" s="222"/>
      <c r="N1323" s="222">
        <f>H1323*M1323</f>
        <v>0</v>
      </c>
      <c r="O1323" s="224">
        <v>21</v>
      </c>
      <c r="P1323" s="224">
        <f>J1323*(O1323/100)</f>
        <v>0</v>
      </c>
      <c r="Q1323" s="224">
        <f>J1323+P1323</f>
        <v>0</v>
      </c>
      <c r="R1323" s="220"/>
      <c r="S1323" s="220" t="s">
        <v>246</v>
      </c>
      <c r="T1323" s="225">
        <v>1</v>
      </c>
      <c r="U1323" s="10"/>
      <c r="V1323" s="10"/>
      <c r="W1323" s="10"/>
      <c r="X1323" s="112"/>
    </row>
    <row r="1324" spans="1:27" outlineLevel="5" x14ac:dyDescent="0.2">
      <c r="A1324" s="226" t="s">
        <v>37</v>
      </c>
      <c r="B1324" s="227"/>
      <c r="C1324" s="227"/>
      <c r="D1324" s="228"/>
      <c r="E1324" s="232" t="s">
        <v>0</v>
      </c>
      <c r="F1324" s="253" t="s">
        <v>1164</v>
      </c>
      <c r="G1324" s="253"/>
      <c r="H1324" s="254"/>
      <c r="I1324" s="255"/>
      <c r="J1324" s="256"/>
      <c r="K1324" s="230"/>
      <c r="L1324" s="230"/>
      <c r="M1324" s="230"/>
      <c r="N1324" s="230"/>
      <c r="O1324" s="231"/>
      <c r="P1324" s="231"/>
      <c r="Q1324" s="231"/>
      <c r="R1324" s="228"/>
      <c r="S1324" s="228"/>
      <c r="T1324" s="227"/>
      <c r="U1324" s="7"/>
      <c r="V1324" s="10"/>
      <c r="W1324" s="10"/>
      <c r="X1324" s="229" t="str">
        <f>F1324</f>
        <v>Ventily pojistné závitové a čepové rohové provozní tlak od 2,5 do 6 bar G 3/4</v>
      </c>
      <c r="Y1324" s="8"/>
      <c r="AA1324" s="11"/>
    </row>
    <row r="1325" spans="1:27" ht="7.5" customHeight="1" outlineLevel="5" x14ac:dyDescent="0.2">
      <c r="A1325" s="13"/>
      <c r="B1325" s="123"/>
      <c r="C1325" s="123"/>
      <c r="D1325" s="112"/>
      <c r="E1325" s="112"/>
      <c r="F1325" s="113"/>
      <c r="G1325" s="112"/>
      <c r="H1325" s="118"/>
      <c r="I1325" s="180"/>
      <c r="J1325" s="116"/>
      <c r="K1325" s="118"/>
      <c r="L1325" s="118"/>
      <c r="M1325" s="118"/>
      <c r="N1325" s="118"/>
      <c r="O1325" s="116"/>
      <c r="P1325" s="116"/>
      <c r="Q1325" s="116"/>
      <c r="R1325" s="112"/>
      <c r="S1325" s="112"/>
      <c r="T1325" s="123"/>
      <c r="U1325" s="10"/>
      <c r="X1325" s="112"/>
    </row>
    <row r="1326" spans="1:27" outlineLevel="4" x14ac:dyDescent="0.2">
      <c r="A1326" s="2" t="s">
        <v>41</v>
      </c>
      <c r="B1326" s="217"/>
      <c r="C1326" s="218">
        <v>338</v>
      </c>
      <c r="D1326" s="219" t="s">
        <v>242</v>
      </c>
      <c r="E1326" s="220" t="s">
        <v>1165</v>
      </c>
      <c r="F1326" s="221" t="s">
        <v>1166</v>
      </c>
      <c r="G1326" s="219" t="s">
        <v>303</v>
      </c>
      <c r="H1326" s="222">
        <v>61</v>
      </c>
      <c r="I1326" s="223"/>
      <c r="J1326" s="224">
        <f>H1326*I1326</f>
        <v>0</v>
      </c>
      <c r="K1326" s="222">
        <v>2.5999999999999998E-4</v>
      </c>
      <c r="L1326" s="222">
        <f>H1326*K1326</f>
        <v>1.5859999999999999E-2</v>
      </c>
      <c r="M1326" s="222"/>
      <c r="N1326" s="222">
        <f>H1326*M1326</f>
        <v>0</v>
      </c>
      <c r="O1326" s="224">
        <v>21</v>
      </c>
      <c r="P1326" s="224">
        <f>J1326*(O1326/100)</f>
        <v>0</v>
      </c>
      <c r="Q1326" s="224">
        <f>J1326+P1326</f>
        <v>0</v>
      </c>
      <c r="R1326" s="220"/>
      <c r="S1326" s="220" t="s">
        <v>246</v>
      </c>
      <c r="T1326" s="225">
        <v>1</v>
      </c>
      <c r="U1326" s="10"/>
      <c r="V1326" s="10"/>
      <c r="W1326" s="10"/>
      <c r="X1326" s="112"/>
    </row>
    <row r="1327" spans="1:27" outlineLevel="5" x14ac:dyDescent="0.2">
      <c r="A1327" s="226" t="s">
        <v>37</v>
      </c>
      <c r="B1327" s="227"/>
      <c r="C1327" s="227"/>
      <c r="D1327" s="228"/>
      <c r="E1327" s="232" t="s">
        <v>0</v>
      </c>
      <c r="F1327" s="253" t="s">
        <v>1167</v>
      </c>
      <c r="G1327" s="253"/>
      <c r="H1327" s="254"/>
      <c r="I1327" s="255"/>
      <c r="J1327" s="256"/>
      <c r="K1327" s="230"/>
      <c r="L1327" s="230"/>
      <c r="M1327" s="230"/>
      <c r="N1327" s="230"/>
      <c r="O1327" s="231"/>
      <c r="P1327" s="231"/>
      <c r="Q1327" s="231"/>
      <c r="R1327" s="228"/>
      <c r="S1327" s="228"/>
      <c r="T1327" s="227"/>
      <c r="U1327" s="7"/>
      <c r="V1327" s="10"/>
      <c r="W1327" s="10"/>
      <c r="X1327" s="229" t="str">
        <f>F1327</f>
        <v>Šroubení regulační radiátorové přímé s vypouštěním G 1/2</v>
      </c>
      <c r="Y1327" s="8"/>
      <c r="AA1327" s="11"/>
    </row>
    <row r="1328" spans="1:27" ht="7.5" customHeight="1" outlineLevel="5" x14ac:dyDescent="0.2">
      <c r="A1328" s="13"/>
      <c r="B1328" s="123"/>
      <c r="C1328" s="123"/>
      <c r="D1328" s="112"/>
      <c r="E1328" s="112"/>
      <c r="F1328" s="113"/>
      <c r="G1328" s="112"/>
      <c r="H1328" s="118"/>
      <c r="I1328" s="180"/>
      <c r="J1328" s="116"/>
      <c r="K1328" s="118"/>
      <c r="L1328" s="118"/>
      <c r="M1328" s="118"/>
      <c r="N1328" s="118"/>
      <c r="O1328" s="116"/>
      <c r="P1328" s="116"/>
      <c r="Q1328" s="116"/>
      <c r="R1328" s="112"/>
      <c r="S1328" s="112"/>
      <c r="T1328" s="123"/>
      <c r="U1328" s="10"/>
      <c r="X1328" s="112"/>
    </row>
    <row r="1329" spans="1:27" outlineLevel="4" x14ac:dyDescent="0.2">
      <c r="A1329" s="2" t="s">
        <v>41</v>
      </c>
      <c r="B1329" s="217"/>
      <c r="C1329" s="218">
        <v>339</v>
      </c>
      <c r="D1329" s="219" t="s">
        <v>242</v>
      </c>
      <c r="E1329" s="220" t="s">
        <v>1168</v>
      </c>
      <c r="F1329" s="221" t="s">
        <v>1169</v>
      </c>
      <c r="G1329" s="219" t="s">
        <v>303</v>
      </c>
      <c r="H1329" s="222">
        <v>7</v>
      </c>
      <c r="I1329" s="223"/>
      <c r="J1329" s="224">
        <f>H1329*I1329</f>
        <v>0</v>
      </c>
      <c r="K1329" s="222">
        <v>2.2000000000000001E-4</v>
      </c>
      <c r="L1329" s="222">
        <f>H1329*K1329</f>
        <v>1.5400000000000001E-3</v>
      </c>
      <c r="M1329" s="222"/>
      <c r="N1329" s="222">
        <f>H1329*M1329</f>
        <v>0</v>
      </c>
      <c r="O1329" s="224">
        <v>21</v>
      </c>
      <c r="P1329" s="224">
        <f>J1329*(O1329/100)</f>
        <v>0</v>
      </c>
      <c r="Q1329" s="224">
        <f>J1329+P1329</f>
        <v>0</v>
      </c>
      <c r="R1329" s="220"/>
      <c r="S1329" s="220" t="s">
        <v>246</v>
      </c>
      <c r="T1329" s="225">
        <v>1</v>
      </c>
      <c r="U1329" s="10"/>
      <c r="V1329" s="10"/>
      <c r="W1329" s="10"/>
      <c r="X1329" s="112"/>
    </row>
    <row r="1330" spans="1:27" outlineLevel="5" x14ac:dyDescent="0.2">
      <c r="A1330" s="226" t="s">
        <v>37</v>
      </c>
      <c r="B1330" s="227"/>
      <c r="C1330" s="227"/>
      <c r="D1330" s="228"/>
      <c r="E1330" s="232" t="s">
        <v>0</v>
      </c>
      <c r="F1330" s="253" t="s">
        <v>1170</v>
      </c>
      <c r="G1330" s="253"/>
      <c r="H1330" s="254"/>
      <c r="I1330" s="255"/>
      <c r="J1330" s="256"/>
      <c r="K1330" s="230"/>
      <c r="L1330" s="230"/>
      <c r="M1330" s="230"/>
      <c r="N1330" s="230"/>
      <c r="O1330" s="231"/>
      <c r="P1330" s="231"/>
      <c r="Q1330" s="231"/>
      <c r="R1330" s="228"/>
      <c r="S1330" s="228"/>
      <c r="T1330" s="227"/>
      <c r="U1330" s="7"/>
      <c r="V1330" s="10"/>
      <c r="W1330" s="10"/>
      <c r="X1330" s="229" t="str">
        <f>F1330</f>
        <v>Ostatní armatury kohouty plnicí a vypouštěcí PN 10 do 90°C G 1/2</v>
      </c>
      <c r="Y1330" s="8"/>
      <c r="AA1330" s="11"/>
    </row>
    <row r="1331" spans="1:27" ht="7.5" customHeight="1" outlineLevel="5" x14ac:dyDescent="0.2">
      <c r="A1331" s="13"/>
      <c r="B1331" s="123"/>
      <c r="C1331" s="123"/>
      <c r="D1331" s="112"/>
      <c r="E1331" s="112"/>
      <c r="F1331" s="113"/>
      <c r="G1331" s="112"/>
      <c r="H1331" s="118"/>
      <c r="I1331" s="180"/>
      <c r="J1331" s="116"/>
      <c r="K1331" s="118"/>
      <c r="L1331" s="118"/>
      <c r="M1331" s="118"/>
      <c r="N1331" s="118"/>
      <c r="O1331" s="116"/>
      <c r="P1331" s="116"/>
      <c r="Q1331" s="116"/>
      <c r="R1331" s="112"/>
      <c r="S1331" s="112"/>
      <c r="T1331" s="123"/>
      <c r="U1331" s="10"/>
      <c r="X1331" s="112"/>
    </row>
    <row r="1332" spans="1:27" ht="24" outlineLevel="4" x14ac:dyDescent="0.2">
      <c r="A1332" s="2" t="s">
        <v>41</v>
      </c>
      <c r="B1332" s="217"/>
      <c r="C1332" s="218">
        <v>340</v>
      </c>
      <c r="D1332" s="219" t="s">
        <v>242</v>
      </c>
      <c r="E1332" s="220" t="s">
        <v>1171</v>
      </c>
      <c r="F1332" s="221" t="s">
        <v>1172</v>
      </c>
      <c r="G1332" s="219" t="s">
        <v>303</v>
      </c>
      <c r="H1332" s="222">
        <v>2</v>
      </c>
      <c r="I1332" s="223"/>
      <c r="J1332" s="224">
        <f>H1332*I1332</f>
        <v>0</v>
      </c>
      <c r="K1332" s="222">
        <v>1.14E-3</v>
      </c>
      <c r="L1332" s="222">
        <f>H1332*K1332</f>
        <v>2.2799999999999999E-3</v>
      </c>
      <c r="M1332" s="222"/>
      <c r="N1332" s="222">
        <f>H1332*M1332</f>
        <v>0</v>
      </c>
      <c r="O1332" s="224">
        <v>21</v>
      </c>
      <c r="P1332" s="224">
        <f>J1332*(O1332/100)</f>
        <v>0</v>
      </c>
      <c r="Q1332" s="224">
        <f>J1332+P1332</f>
        <v>0</v>
      </c>
      <c r="R1332" s="220"/>
      <c r="S1332" s="220" t="s">
        <v>246</v>
      </c>
      <c r="T1332" s="225">
        <v>1</v>
      </c>
      <c r="U1332" s="10"/>
      <c r="V1332" s="10"/>
      <c r="W1332" s="10"/>
      <c r="X1332" s="112"/>
    </row>
    <row r="1333" spans="1:27" outlineLevel="5" x14ac:dyDescent="0.2">
      <c r="A1333" s="226" t="s">
        <v>37</v>
      </c>
      <c r="B1333" s="227"/>
      <c r="C1333" s="227"/>
      <c r="D1333" s="228"/>
      <c r="E1333" s="232" t="s">
        <v>0</v>
      </c>
      <c r="F1333" s="253" t="s">
        <v>1173</v>
      </c>
      <c r="G1333" s="253"/>
      <c r="H1333" s="254"/>
      <c r="I1333" s="255"/>
      <c r="J1333" s="256"/>
      <c r="K1333" s="230"/>
      <c r="L1333" s="230"/>
      <c r="M1333" s="230"/>
      <c r="N1333" s="230"/>
      <c r="O1333" s="231"/>
      <c r="P1333" s="231"/>
      <c r="Q1333" s="231"/>
      <c r="R1333" s="228"/>
      <c r="S1333" s="228"/>
      <c r="T1333" s="227"/>
      <c r="U1333" s="7"/>
      <c r="V1333" s="10"/>
      <c r="W1333" s="10"/>
      <c r="X1333" s="229" t="str">
        <f>F1333</f>
        <v>Ostatní armatury filtry závitové pro topné a chladicí systémy PN 30 do 110°C přímé s vnitřními závity a integrovaným magnetem G 1 1/4</v>
      </c>
      <c r="Y1333" s="8"/>
      <c r="AA1333" s="11"/>
    </row>
    <row r="1334" spans="1:27" ht="7.5" customHeight="1" outlineLevel="5" x14ac:dyDescent="0.2">
      <c r="A1334" s="13"/>
      <c r="B1334" s="123"/>
      <c r="C1334" s="123"/>
      <c r="D1334" s="112"/>
      <c r="E1334" s="112"/>
      <c r="F1334" s="113"/>
      <c r="G1334" s="112"/>
      <c r="H1334" s="118"/>
      <c r="I1334" s="180"/>
      <c r="J1334" s="116"/>
      <c r="K1334" s="118"/>
      <c r="L1334" s="118"/>
      <c r="M1334" s="118"/>
      <c r="N1334" s="118"/>
      <c r="O1334" s="116"/>
      <c r="P1334" s="116"/>
      <c r="Q1334" s="116"/>
      <c r="R1334" s="112"/>
      <c r="S1334" s="112"/>
      <c r="T1334" s="123"/>
      <c r="U1334" s="10"/>
      <c r="X1334" s="112"/>
    </row>
    <row r="1335" spans="1:27" ht="24" outlineLevel="4" x14ac:dyDescent="0.2">
      <c r="A1335" s="2" t="s">
        <v>41</v>
      </c>
      <c r="B1335" s="217"/>
      <c r="C1335" s="218">
        <v>341</v>
      </c>
      <c r="D1335" s="219" t="s">
        <v>242</v>
      </c>
      <c r="E1335" s="220" t="s">
        <v>1174</v>
      </c>
      <c r="F1335" s="221" t="s">
        <v>1175</v>
      </c>
      <c r="G1335" s="219" t="s">
        <v>303</v>
      </c>
      <c r="H1335" s="222">
        <v>2</v>
      </c>
      <c r="I1335" s="223"/>
      <c r="J1335" s="224">
        <f>H1335*I1335</f>
        <v>0</v>
      </c>
      <c r="K1335" s="222">
        <v>1.24E-3</v>
      </c>
      <c r="L1335" s="222">
        <f>H1335*K1335</f>
        <v>2.48E-3</v>
      </c>
      <c r="M1335" s="222"/>
      <c r="N1335" s="222">
        <f>H1335*M1335</f>
        <v>0</v>
      </c>
      <c r="O1335" s="224">
        <v>21</v>
      </c>
      <c r="P1335" s="224">
        <f>J1335*(O1335/100)</f>
        <v>0</v>
      </c>
      <c r="Q1335" s="224">
        <f>J1335+P1335</f>
        <v>0</v>
      </c>
      <c r="R1335" s="220"/>
      <c r="S1335" s="220" t="s">
        <v>246</v>
      </c>
      <c r="T1335" s="225">
        <v>1</v>
      </c>
      <c r="U1335" s="10"/>
      <c r="V1335" s="10"/>
      <c r="W1335" s="10"/>
      <c r="X1335" s="112"/>
    </row>
    <row r="1336" spans="1:27" outlineLevel="5" x14ac:dyDescent="0.2">
      <c r="A1336" s="226" t="s">
        <v>37</v>
      </c>
      <c r="B1336" s="227"/>
      <c r="C1336" s="227"/>
      <c r="D1336" s="228"/>
      <c r="E1336" s="232" t="s">
        <v>0</v>
      </c>
      <c r="F1336" s="253" t="s">
        <v>1176</v>
      </c>
      <c r="G1336" s="253"/>
      <c r="H1336" s="254"/>
      <c r="I1336" s="255"/>
      <c r="J1336" s="256"/>
      <c r="K1336" s="230"/>
      <c r="L1336" s="230"/>
      <c r="M1336" s="230"/>
      <c r="N1336" s="230"/>
      <c r="O1336" s="231"/>
      <c r="P1336" s="231"/>
      <c r="Q1336" s="231"/>
      <c r="R1336" s="228"/>
      <c r="S1336" s="228"/>
      <c r="T1336" s="227"/>
      <c r="U1336" s="7"/>
      <c r="V1336" s="10"/>
      <c r="W1336" s="10"/>
      <c r="X1336" s="229" t="str">
        <f>F1336</f>
        <v>Ostatní armatury filtry závitové pro topné a chladicí systémy PN 30 do 110°C přímé s vnitřními závity a integrovaným magnetem G 1 1/2</v>
      </c>
      <c r="Y1336" s="8"/>
      <c r="AA1336" s="11"/>
    </row>
    <row r="1337" spans="1:27" ht="7.5" customHeight="1" outlineLevel="5" x14ac:dyDescent="0.2">
      <c r="A1337" s="13"/>
      <c r="B1337" s="123"/>
      <c r="C1337" s="123"/>
      <c r="D1337" s="112"/>
      <c r="E1337" s="112"/>
      <c r="F1337" s="113"/>
      <c r="G1337" s="112"/>
      <c r="H1337" s="118"/>
      <c r="I1337" s="180"/>
      <c r="J1337" s="116"/>
      <c r="K1337" s="118"/>
      <c r="L1337" s="118"/>
      <c r="M1337" s="118"/>
      <c r="N1337" s="118"/>
      <c r="O1337" s="116"/>
      <c r="P1337" s="116"/>
      <c r="Q1337" s="116"/>
      <c r="R1337" s="112"/>
      <c r="S1337" s="112"/>
      <c r="T1337" s="123"/>
      <c r="U1337" s="10"/>
      <c r="X1337" s="112"/>
    </row>
    <row r="1338" spans="1:27" ht="24" outlineLevel="4" x14ac:dyDescent="0.2">
      <c r="A1338" s="2" t="s">
        <v>41</v>
      </c>
      <c r="B1338" s="217"/>
      <c r="C1338" s="218">
        <v>342</v>
      </c>
      <c r="D1338" s="219" t="s">
        <v>242</v>
      </c>
      <c r="E1338" s="220" t="s">
        <v>1177</v>
      </c>
      <c r="F1338" s="221" t="s">
        <v>1178</v>
      </c>
      <c r="G1338" s="219" t="s">
        <v>303</v>
      </c>
      <c r="H1338" s="222">
        <v>1</v>
      </c>
      <c r="I1338" s="223"/>
      <c r="J1338" s="224">
        <f>H1338*I1338</f>
        <v>0</v>
      </c>
      <c r="K1338" s="222">
        <v>1.73E-3</v>
      </c>
      <c r="L1338" s="222">
        <f>H1338*K1338</f>
        <v>1.73E-3</v>
      </c>
      <c r="M1338" s="222"/>
      <c r="N1338" s="222">
        <f>H1338*M1338</f>
        <v>0</v>
      </c>
      <c r="O1338" s="224">
        <v>21</v>
      </c>
      <c r="P1338" s="224">
        <f>J1338*(O1338/100)</f>
        <v>0</v>
      </c>
      <c r="Q1338" s="224">
        <f>J1338+P1338</f>
        <v>0</v>
      </c>
      <c r="R1338" s="220"/>
      <c r="S1338" s="220" t="s">
        <v>246</v>
      </c>
      <c r="T1338" s="225">
        <v>1</v>
      </c>
      <c r="U1338" s="10"/>
      <c r="V1338" s="10"/>
      <c r="W1338" s="10"/>
      <c r="X1338" s="112"/>
    </row>
    <row r="1339" spans="1:27" outlineLevel="5" x14ac:dyDescent="0.2">
      <c r="A1339" s="226" t="s">
        <v>37</v>
      </c>
      <c r="B1339" s="227"/>
      <c r="C1339" s="227"/>
      <c r="D1339" s="228"/>
      <c r="E1339" s="232" t="s">
        <v>0</v>
      </c>
      <c r="F1339" s="253" t="s">
        <v>1179</v>
      </c>
      <c r="G1339" s="253"/>
      <c r="H1339" s="254"/>
      <c r="I1339" s="255"/>
      <c r="J1339" s="256"/>
      <c r="K1339" s="230"/>
      <c r="L1339" s="230"/>
      <c r="M1339" s="230"/>
      <c r="N1339" s="230"/>
      <c r="O1339" s="231"/>
      <c r="P1339" s="231"/>
      <c r="Q1339" s="231"/>
      <c r="R1339" s="228"/>
      <c r="S1339" s="228"/>
      <c r="T1339" s="227"/>
      <c r="U1339" s="7"/>
      <c r="V1339" s="10"/>
      <c r="W1339" s="10"/>
      <c r="X1339" s="229" t="str">
        <f>F1339</f>
        <v>Ostatní armatury filtry závitové pro topné a chladicí systémy PN 30 do 110°C přímé s vnitřními závity a integrovaným magnetem G 2</v>
      </c>
      <c r="Y1339" s="8"/>
      <c r="AA1339" s="11"/>
    </row>
    <row r="1340" spans="1:27" ht="7.5" customHeight="1" outlineLevel="5" x14ac:dyDescent="0.2">
      <c r="A1340" s="13"/>
      <c r="B1340" s="123"/>
      <c r="C1340" s="123"/>
      <c r="D1340" s="112"/>
      <c r="E1340" s="112"/>
      <c r="F1340" s="113"/>
      <c r="G1340" s="112"/>
      <c r="H1340" s="118"/>
      <c r="I1340" s="180"/>
      <c r="J1340" s="116"/>
      <c r="K1340" s="118"/>
      <c r="L1340" s="118"/>
      <c r="M1340" s="118"/>
      <c r="N1340" s="118"/>
      <c r="O1340" s="116"/>
      <c r="P1340" s="116"/>
      <c r="Q1340" s="116"/>
      <c r="R1340" s="112"/>
      <c r="S1340" s="112"/>
      <c r="T1340" s="123"/>
      <c r="U1340" s="10"/>
      <c r="X1340" s="112"/>
    </row>
    <row r="1341" spans="1:27" outlineLevel="4" x14ac:dyDescent="0.2">
      <c r="A1341" s="2" t="s">
        <v>41</v>
      </c>
      <c r="B1341" s="217"/>
      <c r="C1341" s="218">
        <v>343</v>
      </c>
      <c r="D1341" s="219" t="s">
        <v>242</v>
      </c>
      <c r="E1341" s="220" t="s">
        <v>1180</v>
      </c>
      <c r="F1341" s="221" t="s">
        <v>1181</v>
      </c>
      <c r="G1341" s="219" t="s">
        <v>303</v>
      </c>
      <c r="H1341" s="222">
        <v>2</v>
      </c>
      <c r="I1341" s="223"/>
      <c r="J1341" s="224">
        <f>H1341*I1341</f>
        <v>0</v>
      </c>
      <c r="K1341" s="222">
        <v>5.0000000000000001E-4</v>
      </c>
      <c r="L1341" s="222">
        <f>H1341*K1341</f>
        <v>1E-3</v>
      </c>
      <c r="M1341" s="222"/>
      <c r="N1341" s="222">
        <f>H1341*M1341</f>
        <v>0</v>
      </c>
      <c r="O1341" s="224">
        <v>21</v>
      </c>
      <c r="P1341" s="224">
        <f>J1341*(O1341/100)</f>
        <v>0</v>
      </c>
      <c r="Q1341" s="224">
        <f>J1341+P1341</f>
        <v>0</v>
      </c>
      <c r="R1341" s="220"/>
      <c r="S1341" s="220" t="s">
        <v>246</v>
      </c>
      <c r="T1341" s="225">
        <v>1</v>
      </c>
      <c r="U1341" s="10"/>
      <c r="V1341" s="10"/>
      <c r="W1341" s="10"/>
      <c r="X1341" s="112"/>
    </row>
    <row r="1342" spans="1:27" outlineLevel="5" x14ac:dyDescent="0.2">
      <c r="A1342" s="226" t="s">
        <v>37</v>
      </c>
      <c r="B1342" s="227"/>
      <c r="C1342" s="227"/>
      <c r="D1342" s="228"/>
      <c r="E1342" s="232" t="s">
        <v>0</v>
      </c>
      <c r="F1342" s="253" t="s">
        <v>1182</v>
      </c>
      <c r="G1342" s="253"/>
      <c r="H1342" s="254"/>
      <c r="I1342" s="255"/>
      <c r="J1342" s="256"/>
      <c r="K1342" s="230"/>
      <c r="L1342" s="230"/>
      <c r="M1342" s="230"/>
      <c r="N1342" s="230"/>
      <c r="O1342" s="231"/>
      <c r="P1342" s="231"/>
      <c r="Q1342" s="231"/>
      <c r="R1342" s="228"/>
      <c r="S1342" s="228"/>
      <c r="T1342" s="227"/>
      <c r="U1342" s="7"/>
      <c r="V1342" s="10"/>
      <c r="W1342" s="10"/>
      <c r="X1342" s="229" t="str">
        <f>F1342</f>
        <v>Ostatní armatury kulové kohouty PN 42 do 185°C přímé vnitřní závit G 1</v>
      </c>
      <c r="Y1342" s="8"/>
      <c r="AA1342" s="11"/>
    </row>
    <row r="1343" spans="1:27" ht="7.5" customHeight="1" outlineLevel="5" x14ac:dyDescent="0.2">
      <c r="A1343" s="13"/>
      <c r="B1343" s="123"/>
      <c r="C1343" s="123"/>
      <c r="D1343" s="112"/>
      <c r="E1343" s="112"/>
      <c r="F1343" s="113"/>
      <c r="G1343" s="112"/>
      <c r="H1343" s="118"/>
      <c r="I1343" s="180"/>
      <c r="J1343" s="116"/>
      <c r="K1343" s="118"/>
      <c r="L1343" s="118"/>
      <c r="M1343" s="118"/>
      <c r="N1343" s="118"/>
      <c r="O1343" s="116"/>
      <c r="P1343" s="116"/>
      <c r="Q1343" s="116"/>
      <c r="R1343" s="112"/>
      <c r="S1343" s="112"/>
      <c r="T1343" s="123"/>
      <c r="U1343" s="10"/>
      <c r="X1343" s="112"/>
    </row>
    <row r="1344" spans="1:27" outlineLevel="4" x14ac:dyDescent="0.2">
      <c r="A1344" s="2" t="s">
        <v>41</v>
      </c>
      <c r="B1344" s="217"/>
      <c r="C1344" s="218">
        <v>344</v>
      </c>
      <c r="D1344" s="219" t="s">
        <v>242</v>
      </c>
      <c r="E1344" s="220" t="s">
        <v>1183</v>
      </c>
      <c r="F1344" s="221" t="s">
        <v>1184</v>
      </c>
      <c r="G1344" s="219" t="s">
        <v>303</v>
      </c>
      <c r="H1344" s="222">
        <v>4</v>
      </c>
      <c r="I1344" s="223"/>
      <c r="J1344" s="224">
        <f>H1344*I1344</f>
        <v>0</v>
      </c>
      <c r="K1344" s="222">
        <v>6.9999999999999999E-4</v>
      </c>
      <c r="L1344" s="222">
        <f>H1344*K1344</f>
        <v>2.8E-3</v>
      </c>
      <c r="M1344" s="222"/>
      <c r="N1344" s="222">
        <f>H1344*M1344</f>
        <v>0</v>
      </c>
      <c r="O1344" s="224">
        <v>21</v>
      </c>
      <c r="P1344" s="224">
        <f>J1344*(O1344/100)</f>
        <v>0</v>
      </c>
      <c r="Q1344" s="224">
        <f>J1344+P1344</f>
        <v>0</v>
      </c>
      <c r="R1344" s="220"/>
      <c r="S1344" s="220" t="s">
        <v>246</v>
      </c>
      <c r="T1344" s="225">
        <v>1</v>
      </c>
      <c r="U1344" s="10"/>
      <c r="V1344" s="10"/>
      <c r="W1344" s="10"/>
      <c r="X1344" s="112"/>
    </row>
    <row r="1345" spans="1:27" outlineLevel="5" x14ac:dyDescent="0.2">
      <c r="A1345" s="226" t="s">
        <v>37</v>
      </c>
      <c r="B1345" s="227"/>
      <c r="C1345" s="227"/>
      <c r="D1345" s="228"/>
      <c r="E1345" s="232" t="s">
        <v>0</v>
      </c>
      <c r="F1345" s="253" t="s">
        <v>1185</v>
      </c>
      <c r="G1345" s="253"/>
      <c r="H1345" s="254"/>
      <c r="I1345" s="255"/>
      <c r="J1345" s="256"/>
      <c r="K1345" s="230"/>
      <c r="L1345" s="230"/>
      <c r="M1345" s="230"/>
      <c r="N1345" s="230"/>
      <c r="O1345" s="231"/>
      <c r="P1345" s="231"/>
      <c r="Q1345" s="231"/>
      <c r="R1345" s="228"/>
      <c r="S1345" s="228"/>
      <c r="T1345" s="227"/>
      <c r="U1345" s="7"/>
      <c r="V1345" s="10"/>
      <c r="W1345" s="10"/>
      <c r="X1345" s="229" t="str">
        <f>F1345</f>
        <v>Ostatní armatury kulové kohouty PN 42 do 185°C přímé vnitřní závit G 1 1/4</v>
      </c>
      <c r="Y1345" s="8"/>
      <c r="AA1345" s="11"/>
    </row>
    <row r="1346" spans="1:27" ht="7.5" customHeight="1" outlineLevel="5" x14ac:dyDescent="0.2">
      <c r="A1346" s="13"/>
      <c r="B1346" s="123"/>
      <c r="C1346" s="123"/>
      <c r="D1346" s="112"/>
      <c r="E1346" s="112"/>
      <c r="F1346" s="113"/>
      <c r="G1346" s="112"/>
      <c r="H1346" s="118"/>
      <c r="I1346" s="180"/>
      <c r="J1346" s="116"/>
      <c r="K1346" s="118"/>
      <c r="L1346" s="118"/>
      <c r="M1346" s="118"/>
      <c r="N1346" s="118"/>
      <c r="O1346" s="116"/>
      <c r="P1346" s="116"/>
      <c r="Q1346" s="116"/>
      <c r="R1346" s="112"/>
      <c r="S1346" s="112"/>
      <c r="T1346" s="123"/>
      <c r="U1346" s="10"/>
      <c r="X1346" s="112"/>
    </row>
    <row r="1347" spans="1:27" outlineLevel="4" x14ac:dyDescent="0.2">
      <c r="A1347" s="2" t="s">
        <v>41</v>
      </c>
      <c r="B1347" s="217"/>
      <c r="C1347" s="218">
        <v>345</v>
      </c>
      <c r="D1347" s="219" t="s">
        <v>242</v>
      </c>
      <c r="E1347" s="220" t="s">
        <v>1186</v>
      </c>
      <c r="F1347" s="221" t="s">
        <v>1187</v>
      </c>
      <c r="G1347" s="219" t="s">
        <v>303</v>
      </c>
      <c r="H1347" s="222">
        <v>6</v>
      </c>
      <c r="I1347" s="223"/>
      <c r="J1347" s="224">
        <f>H1347*I1347</f>
        <v>0</v>
      </c>
      <c r="K1347" s="222">
        <v>1.07E-3</v>
      </c>
      <c r="L1347" s="222">
        <f>H1347*K1347</f>
        <v>6.4200000000000004E-3</v>
      </c>
      <c r="M1347" s="222"/>
      <c r="N1347" s="222">
        <f>H1347*M1347</f>
        <v>0</v>
      </c>
      <c r="O1347" s="224">
        <v>21</v>
      </c>
      <c r="P1347" s="224">
        <f>J1347*(O1347/100)</f>
        <v>0</v>
      </c>
      <c r="Q1347" s="224">
        <f>J1347+P1347</f>
        <v>0</v>
      </c>
      <c r="R1347" s="220"/>
      <c r="S1347" s="220" t="s">
        <v>246</v>
      </c>
      <c r="T1347" s="225">
        <v>1</v>
      </c>
      <c r="U1347" s="10"/>
      <c r="V1347" s="10"/>
      <c r="W1347" s="10"/>
      <c r="X1347" s="112"/>
    </row>
    <row r="1348" spans="1:27" outlineLevel="5" x14ac:dyDescent="0.2">
      <c r="A1348" s="226" t="s">
        <v>37</v>
      </c>
      <c r="B1348" s="227"/>
      <c r="C1348" s="227"/>
      <c r="D1348" s="228"/>
      <c r="E1348" s="232" t="s">
        <v>0</v>
      </c>
      <c r="F1348" s="253" t="s">
        <v>1188</v>
      </c>
      <c r="G1348" s="253"/>
      <c r="H1348" s="254"/>
      <c r="I1348" s="255"/>
      <c r="J1348" s="256"/>
      <c r="K1348" s="230"/>
      <c r="L1348" s="230"/>
      <c r="M1348" s="230"/>
      <c r="N1348" s="230"/>
      <c r="O1348" s="231"/>
      <c r="P1348" s="231"/>
      <c r="Q1348" s="231"/>
      <c r="R1348" s="228"/>
      <c r="S1348" s="228"/>
      <c r="T1348" s="227"/>
      <c r="U1348" s="7"/>
      <c r="V1348" s="10"/>
      <c r="W1348" s="10"/>
      <c r="X1348" s="229" t="str">
        <f>F1348</f>
        <v>Ostatní armatury kulové kohouty PN 42 do 185°C přímé vnitřní závit G 1 1/2</v>
      </c>
      <c r="Y1348" s="8"/>
      <c r="AA1348" s="11"/>
    </row>
    <row r="1349" spans="1:27" ht="7.5" customHeight="1" outlineLevel="5" x14ac:dyDescent="0.2">
      <c r="A1349" s="13"/>
      <c r="B1349" s="123"/>
      <c r="C1349" s="123"/>
      <c r="D1349" s="112"/>
      <c r="E1349" s="112"/>
      <c r="F1349" s="113"/>
      <c r="G1349" s="112"/>
      <c r="H1349" s="118"/>
      <c r="I1349" s="180"/>
      <c r="J1349" s="116"/>
      <c r="K1349" s="118"/>
      <c r="L1349" s="118"/>
      <c r="M1349" s="118"/>
      <c r="N1349" s="118"/>
      <c r="O1349" s="116"/>
      <c r="P1349" s="116"/>
      <c r="Q1349" s="116"/>
      <c r="R1349" s="112"/>
      <c r="S1349" s="112"/>
      <c r="T1349" s="123"/>
      <c r="U1349" s="10"/>
      <c r="X1349" s="112"/>
    </row>
    <row r="1350" spans="1:27" outlineLevel="4" x14ac:dyDescent="0.2">
      <c r="A1350" s="2" t="s">
        <v>41</v>
      </c>
      <c r="B1350" s="217"/>
      <c r="C1350" s="218">
        <v>346</v>
      </c>
      <c r="D1350" s="219" t="s">
        <v>242</v>
      </c>
      <c r="E1350" s="220" t="s">
        <v>1189</v>
      </c>
      <c r="F1350" s="221" t="s">
        <v>1190</v>
      </c>
      <c r="G1350" s="219" t="s">
        <v>303</v>
      </c>
      <c r="H1350" s="222">
        <v>4</v>
      </c>
      <c r="I1350" s="223"/>
      <c r="J1350" s="224">
        <f>H1350*I1350</f>
        <v>0</v>
      </c>
      <c r="K1350" s="222">
        <v>1.6800000000000001E-3</v>
      </c>
      <c r="L1350" s="222">
        <f>H1350*K1350</f>
        <v>6.7200000000000003E-3</v>
      </c>
      <c r="M1350" s="222"/>
      <c r="N1350" s="222">
        <f>H1350*M1350</f>
        <v>0</v>
      </c>
      <c r="O1350" s="224">
        <v>21</v>
      </c>
      <c r="P1350" s="224">
        <f>J1350*(O1350/100)</f>
        <v>0</v>
      </c>
      <c r="Q1350" s="224">
        <f>J1350+P1350</f>
        <v>0</v>
      </c>
      <c r="R1350" s="220"/>
      <c r="S1350" s="220" t="s">
        <v>246</v>
      </c>
      <c r="T1350" s="225">
        <v>1</v>
      </c>
      <c r="U1350" s="10"/>
      <c r="V1350" s="10"/>
      <c r="W1350" s="10"/>
      <c r="X1350" s="112"/>
    </row>
    <row r="1351" spans="1:27" outlineLevel="5" x14ac:dyDescent="0.2">
      <c r="A1351" s="226" t="s">
        <v>37</v>
      </c>
      <c r="B1351" s="227"/>
      <c r="C1351" s="227"/>
      <c r="D1351" s="228"/>
      <c r="E1351" s="232" t="s">
        <v>0</v>
      </c>
      <c r="F1351" s="253" t="s">
        <v>1191</v>
      </c>
      <c r="G1351" s="253"/>
      <c r="H1351" s="254"/>
      <c r="I1351" s="255"/>
      <c r="J1351" s="256"/>
      <c r="K1351" s="230"/>
      <c r="L1351" s="230"/>
      <c r="M1351" s="230"/>
      <c r="N1351" s="230"/>
      <c r="O1351" s="231"/>
      <c r="P1351" s="231"/>
      <c r="Q1351" s="231"/>
      <c r="R1351" s="228"/>
      <c r="S1351" s="228"/>
      <c r="T1351" s="227"/>
      <c r="U1351" s="7"/>
      <c r="V1351" s="10"/>
      <c r="W1351" s="10"/>
      <c r="X1351" s="229" t="str">
        <f>F1351</f>
        <v>Ostatní armatury kulové kohouty PN 42 do 185°C přímé vnitřní závit G 2</v>
      </c>
      <c r="Y1351" s="8"/>
      <c r="AA1351" s="11"/>
    </row>
    <row r="1352" spans="1:27" ht="7.5" customHeight="1" outlineLevel="5" x14ac:dyDescent="0.2">
      <c r="A1352" s="13"/>
      <c r="B1352" s="123"/>
      <c r="C1352" s="123"/>
      <c r="D1352" s="112"/>
      <c r="E1352" s="112"/>
      <c r="F1352" s="113"/>
      <c r="G1352" s="112"/>
      <c r="H1352" s="118"/>
      <c r="I1352" s="180"/>
      <c r="J1352" s="116"/>
      <c r="K1352" s="118"/>
      <c r="L1352" s="118"/>
      <c r="M1352" s="118"/>
      <c r="N1352" s="118"/>
      <c r="O1352" s="116"/>
      <c r="P1352" s="116"/>
      <c r="Q1352" s="116"/>
      <c r="R1352" s="112"/>
      <c r="S1352" s="112"/>
      <c r="T1352" s="123"/>
      <c r="U1352" s="10"/>
      <c r="X1352" s="112"/>
    </row>
    <row r="1353" spans="1:27" outlineLevel="4" x14ac:dyDescent="0.2">
      <c r="A1353" s="2" t="s">
        <v>41</v>
      </c>
      <c r="B1353" s="217"/>
      <c r="C1353" s="218">
        <v>347</v>
      </c>
      <c r="D1353" s="219" t="s">
        <v>242</v>
      </c>
      <c r="E1353" s="220" t="s">
        <v>1192</v>
      </c>
      <c r="F1353" s="221" t="s">
        <v>1193</v>
      </c>
      <c r="G1353" s="219" t="s">
        <v>303</v>
      </c>
      <c r="H1353" s="222">
        <v>1</v>
      </c>
      <c r="I1353" s="223"/>
      <c r="J1353" s="224">
        <f>H1353*I1353</f>
        <v>0</v>
      </c>
      <c r="K1353" s="222">
        <v>1.72E-3</v>
      </c>
      <c r="L1353" s="222">
        <f>H1353*K1353</f>
        <v>1.72E-3</v>
      </c>
      <c r="M1353" s="222"/>
      <c r="N1353" s="222">
        <f>H1353*M1353</f>
        <v>0</v>
      </c>
      <c r="O1353" s="224">
        <v>21</v>
      </c>
      <c r="P1353" s="224">
        <f>J1353*(O1353/100)</f>
        <v>0</v>
      </c>
      <c r="Q1353" s="224">
        <f>J1353+P1353</f>
        <v>0</v>
      </c>
      <c r="R1353" s="220"/>
      <c r="S1353" s="220" t="s">
        <v>246</v>
      </c>
      <c r="T1353" s="225">
        <v>1</v>
      </c>
      <c r="U1353" s="10"/>
      <c r="V1353" s="10"/>
      <c r="W1353" s="10"/>
      <c r="X1353" s="112"/>
    </row>
    <row r="1354" spans="1:27" outlineLevel="5" x14ac:dyDescent="0.2">
      <c r="A1354" s="226" t="s">
        <v>37</v>
      </c>
      <c r="B1354" s="227"/>
      <c r="C1354" s="227"/>
      <c r="D1354" s="228"/>
      <c r="E1354" s="232" t="s">
        <v>0</v>
      </c>
      <c r="F1354" s="253" t="s">
        <v>1194</v>
      </c>
      <c r="G1354" s="253"/>
      <c r="H1354" s="254"/>
      <c r="I1354" s="255"/>
      <c r="J1354" s="256"/>
      <c r="K1354" s="230"/>
      <c r="L1354" s="230"/>
      <c r="M1354" s="230"/>
      <c r="N1354" s="230"/>
      <c r="O1354" s="231"/>
      <c r="P1354" s="231"/>
      <c r="Q1354" s="231"/>
      <c r="R1354" s="228"/>
      <c r="S1354" s="228"/>
      <c r="T1354" s="227"/>
      <c r="U1354" s="7"/>
      <c r="V1354" s="10"/>
      <c r="W1354" s="10"/>
      <c r="X1354" s="229" t="str">
        <f>F1354</f>
        <v>Směšovací armatury otopných a chladících systémů ventily závitové PN 10 T= 120°C třícestné se servomotorem G 5/4</v>
      </c>
      <c r="Y1354" s="8"/>
      <c r="AA1354" s="11"/>
    </row>
    <row r="1355" spans="1:27" ht="7.5" customHeight="1" outlineLevel="5" x14ac:dyDescent="0.2">
      <c r="A1355" s="13"/>
      <c r="B1355" s="123"/>
      <c r="C1355" s="123"/>
      <c r="D1355" s="112"/>
      <c r="E1355" s="112"/>
      <c r="F1355" s="113"/>
      <c r="G1355" s="112"/>
      <c r="H1355" s="118"/>
      <c r="I1355" s="180"/>
      <c r="J1355" s="116"/>
      <c r="K1355" s="118"/>
      <c r="L1355" s="118"/>
      <c r="M1355" s="118"/>
      <c r="N1355" s="118"/>
      <c r="O1355" s="116"/>
      <c r="P1355" s="116"/>
      <c r="Q1355" s="116"/>
      <c r="R1355" s="112"/>
      <c r="S1355" s="112"/>
      <c r="T1355" s="123"/>
      <c r="U1355" s="10"/>
      <c r="X1355" s="112"/>
    </row>
    <row r="1356" spans="1:27" outlineLevel="4" x14ac:dyDescent="0.2">
      <c r="A1356" s="2" t="s">
        <v>41</v>
      </c>
      <c r="B1356" s="217"/>
      <c r="C1356" s="218">
        <v>348</v>
      </c>
      <c r="D1356" s="219" t="s">
        <v>242</v>
      </c>
      <c r="E1356" s="220" t="s">
        <v>1195</v>
      </c>
      <c r="F1356" s="221" t="s">
        <v>1196</v>
      </c>
      <c r="G1356" s="219" t="s">
        <v>303</v>
      </c>
      <c r="H1356" s="222">
        <v>8</v>
      </c>
      <c r="I1356" s="223"/>
      <c r="J1356" s="224">
        <f>H1356*I1356</f>
        <v>0</v>
      </c>
      <c r="K1356" s="222">
        <v>5.5000000000000003E-4</v>
      </c>
      <c r="L1356" s="222">
        <f>H1356*K1356</f>
        <v>4.4000000000000003E-3</v>
      </c>
      <c r="M1356" s="222"/>
      <c r="N1356" s="222">
        <f>H1356*M1356</f>
        <v>0</v>
      </c>
      <c r="O1356" s="224">
        <v>21</v>
      </c>
      <c r="P1356" s="224">
        <f>J1356*(O1356/100)</f>
        <v>0</v>
      </c>
      <c r="Q1356" s="224">
        <f>J1356+P1356</f>
        <v>0</v>
      </c>
      <c r="R1356" s="220"/>
      <c r="S1356" s="220" t="s">
        <v>246</v>
      </c>
      <c r="T1356" s="225">
        <v>1</v>
      </c>
      <c r="U1356" s="10"/>
      <c r="V1356" s="10"/>
      <c r="W1356" s="10"/>
      <c r="X1356" s="112"/>
    </row>
    <row r="1357" spans="1:27" outlineLevel="5" x14ac:dyDescent="0.2">
      <c r="A1357" s="226" t="s">
        <v>37</v>
      </c>
      <c r="B1357" s="227"/>
      <c r="C1357" s="227"/>
      <c r="D1357" s="228"/>
      <c r="E1357" s="232" t="s">
        <v>0</v>
      </c>
      <c r="F1357" s="253" t="s">
        <v>1197</v>
      </c>
      <c r="G1357" s="253"/>
      <c r="H1357" s="254"/>
      <c r="I1357" s="255"/>
      <c r="J1357" s="256"/>
      <c r="K1357" s="230"/>
      <c r="L1357" s="230"/>
      <c r="M1357" s="230"/>
      <c r="N1357" s="230"/>
      <c r="O1357" s="231"/>
      <c r="P1357" s="231"/>
      <c r="Q1357" s="231"/>
      <c r="R1357" s="228"/>
      <c r="S1357" s="228"/>
      <c r="T1357" s="227"/>
      <c r="U1357" s="7"/>
      <c r="V1357" s="10"/>
      <c r="W1357" s="10"/>
      <c r="X1357" s="229" t="str">
        <f>F1357</f>
        <v>Teploměry technické s pevným stonkem a jímkou zadní připojení (axiální) průměr 63 mm délka stonku 150 mm</v>
      </c>
      <c r="Y1357" s="8"/>
      <c r="AA1357" s="11"/>
    </row>
    <row r="1358" spans="1:27" ht="7.5" customHeight="1" outlineLevel="5" x14ac:dyDescent="0.2">
      <c r="A1358" s="13"/>
      <c r="B1358" s="123"/>
      <c r="C1358" s="123"/>
      <c r="D1358" s="112"/>
      <c r="E1358" s="112"/>
      <c r="F1358" s="113"/>
      <c r="G1358" s="112"/>
      <c r="H1358" s="118"/>
      <c r="I1358" s="180"/>
      <c r="J1358" s="116"/>
      <c r="K1358" s="118"/>
      <c r="L1358" s="118"/>
      <c r="M1358" s="118"/>
      <c r="N1358" s="118"/>
      <c r="O1358" s="116"/>
      <c r="P1358" s="116"/>
      <c r="Q1358" s="116"/>
      <c r="R1358" s="112"/>
      <c r="S1358" s="112"/>
      <c r="T1358" s="123"/>
      <c r="U1358" s="10"/>
      <c r="X1358" s="112"/>
    </row>
    <row r="1359" spans="1:27" outlineLevel="4" x14ac:dyDescent="0.2">
      <c r="A1359" s="2" t="s">
        <v>41</v>
      </c>
      <c r="B1359" s="217"/>
      <c r="C1359" s="218">
        <v>349</v>
      </c>
      <c r="D1359" s="219" t="s">
        <v>242</v>
      </c>
      <c r="E1359" s="220" t="s">
        <v>1198</v>
      </c>
      <c r="F1359" s="221" t="s">
        <v>1199</v>
      </c>
      <c r="G1359" s="219" t="s">
        <v>303</v>
      </c>
      <c r="H1359" s="222">
        <v>1</v>
      </c>
      <c r="I1359" s="223"/>
      <c r="J1359" s="224">
        <f>H1359*I1359</f>
        <v>0</v>
      </c>
      <c r="K1359" s="222">
        <v>1.47E-3</v>
      </c>
      <c r="L1359" s="222">
        <f>H1359*K1359</f>
        <v>1.47E-3</v>
      </c>
      <c r="M1359" s="222"/>
      <c r="N1359" s="222">
        <f>H1359*M1359</f>
        <v>0</v>
      </c>
      <c r="O1359" s="224">
        <v>21</v>
      </c>
      <c r="P1359" s="224">
        <f>J1359*(O1359/100)</f>
        <v>0</v>
      </c>
      <c r="Q1359" s="224">
        <f>J1359+P1359</f>
        <v>0</v>
      </c>
      <c r="R1359" s="220"/>
      <c r="S1359" s="220" t="s">
        <v>246</v>
      </c>
      <c r="T1359" s="225">
        <v>1</v>
      </c>
      <c r="U1359" s="10"/>
      <c r="V1359" s="10"/>
      <c r="W1359" s="10"/>
      <c r="X1359" s="112"/>
    </row>
    <row r="1360" spans="1:27" outlineLevel="5" x14ac:dyDescent="0.2">
      <c r="A1360" s="226" t="s">
        <v>37</v>
      </c>
      <c r="B1360" s="227"/>
      <c r="C1360" s="227"/>
      <c r="D1360" s="228"/>
      <c r="E1360" s="232" t="s">
        <v>0</v>
      </c>
      <c r="F1360" s="253" t="s">
        <v>1200</v>
      </c>
      <c r="G1360" s="253"/>
      <c r="H1360" s="254"/>
      <c r="I1360" s="255"/>
      <c r="J1360" s="256"/>
      <c r="K1360" s="230"/>
      <c r="L1360" s="230"/>
      <c r="M1360" s="230"/>
      <c r="N1360" s="230"/>
      <c r="O1360" s="231"/>
      <c r="P1360" s="231"/>
      <c r="Q1360" s="231"/>
      <c r="R1360" s="228"/>
      <c r="S1360" s="228"/>
      <c r="T1360" s="227"/>
      <c r="U1360" s="7"/>
      <c r="V1360" s="10"/>
      <c r="W1360" s="10"/>
      <c r="X1360" s="229" t="str">
        <f>F1360</f>
        <v>Tlakoměry s pevným stonkem a zpětnou klapkou spodní připojení (radiální) tlaku 0-16 bar průměru 63 mm</v>
      </c>
      <c r="Y1360" s="8"/>
      <c r="AA1360" s="11"/>
    </row>
    <row r="1361" spans="1:27" ht="7.5" customHeight="1" outlineLevel="5" x14ac:dyDescent="0.2">
      <c r="A1361" s="13"/>
      <c r="B1361" s="123"/>
      <c r="C1361" s="123"/>
      <c r="D1361" s="112"/>
      <c r="E1361" s="112"/>
      <c r="F1361" s="113"/>
      <c r="G1361" s="112"/>
      <c r="H1361" s="118"/>
      <c r="I1361" s="180"/>
      <c r="J1361" s="116"/>
      <c r="K1361" s="118"/>
      <c r="L1361" s="118"/>
      <c r="M1361" s="118"/>
      <c r="N1361" s="118"/>
      <c r="O1361" s="116"/>
      <c r="P1361" s="116"/>
      <c r="Q1361" s="116"/>
      <c r="R1361" s="112"/>
      <c r="S1361" s="112"/>
      <c r="T1361" s="123"/>
      <c r="U1361" s="10"/>
      <c r="X1361" s="112"/>
    </row>
    <row r="1362" spans="1:27" outlineLevel="4" x14ac:dyDescent="0.2">
      <c r="A1362" s="2" t="s">
        <v>41</v>
      </c>
      <c r="B1362" s="217"/>
      <c r="C1362" s="218">
        <v>350</v>
      </c>
      <c r="D1362" s="219" t="s">
        <v>242</v>
      </c>
      <c r="E1362" s="220" t="s">
        <v>1201</v>
      </c>
      <c r="F1362" s="221" t="s">
        <v>1202</v>
      </c>
      <c r="G1362" s="219" t="s">
        <v>316</v>
      </c>
      <c r="H1362" s="222">
        <v>8.3139999999999992E-2</v>
      </c>
      <c r="I1362" s="223"/>
      <c r="J1362" s="224">
        <f>H1362*I1362</f>
        <v>0</v>
      </c>
      <c r="K1362" s="222"/>
      <c r="L1362" s="222">
        <f>H1362*K1362</f>
        <v>0</v>
      </c>
      <c r="M1362" s="222"/>
      <c r="N1362" s="222">
        <f>H1362*M1362</f>
        <v>0</v>
      </c>
      <c r="O1362" s="224">
        <v>21</v>
      </c>
      <c r="P1362" s="224">
        <f>J1362*(O1362/100)</f>
        <v>0</v>
      </c>
      <c r="Q1362" s="224">
        <f>J1362+P1362</f>
        <v>0</v>
      </c>
      <c r="R1362" s="220"/>
      <c r="S1362" s="220" t="s">
        <v>246</v>
      </c>
      <c r="T1362" s="225">
        <v>1</v>
      </c>
      <c r="U1362" s="10"/>
      <c r="V1362" s="10"/>
      <c r="W1362" s="10"/>
      <c r="X1362" s="112"/>
    </row>
    <row r="1363" spans="1:27" outlineLevel="5" x14ac:dyDescent="0.2">
      <c r="A1363" s="226" t="s">
        <v>37</v>
      </c>
      <c r="B1363" s="227"/>
      <c r="C1363" s="227"/>
      <c r="D1363" s="228"/>
      <c r="E1363" s="232" t="s">
        <v>0</v>
      </c>
      <c r="F1363" s="253" t="s">
        <v>1203</v>
      </c>
      <c r="G1363" s="253"/>
      <c r="H1363" s="254"/>
      <c r="I1363" s="255"/>
      <c r="J1363" s="256"/>
      <c r="K1363" s="230"/>
      <c r="L1363" s="230"/>
      <c r="M1363" s="230"/>
      <c r="N1363" s="230"/>
      <c r="O1363" s="231"/>
      <c r="P1363" s="231"/>
      <c r="Q1363" s="231"/>
      <c r="R1363" s="228"/>
      <c r="S1363" s="228"/>
      <c r="T1363" s="227"/>
      <c r="U1363" s="7"/>
      <c r="V1363" s="10"/>
      <c r="W1363" s="10"/>
      <c r="X1363" s="229" t="str">
        <f>F1363</f>
        <v>Přesun hmot pro armatury stanovený z hmotnosti přesunovaného materiálu vodorovná dopravní vzdálenost do 50 m základní v objektech výšky do 6 m</v>
      </c>
      <c r="Y1363" s="8"/>
      <c r="AA1363" s="11"/>
    </row>
    <row r="1364" spans="1:27" ht="7.5" customHeight="1" outlineLevel="5" x14ac:dyDescent="0.2">
      <c r="A1364" s="13"/>
      <c r="B1364" s="123"/>
      <c r="C1364" s="123"/>
      <c r="D1364" s="112"/>
      <c r="E1364" s="112"/>
      <c r="F1364" s="113"/>
      <c r="G1364" s="112"/>
      <c r="H1364" s="118"/>
      <c r="I1364" s="180"/>
      <c r="J1364" s="116"/>
      <c r="K1364" s="118"/>
      <c r="L1364" s="118"/>
      <c r="M1364" s="118"/>
      <c r="N1364" s="118"/>
      <c r="O1364" s="116"/>
      <c r="P1364" s="116"/>
      <c r="Q1364" s="116"/>
      <c r="R1364" s="112"/>
      <c r="S1364" s="112"/>
      <c r="T1364" s="123"/>
      <c r="U1364" s="10"/>
      <c r="X1364" s="112"/>
    </row>
    <row r="1365" spans="1:27" outlineLevel="4" x14ac:dyDescent="0.2">
      <c r="B1365" s="7"/>
      <c r="C1365" s="7"/>
      <c r="D1365" s="7"/>
      <c r="E1365" s="7"/>
      <c r="F1365" s="7"/>
      <c r="G1365" s="7"/>
      <c r="H1365" s="7"/>
      <c r="I1365" s="10"/>
      <c r="J1365" s="10"/>
      <c r="K1365" s="7"/>
      <c r="L1365" s="7"/>
      <c r="M1365" s="7"/>
      <c r="N1365" s="7"/>
      <c r="O1365" s="7"/>
      <c r="P1365" s="10"/>
      <c r="Q1365" s="10"/>
      <c r="R1365" s="10"/>
      <c r="S1365" s="7"/>
      <c r="T1365" s="7"/>
      <c r="X1365" s="7"/>
    </row>
    <row r="1366" spans="1:27" ht="13.5" outlineLevel="3" x14ac:dyDescent="0.25">
      <c r="A1366" s="168" t="s">
        <v>236</v>
      </c>
      <c r="B1366" s="172">
        <v>4</v>
      </c>
      <c r="C1366" s="211"/>
      <c r="D1366" s="212" t="s">
        <v>241</v>
      </c>
      <c r="E1366" s="212"/>
      <c r="F1366" s="213" t="s">
        <v>204</v>
      </c>
      <c r="G1366" s="212"/>
      <c r="H1366" s="214"/>
      <c r="I1366" s="215"/>
      <c r="J1366" s="170">
        <f>SUBTOTAL(9,J1367:J1385)</f>
        <v>0</v>
      </c>
      <c r="K1366" s="214"/>
      <c r="L1366" s="171">
        <f>SUBTOTAL(9,L1367:L1385)</f>
        <v>0</v>
      </c>
      <c r="M1366" s="214"/>
      <c r="N1366" s="171">
        <f>SUBTOTAL(9,N1367:N1385)</f>
        <v>0</v>
      </c>
      <c r="O1366" s="216"/>
      <c r="P1366" s="170">
        <f>SUBTOTAL(9,P1367:P1385)</f>
        <v>0</v>
      </c>
      <c r="Q1366" s="170">
        <f>SUBTOTAL(9,Q1367:Q1385)</f>
        <v>0</v>
      </c>
      <c r="R1366" s="212"/>
      <c r="S1366" s="212"/>
      <c r="T1366" s="172">
        <f>SUBTOTAL(9,T1367:T1385)</f>
        <v>6</v>
      </c>
      <c r="U1366" s="7"/>
      <c r="V1366" s="10"/>
      <c r="W1366" s="10"/>
      <c r="X1366" s="112"/>
    </row>
    <row r="1367" spans="1:27" outlineLevel="4" x14ac:dyDescent="0.2">
      <c r="A1367" s="2" t="s">
        <v>41</v>
      </c>
      <c r="B1367" s="217"/>
      <c r="C1367" s="218">
        <v>351</v>
      </c>
      <c r="D1367" s="219" t="s">
        <v>242</v>
      </c>
      <c r="E1367" s="220" t="s">
        <v>1204</v>
      </c>
      <c r="F1367" s="221" t="s">
        <v>1205</v>
      </c>
      <c r="G1367" s="219" t="s">
        <v>668</v>
      </c>
      <c r="H1367" s="222">
        <v>96</v>
      </c>
      <c r="I1367" s="223"/>
      <c r="J1367" s="224">
        <f>H1367*I1367</f>
        <v>0</v>
      </c>
      <c r="K1367" s="222"/>
      <c r="L1367" s="222">
        <f>H1367*K1367</f>
        <v>0</v>
      </c>
      <c r="M1367" s="222"/>
      <c r="N1367" s="222">
        <f>H1367*M1367</f>
        <v>0</v>
      </c>
      <c r="O1367" s="224">
        <v>21</v>
      </c>
      <c r="P1367" s="224">
        <f>J1367*(O1367/100)</f>
        <v>0</v>
      </c>
      <c r="Q1367" s="224">
        <f>J1367+P1367</f>
        <v>0</v>
      </c>
      <c r="R1367" s="220"/>
      <c r="S1367" s="220" t="s">
        <v>246</v>
      </c>
      <c r="T1367" s="225">
        <v>1</v>
      </c>
      <c r="U1367" s="10"/>
      <c r="V1367" s="10"/>
      <c r="W1367" s="10"/>
      <c r="X1367" s="112"/>
    </row>
    <row r="1368" spans="1:27" outlineLevel="5" x14ac:dyDescent="0.2">
      <c r="A1368" s="226" t="s">
        <v>37</v>
      </c>
      <c r="B1368" s="227"/>
      <c r="C1368" s="227"/>
      <c r="D1368" s="228"/>
      <c r="E1368" s="232" t="s">
        <v>0</v>
      </c>
      <c r="F1368" s="253" t="s">
        <v>1206</v>
      </c>
      <c r="G1368" s="253"/>
      <c r="H1368" s="254"/>
      <c r="I1368" s="255"/>
      <c r="J1368" s="256"/>
      <c r="K1368" s="230"/>
      <c r="L1368" s="230"/>
      <c r="M1368" s="230"/>
      <c r="N1368" s="230"/>
      <c r="O1368" s="231"/>
      <c r="P1368" s="231"/>
      <c r="Q1368" s="231"/>
      <c r="R1368" s="228"/>
      <c r="S1368" s="228"/>
      <c r="T1368" s="227"/>
      <c r="U1368" s="7"/>
      <c r="V1368" s="10"/>
      <c r="W1368" s="10"/>
      <c r="X1368" s="229" t="str">
        <f>F1368</f>
        <v>Hodinové zúčtovací sazby profesí PSV provádění stavebních instalací topenář</v>
      </c>
      <c r="Y1368" s="8"/>
      <c r="AA1368" s="11"/>
    </row>
    <row r="1369" spans="1:27" ht="7.5" customHeight="1" outlineLevel="5" x14ac:dyDescent="0.2">
      <c r="A1369" s="13"/>
      <c r="B1369" s="123"/>
      <c r="C1369" s="123"/>
      <c r="D1369" s="112"/>
      <c r="E1369" s="112"/>
      <c r="F1369" s="113"/>
      <c r="G1369" s="112"/>
      <c r="H1369" s="118"/>
      <c r="I1369" s="180"/>
      <c r="J1369" s="116"/>
      <c r="K1369" s="118"/>
      <c r="L1369" s="118"/>
      <c r="M1369" s="118"/>
      <c r="N1369" s="118"/>
      <c r="O1369" s="116"/>
      <c r="P1369" s="116"/>
      <c r="Q1369" s="116"/>
      <c r="R1369" s="112"/>
      <c r="S1369" s="112"/>
      <c r="T1369" s="123"/>
      <c r="U1369" s="10"/>
      <c r="X1369" s="112"/>
    </row>
    <row r="1370" spans="1:27" outlineLevel="4" x14ac:dyDescent="0.2">
      <c r="A1370" s="2" t="s">
        <v>41</v>
      </c>
      <c r="B1370" s="217"/>
      <c r="C1370" s="218">
        <v>352</v>
      </c>
      <c r="D1370" s="219" t="s">
        <v>242</v>
      </c>
      <c r="E1370" s="220" t="s">
        <v>1207</v>
      </c>
      <c r="F1370" s="221" t="s">
        <v>1208</v>
      </c>
      <c r="G1370" s="219" t="s">
        <v>668</v>
      </c>
      <c r="H1370" s="222">
        <v>12</v>
      </c>
      <c r="I1370" s="223"/>
      <c r="J1370" s="224">
        <f>H1370*I1370</f>
        <v>0</v>
      </c>
      <c r="K1370" s="222"/>
      <c r="L1370" s="222">
        <f>H1370*K1370</f>
        <v>0</v>
      </c>
      <c r="M1370" s="222"/>
      <c r="N1370" s="222">
        <f>H1370*M1370</f>
        <v>0</v>
      </c>
      <c r="O1370" s="224">
        <v>21</v>
      </c>
      <c r="P1370" s="224">
        <f>J1370*(O1370/100)</f>
        <v>0</v>
      </c>
      <c r="Q1370" s="224">
        <f>J1370+P1370</f>
        <v>0</v>
      </c>
      <c r="R1370" s="220"/>
      <c r="S1370" s="220" t="s">
        <v>246</v>
      </c>
      <c r="T1370" s="225">
        <v>1</v>
      </c>
      <c r="U1370" s="10"/>
      <c r="V1370" s="10"/>
      <c r="W1370" s="10"/>
      <c r="X1370" s="112"/>
    </row>
    <row r="1371" spans="1:27" outlineLevel="5" x14ac:dyDescent="0.2">
      <c r="A1371" s="226" t="s">
        <v>37</v>
      </c>
      <c r="B1371" s="227"/>
      <c r="C1371" s="227"/>
      <c r="D1371" s="228"/>
      <c r="E1371" s="232" t="s">
        <v>0</v>
      </c>
      <c r="F1371" s="253" t="s">
        <v>1209</v>
      </c>
      <c r="G1371" s="253"/>
      <c r="H1371" s="254"/>
      <c r="I1371" s="255"/>
      <c r="J1371" s="256"/>
      <c r="K1371" s="230"/>
      <c r="L1371" s="230"/>
      <c r="M1371" s="230"/>
      <c r="N1371" s="230"/>
      <c r="O1371" s="231"/>
      <c r="P1371" s="231"/>
      <c r="Q1371" s="231"/>
      <c r="R1371" s="228"/>
      <c r="S1371" s="228"/>
      <c r="T1371" s="227"/>
      <c r="U1371" s="7"/>
      <c r="V1371" s="10"/>
      <c r="W1371" s="10"/>
      <c r="X1371" s="229" t="str">
        <f>F1371</f>
        <v>Hodinové zúčtovací sazby profesí PSV zednické výpomoci a pomocné práce PSV dělník zednických výpomocí</v>
      </c>
      <c r="Y1371" s="8"/>
      <c r="AA1371" s="11"/>
    </row>
    <row r="1372" spans="1:27" ht="7.5" customHeight="1" outlineLevel="5" x14ac:dyDescent="0.2">
      <c r="A1372" s="13"/>
      <c r="B1372" s="123"/>
      <c r="C1372" s="123"/>
      <c r="D1372" s="112"/>
      <c r="E1372" s="112"/>
      <c r="F1372" s="113"/>
      <c r="G1372" s="112"/>
      <c r="H1372" s="118"/>
      <c r="I1372" s="180"/>
      <c r="J1372" s="116"/>
      <c r="K1372" s="118"/>
      <c r="L1372" s="118"/>
      <c r="M1372" s="118"/>
      <c r="N1372" s="118"/>
      <c r="O1372" s="116"/>
      <c r="P1372" s="116"/>
      <c r="Q1372" s="116"/>
      <c r="R1372" s="112"/>
      <c r="S1372" s="112"/>
      <c r="T1372" s="123"/>
      <c r="U1372" s="10"/>
      <c r="X1372" s="112"/>
    </row>
    <row r="1373" spans="1:27" ht="24" outlineLevel="4" x14ac:dyDescent="0.2">
      <c r="A1373" s="2" t="s">
        <v>41</v>
      </c>
      <c r="B1373" s="217"/>
      <c r="C1373" s="218">
        <v>353</v>
      </c>
      <c r="D1373" s="219" t="s">
        <v>585</v>
      </c>
      <c r="E1373" s="220" t="s">
        <v>1210</v>
      </c>
      <c r="F1373" s="221" t="s">
        <v>1211</v>
      </c>
      <c r="G1373" s="219" t="s">
        <v>668</v>
      </c>
      <c r="H1373" s="222">
        <v>24</v>
      </c>
      <c r="I1373" s="223"/>
      <c r="J1373" s="224">
        <f>H1373*I1373</f>
        <v>0</v>
      </c>
      <c r="K1373" s="222"/>
      <c r="L1373" s="222">
        <f>H1373*K1373</f>
        <v>0</v>
      </c>
      <c r="M1373" s="222"/>
      <c r="N1373" s="222">
        <f>H1373*M1373</f>
        <v>0</v>
      </c>
      <c r="O1373" s="224">
        <v>21</v>
      </c>
      <c r="P1373" s="224">
        <f>J1373*(O1373/100)</f>
        <v>0</v>
      </c>
      <c r="Q1373" s="224">
        <f>J1373+P1373</f>
        <v>0</v>
      </c>
      <c r="R1373" s="220"/>
      <c r="S1373" s="220" t="s">
        <v>356</v>
      </c>
      <c r="T1373" s="225">
        <v>1</v>
      </c>
      <c r="U1373" s="10"/>
      <c r="V1373" s="10"/>
      <c r="W1373" s="10"/>
      <c r="X1373" s="112"/>
    </row>
    <row r="1374" spans="1:27" outlineLevel="5" x14ac:dyDescent="0.2">
      <c r="A1374" s="226" t="s">
        <v>37</v>
      </c>
      <c r="B1374" s="227"/>
      <c r="C1374" s="227"/>
      <c r="D1374" s="228"/>
      <c r="E1374" s="232" t="s">
        <v>0</v>
      </c>
      <c r="F1374" s="253" t="s">
        <v>67</v>
      </c>
      <c r="G1374" s="253"/>
      <c r="H1374" s="254"/>
      <c r="I1374" s="255"/>
      <c r="J1374" s="256"/>
      <c r="K1374" s="230"/>
      <c r="L1374" s="230"/>
      <c r="M1374" s="230"/>
      <c r="N1374" s="230"/>
      <c r="O1374" s="231"/>
      <c r="P1374" s="231"/>
      <c r="Q1374" s="231"/>
      <c r="R1374" s="228"/>
      <c r="S1374" s="228"/>
      <c r="T1374" s="227"/>
      <c r="U1374" s="7"/>
      <c r="V1374" s="10"/>
      <c r="W1374" s="10"/>
      <c r="X1374" s="229" t="str">
        <f>F1374</f>
        <v>---</v>
      </c>
      <c r="Y1374" s="8"/>
      <c r="AA1374" s="11"/>
    </row>
    <row r="1375" spans="1:27" ht="7.5" customHeight="1" outlineLevel="5" x14ac:dyDescent="0.2">
      <c r="A1375" s="13"/>
      <c r="B1375" s="123"/>
      <c r="C1375" s="123"/>
      <c r="D1375" s="112"/>
      <c r="E1375" s="112"/>
      <c r="F1375" s="113"/>
      <c r="G1375" s="112"/>
      <c r="H1375" s="118"/>
      <c r="I1375" s="180"/>
      <c r="J1375" s="116"/>
      <c r="K1375" s="118"/>
      <c r="L1375" s="118"/>
      <c r="M1375" s="118"/>
      <c r="N1375" s="118"/>
      <c r="O1375" s="116"/>
      <c r="P1375" s="116"/>
      <c r="Q1375" s="116"/>
      <c r="R1375" s="112"/>
      <c r="S1375" s="112"/>
      <c r="T1375" s="123"/>
      <c r="U1375" s="10"/>
      <c r="X1375" s="112"/>
    </row>
    <row r="1376" spans="1:27" outlineLevel="4" x14ac:dyDescent="0.2">
      <c r="A1376" s="2" t="s">
        <v>41</v>
      </c>
      <c r="B1376" s="217"/>
      <c r="C1376" s="218">
        <v>354</v>
      </c>
      <c r="D1376" s="219" t="s">
        <v>672</v>
      </c>
      <c r="E1376" s="220" t="s">
        <v>1212</v>
      </c>
      <c r="F1376" s="221" t="s">
        <v>1213</v>
      </c>
      <c r="G1376" s="219" t="s">
        <v>668</v>
      </c>
      <c r="H1376" s="222">
        <v>12</v>
      </c>
      <c r="I1376" s="223"/>
      <c r="J1376" s="224">
        <f>H1376*I1376</f>
        <v>0</v>
      </c>
      <c r="K1376" s="222"/>
      <c r="L1376" s="222">
        <f>H1376*K1376</f>
        <v>0</v>
      </c>
      <c r="M1376" s="222"/>
      <c r="N1376" s="222">
        <f>H1376*M1376</f>
        <v>0</v>
      </c>
      <c r="O1376" s="224">
        <v>21</v>
      </c>
      <c r="P1376" s="224">
        <f>J1376*(O1376/100)</f>
        <v>0</v>
      </c>
      <c r="Q1376" s="224">
        <f>J1376+P1376</f>
        <v>0</v>
      </c>
      <c r="R1376" s="220"/>
      <c r="S1376" s="220" t="s">
        <v>246</v>
      </c>
      <c r="T1376" s="225">
        <v>1</v>
      </c>
      <c r="U1376" s="10"/>
      <c r="V1376" s="10"/>
      <c r="W1376" s="10"/>
      <c r="X1376" s="112"/>
    </row>
    <row r="1377" spans="1:27" outlineLevel="5" x14ac:dyDescent="0.2">
      <c r="A1377" s="226" t="s">
        <v>37</v>
      </c>
      <c r="B1377" s="227"/>
      <c r="C1377" s="227"/>
      <c r="D1377" s="228"/>
      <c r="E1377" s="232" t="s">
        <v>0</v>
      </c>
      <c r="F1377" s="253" t="s">
        <v>1214</v>
      </c>
      <c r="G1377" s="253"/>
      <c r="H1377" s="254"/>
      <c r="I1377" s="255"/>
      <c r="J1377" s="256"/>
      <c r="K1377" s="230"/>
      <c r="L1377" s="230"/>
      <c r="M1377" s="230"/>
      <c r="N1377" s="230"/>
      <c r="O1377" s="231"/>
      <c r="P1377" s="231"/>
      <c r="Q1377" s="231"/>
      <c r="R1377" s="228"/>
      <c r="S1377" s="228"/>
      <c r="T1377" s="227"/>
      <c r="U1377" s="7"/>
      <c r="V1377" s="10"/>
      <c r="W1377" s="10"/>
      <c r="X1377" s="229" t="str">
        <f>F1377</f>
        <v>Hodinové zúčtovací sazby ostatních profesí revizní a kontrolní činnost revizní technik</v>
      </c>
      <c r="Y1377" s="8"/>
      <c r="AA1377" s="11"/>
    </row>
    <row r="1378" spans="1:27" ht="7.5" customHeight="1" outlineLevel="5" x14ac:dyDescent="0.2">
      <c r="A1378" s="13"/>
      <c r="B1378" s="123"/>
      <c r="C1378" s="123"/>
      <c r="D1378" s="112"/>
      <c r="E1378" s="112"/>
      <c r="F1378" s="113"/>
      <c r="G1378" s="112"/>
      <c r="H1378" s="118"/>
      <c r="I1378" s="180"/>
      <c r="J1378" s="116"/>
      <c r="K1378" s="118"/>
      <c r="L1378" s="118"/>
      <c r="M1378" s="118"/>
      <c r="N1378" s="118"/>
      <c r="O1378" s="116"/>
      <c r="P1378" s="116"/>
      <c r="Q1378" s="116"/>
      <c r="R1378" s="112"/>
      <c r="S1378" s="112"/>
      <c r="T1378" s="123"/>
      <c r="U1378" s="10"/>
      <c r="X1378" s="112"/>
    </row>
    <row r="1379" spans="1:27" ht="24" outlineLevel="4" x14ac:dyDescent="0.2">
      <c r="A1379" s="2" t="s">
        <v>41</v>
      </c>
      <c r="B1379" s="217"/>
      <c r="C1379" s="218">
        <v>355</v>
      </c>
      <c r="D1379" s="219" t="s">
        <v>585</v>
      </c>
      <c r="E1379" s="220" t="s">
        <v>1215</v>
      </c>
      <c r="F1379" s="221" t="s">
        <v>1216</v>
      </c>
      <c r="G1379" s="219" t="s">
        <v>940</v>
      </c>
      <c r="H1379" s="222">
        <v>1</v>
      </c>
      <c r="I1379" s="223"/>
      <c r="J1379" s="224">
        <f>H1379*I1379</f>
        <v>0</v>
      </c>
      <c r="K1379" s="222"/>
      <c r="L1379" s="222">
        <f>H1379*K1379</f>
        <v>0</v>
      </c>
      <c r="M1379" s="222"/>
      <c r="N1379" s="222">
        <f>H1379*M1379</f>
        <v>0</v>
      </c>
      <c r="O1379" s="224">
        <v>21</v>
      </c>
      <c r="P1379" s="224">
        <f>J1379*(O1379/100)</f>
        <v>0</v>
      </c>
      <c r="Q1379" s="224">
        <f>J1379+P1379</f>
        <v>0</v>
      </c>
      <c r="R1379" s="220"/>
      <c r="S1379" s="220" t="s">
        <v>356</v>
      </c>
      <c r="T1379" s="225">
        <v>1</v>
      </c>
      <c r="U1379" s="10"/>
      <c r="V1379" s="10"/>
      <c r="W1379" s="10"/>
      <c r="X1379" s="112"/>
    </row>
    <row r="1380" spans="1:27" outlineLevel="5" x14ac:dyDescent="0.2">
      <c r="A1380" s="226" t="s">
        <v>37</v>
      </c>
      <c r="B1380" s="227"/>
      <c r="C1380" s="227"/>
      <c r="D1380" s="228"/>
      <c r="E1380" s="232" t="s">
        <v>0</v>
      </c>
      <c r="F1380" s="253" t="s">
        <v>67</v>
      </c>
      <c r="G1380" s="253"/>
      <c r="H1380" s="254"/>
      <c r="I1380" s="255"/>
      <c r="J1380" s="256"/>
      <c r="K1380" s="230"/>
      <c r="L1380" s="230"/>
      <c r="M1380" s="230"/>
      <c r="N1380" s="230"/>
      <c r="O1380" s="231"/>
      <c r="P1380" s="231"/>
      <c r="Q1380" s="231"/>
      <c r="R1380" s="228"/>
      <c r="S1380" s="228"/>
      <c r="T1380" s="227"/>
      <c r="U1380" s="7"/>
      <c r="V1380" s="10"/>
      <c r="W1380" s="10"/>
      <c r="X1380" s="229" t="str">
        <f>F1380</f>
        <v>---</v>
      </c>
      <c r="Y1380" s="8"/>
      <c r="AA1380" s="11"/>
    </row>
    <row r="1381" spans="1:27" ht="7.5" customHeight="1" outlineLevel="5" x14ac:dyDescent="0.2">
      <c r="A1381" s="13"/>
      <c r="B1381" s="123"/>
      <c r="C1381" s="123"/>
      <c r="D1381" s="112"/>
      <c r="E1381" s="112"/>
      <c r="F1381" s="113"/>
      <c r="G1381" s="112"/>
      <c r="H1381" s="118"/>
      <c r="I1381" s="180"/>
      <c r="J1381" s="116"/>
      <c r="K1381" s="118"/>
      <c r="L1381" s="118"/>
      <c r="M1381" s="118"/>
      <c r="N1381" s="118"/>
      <c r="O1381" s="116"/>
      <c r="P1381" s="116"/>
      <c r="Q1381" s="116"/>
      <c r="R1381" s="112"/>
      <c r="S1381" s="112"/>
      <c r="T1381" s="123"/>
      <c r="U1381" s="10"/>
      <c r="X1381" s="112"/>
    </row>
    <row r="1382" spans="1:27" outlineLevel="4" x14ac:dyDescent="0.2">
      <c r="A1382" s="2" t="s">
        <v>41</v>
      </c>
      <c r="B1382" s="217"/>
      <c r="C1382" s="218">
        <v>356</v>
      </c>
      <c r="D1382" s="219" t="s">
        <v>585</v>
      </c>
      <c r="E1382" s="220" t="s">
        <v>1217</v>
      </c>
      <c r="F1382" s="221" t="s">
        <v>1218</v>
      </c>
      <c r="G1382" s="219" t="s">
        <v>940</v>
      </c>
      <c r="H1382" s="222">
        <v>1</v>
      </c>
      <c r="I1382" s="223"/>
      <c r="J1382" s="224">
        <f>H1382*I1382</f>
        <v>0</v>
      </c>
      <c r="K1382" s="222"/>
      <c r="L1382" s="222">
        <f>H1382*K1382</f>
        <v>0</v>
      </c>
      <c r="M1382" s="222"/>
      <c r="N1382" s="222">
        <f>H1382*M1382</f>
        <v>0</v>
      </c>
      <c r="O1382" s="224">
        <v>21</v>
      </c>
      <c r="P1382" s="224">
        <f>J1382*(O1382/100)</f>
        <v>0</v>
      </c>
      <c r="Q1382" s="224">
        <f>J1382+P1382</f>
        <v>0</v>
      </c>
      <c r="R1382" s="220"/>
      <c r="S1382" s="220" t="s">
        <v>356</v>
      </c>
      <c r="T1382" s="225">
        <v>1</v>
      </c>
      <c r="U1382" s="10"/>
      <c r="V1382" s="10"/>
      <c r="W1382" s="10"/>
      <c r="X1382" s="112"/>
    </row>
    <row r="1383" spans="1:27" outlineLevel="5" x14ac:dyDescent="0.2">
      <c r="A1383" s="226" t="s">
        <v>37</v>
      </c>
      <c r="B1383" s="227"/>
      <c r="C1383" s="227"/>
      <c r="D1383" s="228"/>
      <c r="E1383" s="232" t="s">
        <v>0</v>
      </c>
      <c r="F1383" s="253" t="s">
        <v>67</v>
      </c>
      <c r="G1383" s="253"/>
      <c r="H1383" s="254"/>
      <c r="I1383" s="255"/>
      <c r="J1383" s="256"/>
      <c r="K1383" s="230"/>
      <c r="L1383" s="230"/>
      <c r="M1383" s="230"/>
      <c r="N1383" s="230"/>
      <c r="O1383" s="231"/>
      <c r="P1383" s="231"/>
      <c r="Q1383" s="231"/>
      <c r="R1383" s="228"/>
      <c r="S1383" s="228"/>
      <c r="T1383" s="227"/>
      <c r="U1383" s="7"/>
      <c r="V1383" s="10"/>
      <c r="W1383" s="10"/>
      <c r="X1383" s="229" t="str">
        <f>F1383</f>
        <v>---</v>
      </c>
      <c r="Y1383" s="8"/>
      <c r="AA1383" s="11"/>
    </row>
    <row r="1384" spans="1:27" ht="7.5" customHeight="1" outlineLevel="5" x14ac:dyDescent="0.2">
      <c r="A1384" s="13"/>
      <c r="B1384" s="123"/>
      <c r="C1384" s="123"/>
      <c r="D1384" s="112"/>
      <c r="E1384" s="112"/>
      <c r="F1384" s="113"/>
      <c r="G1384" s="112"/>
      <c r="H1384" s="118"/>
      <c r="I1384" s="180"/>
      <c r="J1384" s="116"/>
      <c r="K1384" s="118"/>
      <c r="L1384" s="118"/>
      <c r="M1384" s="118"/>
      <c r="N1384" s="118"/>
      <c r="O1384" s="116"/>
      <c r="P1384" s="116"/>
      <c r="Q1384" s="116"/>
      <c r="R1384" s="112"/>
      <c r="S1384" s="112"/>
      <c r="T1384" s="123"/>
      <c r="U1384" s="10"/>
      <c r="X1384" s="112"/>
    </row>
    <row r="1385" spans="1:27" outlineLevel="4" x14ac:dyDescent="0.2">
      <c r="B1385" s="7"/>
      <c r="C1385" s="7"/>
      <c r="D1385" s="7"/>
      <c r="E1385" s="7"/>
      <c r="F1385" s="7"/>
      <c r="G1385" s="7"/>
      <c r="H1385" s="7"/>
      <c r="I1385" s="10"/>
      <c r="J1385" s="10"/>
      <c r="K1385" s="7"/>
      <c r="L1385" s="7"/>
      <c r="M1385" s="7"/>
      <c r="N1385" s="7"/>
      <c r="O1385" s="7"/>
      <c r="P1385" s="10"/>
      <c r="Q1385" s="10"/>
      <c r="R1385" s="10"/>
      <c r="S1385" s="7"/>
      <c r="T1385" s="7"/>
      <c r="X1385" s="7"/>
    </row>
    <row r="1386" spans="1:27" outlineLevel="1" x14ac:dyDescent="0.2"/>
  </sheetData>
  <mergeCells count="356">
    <mergeCell ref="F1377:J1377"/>
    <mergeCell ref="F1380:J1380"/>
    <mergeCell ref="F1383:J1383"/>
    <mergeCell ref="F1357:J1357"/>
    <mergeCell ref="F1360:J1360"/>
    <mergeCell ref="F1363:J1363"/>
    <mergeCell ref="F1371:J1371"/>
    <mergeCell ref="F1374:J1374"/>
    <mergeCell ref="F1342:J1342"/>
    <mergeCell ref="F1345:J1345"/>
    <mergeCell ref="F1348:J1348"/>
    <mergeCell ref="F1351:J1351"/>
    <mergeCell ref="F1354:J1354"/>
    <mergeCell ref="F1327:J1327"/>
    <mergeCell ref="F1330:J1330"/>
    <mergeCell ref="F1333:J1333"/>
    <mergeCell ref="F1336:J1336"/>
    <mergeCell ref="F1339:J1339"/>
    <mergeCell ref="F1312:J1312"/>
    <mergeCell ref="F1315:J1315"/>
    <mergeCell ref="F1318:J1318"/>
    <mergeCell ref="F1321:J1321"/>
    <mergeCell ref="F1324:J1324"/>
    <mergeCell ref="F1292:J1292"/>
    <mergeCell ref="F1295:J1295"/>
    <mergeCell ref="F1298:J1298"/>
    <mergeCell ref="F1306:J1306"/>
    <mergeCell ref="F1309:J1309"/>
    <mergeCell ref="F1277:J1277"/>
    <mergeCell ref="F1280:J1280"/>
    <mergeCell ref="F1283:J1283"/>
    <mergeCell ref="F1286:J1286"/>
    <mergeCell ref="F1289:J1289"/>
    <mergeCell ref="F1257:J1257"/>
    <mergeCell ref="F1260:J1260"/>
    <mergeCell ref="F1263:J1263"/>
    <mergeCell ref="F1271:J1271"/>
    <mergeCell ref="F1274:J1274"/>
    <mergeCell ref="F1242:J1242"/>
    <mergeCell ref="F1245:J1245"/>
    <mergeCell ref="F1248:J1248"/>
    <mergeCell ref="F1251:J1251"/>
    <mergeCell ref="F1254:J1254"/>
    <mergeCell ref="F1227:J1227"/>
    <mergeCell ref="F1230:J1230"/>
    <mergeCell ref="F1233:J1233"/>
    <mergeCell ref="F1236:J1236"/>
    <mergeCell ref="F1239:J1239"/>
    <mergeCell ref="F1207:J1207"/>
    <mergeCell ref="F1210:J1210"/>
    <mergeCell ref="F1213:J1213"/>
    <mergeCell ref="F1216:J1216"/>
    <mergeCell ref="F1219:J1219"/>
    <mergeCell ref="F1192:J1192"/>
    <mergeCell ref="F1195:J1195"/>
    <mergeCell ref="F1198:J1198"/>
    <mergeCell ref="F1201:J1201"/>
    <mergeCell ref="F1204:J1204"/>
    <mergeCell ref="F1177:J1177"/>
    <mergeCell ref="F1180:J1180"/>
    <mergeCell ref="F1183:J1183"/>
    <mergeCell ref="F1186:J1186"/>
    <mergeCell ref="F1189:J1189"/>
    <mergeCell ref="F1268:J1268"/>
    <mergeCell ref="F1303:J1303"/>
    <mergeCell ref="F1368:J1368"/>
    <mergeCell ref="F1100:J1100"/>
    <mergeCell ref="F1103:J1103"/>
    <mergeCell ref="F1106:J1106"/>
    <mergeCell ref="F1109:J1109"/>
    <mergeCell ref="F1117:J1117"/>
    <mergeCell ref="F1120:J1120"/>
    <mergeCell ref="F1123:J1123"/>
    <mergeCell ref="F1126:J1126"/>
    <mergeCell ref="F1129:J1129"/>
    <mergeCell ref="F1132:J1132"/>
    <mergeCell ref="F1135:J1135"/>
    <mergeCell ref="F1138:J1138"/>
    <mergeCell ref="F1141:J1141"/>
    <mergeCell ref="F1080:J1080"/>
    <mergeCell ref="F1083:J1083"/>
    <mergeCell ref="F1086:J1086"/>
    <mergeCell ref="F1114:J1114"/>
    <mergeCell ref="F1224:J1224"/>
    <mergeCell ref="F1144:J1144"/>
    <mergeCell ref="F1147:J1147"/>
    <mergeCell ref="F1150:J1150"/>
    <mergeCell ref="F1153:J1153"/>
    <mergeCell ref="F1156:J1156"/>
    <mergeCell ref="F1159:J1159"/>
    <mergeCell ref="F1162:J1162"/>
    <mergeCell ref="F1165:J1165"/>
    <mergeCell ref="F1168:J1168"/>
    <mergeCell ref="F1171:J1171"/>
    <mergeCell ref="F1174:J1174"/>
    <mergeCell ref="F1017:J1017"/>
    <mergeCell ref="F1025:J1025"/>
    <mergeCell ref="F1028:J1028"/>
    <mergeCell ref="F1071:J1071"/>
    <mergeCell ref="F1091:J1091"/>
    <mergeCell ref="F1042:J1042"/>
    <mergeCell ref="F1045:J1045"/>
    <mergeCell ref="F1048:J1048"/>
    <mergeCell ref="F1051:J1051"/>
    <mergeCell ref="F1054:J1054"/>
    <mergeCell ref="F1057:J1057"/>
    <mergeCell ref="F1060:J1060"/>
    <mergeCell ref="F1063:J1063"/>
    <mergeCell ref="F1066:J1066"/>
    <mergeCell ref="F1074:J1074"/>
    <mergeCell ref="F1077:J1077"/>
    <mergeCell ref="F997:J997"/>
    <mergeCell ref="F1000:J1000"/>
    <mergeCell ref="F1003:J1003"/>
    <mergeCell ref="F1006:J1006"/>
    <mergeCell ref="F1014:J1014"/>
    <mergeCell ref="F982:J982"/>
    <mergeCell ref="F985:J985"/>
    <mergeCell ref="F988:J988"/>
    <mergeCell ref="F991:J991"/>
    <mergeCell ref="F994:J994"/>
    <mergeCell ref="F967:J967"/>
    <mergeCell ref="F970:J970"/>
    <mergeCell ref="F973:J973"/>
    <mergeCell ref="F976:J976"/>
    <mergeCell ref="F979:J979"/>
    <mergeCell ref="F1011:J1011"/>
    <mergeCell ref="F1022:J1022"/>
    <mergeCell ref="F1033:J1033"/>
    <mergeCell ref="F908:J908"/>
    <mergeCell ref="F911:J911"/>
    <mergeCell ref="F914:J914"/>
    <mergeCell ref="F917:J917"/>
    <mergeCell ref="F920:J920"/>
    <mergeCell ref="F923:J923"/>
    <mergeCell ref="F926:J926"/>
    <mergeCell ref="F934:J934"/>
    <mergeCell ref="F942:J942"/>
    <mergeCell ref="F945:J945"/>
    <mergeCell ref="F958:J958"/>
    <mergeCell ref="F961:J961"/>
    <mergeCell ref="F964:J964"/>
    <mergeCell ref="F899:J899"/>
    <mergeCell ref="F931:J931"/>
    <mergeCell ref="F939:J939"/>
    <mergeCell ref="F950:J950"/>
    <mergeCell ref="F955:J955"/>
    <mergeCell ref="F864:J864"/>
    <mergeCell ref="F867:J867"/>
    <mergeCell ref="F875:J875"/>
    <mergeCell ref="F888:J888"/>
    <mergeCell ref="F891:J891"/>
    <mergeCell ref="F849:J849"/>
    <mergeCell ref="F852:J852"/>
    <mergeCell ref="F855:J855"/>
    <mergeCell ref="F858:J858"/>
    <mergeCell ref="F861:J861"/>
    <mergeCell ref="F834:J834"/>
    <mergeCell ref="F837:J837"/>
    <mergeCell ref="F840:J840"/>
    <mergeCell ref="F843:J843"/>
    <mergeCell ref="F846:J846"/>
    <mergeCell ref="F798:J798"/>
    <mergeCell ref="F905:J905"/>
    <mergeCell ref="F1039:J1039"/>
    <mergeCell ref="F1097:J1097"/>
    <mergeCell ref="F828:J828"/>
    <mergeCell ref="F872:J872"/>
    <mergeCell ref="F880:J880"/>
    <mergeCell ref="F885:J885"/>
    <mergeCell ref="F896:J896"/>
    <mergeCell ref="F808:J808"/>
    <mergeCell ref="F811:J811"/>
    <mergeCell ref="F814:J814"/>
    <mergeCell ref="F817:J817"/>
    <mergeCell ref="F820:J820"/>
    <mergeCell ref="F823:J823"/>
    <mergeCell ref="F831:J831"/>
    <mergeCell ref="F756:J756"/>
    <mergeCell ref="F759:J759"/>
    <mergeCell ref="F762:J762"/>
    <mergeCell ref="F788:J788"/>
    <mergeCell ref="F793:J793"/>
    <mergeCell ref="F731:J731"/>
    <mergeCell ref="F734:J734"/>
    <mergeCell ref="F737:J737"/>
    <mergeCell ref="F740:J740"/>
    <mergeCell ref="F748:J748"/>
    <mergeCell ref="F716:J716"/>
    <mergeCell ref="F719:J719"/>
    <mergeCell ref="F722:J722"/>
    <mergeCell ref="F725:J725"/>
    <mergeCell ref="F728:J728"/>
    <mergeCell ref="F701:J701"/>
    <mergeCell ref="F704:J704"/>
    <mergeCell ref="F707:J707"/>
    <mergeCell ref="F710:J710"/>
    <mergeCell ref="F713:J713"/>
    <mergeCell ref="F666:J666"/>
    <mergeCell ref="F674:J674"/>
    <mergeCell ref="F682:J682"/>
    <mergeCell ref="F690:J690"/>
    <mergeCell ref="F698:J698"/>
    <mergeCell ref="F631:J631"/>
    <mergeCell ref="F634:J634"/>
    <mergeCell ref="F642:J642"/>
    <mergeCell ref="F650:J650"/>
    <mergeCell ref="F658:J658"/>
    <mergeCell ref="F611:J611"/>
    <mergeCell ref="F614:J614"/>
    <mergeCell ref="F617:J617"/>
    <mergeCell ref="F620:J620"/>
    <mergeCell ref="F628:J628"/>
    <mergeCell ref="F596:J596"/>
    <mergeCell ref="F599:J599"/>
    <mergeCell ref="F602:J602"/>
    <mergeCell ref="F605:J605"/>
    <mergeCell ref="F608:J608"/>
    <mergeCell ref="F581:J581"/>
    <mergeCell ref="F584:J584"/>
    <mergeCell ref="F587:J587"/>
    <mergeCell ref="F590:J590"/>
    <mergeCell ref="F593:J593"/>
    <mergeCell ref="F561:J561"/>
    <mergeCell ref="F564:J564"/>
    <mergeCell ref="F567:J567"/>
    <mergeCell ref="F570:J570"/>
    <mergeCell ref="F578:J578"/>
    <mergeCell ref="F767:J767"/>
    <mergeCell ref="F772:J772"/>
    <mergeCell ref="F777:J777"/>
    <mergeCell ref="F522:J522"/>
    <mergeCell ref="F525:J525"/>
    <mergeCell ref="F528:J528"/>
    <mergeCell ref="F531:J531"/>
    <mergeCell ref="F534:J534"/>
    <mergeCell ref="F537:J537"/>
    <mergeCell ref="F540:J540"/>
    <mergeCell ref="F543:J543"/>
    <mergeCell ref="F546:J546"/>
    <mergeCell ref="F549:J549"/>
    <mergeCell ref="F552:J552"/>
    <mergeCell ref="F555:J555"/>
    <mergeCell ref="F558:J558"/>
    <mergeCell ref="F783:J783"/>
    <mergeCell ref="F510:J510"/>
    <mergeCell ref="F505:J505"/>
    <mergeCell ref="F513:J513"/>
    <mergeCell ref="F575:J575"/>
    <mergeCell ref="F625:J625"/>
    <mergeCell ref="F639:J639"/>
    <mergeCell ref="F647:J647"/>
    <mergeCell ref="F655:J655"/>
    <mergeCell ref="F663:J663"/>
    <mergeCell ref="F671:J671"/>
    <mergeCell ref="F679:J679"/>
    <mergeCell ref="F687:J687"/>
    <mergeCell ref="F695:J695"/>
    <mergeCell ref="F745:J745"/>
    <mergeCell ref="F753:J753"/>
    <mergeCell ref="F486:J486"/>
    <mergeCell ref="F489:J489"/>
    <mergeCell ref="F492:J492"/>
    <mergeCell ref="F495:J495"/>
    <mergeCell ref="F519:J519"/>
    <mergeCell ref="F454:J454"/>
    <mergeCell ref="F459:J459"/>
    <mergeCell ref="F465:J465"/>
    <mergeCell ref="F468:J468"/>
    <mergeCell ref="F471:J471"/>
    <mergeCell ref="F420:J420"/>
    <mergeCell ref="F426:J426"/>
    <mergeCell ref="F431:J431"/>
    <mergeCell ref="F438:J438"/>
    <mergeCell ref="F443:J443"/>
    <mergeCell ref="F400:J400"/>
    <mergeCell ref="F403:J403"/>
    <mergeCell ref="F406:J406"/>
    <mergeCell ref="F409:J409"/>
    <mergeCell ref="F415:J415"/>
    <mergeCell ref="F369:J369"/>
    <mergeCell ref="F375:J375"/>
    <mergeCell ref="F382:J382"/>
    <mergeCell ref="F385:J385"/>
    <mergeCell ref="F397:J397"/>
    <mergeCell ref="F341:J341"/>
    <mergeCell ref="F347:J347"/>
    <mergeCell ref="F353:J353"/>
    <mergeCell ref="F358:J358"/>
    <mergeCell ref="F361:J361"/>
    <mergeCell ref="F317:J317"/>
    <mergeCell ref="F320:J320"/>
    <mergeCell ref="F326:J326"/>
    <mergeCell ref="F332:J332"/>
    <mergeCell ref="F338:J338"/>
    <mergeCell ref="F282:J282"/>
    <mergeCell ref="F287:J287"/>
    <mergeCell ref="F300:J300"/>
    <mergeCell ref="F303:J303"/>
    <mergeCell ref="F306:J306"/>
    <mergeCell ref="F264:J264"/>
    <mergeCell ref="F270:J270"/>
    <mergeCell ref="F273:J273"/>
    <mergeCell ref="F276:J276"/>
    <mergeCell ref="F279:J279"/>
    <mergeCell ref="F237:J237"/>
    <mergeCell ref="F243:J243"/>
    <mergeCell ref="F249:J249"/>
    <mergeCell ref="F255:J255"/>
    <mergeCell ref="F258:J258"/>
    <mergeCell ref="F213:J213"/>
    <mergeCell ref="F216:J216"/>
    <mergeCell ref="F219:J219"/>
    <mergeCell ref="F225:J225"/>
    <mergeCell ref="F231:J231"/>
    <mergeCell ref="F172:J172"/>
    <mergeCell ref="F175:J175"/>
    <mergeCell ref="F178:J178"/>
    <mergeCell ref="F184:J184"/>
    <mergeCell ref="F202:J202"/>
    <mergeCell ref="F135:J135"/>
    <mergeCell ref="F141:J141"/>
    <mergeCell ref="F148:J148"/>
    <mergeCell ref="F162:J162"/>
    <mergeCell ref="F167:J167"/>
    <mergeCell ref="F102:J102"/>
    <mergeCell ref="F108:J108"/>
    <mergeCell ref="F114:J114"/>
    <mergeCell ref="F121:J121"/>
    <mergeCell ref="F132:J132"/>
    <mergeCell ref="F68:J68"/>
    <mergeCell ref="F73:J73"/>
    <mergeCell ref="F79:J79"/>
    <mergeCell ref="F90:J90"/>
    <mergeCell ref="F96:J96"/>
    <mergeCell ref="F26:J26"/>
    <mergeCell ref="F33:J33"/>
    <mergeCell ref="F38:J38"/>
    <mergeCell ref="F46:J46"/>
    <mergeCell ref="F54:J54"/>
    <mergeCell ref="F12:J12"/>
    <mergeCell ref="F502:J502"/>
    <mergeCell ref="F805:J805"/>
    <mergeCell ref="F62:J62"/>
    <mergeCell ref="F84:J84"/>
    <mergeCell ref="F156:J156"/>
    <mergeCell ref="F194:J194"/>
    <mergeCell ref="F207:J207"/>
    <mergeCell ref="F292:J292"/>
    <mergeCell ref="F297:J297"/>
    <mergeCell ref="F311:J311"/>
    <mergeCell ref="F366:J366"/>
    <mergeCell ref="F390:J390"/>
    <mergeCell ref="F448:J448"/>
    <mergeCell ref="F483:J483"/>
    <mergeCell ref="F19:J19"/>
  </mergeCells>
  <pageMargins left="0.511811023622047" right="0.511811023622047" top="0.78740157480314998" bottom="0.59055118110236204" header="0.31496062992126" footer="0.31496062992126"/>
  <pageSetup paperSize="9" scale="46" fitToHeight="0" pageOrder="overThenDown" orientation="landscape" r:id="rId1"/>
  <headerFooter>
    <oddHeader>&amp;L&amp;8Pavel Kubela&amp;C&amp;8&amp;R&amp;8</oddHeader>
    <oddFooter>&amp;L&amp;"Arial,Kurzíva"&amp;8Vytvořeno programem firmy Callida, s.r.o.&amp;C&amp;P/&amp;N&amp;R&amp;8&amp;[29.4.2026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20</vt:i4>
      </vt:variant>
    </vt:vector>
  </HeadingPairs>
  <TitlesOfParts>
    <vt:vector size="23" baseType="lpstr">
      <vt:lpstr>Krycí List</vt:lpstr>
      <vt:lpstr>Rekapitulace</vt:lpstr>
      <vt:lpstr>Položkový rozpočet</vt:lpstr>
      <vt:lpstr>__290850C4_052B_4FF6_A0B3_6D189B03D21D_ITEM__</vt:lpstr>
      <vt:lpstr>__290850C4_052B_4FF6_A0B3_6D189B03D21D_ITEM_GROUP1__</vt:lpstr>
      <vt:lpstr>__290850C4_052B_4FF6_A0B3_6D189B03D21D_ITEM_GROUP1_RECAP__</vt:lpstr>
      <vt:lpstr>__290850C4_052B_4FF6_A0B3_6D189B03D21D_ITEM_GROUP2__</vt:lpstr>
      <vt:lpstr>__290850C4_052B_4FF6_A0B3_6D189B03D21D_ITEM_GROUP2_RECAP__</vt:lpstr>
      <vt:lpstr>__290850C4_052B_4FF6_A0B3_6D189B03D21D_ITEM_GROUP3__X</vt:lpstr>
      <vt:lpstr>__290850C4_052B_4FF6_A0B3_6D189B03D21D_ITEM_GROUP3_RECAP__</vt:lpstr>
      <vt:lpstr>__290850C4_052B_4FF6_A0B3_6D189B03D21D_ITEM_GROUP4__X</vt:lpstr>
      <vt:lpstr>__290850C4_052B_4FF6_A0B3_6D189B03D21D_ITEM_GROUP4_RECAP__</vt:lpstr>
      <vt:lpstr>__290850C4_052B_4FF6_A0B3_6D189B03D21D_QBILL__</vt:lpstr>
      <vt:lpstr>GROUP_ID</vt:lpstr>
      <vt:lpstr>ITEM_COUNTS</vt:lpstr>
      <vt:lpstr>ITEM_FULLDESCR2</vt:lpstr>
      <vt:lpstr>ITEM_PRICES</vt:lpstr>
      <vt:lpstr>'Položkový rozpočet'!Názvy_tisku</vt:lpstr>
      <vt:lpstr>Rekapitulace!Názvy_tisku</vt:lpstr>
      <vt:lpstr>'Krycí List'!Oblast_tisku</vt:lpstr>
      <vt:lpstr>'Položkový rozpočet'!Oblast_tisku</vt:lpstr>
      <vt:lpstr>Rekapitulace!Oblast_tisku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Plynová kotelna MŠ SEVERÁČEK Zábřeh - DSP</dc:subject>
  <dc:creator>ADMIN</dc:creator>
  <cp:lastModifiedBy>Pavel Kubela</cp:lastModifiedBy>
  <dcterms:created xsi:type="dcterms:W3CDTF">2026-04-29T05:50:23Z</dcterms:created>
  <dcterms:modified xsi:type="dcterms:W3CDTF">2026-04-29T05:51:03Z</dcterms:modified>
</cp:coreProperties>
</file>