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Sharing userName="Bc. Jakub Svancár"/>
  <workbookPr defaultThemeVersion="124226"/>
  <bookViews>
    <workbookView xWindow="32760" yWindow="32760" windowWidth="28800" windowHeight="11625"/>
  </bookViews>
  <sheets>
    <sheet name="Rekapitulace stavby" sheetId="1" r:id="rId1"/>
    <sheet name="000 - 2026-04 - KYJOV - parkovi" sheetId="2" r:id="rId2"/>
    <sheet name="Pokyny pro vyplnění" sheetId="3" r:id="rId3"/>
  </sheets>
  <definedNames>
    <definedName name="Items">'000 - 2026-04 - KYJOV - parkovi'!#REF!</definedName>
    <definedName name="_xlnm.Print_Area" localSheetId="0">'Rekapitulace stavby'!$D$4:$AO$72,'Rekapitulace stavby'!$C$78:$AQ$92</definedName>
    <definedName name="_xlnm.Print_Titles" localSheetId="0">'Rekapitulace stavby'!88:88</definedName>
    <definedName name="_xlnm._FilterDatabase" localSheetId="1" hidden="1">'000 - 2026-04 - KYJOV - parkovi'!$C$83:$K$84</definedName>
    <definedName name="_xlnm.Print_Area" localSheetId="1">'000 - 2026-04 - KYJOV - parkovi'!$C$4:$J$67,'000 - 2026-04 - KYJOV - parkovi'!$C$73:$K$425</definedName>
    <definedName name="_xlnm.Print_Titles" localSheetId="1">'000 - 2026-04 - KYJOV - parkovi'!$83:$83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BI425"/>
  <c r="BH425"/>
  <c r="BG425"/>
  <c r="BF425"/>
  <c r="T425"/>
  <c r="R425"/>
  <c r="P425"/>
  <c r="J425"/>
  <c r="BE425"/>
  <c r="T424"/>
  <c r="R424"/>
  <c r="P424"/>
  <c r="J424"/>
  <c r="BI422"/>
  <c r="BH422"/>
  <c r="BG422"/>
  <c r="BF422"/>
  <c r="T422"/>
  <c r="R422"/>
  <c r="P422"/>
  <c r="J422"/>
  <c r="BE422"/>
  <c r="BI420"/>
  <c r="BH420"/>
  <c r="BG420"/>
  <c r="BF420"/>
  <c r="T420"/>
  <c r="R420"/>
  <c r="P420"/>
  <c r="J420"/>
  <c r="BE420"/>
  <c r="BI418"/>
  <c r="BH418"/>
  <c r="BG418"/>
  <c r="BF418"/>
  <c r="T418"/>
  <c r="R418"/>
  <c r="P418"/>
  <c r="J418"/>
  <c r="BE418"/>
  <c r="T417"/>
  <c r="R417"/>
  <c r="P417"/>
  <c r="J417"/>
  <c r="BI415"/>
  <c r="BH415"/>
  <c r="BG415"/>
  <c r="BF415"/>
  <c r="T415"/>
  <c r="R415"/>
  <c r="P415"/>
  <c r="J415"/>
  <c r="BE415"/>
  <c r="BI413"/>
  <c r="BH413"/>
  <c r="BG413"/>
  <c r="BF413"/>
  <c r="T413"/>
  <c r="R413"/>
  <c r="P413"/>
  <c r="J413"/>
  <c r="BE413"/>
  <c r="BI411"/>
  <c r="BH411"/>
  <c r="BG411"/>
  <c r="BF411"/>
  <c r="T411"/>
  <c r="R411"/>
  <c r="P411"/>
  <c r="J411"/>
  <c r="BE411"/>
  <c r="BI409"/>
  <c r="BH409"/>
  <c r="BG409"/>
  <c r="BF409"/>
  <c r="T409"/>
  <c r="R409"/>
  <c r="P409"/>
  <c r="J409"/>
  <c r="BE409"/>
  <c r="BI407"/>
  <c r="BH407"/>
  <c r="BG407"/>
  <c r="BF407"/>
  <c r="T407"/>
  <c r="R407"/>
  <c r="P407"/>
  <c r="J407"/>
  <c r="BE407"/>
  <c r="T406"/>
  <c r="R406"/>
  <c r="P406"/>
  <c r="J406"/>
  <c r="T405"/>
  <c r="R405"/>
  <c r="P405"/>
  <c r="J405"/>
  <c r="BI403"/>
  <c r="BH403"/>
  <c r="BG403"/>
  <c r="BF403"/>
  <c r="T403"/>
  <c r="R403"/>
  <c r="P403"/>
  <c r="J403"/>
  <c r="BE403"/>
  <c r="T402"/>
  <c r="R402"/>
  <c r="P402"/>
  <c r="J402"/>
  <c r="BI398"/>
  <c r="BH398"/>
  <c r="BG398"/>
  <c r="BF398"/>
  <c r="T398"/>
  <c r="R398"/>
  <c r="P398"/>
  <c r="J398"/>
  <c r="BE398"/>
  <c r="BI394"/>
  <c r="BH394"/>
  <c r="BG394"/>
  <c r="BF394"/>
  <c r="T394"/>
  <c r="R394"/>
  <c r="P394"/>
  <c r="J394"/>
  <c r="BE394"/>
  <c r="BI392"/>
  <c r="BH392"/>
  <c r="BG392"/>
  <c r="BF392"/>
  <c r="T392"/>
  <c r="R392"/>
  <c r="P392"/>
  <c r="J392"/>
  <c r="BE392"/>
  <c r="BI389"/>
  <c r="BH389"/>
  <c r="BG389"/>
  <c r="BF389"/>
  <c r="T389"/>
  <c r="R389"/>
  <c r="P389"/>
  <c r="J389"/>
  <c r="BE389"/>
  <c r="BI387"/>
  <c r="BH387"/>
  <c r="BG387"/>
  <c r="BF387"/>
  <c r="T387"/>
  <c r="R387"/>
  <c r="P387"/>
  <c r="J387"/>
  <c r="BE387"/>
  <c r="T386"/>
  <c r="R386"/>
  <c r="P386"/>
  <c r="J386"/>
  <c r="BI385"/>
  <c r="BH385"/>
  <c r="BG385"/>
  <c r="BF385"/>
  <c r="T385"/>
  <c r="R385"/>
  <c r="P385"/>
  <c r="J385"/>
  <c r="BE385"/>
  <c r="BI383"/>
  <c r="BH383"/>
  <c r="BG383"/>
  <c r="BF383"/>
  <c r="T383"/>
  <c r="R383"/>
  <c r="P383"/>
  <c r="J383"/>
  <c r="BE383"/>
  <c r="BI382"/>
  <c r="BH382"/>
  <c r="BG382"/>
  <c r="BF382"/>
  <c r="T382"/>
  <c r="R382"/>
  <c r="P382"/>
  <c r="J382"/>
  <c r="BE382"/>
  <c r="BI381"/>
  <c r="BH381"/>
  <c r="BG381"/>
  <c r="BF381"/>
  <c r="T381"/>
  <c r="R381"/>
  <c r="P381"/>
  <c r="J381"/>
  <c r="BE381"/>
  <c r="BI380"/>
  <c r="BH380"/>
  <c r="BG380"/>
  <c r="BF380"/>
  <c r="T380"/>
  <c r="R380"/>
  <c r="P380"/>
  <c r="J380"/>
  <c r="BE380"/>
  <c r="BI376"/>
  <c r="BH376"/>
  <c r="BG376"/>
  <c r="BF376"/>
  <c r="T376"/>
  <c r="R376"/>
  <c r="P376"/>
  <c r="J376"/>
  <c r="BE376"/>
  <c r="BI374"/>
  <c r="BH374"/>
  <c r="BG374"/>
  <c r="BF374"/>
  <c r="T374"/>
  <c r="R374"/>
  <c r="P374"/>
  <c r="J374"/>
  <c r="BE374"/>
  <c r="BI372"/>
  <c r="BH372"/>
  <c r="BG372"/>
  <c r="BF372"/>
  <c r="T372"/>
  <c r="R372"/>
  <c r="P372"/>
  <c r="J372"/>
  <c r="BE372"/>
  <c r="BI370"/>
  <c r="BH370"/>
  <c r="BG370"/>
  <c r="BF370"/>
  <c r="T370"/>
  <c r="R370"/>
  <c r="P370"/>
  <c r="J370"/>
  <c r="BE370"/>
  <c r="BI364"/>
  <c r="BH364"/>
  <c r="BG364"/>
  <c r="BF364"/>
  <c r="T364"/>
  <c r="R364"/>
  <c r="P364"/>
  <c r="J364"/>
  <c r="BE364"/>
  <c r="BI360"/>
  <c r="BH360"/>
  <c r="BG360"/>
  <c r="BF360"/>
  <c r="T360"/>
  <c r="R360"/>
  <c r="P360"/>
  <c r="J360"/>
  <c r="BE360"/>
  <c r="BI356"/>
  <c r="BH356"/>
  <c r="BG356"/>
  <c r="BF356"/>
  <c r="T356"/>
  <c r="R356"/>
  <c r="P356"/>
  <c r="J356"/>
  <c r="BE356"/>
  <c r="BI352"/>
  <c r="BH352"/>
  <c r="BG352"/>
  <c r="BF352"/>
  <c r="T352"/>
  <c r="R352"/>
  <c r="P352"/>
  <c r="J352"/>
  <c r="BE352"/>
  <c r="T351"/>
  <c r="R351"/>
  <c r="P351"/>
  <c r="J351"/>
  <c r="BI347"/>
  <c r="BH347"/>
  <c r="BG347"/>
  <c r="BF347"/>
  <c r="T347"/>
  <c r="R347"/>
  <c r="P347"/>
  <c r="J347"/>
  <c r="BE347"/>
  <c r="BI343"/>
  <c r="BH343"/>
  <c r="BG343"/>
  <c r="BF343"/>
  <c r="T343"/>
  <c r="R343"/>
  <c r="P343"/>
  <c r="J343"/>
  <c r="BE343"/>
  <c r="BI338"/>
  <c r="BH338"/>
  <c r="BG338"/>
  <c r="BF338"/>
  <c r="T338"/>
  <c r="R338"/>
  <c r="P338"/>
  <c r="J338"/>
  <c r="BE338"/>
  <c r="BI333"/>
  <c r="BH333"/>
  <c r="BG333"/>
  <c r="BF333"/>
  <c r="T333"/>
  <c r="R333"/>
  <c r="P333"/>
  <c r="J333"/>
  <c r="BE333"/>
  <c r="BI327"/>
  <c r="BH327"/>
  <c r="BG327"/>
  <c r="BF327"/>
  <c r="T327"/>
  <c r="R327"/>
  <c r="P327"/>
  <c r="J327"/>
  <c r="BE327"/>
  <c r="BI320"/>
  <c r="BH320"/>
  <c r="BG320"/>
  <c r="BF320"/>
  <c r="T320"/>
  <c r="R320"/>
  <c r="P320"/>
  <c r="J320"/>
  <c r="BE320"/>
  <c r="BI311"/>
  <c r="BH311"/>
  <c r="BG311"/>
  <c r="BF311"/>
  <c r="T311"/>
  <c r="R311"/>
  <c r="P311"/>
  <c r="J311"/>
  <c r="BE311"/>
  <c r="BI310"/>
  <c r="BH310"/>
  <c r="BG310"/>
  <c r="BF310"/>
  <c r="T310"/>
  <c r="R310"/>
  <c r="P310"/>
  <c r="J310"/>
  <c r="BE310"/>
  <c r="BI302"/>
  <c r="BH302"/>
  <c r="BG302"/>
  <c r="BF302"/>
  <c r="T302"/>
  <c r="R302"/>
  <c r="P302"/>
  <c r="J302"/>
  <c r="BE302"/>
  <c r="BI301"/>
  <c r="BH301"/>
  <c r="BG301"/>
  <c r="BF301"/>
  <c r="T301"/>
  <c r="R301"/>
  <c r="P301"/>
  <c r="J301"/>
  <c r="BE301"/>
  <c r="BI299"/>
  <c r="BH299"/>
  <c r="BG299"/>
  <c r="BF299"/>
  <c r="T299"/>
  <c r="R299"/>
  <c r="P299"/>
  <c r="J299"/>
  <c r="BE299"/>
  <c r="T298"/>
  <c r="R298"/>
  <c r="P298"/>
  <c r="J298"/>
  <c r="BI294"/>
  <c r="BH294"/>
  <c r="BG294"/>
  <c r="BF294"/>
  <c r="T294"/>
  <c r="R294"/>
  <c r="P294"/>
  <c r="J294"/>
  <c r="BE294"/>
  <c r="BI290"/>
  <c r="BH290"/>
  <c r="BG290"/>
  <c r="BF290"/>
  <c r="T290"/>
  <c r="R290"/>
  <c r="P290"/>
  <c r="J290"/>
  <c r="BE290"/>
  <c r="BI285"/>
  <c r="BH285"/>
  <c r="BG285"/>
  <c r="BF285"/>
  <c r="T285"/>
  <c r="R285"/>
  <c r="P285"/>
  <c r="J285"/>
  <c r="BE285"/>
  <c r="BI283"/>
  <c r="BH283"/>
  <c r="BG283"/>
  <c r="BF283"/>
  <c r="T283"/>
  <c r="R283"/>
  <c r="P283"/>
  <c r="J283"/>
  <c r="BE283"/>
  <c r="BI279"/>
  <c r="BH279"/>
  <c r="BG279"/>
  <c r="BF279"/>
  <c r="T279"/>
  <c r="R279"/>
  <c r="P279"/>
  <c r="J279"/>
  <c r="BE279"/>
  <c r="BI275"/>
  <c r="BH275"/>
  <c r="BG275"/>
  <c r="BF275"/>
  <c r="T275"/>
  <c r="R275"/>
  <c r="P275"/>
  <c r="J275"/>
  <c r="BE275"/>
  <c r="BI271"/>
  <c r="BH271"/>
  <c r="BG271"/>
  <c r="BF271"/>
  <c r="T271"/>
  <c r="R271"/>
  <c r="P271"/>
  <c r="J271"/>
  <c r="BE271"/>
  <c r="BI267"/>
  <c r="BH267"/>
  <c r="BG267"/>
  <c r="BF267"/>
  <c r="T267"/>
  <c r="R267"/>
  <c r="P267"/>
  <c r="J267"/>
  <c r="BE267"/>
  <c r="BI262"/>
  <c r="BH262"/>
  <c r="BG262"/>
  <c r="BF262"/>
  <c r="T262"/>
  <c r="R262"/>
  <c r="P262"/>
  <c r="J262"/>
  <c r="BE262"/>
  <c r="BI257"/>
  <c r="BH257"/>
  <c r="BG257"/>
  <c r="BF257"/>
  <c r="T257"/>
  <c r="R257"/>
  <c r="P257"/>
  <c r="J257"/>
  <c r="BE257"/>
  <c r="BI253"/>
  <c r="BH253"/>
  <c r="BG253"/>
  <c r="BF253"/>
  <c r="T253"/>
  <c r="R253"/>
  <c r="P253"/>
  <c r="J253"/>
  <c r="BE253"/>
  <c r="BI249"/>
  <c r="BH249"/>
  <c r="BG249"/>
  <c r="BF249"/>
  <c r="T249"/>
  <c r="R249"/>
  <c r="P249"/>
  <c r="J249"/>
  <c r="BE249"/>
  <c r="BI245"/>
  <c r="BH245"/>
  <c r="BG245"/>
  <c r="BF245"/>
  <c r="T245"/>
  <c r="R245"/>
  <c r="P245"/>
  <c r="J245"/>
  <c r="BE245"/>
  <c r="BI239"/>
  <c r="BH239"/>
  <c r="BG239"/>
  <c r="BF239"/>
  <c r="T239"/>
  <c r="R239"/>
  <c r="P239"/>
  <c r="J239"/>
  <c r="BE239"/>
  <c r="BI235"/>
  <c r="BH235"/>
  <c r="BG235"/>
  <c r="BF235"/>
  <c r="T235"/>
  <c r="R235"/>
  <c r="P235"/>
  <c r="J235"/>
  <c r="BE235"/>
  <c r="BI230"/>
  <c r="BH230"/>
  <c r="BG230"/>
  <c r="BF230"/>
  <c r="T230"/>
  <c r="R230"/>
  <c r="P230"/>
  <c r="J230"/>
  <c r="BE230"/>
  <c r="BI226"/>
  <c r="BH226"/>
  <c r="BG226"/>
  <c r="BF226"/>
  <c r="T226"/>
  <c r="R226"/>
  <c r="P226"/>
  <c r="J226"/>
  <c r="BE226"/>
  <c r="BI221"/>
  <c r="BH221"/>
  <c r="BG221"/>
  <c r="BF221"/>
  <c r="T221"/>
  <c r="R221"/>
  <c r="P221"/>
  <c r="J221"/>
  <c r="BE221"/>
  <c r="BI215"/>
  <c r="BH215"/>
  <c r="BG215"/>
  <c r="BF215"/>
  <c r="T215"/>
  <c r="R215"/>
  <c r="P215"/>
  <c r="J215"/>
  <c r="BE215"/>
  <c r="T214"/>
  <c r="R214"/>
  <c r="P214"/>
  <c r="J214"/>
  <c r="BI212"/>
  <c r="BH212"/>
  <c r="BG212"/>
  <c r="BF212"/>
  <c r="T212"/>
  <c r="R212"/>
  <c r="P212"/>
  <c r="J212"/>
  <c r="BE212"/>
  <c r="BI208"/>
  <c r="BH208"/>
  <c r="BG208"/>
  <c r="BF208"/>
  <c r="T208"/>
  <c r="R208"/>
  <c r="P208"/>
  <c r="J208"/>
  <c r="BE208"/>
  <c r="BI203"/>
  <c r="BH203"/>
  <c r="BG203"/>
  <c r="BF203"/>
  <c r="T203"/>
  <c r="R203"/>
  <c r="P203"/>
  <c r="J203"/>
  <c r="BE203"/>
  <c r="BI198"/>
  <c r="BH198"/>
  <c r="BG198"/>
  <c r="BF198"/>
  <c r="T198"/>
  <c r="R198"/>
  <c r="P198"/>
  <c r="J198"/>
  <c r="BE198"/>
  <c r="BI197"/>
  <c r="BH197"/>
  <c r="BG197"/>
  <c r="BF197"/>
  <c r="T197"/>
  <c r="R197"/>
  <c r="P197"/>
  <c r="J197"/>
  <c r="BE197"/>
  <c r="BI195"/>
  <c r="BH195"/>
  <c r="BG195"/>
  <c r="BF195"/>
  <c r="T195"/>
  <c r="R195"/>
  <c r="P195"/>
  <c r="J195"/>
  <c r="BE195"/>
  <c r="BI192"/>
  <c r="BH192"/>
  <c r="BG192"/>
  <c r="BF192"/>
  <c r="T192"/>
  <c r="R192"/>
  <c r="P192"/>
  <c r="J192"/>
  <c r="BE192"/>
  <c r="BI188"/>
  <c r="BH188"/>
  <c r="BG188"/>
  <c r="BF188"/>
  <c r="T188"/>
  <c r="R188"/>
  <c r="P188"/>
  <c r="J188"/>
  <c r="BE188"/>
  <c r="BI184"/>
  <c r="BH184"/>
  <c r="BG184"/>
  <c r="BF184"/>
  <c r="T184"/>
  <c r="R184"/>
  <c r="P184"/>
  <c r="J184"/>
  <c r="BE184"/>
  <c r="BI180"/>
  <c r="BH180"/>
  <c r="BG180"/>
  <c r="BF180"/>
  <c r="T180"/>
  <c r="R180"/>
  <c r="P180"/>
  <c r="J180"/>
  <c r="BE180"/>
  <c r="T179"/>
  <c r="R179"/>
  <c r="P179"/>
  <c r="J179"/>
  <c r="BI178"/>
  <c r="BH178"/>
  <c r="BG178"/>
  <c r="BF178"/>
  <c r="T178"/>
  <c r="R178"/>
  <c r="P178"/>
  <c r="J178"/>
  <c r="BE178"/>
  <c r="BI174"/>
  <c r="BH174"/>
  <c r="BG174"/>
  <c r="BF174"/>
  <c r="T174"/>
  <c r="R174"/>
  <c r="P174"/>
  <c r="J174"/>
  <c r="BE174"/>
  <c r="BI172"/>
  <c r="BH172"/>
  <c r="BG172"/>
  <c r="BF172"/>
  <c r="T172"/>
  <c r="R172"/>
  <c r="P172"/>
  <c r="J172"/>
  <c r="BE172"/>
  <c r="BI170"/>
  <c r="BH170"/>
  <c r="BG170"/>
  <c r="BF170"/>
  <c r="T170"/>
  <c r="R170"/>
  <c r="P170"/>
  <c r="J170"/>
  <c r="BE170"/>
  <c r="BI165"/>
  <c r="BH165"/>
  <c r="BG165"/>
  <c r="BF165"/>
  <c r="T165"/>
  <c r="R165"/>
  <c r="P165"/>
  <c r="J165"/>
  <c r="BE165"/>
  <c r="BI163"/>
  <c r="BH163"/>
  <c r="BG163"/>
  <c r="BF163"/>
  <c r="T163"/>
  <c r="R163"/>
  <c r="P163"/>
  <c r="J163"/>
  <c r="BE163"/>
  <c r="BI161"/>
  <c r="BH161"/>
  <c r="BG161"/>
  <c r="BF161"/>
  <c r="T161"/>
  <c r="R161"/>
  <c r="P161"/>
  <c r="J161"/>
  <c r="BE161"/>
  <c r="BI159"/>
  <c r="BH159"/>
  <c r="BG159"/>
  <c r="BF159"/>
  <c r="T159"/>
  <c r="R159"/>
  <c r="P159"/>
  <c r="J159"/>
  <c r="BE159"/>
  <c r="BI157"/>
  <c r="BH157"/>
  <c r="BG157"/>
  <c r="BF157"/>
  <c r="T157"/>
  <c r="R157"/>
  <c r="P157"/>
  <c r="J157"/>
  <c r="BE157"/>
  <c r="BI152"/>
  <c r="BH152"/>
  <c r="BG152"/>
  <c r="BF152"/>
  <c r="T152"/>
  <c r="R152"/>
  <c r="P152"/>
  <c r="J152"/>
  <c r="BE152"/>
  <c r="BI145"/>
  <c r="BH145"/>
  <c r="BG145"/>
  <c r="BF145"/>
  <c r="T145"/>
  <c r="R145"/>
  <c r="P145"/>
  <c r="J145"/>
  <c r="BE145"/>
  <c r="BI142"/>
  <c r="BH142"/>
  <c r="BG142"/>
  <c r="BF142"/>
  <c r="T142"/>
  <c r="R142"/>
  <c r="P142"/>
  <c r="J142"/>
  <c r="BE142"/>
  <c r="BI137"/>
  <c r="BH137"/>
  <c r="BG137"/>
  <c r="BF137"/>
  <c r="T137"/>
  <c r="R137"/>
  <c r="P137"/>
  <c r="J137"/>
  <c r="BE137"/>
  <c r="BI133"/>
  <c r="BH133"/>
  <c r="BG133"/>
  <c r="BF133"/>
  <c r="T133"/>
  <c r="R133"/>
  <c r="P133"/>
  <c r="J133"/>
  <c r="BE133"/>
  <c r="BI127"/>
  <c r="BH127"/>
  <c r="BG127"/>
  <c r="BF127"/>
  <c r="T127"/>
  <c r="R127"/>
  <c r="P127"/>
  <c r="J127"/>
  <c r="BE127"/>
  <c r="BI122"/>
  <c r="BH122"/>
  <c r="BG122"/>
  <c r="BF122"/>
  <c r="T122"/>
  <c r="R122"/>
  <c r="P122"/>
  <c r="J122"/>
  <c r="BE122"/>
  <c r="BI116"/>
  <c r="BH116"/>
  <c r="BG116"/>
  <c r="BF116"/>
  <c r="T116"/>
  <c r="R116"/>
  <c r="P116"/>
  <c r="J116"/>
  <c r="BE116"/>
  <c r="BI112"/>
  <c r="BH112"/>
  <c r="BG112"/>
  <c r="BF112"/>
  <c r="T112"/>
  <c r="R112"/>
  <c r="P112"/>
  <c r="J112"/>
  <c r="BE112"/>
  <c r="BI105"/>
  <c r="BH105"/>
  <c r="BG105"/>
  <c r="BF105"/>
  <c r="T105"/>
  <c r="R105"/>
  <c r="P105"/>
  <c r="J105"/>
  <c r="BE105"/>
  <c r="BI101"/>
  <c r="BH101"/>
  <c r="BG101"/>
  <c r="BF101"/>
  <c r="T101"/>
  <c r="R101"/>
  <c r="P101"/>
  <c r="J101"/>
  <c r="BE101"/>
  <c r="BI97"/>
  <c r="BH97"/>
  <c r="BG97"/>
  <c r="BF97"/>
  <c r="T97"/>
  <c r="R97"/>
  <c r="P97"/>
  <c r="J97"/>
  <c r="BE97"/>
  <c r="BI94"/>
  <c r="BH94"/>
  <c r="BG94"/>
  <c r="BF94"/>
  <c r="T94"/>
  <c r="R94"/>
  <c r="P94"/>
  <c r="J94"/>
  <c r="BE94"/>
  <c r="BI91"/>
  <c r="BH91"/>
  <c r="BG91"/>
  <c r="BF91"/>
  <c r="BE91"/>
  <c r="T91"/>
  <c r="R91"/>
  <c r="P91"/>
  <c r="J91"/>
  <c r="BI87"/>
  <c r="BH87"/>
  <c r="BG87"/>
  <c r="BF87"/>
  <c r="T87"/>
  <c r="R87"/>
  <c r="P87"/>
  <c r="J87"/>
  <c r="BE87"/>
  <c r="T86"/>
  <c r="R86"/>
  <c r="P86"/>
  <c r="P85"/>
  <c r="P84"/>
  <c i="1" r="AU91"/>
  <c r="AU90"/>
  <c i="2" r="J86"/>
  <c r="T85"/>
  <c r="R85"/>
  <c r="J85"/>
  <c r="T84"/>
  <c r="R84"/>
  <c r="J84"/>
  <c r="J81"/>
  <c r="I81"/>
  <c r="C81"/>
  <c r="J80"/>
  <c r="I80"/>
  <c r="F80"/>
  <c r="C80"/>
  <c r="I78"/>
  <c r="F78"/>
  <c r="C78"/>
  <c r="E76"/>
  <c r="C75"/>
  <c r="J67"/>
  <c r="G67"/>
  <c r="F67"/>
  <c r="D67"/>
  <c r="G56"/>
  <c r="D56"/>
  <c r="J52"/>
  <c r="G52"/>
  <c r="G41"/>
  <c r="D41"/>
  <c r="J28"/>
  <c r="AA25"/>
  <c r="I22"/>
  <c r="I21"/>
  <c r="I19"/>
  <c r="I18"/>
  <c r="J16"/>
  <c r="I16"/>
  <c r="E16"/>
  <c r="F81"/>
  <c r="J15"/>
  <c r="I15"/>
  <c r="J10"/>
  <c r="J78"/>
  <c r="AA7"/>
  <c r="AA76"/>
  <c i="1" r="AY91"/>
  <c r="AX91"/>
  <c r="AW91"/>
  <c r="AG91"/>
  <c r="BD90"/>
  <c r="BC90"/>
  <c r="BB90"/>
  <c r="BA90"/>
  <c r="AY90"/>
  <c r="AX90"/>
  <c r="AW90"/>
  <c r="AS90"/>
  <c r="AG90"/>
  <c r="CO86"/>
  <c r="AM86"/>
  <c r="L86"/>
  <c r="CO85"/>
  <c r="AM85"/>
  <c r="L85"/>
  <c r="AM83"/>
  <c r="L83"/>
  <c r="L81"/>
  <c r="L80"/>
  <c r="AK26"/>
  <c i="2" l="1" r="F31"/>
  <c i="1" r="AZ91"/>
  <c r="AV91"/>
  <c r="AT91"/>
  <c r="AN91"/>
  <c i="2" l="1" r="J31"/>
  <c r="J34"/>
  <c i="1" r="AZ90"/>
  <c r="AV90"/>
  <c r="AT90"/>
  <c r="AN90"/>
  <c l="1" r="W29"/>
  <c r="AK29"/>
  <c r="AK31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<sst xmlns="http://schemas.openxmlformats.org/spreadsheetml/2006/main">
  <si>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</si>
  <si>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</si>
  <si>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</si>
  <si>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</si>
  <si>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{000102eb-0000-0000-0000-000000000000}</t>
  </si>
  <si>
    <t xml:space="preserve">&gt;&gt;  skryté sloupce  &lt;&lt;</t>
  </si>
  <si>
    <t>REKAPITULACE STAVBY</t>
  </si>
  <si>
    <t xml:space="preserve">v ---  níže se nacházejí doplnkové a pomocné údaje k sestavám  --- v</t>
  </si>
  <si>
    <t>Návod na vyplnění</t>
  </si>
  <si>
    <t>Kód:</t>
  </si>
  <si>
    <t>000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</si>
  <si>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</si>
  <si>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</si>
  <si>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2026/04 - KYJOV - parkoviště v lokalitě "Polámané"</t>
  </si>
  <si>
    <t>KSO:</t>
  </si>
  <si>
    <t>CZ-CC:</t>
  </si>
  <si>
    <t/>
  </si>
  <si>
    <t>Místo:</t>
  </si>
  <si>
    <t>Datum:</t>
  </si>
  <si>
    <t>Zadavatel:</t>
  </si>
  <si>
    <t>IČ:</t>
  </si>
  <si>
    <t>DIČ:</t>
  </si>
  <si>
    <t>Zhotovitel:</t>
  </si>
  <si>
    <t>Vyplň údaj</t>
  </si>
  <si>
    <t>Projektant: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</si>
  <si>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</si>
  <si>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</si>
  <si>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</si>
  <si>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</si>
  <si>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</si>
  <si>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</si>
  <si>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</si>
  <si>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</si>
  <si>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</si>
  <si>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Cena s DPH</t>
  </si>
  <si>
    <t>v</t>
  </si>
  <si>
    <t>CZK</t>
  </si>
  <si>
    <t>Datum a podpis:</t>
  </si>
  <si>
    <t>Razítko</t>
  </si>
  <si>
    <t>REKAPITULACE OBJEKTŮ STAVBY A SOUPISŮ PRACÍ</t>
  </si>
  <si>
    <t>Kód</t>
  </si>
  <si>
    <t>Informatívní údaje z listů zakázek</t>
  </si>
  <si>
    <t>Popis</t>
  </si>
  <si>
    <t>Cena bez DPH [CZK]</t>
  </si>
  <si>
    <t>Cena s DPH [CZK]</t>
  </si>
  <si>
    <t>Typ</t>
  </si>
  <si>
    <t>z toho Ostat.
náklady [CZK]</t>
  </si>
  <si>
    <t>DPH [CZK]</t>
  </si>
  <si>
    <t>Nh celkem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</si>
  <si>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</si>
  <si>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</si>
  <si>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</si>
  <si>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</si>
  <si>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</si>
  <si>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</si>
  <si>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</si>
  <si>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</si>
  <si>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</si>
  <si>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soupisu celkem</t>
  </si>
  <si>
    <t>D</t>
  </si>
  <si>
    <t>IMPORT</t>
  </si>
  <si>
    <t>{0064a99d-0000-0000-0000-000000000000}</t>
  </si>
  <si>
    <t>{00000000-0000-0000-0000-000000000000}</t>
  </si>
  <si>
    <t>/</t>
  </si>
  <si>
    <t>STA</t>
  </si>
  <si>
    <t>###NOINSERT###</t>
  </si>
  <si>
    <t>KRYCÍ LIST SOUPISU PRACÍ</t>
  </si>
  <si>
    <t>SOUPIS PRACÍ</t>
  </si>
  <si>
    <t>PČ</t>
  </si>
  <si>
    <t>MJ</t>
  </si>
  <si>
    <t>Množství</t>
  </si>
  <si>
    <t>J. cena [CZK]</t>
  </si>
  <si>
    <t>Cena celkem [CZK]</t>
  </si>
  <si>
    <t>Cenová soustava</t>
  </si>
  <si>
    <t>J. Nh [h]</t>
  </si>
  <si>
    <t>J. hmotnost [t]</t>
  </si>
  <si>
    <t>Hmotnost celkem [t]</t>
  </si>
  <si>
    <t>J. suť [t]</t>
  </si>
  <si>
    <t>Suť Celkem [t]</t>
  </si>
  <si>
    <t>HSV</t>
  </si>
  <si>
    <t>Práce a dodávky HSV</t>
  </si>
  <si>
    <t>ROZPOCET</t>
  </si>
  <si>
    <t>1</t>
  </si>
  <si>
    <t>Zemní práce</t>
  </si>
  <si>
    <t>K</t>
  </si>
  <si>
    <t>111212322</t>
  </si>
  <si>
    <t>Odstranění nevhodných dřevin přes 500 m2 v přes 1 m bez odstranění pařezů ve svahu přes 1:5 do 1:2</t>
  </si>
  <si>
    <t>m2</t>
  </si>
  <si>
    <t>Online PSC</t>
  </si>
  <si>
    <t>https://podminky.urs.cz/item/CS_URS_2026_01/111212322</t>
  </si>
  <si>
    <t>VV</t>
  </si>
  <si>
    <t>876+168</t>
  </si>
  <si>
    <t>Součet</t>
  </si>
  <si>
    <t>2</t>
  </si>
  <si>
    <t>112101101</t>
  </si>
  <si>
    <t>Odstranění stromů listnatých průměru kmene přes 100 do 300 mm; vč. likvidace</t>
  </si>
  <si>
    <t>kus</t>
  </si>
  <si>
    <t>"stromy S1-S26"26</t>
  </si>
  <si>
    <t>3</t>
  </si>
  <si>
    <t>112251101</t>
  </si>
  <si>
    <t>Odstranění pařezů průměru přes 100 do 300 mm; vč. likvidace</t>
  </si>
  <si>
    <t>4</t>
  </si>
  <si>
    <t>113107423</t>
  </si>
  <si>
    <t>Odstranění podkladu z kameniva drceného tl přes 200 do 300 mm při překopech strojně pl do 15 m2</t>
  </si>
  <si>
    <t>https://podminky.urs.cz/item/CS_URS_2026_01/113107423</t>
  </si>
  <si>
    <t>"napojení na kanalizaci"7*1</t>
  </si>
  <si>
    <t>5</t>
  </si>
  <si>
    <t>113107442</t>
  </si>
  <si>
    <t>Odstranění podkladu živičných tl přes 50 do 100 mm při překopech strojně pl do 15 m2</t>
  </si>
  <si>
    <t>https://podminky.urs.cz/item/CS_URS_2026_01/113107442</t>
  </si>
  <si>
    <t>6</t>
  </si>
  <si>
    <t>122151106</t>
  </si>
  <si>
    <t>Odkopávky a prokopávky nezapažené v hornině třídy těžitelnosti I skupiny 1 a 2 objem do 5000 m3 strojně</t>
  </si>
  <si>
    <t>m3</t>
  </si>
  <si>
    <t>https://podminky.urs.cz/item/CS_URS_2026_01/122151106</t>
  </si>
  <si>
    <t>"pro vozovku a parkovací stání"872,09</t>
  </si>
  <si>
    <t>"odkop po parapláň"202,92</t>
  </si>
  <si>
    <t>"pro trativodní šachtu"12,14</t>
  </si>
  <si>
    <t>"pro nádrž a filtrační šachtu"4*4*2,25</t>
  </si>
  <si>
    <t>7</t>
  </si>
  <si>
    <t>132112131</t>
  </si>
  <si>
    <t>Hloubení nezapažených rýh šířky do 800 mm v soudržných horninách třídy těžitelnosti I skupiny 1 a 2 ručně</t>
  </si>
  <si>
    <t>https://podminky.urs.cz/item/CS_URS_2026_01/132112131</t>
  </si>
  <si>
    <t>"pro potrubí DN250"51,33</t>
  </si>
  <si>
    <t>8</t>
  </si>
  <si>
    <t>162451106</t>
  </si>
  <si>
    <t>Vodorovné přemístění přes 1 500 do 2000 m výkopku/sypaniny z horniny třídy těžitelnosti I skupiny 1 až 3</t>
  </si>
  <si>
    <t>https://podminky.urs.cz/item/CS_URS_2026_01/162451106</t>
  </si>
  <si>
    <t>"odvoz na meziskládku a dovoz materiálu zpět do násypu"</t>
  </si>
  <si>
    <t>1123,15+51,23-28,292</t>
  </si>
  <si>
    <t>1146,088*2 'Přepočtené koeficientem množství</t>
  </si>
  <si>
    <t>9</t>
  </si>
  <si>
    <t>162751117</t>
  </si>
  <si>
    <t>Vodorovné přemístění přes 9 000 do 10000 m výkopku/sypaniny z horniny třídy těžitelnosti I skupiny 1 až 3</t>
  </si>
  <si>
    <t>https://podminky.urs.cz/item/CS_URS_2026_01/162751117</t>
  </si>
  <si>
    <t>"dodatečně dovezená zemina vhodná do násypu"400,232</t>
  </si>
  <si>
    <t>"ornice"97,06</t>
  </si>
  <si>
    <t>10</t>
  </si>
  <si>
    <t>162751119</t>
  </si>
  <si>
    <t>Příplatek k vodorovnému přemístění výkopku/sypaniny z horniny třídy těžitelnosti I skupiny 1 až 3 ZKD 1000 m přes 10000 m</t>
  </si>
  <si>
    <t>https://podminky.urs.cz/item/CS_URS_2026_01/162751119</t>
  </si>
  <si>
    <t>497,292*8 'Přepočtené koeficientem množství</t>
  </si>
  <si>
    <t>11</t>
  </si>
  <si>
    <t>167151111</t>
  </si>
  <si>
    <t>Nakládání výkopku z hornin třídy těžitelnosti I skupiny 1 až 3 přes 100 m3</t>
  </si>
  <si>
    <t>https://podminky.urs.cz/item/CS_URS_2026_01/167151111</t>
  </si>
  <si>
    <t>"nakládání dováženého materiálu do násypu z meziskládky"1146,188</t>
  </si>
  <si>
    <t>12</t>
  </si>
  <si>
    <t>171152101</t>
  </si>
  <si>
    <t>Uložení sypaniny z hornin soudržných do násypů zhutněných silnic a dálnic</t>
  </si>
  <si>
    <t>https://podminky.urs.cz/item/CS_URS_2026_01/171152101</t>
  </si>
  <si>
    <t>"zpět dovezená upravená zemina"1146,188</t>
  </si>
  <si>
    <t>13</t>
  </si>
  <si>
    <t>M</t>
  </si>
  <si>
    <t>X01</t>
  </si>
  <si>
    <t>Zemina do násypu</t>
  </si>
  <si>
    <t>14</t>
  </si>
  <si>
    <t>174151101</t>
  </si>
  <si>
    <t>Zásyp jam, šachet rýh nebo kolem objektů sypaninou se zhutněním</t>
  </si>
  <si>
    <t>https://podminky.urs.cz/item/CS_URS_2026_01/174151101</t>
  </si>
  <si>
    <t>"výkopek rýhy"51,33</t>
  </si>
  <si>
    <t>"šachta"-0,21</t>
  </si>
  <si>
    <t>"potrubí"-2,15</t>
  </si>
  <si>
    <t>"obsyp"-20,678</t>
  </si>
  <si>
    <t>15</t>
  </si>
  <si>
    <t>175151101</t>
  </si>
  <si>
    <t>Obsypání potrubí strojně sypaninou bez prohození, uloženou do 3 m</t>
  </si>
  <si>
    <t>https://podminky.urs.cz/item/CS_URS_2026_01/175151101</t>
  </si>
  <si>
    <t>43,9*0,8*(0,1+0,25+0,3)</t>
  </si>
  <si>
    <t>16</t>
  </si>
  <si>
    <t>58337308</t>
  </si>
  <si>
    <t>štěrkopísek frakce 8/16</t>
  </si>
  <si>
    <t>t</t>
  </si>
  <si>
    <t>20,678*2 'Přepočtené koeficientem množství</t>
  </si>
  <si>
    <t>17</t>
  </si>
  <si>
    <t>181151312</t>
  </si>
  <si>
    <t>Plošná úprava terénu přes 500 m2 zemina skupiny 1 až 4 nerovnosti přes 50 do 100 mm ve svahu přes 1:5 do 1:2</t>
  </si>
  <si>
    <t>https://podminky.urs.cz/item/CS_URS_2026_01/181151312</t>
  </si>
  <si>
    <t>18</t>
  </si>
  <si>
    <t>181451311</t>
  </si>
  <si>
    <t>Založení trávníku strojně v jedné operaci v rovině nebo na svahu do 1:5</t>
  </si>
  <si>
    <t>https://podminky.urs.cz/item/CS_URS_2026_01/181451311</t>
  </si>
  <si>
    <t>19</t>
  </si>
  <si>
    <t>00572410</t>
  </si>
  <si>
    <t>osivo směs travní parková</t>
  </si>
  <si>
    <t>kg</t>
  </si>
  <si>
    <t>970,6*0,025 'Přepočtené koeficientem množství</t>
  </si>
  <si>
    <t>20</t>
  </si>
  <si>
    <t>181951112</t>
  </si>
  <si>
    <t>Úprava pláně v hornině třídy těžitelnosti I skupiny 1 až 3 se zhutněním strojně</t>
  </si>
  <si>
    <t>https://podminky.urs.cz/item/CS_URS_2026_01/181951112</t>
  </si>
  <si>
    <t>833,9+477,1</t>
  </si>
  <si>
    <t>1311*1,15 'Přepočtené koeficientem množství</t>
  </si>
  <si>
    <t>21</t>
  </si>
  <si>
    <t>182151111</t>
  </si>
  <si>
    <t>Svahování v zářezech v hornině třídy těžitelnosti I skupiny 1 až 3 strojně</t>
  </si>
  <si>
    <t>https://podminky.urs.cz/item/CS_URS_2026_01/182151111</t>
  </si>
  <si>
    <t>22</t>
  </si>
  <si>
    <t>182251101</t>
  </si>
  <si>
    <t>Svahování násypů strojně</t>
  </si>
  <si>
    <t>https://podminky.urs.cz/item/CS_URS_2026_01/182251101</t>
  </si>
  <si>
    <t>23</t>
  </si>
  <si>
    <t>182351133</t>
  </si>
  <si>
    <t>Rozprostření ornice pl přes 500 m2 ve svahu přes 1:5 tl vrstvy do 200 mm strojně</t>
  </si>
  <si>
    <t>https://podminky.urs.cz/item/CS_URS_2026_01/182351133</t>
  </si>
  <si>
    <t>686,4+284,2</t>
  </si>
  <si>
    <t>24</t>
  </si>
  <si>
    <t>X02</t>
  </si>
  <si>
    <t>Ornice</t>
  </si>
  <si>
    <t>Zakládání</t>
  </si>
  <si>
    <t>25</t>
  </si>
  <si>
    <t>211971110</t>
  </si>
  <si>
    <t>Zřízení opláštění žeber nebo trativodů geotextilií v rýze nebo zářezu sklonu do 1:2</t>
  </si>
  <si>
    <t>https://podminky.urs.cz/item/CS_URS_2026_01/211971110</t>
  </si>
  <si>
    <t>64,1*1,7</t>
  </si>
  <si>
    <t>26</t>
  </si>
  <si>
    <t>69311081</t>
  </si>
  <si>
    <t>geotextilie netkaná separační, ochranná, filtrační, drenážní PES 300g/m2</t>
  </si>
  <si>
    <t>108,97*1,1845 'Přepočtené koeficientem množství</t>
  </si>
  <si>
    <t>27</t>
  </si>
  <si>
    <t>212572111</t>
  </si>
  <si>
    <t>Lože pro trativody ze štěrkopísku tříděného</t>
  </si>
  <si>
    <t>https://podminky.urs.cz/item/CS_URS_2026_01/212572111</t>
  </si>
  <si>
    <t>64,1*0,05</t>
  </si>
  <si>
    <t>28</t>
  </si>
  <si>
    <t>211561111</t>
  </si>
  <si>
    <t>Výplň odvodňovacích žeber nebo trativodů kamenivem hrubým drceným frakce 4 až 16 mm; vč. dodávky materiálu</t>
  </si>
  <si>
    <t>64,1*0,12</t>
  </si>
  <si>
    <t>29</t>
  </si>
  <si>
    <t>212755214</t>
  </si>
  <si>
    <t>Trativody z drenážních trubek plastových flexibilních DN 100 mm bez lože a obsypu</t>
  </si>
  <si>
    <t>m</t>
  </si>
  <si>
    <t>https://podminky.urs.cz/item/CS_URS_2026_01/212755214</t>
  </si>
  <si>
    <t>30</t>
  </si>
  <si>
    <t>28610559</t>
  </si>
  <si>
    <t>trubka drenážní korugovaná sendvičová HD-PE SN 4 perforace 360° pro liniové stavby DN 100</t>
  </si>
  <si>
    <t>31</t>
  </si>
  <si>
    <t>213141112</t>
  </si>
  <si>
    <t>Zřízení vrstvy z geotextilie v rovině nebo ve sklonu do 1:5 š přes 3 do 6 m</t>
  </si>
  <si>
    <t>https://podminky.urs.cz/item/CS_URS_2026_01/213141112</t>
  </si>
  <si>
    <t>"parkovací stání"477,1</t>
  </si>
  <si>
    <t>"pod trativodní šachtu"2,88</t>
  </si>
  <si>
    <t>32</t>
  </si>
  <si>
    <t>479,98*1,1845 'Přepočtené koeficientem množství</t>
  </si>
  <si>
    <t>33</t>
  </si>
  <si>
    <t>219991114</t>
  </si>
  <si>
    <t>Položení chráničky z plastových trubek DN přes 100 do 150 mm</t>
  </si>
  <si>
    <t>https://podminky.urs.cz/item/CS_URS_2026_01/219991114</t>
  </si>
  <si>
    <t>"chránička kabelu NN"9,0</t>
  </si>
  <si>
    <t>34</t>
  </si>
  <si>
    <t>34571098</t>
  </si>
  <si>
    <t>trubka elektroinstalační dělená (chránička) D 100/110mm, HDPE</t>
  </si>
  <si>
    <t>9*1,05 'Přepočtené koeficientem množství</t>
  </si>
  <si>
    <t>Komunikace pozemní</t>
  </si>
  <si>
    <t>35</t>
  </si>
  <si>
    <t>561041121</t>
  </si>
  <si>
    <t>Zřízení podkladu ze zeminy upravené vápnem, cementem, směsnými pojivy tl přes 250 do 300 mm pl přes 1000 do 5000 m2</t>
  </si>
  <si>
    <t>https://podminky.urs.cz/item/CS_URS_2026_01/561041121</t>
  </si>
  <si>
    <t>"úprava odkopané zeminy pro zpětné použití do násypu"1507,65</t>
  </si>
  <si>
    <t>"upravováno ve 3 vrstvách"</t>
  </si>
  <si>
    <t>1507,65*3 'Přepočtené koeficientem množství</t>
  </si>
  <si>
    <t>36</t>
  </si>
  <si>
    <t>58530170</t>
  </si>
  <si>
    <t>vápno nehašené CL 90-Q pro úpravu zemin standardní</t>
  </si>
  <si>
    <t>"koncentrace pojiva v zemině 3%: 0,053t/m3"</t>
  </si>
  <si>
    <t>1146,188</t>
  </si>
  <si>
    <t>1146,188*0,053 'Přepočtené koeficientem množství</t>
  </si>
  <si>
    <t>37</t>
  </si>
  <si>
    <t>564801112</t>
  </si>
  <si>
    <t>Podklad ze štěrkodrtě ŠD plochy přes 100 m2 tl 40 mm</t>
  </si>
  <si>
    <t>https://podminky.urs.cz/item/CS_URS_2026_01/564801112</t>
  </si>
  <si>
    <t>"Parkovací stání - lože drc. kamenivo fr. 4/8"477,1</t>
  </si>
  <si>
    <t>38</t>
  </si>
  <si>
    <t>564851111</t>
  </si>
  <si>
    <t>Podklad ze štěrkodrtě ŠD plochy přes 100 m2 tl 150 mm</t>
  </si>
  <si>
    <t>https://podminky.urs.cz/item/CS_URS_2026_01/564851111</t>
  </si>
  <si>
    <t>"Vozovka: ŠD fr. 0/63"833,9</t>
  </si>
  <si>
    <t>833,9*1,2 'Přepočtené koeficientem množství</t>
  </si>
  <si>
    <t>39</t>
  </si>
  <si>
    <t>564861011</t>
  </si>
  <si>
    <t>Podklad ze štěrkodrtě ŠD plochy do 100 m2 tl 200 mm</t>
  </si>
  <si>
    <t>https://podminky.urs.cz/item/CS_URS_2026_01/564861011</t>
  </si>
  <si>
    <t>"podsyp ŠD fr. 8/16 pod trativodní šachtu"1,44</t>
  </si>
  <si>
    <t>40</t>
  </si>
  <si>
    <t>564861111</t>
  </si>
  <si>
    <t>Podklad ze štěrkodrtě ŠD plochy přes 100 m2 tl 200 mm</t>
  </si>
  <si>
    <t>https://podminky.urs.cz/item/CS_URS_2026_01/564861111</t>
  </si>
  <si>
    <t>"Vozovka: ŠD fr. 0/32"833,9</t>
  </si>
  <si>
    <t>"Parkovací stání: ŠD fr. 0/32"477,1</t>
  </si>
  <si>
    <t>41</t>
  </si>
  <si>
    <t>564871011</t>
  </si>
  <si>
    <t>Podklad ze štěrkodrtě ŠD plochy do 100 m2 tl 250 mm</t>
  </si>
  <si>
    <t>https://podminky.urs.cz/item/CS_URS_2026_01/564871011</t>
  </si>
  <si>
    <t>42</t>
  </si>
  <si>
    <t>565136001</t>
  </si>
  <si>
    <t>Asfaltový beton vrstva podkladní ACP 22 + tl 50 mm š do 1,5 m z nemodifikovaného asfaltu</t>
  </si>
  <si>
    <t>https://podminky.urs.cz/item/CS_URS_2026_01/565136001</t>
  </si>
  <si>
    <t>43</t>
  </si>
  <si>
    <t>565166011</t>
  </si>
  <si>
    <t>Asfaltový beton vrstva podkladní ACP 22 + tl 80 mm š do 3 m z nemodifikovaného asfaltu</t>
  </si>
  <si>
    <t>https://podminky.urs.cz/item/CS_URS_2026_01/565166011</t>
  </si>
  <si>
    <t>"Vozovka"833,9</t>
  </si>
  <si>
    <t>44</t>
  </si>
  <si>
    <t>573191111</t>
  </si>
  <si>
    <t>Postřik infiltrační kationaktivní emulzí v množství 1 kg/m2</t>
  </si>
  <si>
    <t>https://podminky.urs.cz/item/CS_URS_2026_01/573191111</t>
  </si>
  <si>
    <t>45</t>
  </si>
  <si>
    <t>573231106</t>
  </si>
  <si>
    <t>Postřik živičný spojovací ze silniční emulze v množství 0,30 kg/m2</t>
  </si>
  <si>
    <t>https://podminky.urs.cz/item/CS_URS_2026_01/573231106</t>
  </si>
  <si>
    <t>46</t>
  </si>
  <si>
    <t>577134211</t>
  </si>
  <si>
    <t>Asfaltový beton vrstva obrusná ACO 11 tř. II tl 40 mm š do 3 m z nemodifikovaného asfaltu</t>
  </si>
  <si>
    <t>https://podminky.urs.cz/item/CS_URS_2026_01/577134211</t>
  </si>
  <si>
    <t>47</t>
  </si>
  <si>
    <t>577144021</t>
  </si>
  <si>
    <t>Asfaltový beton vrstva obrusná ACO 11 tř. II tl 50 mm š do 1,5 m z nemodifikovaného asfaltu</t>
  </si>
  <si>
    <t>https://podminky.urs.cz/item/CS_URS_2026_01/577144021</t>
  </si>
  <si>
    <t>48</t>
  </si>
  <si>
    <t>593532114</t>
  </si>
  <si>
    <t>Kladení dlažby z plastových vegetačních dlaždic pozemních komunikací se zámkem tl 60 mm pl přes 300 m2</t>
  </si>
  <si>
    <t>https://podminky.urs.cz/item/CS_URS_2026_01/593532114</t>
  </si>
  <si>
    <t>49</t>
  </si>
  <si>
    <t>56245139</t>
  </si>
  <si>
    <t>panel mřížkový vegetační ze směsových plastů 800x600x60mm</t>
  </si>
  <si>
    <t>"parkovací stání"477,1/(0,8*0,6)</t>
  </si>
  <si>
    <t>993,958*1,03 'Přepočtené koeficientem množství</t>
  </si>
  <si>
    <t>50</t>
  </si>
  <si>
    <t>593532121</t>
  </si>
  <si>
    <t>Příplatek za výplň otvorů dlaždicemi</t>
  </si>
  <si>
    <t>https://podminky.urs.cz/item/CS_URS_2026_01/593532121</t>
  </si>
  <si>
    <t>51</t>
  </si>
  <si>
    <t>59246130</t>
  </si>
  <si>
    <t>blok betonový pro výplň plastové zasakovací dlažby tl do 50mm šedý</t>
  </si>
  <si>
    <t>"vyznačení parkovacích míst V10b"-(36*4,8*0,1)</t>
  </si>
  <si>
    <t>459,82*1,05 'Přepočtené koeficientem množství</t>
  </si>
  <si>
    <t>52</t>
  </si>
  <si>
    <t>59246131</t>
  </si>
  <si>
    <t>blok betonový pro výplň plastové zasakovací dlažby tl do 50mm barevný</t>
  </si>
  <si>
    <t>"vyznačení parkovacích míst V10b"36*4,8*0,1</t>
  </si>
  <si>
    <t>17,28*1,05 'Přepočtené koeficientem množství</t>
  </si>
  <si>
    <t>53</t>
  </si>
  <si>
    <t>599141111</t>
  </si>
  <si>
    <t>Vyplnění spár mezi silničními dílci živičnou zálivkou</t>
  </si>
  <si>
    <t>https://podminky.urs.cz/item/CS_URS_2026_01/599141111</t>
  </si>
  <si>
    <t>"napojení na kanalizaci"7+1+1</t>
  </si>
  <si>
    <t>Vedení trubní dálková a přípojná</t>
  </si>
  <si>
    <t>54</t>
  </si>
  <si>
    <t>877315123</t>
  </si>
  <si>
    <t>Montáž navrtávacího sedla pro potrubí betonové nebo kameninové přípojka DN 150</t>
  </si>
  <si>
    <t>https://podminky.urs.cz/item/CS_URS_2026_01/877315123</t>
  </si>
  <si>
    <t>55</t>
  </si>
  <si>
    <t>28651300</t>
  </si>
  <si>
    <t>sedlo kolmé univerzální beton/KG DN 250-350/160</t>
  </si>
  <si>
    <t>56</t>
  </si>
  <si>
    <t>R01</t>
  </si>
  <si>
    <t>Dodávka a montáž retenční nádrže vč. materiálu</t>
  </si>
  <si>
    <t>"sestav viz. příloha D.1.2c:"</t>
  </si>
  <si>
    <t>"retenční nádrž kruhová D=3,1 m, výška 2,0 m, V=15,0 m3"1</t>
  </si>
  <si>
    <t>"poklop lit. 600/A15"</t>
  </si>
  <si>
    <t>"teleskop. roura DN600"</t>
  </si>
  <si>
    <t>"šachet. roura DN600"</t>
  </si>
  <si>
    <t>"montážní díly počítány vč. těsnících prvků"</t>
  </si>
  <si>
    <t>57</t>
  </si>
  <si>
    <t>R02</t>
  </si>
  <si>
    <t>Regulátor odtoku vč. dodávky a montáže; regulovaný průtok 1 l/s</t>
  </si>
  <si>
    <t>58</t>
  </si>
  <si>
    <t>R03</t>
  </si>
  <si>
    <t>Dodávka a montáž filtrační šachty vč. materiálu</t>
  </si>
  <si>
    <t>"filtrační šachta DN425"1</t>
  </si>
  <si>
    <t>"poklop PP 425/A15"</t>
  </si>
  <si>
    <t>"teleskop. roura 425"</t>
  </si>
  <si>
    <t>"šachet. roura 425 bez hrdla"</t>
  </si>
  <si>
    <t>"kalový koš s madlem typ B"</t>
  </si>
  <si>
    <t>"dno 425 s filtrem"</t>
  </si>
  <si>
    <t>59</t>
  </si>
  <si>
    <t>R04</t>
  </si>
  <si>
    <t>Dodávka a montáž revizní šachty vč. materiálu</t>
  </si>
  <si>
    <t>"revizní šachta DN425"1</t>
  </si>
  <si>
    <t>"dno 425 přímé"</t>
  </si>
  <si>
    <t>60</t>
  </si>
  <si>
    <t>R05</t>
  </si>
  <si>
    <t>Dodávka a montáž trativodní šachty vč. materiálu</t>
  </si>
  <si>
    <t>"trativodní šachta DN400"1</t>
  </si>
  <si>
    <t>"poklop PP 400/A15"</t>
  </si>
  <si>
    <t>"šachet. roura 400 v. 3,0 m"</t>
  </si>
  <si>
    <t>61</t>
  </si>
  <si>
    <t>871310320</t>
  </si>
  <si>
    <t>Montáž kanalizačního potrubí hladkého plnostěnného SN 12 z polypropylenu DN 150</t>
  </si>
  <si>
    <t>https://podminky.urs.cz/item/CS_URS_2026_01/871310320</t>
  </si>
  <si>
    <t>"odtok + přípojka"43,9</t>
  </si>
  <si>
    <t>"žlab -&amp;gt; filtrační šachta"2,25</t>
  </si>
  <si>
    <t>62</t>
  </si>
  <si>
    <t>28617025</t>
  </si>
  <si>
    <t>trubka kanalizační PP plnostěnná třívrstvá DN 150x1000mm SN12</t>
  </si>
  <si>
    <t>46,15*1,015 'Přepočtené koeficientem množství</t>
  </si>
  <si>
    <t>63</t>
  </si>
  <si>
    <t>871350320</t>
  </si>
  <si>
    <t>Montáž kanalizačního potrubí hladkého plnostěnného SN 12 z polypropylenu DN 200</t>
  </si>
  <si>
    <t>https://podminky.urs.cz/item/CS_URS_2026_01/871350320</t>
  </si>
  <si>
    <t>"filtrační šachta -&amp;gt; nádrž"0,55</t>
  </si>
  <si>
    <t>64</t>
  </si>
  <si>
    <t>28617026</t>
  </si>
  <si>
    <t>trubka kanalizační PP plnostěnná třívrstvá DN 200x1000mm SN12</t>
  </si>
  <si>
    <t>0,55*1,015 'Přepočtené koeficientem množství</t>
  </si>
  <si>
    <t>Ostatní konstrukce a práce, bourání</t>
  </si>
  <si>
    <t>65</t>
  </si>
  <si>
    <t>966006132</t>
  </si>
  <si>
    <t>Odstranění značek dopravních nebo orientačních se sloupky s betonovými patkami</t>
  </si>
  <si>
    <t>https://podminky.urs.cz/item/CS_URS_2026_01/966006132</t>
  </si>
  <si>
    <t>"Přesun B20a"1</t>
  </si>
  <si>
    <t>66</t>
  </si>
  <si>
    <t>914111111</t>
  </si>
  <si>
    <t>Montáž svislé dopravní značky do velikosti 1 m2 objímkami na sloupek nebo konzolu</t>
  </si>
  <si>
    <t>https://podminky.urs.cz/item/CS_URS_2026_01/914111111</t>
  </si>
  <si>
    <t>"přesun B20a"1</t>
  </si>
  <si>
    <t>67</t>
  </si>
  <si>
    <t>914511111</t>
  </si>
  <si>
    <t>Montáž sloupku dopravních značek délky do 3,5 m s betonovým základem</t>
  </si>
  <si>
    <t>https://podminky.urs.cz/item/CS_URS_2026_01/914511111</t>
  </si>
  <si>
    <t>68</t>
  </si>
  <si>
    <t>916131213</t>
  </si>
  <si>
    <t>Osazení silničního obrubníku betonového stojatého s boční opěrou do lože z betonu prostého</t>
  </si>
  <si>
    <t>https://podminky.urs.cz/item/CS_URS_2026_01/916131213</t>
  </si>
  <si>
    <t>"silniční"322,21</t>
  </si>
  <si>
    <t>"nájezdový"113,99</t>
  </si>
  <si>
    <t>"přechodový"2</t>
  </si>
  <si>
    <t>69</t>
  </si>
  <si>
    <t>59217031</t>
  </si>
  <si>
    <t>obrubník silniční betonový 1000x150x250mm</t>
  </si>
  <si>
    <t>322,21*1,02 'Přepočtené koeficientem množství</t>
  </si>
  <si>
    <t>70</t>
  </si>
  <si>
    <t>59217029</t>
  </si>
  <si>
    <t>obrubník silniční betonový nájezdový 1000x150x150mm</t>
  </si>
  <si>
    <t>113,99*1,02 'Přepočtené koeficientem množství</t>
  </si>
  <si>
    <t>71</t>
  </si>
  <si>
    <t>59217076</t>
  </si>
  <si>
    <t>obrubník silniční betonový přechodový 1000x150x250mm</t>
  </si>
  <si>
    <t>2*1,02 'Přepočtené koeficientem množství</t>
  </si>
  <si>
    <t>72</t>
  </si>
  <si>
    <t>935113212</t>
  </si>
  <si>
    <t>Osazení odvodňovacího betonového žlabu s krycím roštem šířky přes 210 mm</t>
  </si>
  <si>
    <t>https://podminky.urs.cz/item/CS_URS_2026_01/935113212</t>
  </si>
  <si>
    <t>"délka žlabu - žlabová vpust dl. 0,5 m="6,3</t>
  </si>
  <si>
    <t>73</t>
  </si>
  <si>
    <t>16110006</t>
  </si>
  <si>
    <t>kryt štěrbinový litinový D 400 pro betonové žlaby š přes 210 do 260mm</t>
  </si>
  <si>
    <t>74</t>
  </si>
  <si>
    <t>59227163</t>
  </si>
  <si>
    <t>žlab odvodňovací betonový bez spádu do F 900 stavební š přes 210 do 260mm</t>
  </si>
  <si>
    <t>75</t>
  </si>
  <si>
    <t>59227169</t>
  </si>
  <si>
    <t>čelo plné pro žlaby betonové s krytem š přes 210 do 260mm</t>
  </si>
  <si>
    <t>76</t>
  </si>
  <si>
    <t>935923218</t>
  </si>
  <si>
    <t>Osazení vpusti pro odvodňovací žlab betonový nebo polymerbetonový s krycím roštem šířky přes 210 mm</t>
  </si>
  <si>
    <t>https://podminky.urs.cz/item/CS_URS_2026_01/935923218</t>
  </si>
  <si>
    <t>77</t>
  </si>
  <si>
    <t>BNF.33220</t>
  </si>
  <si>
    <t>FASERFIX KS 200 T010 | vpust 500×260×603 mm| rám Zn ocel | odtok DN200 | koš | bez krytu | F 900</t>
  </si>
  <si>
    <t>997</t>
  </si>
  <si>
    <t>Doprava suti a vybouraných hmot</t>
  </si>
  <si>
    <t>78</t>
  </si>
  <si>
    <t>997221571</t>
  </si>
  <si>
    <t>Vodorovná doprava vybouraných hmot do 1 km</t>
  </si>
  <si>
    <t>https://podminky.urs.cz/item/CS_URS_2026_01/997221571</t>
  </si>
  <si>
    <t>79</t>
  </si>
  <si>
    <t>997221579</t>
  </si>
  <si>
    <t>Příplatek ZKD 1 km u vodorovné dopravy vybouraných hmot</t>
  </si>
  <si>
    <t>https://podminky.urs.cz/item/CS_URS_2026_01/997221579</t>
  </si>
  <si>
    <t>4,702*17 'Přepočtené koeficientem množství</t>
  </si>
  <si>
    <t>80</t>
  </si>
  <si>
    <t>997221612</t>
  </si>
  <si>
    <t>Nakládání vybouraných hmot na dopravní prostředky pro vodorovnou dopravu</t>
  </si>
  <si>
    <t>https://podminky.urs.cz/item/CS_URS_2026_01/997221612</t>
  </si>
  <si>
    <t>81</t>
  </si>
  <si>
    <t>997221873</t>
  </si>
  <si>
    <t>Poplatek za předání recyklačnímu zařízení zeminy a kamení kód odpadu 17 05 04</t>
  </si>
  <si>
    <t>https://podminky.urs.cz/item/CS_URS_2026_01/997221873</t>
  </si>
  <si>
    <t>3,08</t>
  </si>
  <si>
    <t>82</t>
  </si>
  <si>
    <t>997221875</t>
  </si>
  <si>
    <t>Poplatek za předání recyklačnímu zařízení stavebního odpadu asfaltového bez obsahu dehtu kód odpadu 17 03 02</t>
  </si>
  <si>
    <t>https://podminky.urs.cz/item/CS_URS_2026_01/997221875</t>
  </si>
  <si>
    <t>1,54</t>
  </si>
  <si>
    <t>998</t>
  </si>
  <si>
    <t>Přesun hmot</t>
  </si>
  <si>
    <t>83</t>
  </si>
  <si>
    <t>998223011</t>
  </si>
  <si>
    <t>Přesun hmot pro pozemní komunikace s krytem dlážděným</t>
  </si>
  <si>
    <t>https://podminky.urs.cz/item/CS_URS_2026_01/998223011</t>
  </si>
  <si>
    <t>VRN</t>
  </si>
  <si>
    <t>Vedlejší rozpočtové náklady</t>
  </si>
  <si>
    <t>VRN1</t>
  </si>
  <si>
    <t>Průzkumné, zeměměřičské a projektové práce</t>
  </si>
  <si>
    <t>84</t>
  </si>
  <si>
    <t>012164000</t>
  </si>
  <si>
    <t>Vytyčení a zaměření inženýrských sítí</t>
  </si>
  <si>
    <t>kpl</t>
  </si>
  <si>
    <t>https://podminky.urs.cz/item/CS_URS_2026_01/012164000</t>
  </si>
  <si>
    <t>85</t>
  </si>
  <si>
    <t>012203000</t>
  </si>
  <si>
    <t>Vytyčení stavby geodetem</t>
  </si>
  <si>
    <t>https://podminky.urs.cz/item/CS_URS_2026_01/012203000</t>
  </si>
  <si>
    <t>86</t>
  </si>
  <si>
    <t>012414000</t>
  </si>
  <si>
    <t>Geometrický plán</t>
  </si>
  <si>
    <t>https://podminky.urs.cz/item/CS_URS_2026_01/012414000</t>
  </si>
  <si>
    <t>87</t>
  </si>
  <si>
    <t>012434000</t>
  </si>
  <si>
    <t>Geodetická aktualizační dokumentace (GAD DTM)</t>
  </si>
  <si>
    <t>https://podminky.urs.cz/item/CS_URS_2026_01/012434000</t>
  </si>
  <si>
    <t>88</t>
  </si>
  <si>
    <t>013254000</t>
  </si>
  <si>
    <t>Dokumentace skutečného provedení stavby</t>
  </si>
  <si>
    <t>https://podminky.urs.cz/item/CS_URS_2026_01/013254000</t>
  </si>
  <si>
    <t>VRN3</t>
  </si>
  <si>
    <t>Zařízení staveniště</t>
  </si>
  <si>
    <t>89</t>
  </si>
  <si>
    <t>030001000</t>
  </si>
  <si>
    <t>https://podminky.urs.cz/item/CS_URS_2026_01/030001000</t>
  </si>
  <si>
    <t>90</t>
  </si>
  <si>
    <t>034303000</t>
  </si>
  <si>
    <t>Dopravní značení na staveništi</t>
  </si>
  <si>
    <t>https://podminky.urs.cz/item/CS_URS_2026_01/034303000</t>
  </si>
  <si>
    <t>91</t>
  </si>
  <si>
    <t>035002000</t>
  </si>
  <si>
    <t>Pronájem ploch, objektů</t>
  </si>
  <si>
    <t>https://podminky.urs.cz/item/CS_URS_2026_01/035002000</t>
  </si>
  <si>
    <t>VRN4</t>
  </si>
  <si>
    <t>Inženýrská činnost</t>
  </si>
  <si>
    <t>92</t>
  </si>
  <si>
    <t>043103000</t>
  </si>
  <si>
    <t>Kontrolní zkoušky a přejímací zkoušky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</si>
  <si>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</si>
  <si>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</si>
  <si>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</si>
  <si>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</si>
  <si>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sz val="8"/>
        <scheme val="none"/>
      </rPr>
      <t xml:space="preserve">Rekapitulace stavby </t>
    </r>
    <r>
      <rPr>
        <rFont val="Arial CE"/>
        <charset val="238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</si>
  <si>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sz val="8"/>
        <scheme val="none"/>
      </rPr>
      <t>Rekapitulace stavby</t>
    </r>
    <r>
      <rPr>
        <rFont val="Arial CE"/>
        <charset val="238"/>
        <sz val="8"/>
        <scheme val="none"/>
      </rPr>
      <t xml:space="preserve"> jsou uvedeny informace identifikující předmět veřejné zakázky na stavební práce, KSO, CZ-CC,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</si>
  <si>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</si>
  <si>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</si>
  <si>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sz val="8"/>
        <scheme val="none"/>
      </rPr>
      <t>Rekapitulace objektů stavby a soupisů prací</t>
    </r>
    <r>
      <rPr>
        <rFont val="Arial CE"/>
        <charset val="238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</si>
  <si>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</si>
  <si>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</si>
  <si>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</si>
  <si>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</si>
  <si>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</si>
  <si>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</si>
  <si>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</si>
  <si>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</si>
  <si>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</si>
  <si>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</si>
  <si>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</si>
  <si>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</si>
  <si>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</si>
  <si>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</si>
  <si>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</si>
  <si>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sz val="8"/>
        <scheme val="none"/>
      </rPr>
      <t>Krycí list soupisu</t>
    </r>
    <r>
      <rPr>
        <rFont val="Arial CE"/>
        <charset val="238"/>
        <sz val="8"/>
        <scheme val="none"/>
      </rPr>
      <t xml:space="preserve"> obsahuje rekapitulaci informací o předmětu veřejné zakázky ze sestavy Rekapitulace stavby, informaci o zařazení objektu do KSO, </t>
    </r>
  </si>
  <si>
    <t>CZ-CC, CZ-CPV, CZ-CPA a rekapitulaci celkové nabídkové ceny účastníka za aktuální soupis prací.</t>
  </si>
  <si>
    <r>
      <rPr>
        <rFont val="Arial CE"/>
        <charset val="238"/>
        <b val="1"/>
        <sz val="8"/>
        <scheme val="none"/>
      </rPr>
      <t>Rekapitulace členění soupisu prací</t>
    </r>
    <r>
      <rPr>
        <rFont val="Arial CE"/>
        <charset val="238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</si>
  <si>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</si>
  <si>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</si>
  <si>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</si>
  <si>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</si>
  <si>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</si>
  <si>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</si>
  <si>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</si>
  <si>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</si>
  <si>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</si>
  <si>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</si>
  <si>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</si>
  <si>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</si>
  <si>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</si>
  <si>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</si>
  <si>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</si>
  <si>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</si>
  <si>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</si>
  <si>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</si>
  <si>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</si>
  <si>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</si>
  <si>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</si>
  <si>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</si>
  <si>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</si>
  <si>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</si>
  <si>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</si>
  <si>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</si>
  <si>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</si>
  <si>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</si>
  <si>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</si>
  <si>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</si>
  <si>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</si>
  <si>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</si>
  <si>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</si>
  <si>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</si>
  <si>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</si>
  <si>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</si>
  <si>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</si>
  <si>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</si>
  <si>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</si>
  <si>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</si>
  <si>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</si>
  <si>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</si>
  <si>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</si>
  <si>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</si>
  <si>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</si>
  <si>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</si>
  <si>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</si>
  <si>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</si>
  <si>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</si>
  <si>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</si>
  <si>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</si>
  <si>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</si>
  <si>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</si>
  <si>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</si>
  <si>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</si>
  <si>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</si>
  <si>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</si>
  <si>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</si>
  <si>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CZ-CC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</si>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</sst>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9" formatCode="dd\.mm\.yyyy"/>
    <numFmt numFmtId="170" formatCode="#,##0.00%"/>
    <numFmt numFmtId="171" formatCode="#,##0.00000"/>
    <numFmt numFmtId="168" formatCode="#,##0.000"/>
  </numFmts>
  <fonts count="70">
    <font>
      <sz val="11"/>
      <name val="Calibri"/>
      <family val="2"/>
      <charset val="238"/>
    </font>
    <font>
      <sz val="11"/>
      <color theme="1"/>
      <name val="Calibri"/>
      <charset val="238"/>
      <scheme val="minor"/>
    </font>
    <font>
      <sz val="10"/>
      <color rgb="FF969696"/>
      <name val="Arial CE"/>
      <charset val="238"/>
    </font>
    <font>
      <sz val="10"/>
      <color rgb="FF000000"/>
      <name val="Arial CE"/>
      <charset val="238"/>
    </font>
    <font>
      <b/>
      <sz val="11"/>
      <color rgb="FF000000"/>
      <name val="Arial CE"/>
      <charset val="238"/>
    </font>
    <font>
      <b/>
      <sz val="12"/>
      <color rgb="FF000000"/>
      <name val="Arial CE"/>
      <charset val="238"/>
    </font>
    <font>
      <b/>
      <sz val="12"/>
      <color rgb="FF003366"/>
      <name val="Arial CE"/>
      <charset val="238"/>
    </font>
    <font>
      <sz val="12"/>
      <color rgb="FF003366"/>
      <name val="Arial CE"/>
      <charset val="238"/>
    </font>
    <font>
      <sz val="10"/>
      <color rgb="FF003366"/>
      <name val="Calibri"/>
      <charset val="238"/>
    </font>
    <font>
      <sz val="11"/>
      <color theme="1"/>
      <name val="Calibri"/>
      <charset val="238"/>
    </font>
    <font>
      <sz val="8"/>
      <color rgb="FF505050"/>
      <name val="Calibri"/>
      <charset val="238"/>
    </font>
    <font>
      <i/>
      <sz val="11"/>
      <color rgb="FF0000FF"/>
      <name val="Calibri"/>
      <charset val="238"/>
    </font>
    <font>
      <sz val="18"/>
      <color theme="1"/>
      <name val="Wingdings 2"/>
      <family val="1"/>
      <charset val="2"/>
    </font>
    <font>
      <sz val="18"/>
      <color rgb="FFFFFFFF"/>
      <name val="Wingdings 2"/>
      <family val="1"/>
      <charset val="2"/>
    </font>
    <font>
      <sz val="8"/>
      <color rgb="FFFFFFFF"/>
      <name val="Arial CE"/>
      <charset val="238"/>
    </font>
    <font>
      <sz val="8"/>
      <color rgb="FF3366FF"/>
      <name val="Arial CE"/>
      <charset val="238"/>
    </font>
    <font>
      <b/>
      <sz val="14"/>
      <color rgb="FF000000"/>
      <name val="Arial CE"/>
      <charset val="238"/>
    </font>
    <font>
      <b/>
      <sz val="12"/>
      <color rgb="FF969696"/>
      <name val="Arial CE"/>
      <charset val="238"/>
    </font>
    <font>
      <b/>
      <sz val="8"/>
      <color rgb="FF969696"/>
      <name val="Arial CE"/>
      <charset val="238"/>
    </font>
    <font>
      <b/>
      <sz val="10"/>
      <color rgb="FF000000"/>
      <name val="Arial CE"/>
      <charset val="238"/>
    </font>
    <font>
      <sz val="18"/>
      <color rgb="FF969696"/>
      <name val="Wingdings 2"/>
      <family val="1"/>
      <charset val="2"/>
    </font>
    <font>
      <b/>
      <sz val="10"/>
      <color rgb="FF969696"/>
      <name val="Arial CE"/>
      <charset val="238"/>
    </font>
    <font>
      <b/>
      <sz val="10"/>
      <color rgb="FF464646"/>
      <name val="Arial CE"/>
      <charset val="238"/>
    </font>
    <font>
      <sz val="18"/>
      <color rgb="FF000000"/>
      <name val="Wingdings 2"/>
      <family val="1"/>
      <charset val="2"/>
    </font>
    <font>
      <b/>
      <sz val="18"/>
      <color rgb="FF000000"/>
      <name val="Wingdings 2"/>
      <family val="1"/>
      <charset val="2"/>
    </font>
    <font>
      <sz val="12"/>
      <color rgb="FF969696"/>
      <name val="Arial CE"/>
      <charset val="238"/>
    </font>
    <font>
      <sz val="12"/>
      <color theme="1"/>
      <name val="Wingdings 2"/>
      <family val="1"/>
      <charset val="2"/>
    </font>
    <font>
      <sz val="9"/>
      <color rgb="FF000000"/>
      <name val="Arial CE"/>
      <charset val="238"/>
    </font>
    <font>
      <sz val="9"/>
      <color rgb="FF969696"/>
      <name val="Arial CE"/>
      <charset val="238"/>
    </font>
    <font>
      <b/>
      <sz val="12"/>
      <color rgb="FF000000"/>
      <name val="Wingdings 2"/>
      <family val="1"/>
      <charset val="2"/>
    </font>
    <font>
      <b/>
      <sz val="12"/>
      <color rgb="FF960000"/>
      <name val="Arial CE"/>
      <charset val="238"/>
    </font>
    <font>
      <sz val="12"/>
      <color rgb="FF000000"/>
      <name val="Arial CE"/>
      <charset val="238"/>
    </font>
    <font>
      <b/>
      <sz val="12"/>
      <color rgb="FF003366"/>
      <name val="Wingdings 2"/>
      <family val="1"/>
      <charset val="2"/>
    </font>
    <font>
      <sz val="11"/>
      <color rgb="FF003366"/>
      <name val="Arial CE"/>
      <charset val="238"/>
    </font>
    <font>
      <b/>
      <sz val="11"/>
      <color rgb="FF003366"/>
      <name val="Arial CE"/>
      <charset val="238"/>
    </font>
    <font>
      <sz val="11"/>
      <color rgb="FF969696"/>
      <name val="Arial CE"/>
      <charset val="238"/>
    </font>
    <font>
      <sz val="8"/>
      <color rgb="FF969696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rgb="FF3366FF"/>
      <name val="Arial CE"/>
      <charset val="238"/>
    </font>
    <font>
      <sz val="9"/>
      <name val="Arial CE"/>
      <charset val="238"/>
    </font>
    <font>
      <sz val="9"/>
      <name val="Arial CE"/>
    </font>
    <font>
      <sz val="9"/>
      <color rgb="FF960000"/>
      <name val="Arial CE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7"/>
      <color rgb="FF969696"/>
      <name val="Arial CE"/>
      <charset val="238"/>
    </font>
    <font>
      <i/>
      <u/>
      <sz val="7"/>
      <color rgb="FF979797"/>
      <name val="Calibri"/>
      <scheme val="minor"/>
    </font>
    <font>
      <sz val="8"/>
      <color rgb="FF505050"/>
      <name val="Arial CE"/>
      <charset val="238"/>
    </font>
    <font>
      <sz val="8"/>
      <color rgb="FFFF0000"/>
      <name val="Arial CE"/>
      <charset val="238"/>
    </font>
    <font>
      <sz val="8"/>
      <color rgb="FFE56277"/>
      <name val="Arial CE"/>
      <charset val="238"/>
    </font>
    <font>
      <sz val="8"/>
      <color rgb="FF800080"/>
      <name val="Arial CE"/>
      <charset val="238"/>
    </font>
    <font>
      <i/>
      <sz val="9"/>
      <color rgb="FF0000FF"/>
      <name val="Arial CE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11"/>
      <color rgb="FF000000"/>
      <name val="Calibri"/>
    </font>
    <font>
      <u/>
      <sz val="8"/>
      <color theme="10"/>
      <name val="Trebuchet MS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5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hair">
        <color rgb="FF000000"/>
      </bottom>
      <diagonal>
        <color rgb="FF000000"/>
      </diagonal>
    </border>
    <border>
      <left style="hair"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>
        <color rgb="FF000000"/>
      </diagonal>
    </border>
    <border>
      <left style="thin"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auto="1"/>
      </bottom>
    </border>
    <border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969696"/>
      </right>
      <bottom style="hair">
        <color auto="1"/>
      </bottom>
    </border>
    <border>
      <top style="hair">
        <color auto="1"/>
      </top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15">
    <xf numFmtId="0" fontId="0" fillId="0" borderId="1" applyBorder="0">
      <protection locked="0"/>
    </xf>
    <xf numFmtId="0" fontId="66" fillId="0" borderId="2" applyBorder="0"/>
    <xf numFmtId="0" fontId="1" fillId="0" borderId="0"/>
    <xf numFmtId="0" fontId="67" fillId="0" borderId="1" applyNumberFormat="0" applyFill="0" applyBorder="0" applyAlignment="0" applyProtection="0">
      <alignment vertical="top"/>
      <protection locked="0"/>
    </xf>
    <xf numFmtId="0" fontId="2" fillId="0" borderId="0">
      <alignment horizontal="left" vertical="center"/>
    </xf>
    <xf numFmtId="49" fontId="40" fillId="0" borderId="0">
      <alignment horizontal="left" vertical="center"/>
    </xf>
    <xf numFmtId="0" fontId="40" fillId="0" borderId="0">
      <alignment horizontal="left" vertical="center"/>
    </xf>
    <xf numFmtId="0" fontId="2" fillId="0" borderId="0">
      <alignment horizontal="right" vertical="center"/>
    </xf>
    <xf numFmtId="0" fontId="22" fillId="0" borderId="29">
      <alignment horizontal="left" vertical="center"/>
    </xf>
    <xf numFmtId="0" fontId="45" fillId="5" borderId="34" applyBorder="0">
      <alignment horizontal="center" vertical="center" wrapText="1"/>
    </xf>
    <xf numFmtId="0" fontId="27" fillId="0" borderId="41">
      <alignment vertical="center" wrapText="1"/>
    </xf>
    <xf numFmtId="168" fontId="27" fillId="0" borderId="41">
      <alignment vertical="center"/>
    </xf>
    <xf numFmtId="0" fontId="50" fillId="0" borderId="0">
      <alignment vertical="center"/>
    </xf>
    <xf numFmtId="0" fontId="68" fillId="0" borderId="0" applyNumberFormat="0" applyFill="0" applyBorder="0" applyAlignment="0" applyProtection="0"/>
    <xf numFmtId="168" fontId="56" fillId="0" borderId="41">
      <alignment vertical="center"/>
    </xf>
  </cellStyleXfs>
  <cellXfs count="351">
    <xf numFmtId="0" fontId="0" fillId="0" borderId="1" xfId="0" applyAlignment="1">
      <alignment vertical="top"/>
      <protection locked="0"/>
    </xf>
    <xf numFmtId="0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vertical="center"/>
    </xf>
    <xf numFmtId="0" fontId="6" fillId="0" borderId="2" xfId="1" applyNumberFormat="1" applyFont="1" applyFill="1" applyAlignment="1" applyProtection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vertical="center" wrapText="1"/>
    </xf>
    <xf numFmtId="0" fontId="1" fillId="0" borderId="0" xfId="2" applyAlignment="1">
      <alignment horizontal="center" vertical="center" wrapText="1"/>
    </xf>
    <xf numFmtId="0" fontId="7" fillId="0" borderId="0" xfId="2" applyFont="1"/>
    <xf numFmtId="0" fontId="8" fillId="0" borderId="0" xfId="2" applyFont="1"/>
    <xf numFmtId="0" fontId="9" fillId="0" borderId="0" xfId="2" applyFont="1" applyAlignment="1">
      <alignment vertical="center"/>
    </xf>
    <xf numFmtId="0" fontId="10" fillId="0" borderId="0" xfId="2" applyFont="1"/>
    <xf numFmtId="0" fontId="11" fillId="0" borderId="0" xfId="2" applyFont="1"/>
    <xf numFmtId="0" fontId="0" fillId="0" borderId="1" xfId="0" applyAlignment="1">
      <alignment horizontal="center" vertical="center"/>
      <protection locked="0"/>
    </xf>
    <xf numFmtId="0" fontId="0" fillId="0" borderId="1" xfId="0" applyAlignment="1" applyProtection="1"/>
    <xf numFmtId="0" fontId="12" fillId="0" borderId="2" xfId="1" applyNumberFormat="1" applyFont="1" applyFill="1" applyAlignment="1" applyProtection="1">
      <alignment horizontal="center"/>
    </xf>
    <xf numFmtId="0" fontId="1" fillId="0" borderId="2" xfId="1" applyNumberFormat="1" applyFont="1" applyFill="1" applyAlignment="1" applyProtection="1"/>
    <xf numFmtId="0" fontId="13" fillId="0" borderId="2" xfId="1" applyNumberFormat="1" applyFont="1" applyFill="1" applyAlignment="1" applyProtection="1">
      <alignment horizontal="center" vertical="center"/>
    </xf>
    <xf numFmtId="0" fontId="14" fillId="0" borderId="2" xfId="1" applyNumberFormat="1" applyFont="1" applyFill="1" applyAlignment="1" applyProtection="1">
      <alignment horizontal="left" vertical="center"/>
    </xf>
    <xf numFmtId="0" fontId="15" fillId="2" borderId="2" xfId="1" applyNumberFormat="1" applyFont="1" applyFill="1" applyAlignment="1" applyProtection="1">
      <alignment horizontal="center" vertical="center"/>
    </xf>
    <xf numFmtId="0" fontId="1" fillId="0" borderId="2" xfId="1" applyNumberFormat="1" applyFont="1" applyFill="1" applyAlignment="1" applyProtection="1">
      <alignment horizontal="lef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6" fillId="0" borderId="2" xfId="1" applyNumberFormat="1" applyFont="1" applyFill="1" applyAlignment="1" applyProtection="1">
      <alignment horizontal="left" vertical="center"/>
    </xf>
    <xf numFmtId="0" fontId="15" fillId="0" borderId="2" xfId="1" applyNumberFormat="1" applyFont="1" applyFill="1" applyAlignment="1" applyProtection="1">
      <alignment horizontal="left" vertical="center"/>
    </xf>
    <xf numFmtId="0" fontId="17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left" vertical="top"/>
    </xf>
    <xf numFmtId="0" fontId="3" fillId="0" borderId="2" xfId="1" applyNumberFormat="1" applyFont="1" applyFill="1" applyAlignment="1" applyProtection="1">
      <alignment horizontal="left" vertical="center"/>
    </xf>
    <xf numFmtId="0" fontId="18" fillId="0" borderId="2" xfId="1" applyNumberFormat="1" applyFont="1" applyFill="1" applyAlignment="1" applyProtection="1">
      <alignment horizontal="left" vertical="top" wrapText="1"/>
    </xf>
    <xf numFmtId="0" fontId="4" fillId="0" borderId="2" xfId="1" applyNumberFormat="1" applyFont="1" applyFill="1" applyAlignment="1" applyProtection="1">
      <alignment horizontal="left" vertical="top"/>
    </xf>
    <xf numFmtId="0" fontId="4" fillId="0" borderId="2" xfId="1" applyNumberFormat="1" applyFont="1" applyFill="1" applyAlignment="1" applyProtection="1">
      <alignment horizontal="left" vertical="top" wrapText="1"/>
    </xf>
    <xf numFmtId="0" fontId="18" fillId="0" borderId="2" xfId="1" applyNumberFormat="1" applyFont="1" applyFill="1" applyAlignment="1" applyProtection="1">
      <alignment horizontal="left" vertical="top"/>
    </xf>
    <xf numFmtId="0" fontId="2" fillId="0" borderId="2" xfId="1" applyNumberFormat="1" applyFont="1" applyFill="1" applyAlignment="1" applyProtection="1">
      <alignment horizontal="left" vertical="center"/>
    </xf>
    <xf numFmtId="169" fontId="3" fillId="0" borderId="2" xfId="1" applyNumberFormat="1" applyFont="1" applyFill="1" applyAlignment="1" applyProtection="1">
      <alignment horizontal="left" vertical="center"/>
    </xf>
    <xf numFmtId="169" fontId="3" fillId="3" borderId="2" xfId="1" applyNumberFormat="1" applyFont="1" applyFill="1" applyAlignment="1" applyProtection="1">
      <alignment horizontal="left" vertical="center"/>
      <protection locked="0"/>
    </xf>
    <xf numFmtId="49" fontId="3" fillId="0" borderId="2" xfId="1" applyNumberFormat="1" applyFont="1" applyFill="1" applyAlignment="1" applyProtection="1">
      <alignment horizontal="left" vertical="center"/>
    </xf>
    <xf numFmtId="49" fontId="1" fillId="0" borderId="2" xfId="1" applyNumberFormat="1" applyFont="1" applyFill="1" applyAlignment="1" applyProtection="1"/>
    <xf numFmtId="0" fontId="3" fillId="3" borderId="2" xfId="1" applyNumberFormat="1" applyFont="1" applyFill="1" applyAlignment="1" applyProtection="1">
      <alignment horizontal="left" vertical="center"/>
      <protection locked="0"/>
    </xf>
    <xf numFmtId="0" fontId="3" fillId="0" borderId="2" xfId="1" applyNumberFormat="1" applyFont="1" applyFill="1" applyAlignment="1" applyProtection="1">
      <alignment horizontal="left" vertical="center" wrapText="1"/>
    </xf>
    <xf numFmtId="0" fontId="1" fillId="0" borderId="6" xfId="1" applyNumberFormat="1" applyFont="1" applyFill="1" applyBorder="1" applyAlignment="1" applyProtection="1"/>
    <xf numFmtId="0" fontId="12" fillId="0" borderId="2" xfId="1" applyNumberFormat="1" applyFont="1" applyFill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vertical="center"/>
    </xf>
    <xf numFmtId="0" fontId="19" fillId="0" borderId="7" xfId="1" applyNumberFormat="1" applyFont="1" applyFill="1" applyBorder="1" applyAlignment="1" applyProtection="1">
      <alignment horizontal="left" vertical="center"/>
    </xf>
    <xf numFmtId="0" fontId="1" fillId="0" borderId="7" xfId="1" applyNumberFormat="1" applyFont="1" applyFill="1" applyBorder="1" applyAlignment="1" applyProtection="1">
      <alignment vertical="center"/>
    </xf>
    <xf numFmtId="4" fontId="1" fillId="0" borderId="7" xfId="1" applyNumberFormat="1" applyFont="1" applyFill="1" applyBorder="1" applyAlignment="1" applyProtection="1">
      <alignment vertical="center"/>
    </xf>
    <xf numFmtId="4" fontId="19" fillId="0" borderId="7" xfId="1" applyNumberFormat="1" applyFont="1" applyFill="1" applyBorder="1" applyAlignment="1" applyProtection="1">
      <alignment vertical="center"/>
    </xf>
    <xf numFmtId="4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horizontal="right" vertical="center"/>
    </xf>
    <xf numFmtId="0" fontId="20" fillId="0" borderId="2" xfId="1" applyNumberFormat="1" applyFont="1" applyFill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170" fontId="2" fillId="0" borderId="2" xfId="1" applyNumberFormat="1" applyFont="1" applyFill="1" applyAlignment="1" applyProtection="1">
      <alignment horizontal="left" vertical="center"/>
    </xf>
    <xf numFmtId="4" fontId="21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vertical="center"/>
    </xf>
    <xf numFmtId="0" fontId="1" fillId="4" borderId="2" xfId="1" applyNumberFormat="1" applyFont="1" applyFill="1" applyAlignment="1" applyProtection="1">
      <alignment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0" fontId="1" fillId="4" borderId="9" xfId="1" applyNumberFormat="1" applyFont="1" applyFill="1" applyBorder="1" applyAlignment="1" applyProtection="1">
      <alignment vertical="center"/>
    </xf>
    <xf numFmtId="0" fontId="5" fillId="4" borderId="9" xfId="1" applyNumberFormat="1" applyFont="1" applyFill="1" applyBorder="1" applyAlignment="1" applyProtection="1">
      <alignment horizontal="center" vertical="center"/>
    </xf>
    <xf numFmtId="4" fontId="1" fillId="4" borderId="9" xfId="1" applyNumberFormat="1" applyFont="1" applyFill="1" applyBorder="1" applyAlignment="1" applyProtection="1">
      <alignment vertical="center"/>
    </xf>
    <xf numFmtId="4" fontId="5" fillId="4" borderId="9" xfId="1" applyNumberFormat="1" applyFont="1" applyFill="1" applyBorder="1" applyAlignment="1" applyProtection="1">
      <alignment horizontal="left" vertical="center"/>
    </xf>
    <xf numFmtId="4" fontId="5" fillId="4" borderId="9" xfId="1" applyNumberFormat="1" applyFont="1" applyFill="1" applyBorder="1" applyAlignment="1" applyProtection="1">
      <alignment vertical="center"/>
    </xf>
    <xf numFmtId="4" fontId="5" fillId="4" borderId="10" xfId="1" applyNumberFormat="1" applyFont="1" applyFill="1" applyBorder="1" applyAlignment="1" applyProtection="1">
      <alignment vertical="center"/>
    </xf>
    <xf numFmtId="0" fontId="22" fillId="0" borderId="6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 applyProtection="1">
      <alignment vertical="center"/>
    </xf>
    <xf numFmtId="0" fontId="1" fillId="0" borderId="12" xfId="1" applyNumberFormat="1" applyFont="1" applyFill="1" applyBorder="1" applyAlignment="1" applyProtection="1">
      <alignment vertical="center"/>
    </xf>
    <xf numFmtId="0" fontId="1" fillId="0" borderId="3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23" fillId="0" borderId="2" xfId="1" applyNumberFormat="1" applyFont="1" applyFill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vertical="center"/>
    </xf>
    <xf numFmtId="0" fontId="24" fillId="0" borderId="2" xfId="1" applyNumberFormat="1" applyFont="1" applyFill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Alignment="1" applyProtection="1">
      <alignment horizontal="left" vertical="center"/>
    </xf>
    <xf numFmtId="0" fontId="4" fillId="0" borderId="2" xfId="1" applyNumberFormat="1" applyFont="1" applyFill="1" applyAlignment="1" applyProtection="1">
      <alignment horizontal="left" vertical="center" wrapText="1"/>
    </xf>
    <xf numFmtId="0" fontId="19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 wrapText="1"/>
    </xf>
    <xf numFmtId="0" fontId="25" fillId="0" borderId="13" xfId="1" applyNumberFormat="1" applyFont="1" applyFill="1" applyBorder="1" applyAlignment="1" applyProtection="1">
      <alignment horizontal="center" vertical="center"/>
    </xf>
    <xf numFmtId="0" fontId="25" fillId="0" borderId="14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25" fillId="0" borderId="16" xfId="1" applyNumberFormat="1" applyFont="1" applyFill="1" applyBorder="1" applyAlignment="1" applyProtection="1">
      <alignment horizontal="center" vertical="center"/>
    </xf>
    <xf numFmtId="0" fontId="25" fillId="0" borderId="2" xfId="1" applyNumberFormat="1" applyFont="1" applyFill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vertical="center"/>
    </xf>
    <xf numFmtId="0" fontId="26" fillId="0" borderId="2" xfId="1" applyNumberFormat="1" applyFont="1" applyFill="1" applyAlignment="1" applyProtection="1">
      <alignment horizontal="center" vertical="center"/>
    </xf>
    <xf numFmtId="0" fontId="27" fillId="5" borderId="8" xfId="1" applyNumberFormat="1" applyFont="1" applyFill="1" applyBorder="1" applyAlignment="1" applyProtection="1">
      <alignment horizontal="center" vertical="center"/>
    </xf>
    <xf numFmtId="0" fontId="27" fillId="5" borderId="9" xfId="1" applyNumberFormat="1" applyFont="1" applyFill="1" applyBorder="1" applyAlignment="1" applyProtection="1">
      <alignment horizontal="center" vertical="center"/>
    </xf>
    <xf numFmtId="0" fontId="1" fillId="5" borderId="9" xfId="1" applyNumberFormat="1" applyFont="1" applyFill="1" applyBorder="1" applyAlignment="1" applyProtection="1">
      <alignment vertical="center"/>
    </xf>
    <xf numFmtId="0" fontId="27" fillId="5" borderId="9" xfId="1" applyNumberFormat="1" applyFont="1" applyFill="1" applyBorder="1" applyAlignment="1" applyProtection="1">
      <alignment horizontal="right" vertical="center"/>
    </xf>
    <xf numFmtId="0" fontId="27" fillId="5" borderId="10" xfId="1" applyNumberFormat="1" applyFont="1" applyFill="1" applyBorder="1" applyAlignment="1" applyProtection="1">
      <alignment horizontal="center" vertical="center"/>
    </xf>
    <xf numFmtId="0" fontId="28" fillId="0" borderId="18" xfId="1" applyNumberFormat="1" applyFont="1" applyFill="1" applyBorder="1" applyAlignment="1" applyProtection="1">
      <alignment horizontal="center" vertical="center" wrapText="1"/>
    </xf>
    <xf numFmtId="0" fontId="28" fillId="0" borderId="19" xfId="1" applyNumberFormat="1" applyFont="1" applyFill="1" applyBorder="1" applyAlignment="1" applyProtection="1">
      <alignment horizontal="center" vertical="center" wrapText="1"/>
    </xf>
    <xf numFmtId="0" fontId="28" fillId="0" borderId="20" xfId="1" applyNumberFormat="1" applyFont="1" applyFill="1" applyBorder="1" applyAlignment="1" applyProtection="1">
      <alignment horizontal="center" vertical="center" wrapText="1"/>
    </xf>
    <xf numFmtId="0" fontId="1" fillId="0" borderId="2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/>
    </xf>
    <xf numFmtId="0" fontId="29" fillId="0" borderId="2" xfId="1" applyNumberFormat="1" applyFont="1" applyFill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30" fillId="0" borderId="2" xfId="1" applyNumberFormat="1" applyFont="1" applyFill="1" applyAlignment="1" applyProtection="1">
      <alignment horizontal="left" vertical="center"/>
    </xf>
    <xf numFmtId="0" fontId="30" fillId="0" borderId="2" xfId="1" applyNumberFormat="1" applyFont="1" applyFill="1" applyAlignment="1" applyProtection="1">
      <alignment vertical="center"/>
    </xf>
    <xf numFmtId="4" fontId="30" fillId="0" borderId="2" xfId="1" applyNumberFormat="1" applyFont="1" applyFill="1" applyAlignment="1" applyProtection="1">
      <alignment horizontal="right" vertical="center"/>
    </xf>
    <xf numFmtId="4" fontId="30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horizontal="center" vertical="center"/>
    </xf>
    <xf numFmtId="4" fontId="25" fillId="0" borderId="16" xfId="1" applyNumberFormat="1" applyFont="1" applyFill="1" applyBorder="1" applyAlignment="1" applyProtection="1">
      <alignment vertical="center"/>
    </xf>
    <xf numFmtId="4" fontId="25" fillId="0" borderId="2" xfId="1" applyNumberFormat="1" applyFont="1" applyFill="1" applyAlignment="1" applyProtection="1">
      <alignment vertical="center"/>
    </xf>
    <xf numFmtId="171" fontId="25" fillId="0" borderId="2" xfId="1" applyNumberFormat="1" applyFont="1" applyFill="1" applyAlignment="1" applyProtection="1">
      <alignment vertical="center"/>
    </xf>
    <xf numFmtId="4" fontId="25" fillId="0" borderId="17" xfId="1" applyNumberFormat="1" applyFont="1" applyFill="1" applyBorder="1" applyAlignment="1" applyProtection="1">
      <alignment vertical="center"/>
    </xf>
    <xf numFmtId="0" fontId="5" fillId="0" borderId="2" xfId="1" applyNumberFormat="1" applyFont="1" applyFill="1" applyAlignment="1" applyProtection="1">
      <alignment horizontal="left" vertical="center"/>
    </xf>
    <xf numFmtId="0" fontId="31" fillId="0" borderId="2" xfId="1" applyNumberFormat="1" applyFont="1" applyFill="1" applyAlignment="1" applyProtection="1">
      <alignment horizontal="left" vertical="center"/>
    </xf>
    <xf numFmtId="0" fontId="32" fillId="0" borderId="2" xfId="1" applyNumberFormat="1" applyFont="1" applyFill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33" fillId="0" borderId="2" xfId="1" applyNumberFormat="1" applyFont="1" applyFill="1" applyAlignment="1" applyProtection="1">
      <alignment horizontal="left" vertical="center"/>
    </xf>
    <xf numFmtId="49" fontId="34" fillId="0" borderId="2" xfId="1" applyNumberFormat="1" applyFont="1" applyFill="1" applyAlignment="1" applyProtection="1">
      <alignment vertical="center"/>
    </xf>
    <xf numFmtId="0" fontId="34" fillId="0" borderId="2" xfId="1" applyNumberFormat="1" applyFont="1" applyFill="1" applyAlignment="1" applyProtection="1">
      <alignment vertical="center"/>
    </xf>
    <xf numFmtId="0" fontId="34" fillId="0" borderId="2" xfId="1" applyNumberFormat="1" applyFont="1" applyFill="1" applyAlignment="1" applyProtection="1">
      <alignment vertical="center" wrapText="1"/>
    </xf>
    <xf numFmtId="4" fontId="33" fillId="0" borderId="2" xfId="1" applyNumberFormat="1" applyFont="1" applyFill="1" applyAlignment="1" applyProtection="1">
      <alignment horizontal="right" vertical="center"/>
    </xf>
    <xf numFmtId="4" fontId="3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horizontal="center" vertical="center"/>
    </xf>
    <xf numFmtId="0" fontId="33" fillId="0" borderId="5" xfId="1" applyNumberFormat="1" applyFont="1" applyFill="1" applyBorder="1" applyAlignment="1" applyProtection="1">
      <alignment vertical="center"/>
    </xf>
    <xf numFmtId="4" fontId="35" fillId="0" borderId="16" xfId="1" applyNumberFormat="1" applyFont="1" applyFill="1" applyBorder="1" applyAlignment="1" applyProtection="1">
      <alignment vertical="center"/>
    </xf>
    <xf numFmtId="4" fontId="35" fillId="0" borderId="2" xfId="1" applyNumberFormat="1" applyFont="1" applyFill="1" applyAlignment="1" applyProtection="1">
      <alignment vertical="center"/>
    </xf>
    <xf numFmtId="171" fontId="35" fillId="0" borderId="2" xfId="1" applyNumberFormat="1" applyFont="1" applyFill="1" applyAlignment="1" applyProtection="1">
      <alignment vertical="center"/>
    </xf>
    <xf numFmtId="4" fontId="36" fillId="0" borderId="2" xfId="3" applyNumberFormat="1" applyFont="1" applyFill="1" applyBorder="1" applyAlignment="1" applyProtection="1">
      <alignment vertical="center"/>
    </xf>
    <xf numFmtId="4" fontId="35" fillId="0" borderId="17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Alignment="1" applyProtection="1">
      <alignment horizontal="left" vertical="center"/>
    </xf>
    <xf numFmtId="0" fontId="7" fillId="0" borderId="2" xfId="1" applyNumberFormat="1" applyFont="1" applyFill="1" applyAlignment="1" applyProtection="1">
      <alignment horizontal="left" vertical="center"/>
    </xf>
    <xf numFmtId="0" fontId="1" fillId="0" borderId="0" xfId="2"/>
    <xf numFmtId="0" fontId="15" fillId="2" borderId="0" xfId="2" applyFont="1" applyFill="1" applyAlignment="1">
      <alignment horizontal="center" vertical="center"/>
    </xf>
    <xf numFmtId="0" fontId="1" fillId="0" borderId="22" xfId="2" applyBorder="1"/>
    <xf numFmtId="0" fontId="1" fillId="0" borderId="23" xfId="2" applyBorder="1"/>
    <xf numFmtId="0" fontId="1" fillId="0" borderId="24" xfId="2" applyBorder="1"/>
    <xf numFmtId="0" fontId="37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1" fillId="0" borderId="24" xfId="2" applyBorder="1" applyAlignment="1">
      <alignment vertical="center"/>
    </xf>
    <xf numFmtId="0" fontId="38" fillId="0" borderId="0" xfId="2" applyFont="1" applyAlignment="1">
      <alignment horizontal="left" vertical="center" wrapText="1"/>
    </xf>
    <xf numFmtId="0" fontId="39" fillId="0" borderId="0" xfId="2" applyFont="1" applyAlignment="1">
      <alignment horizontal="left" vertical="center" wrapText="1"/>
    </xf>
    <xf numFmtId="0" fontId="2" fillId="0" borderId="0" xfId="4">
      <alignment horizontal="left" vertical="center"/>
    </xf>
    <xf numFmtId="0" fontId="40" fillId="0" borderId="0" xfId="2" applyFont="1" applyAlignment="1">
      <alignment horizontal="left" vertical="center"/>
    </xf>
    <xf numFmtId="49" fontId="40" fillId="0" borderId="0" xfId="5">
      <alignment horizontal="left" vertical="center"/>
    </xf>
    <xf numFmtId="0" fontId="41" fillId="0" borderId="0" xfId="2" applyFont="1" applyAlignment="1">
      <alignment vertical="center"/>
    </xf>
    <xf numFmtId="169" fontId="40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left" vertical="top"/>
    </xf>
    <xf numFmtId="0" fontId="1" fillId="0" borderId="0" xfId="2" applyAlignment="1">
      <alignment vertical="top"/>
    </xf>
    <xf numFmtId="0" fontId="41" fillId="0" borderId="0" xfId="2" applyFont="1" applyAlignment="1">
      <alignment vertical="top"/>
    </xf>
    <xf numFmtId="0" fontId="40" fillId="0" borderId="0" xfId="6">
      <alignment horizontal="left" vertical="center"/>
    </xf>
    <xf numFmtId="49" fontId="40" fillId="3" borderId="0" xfId="5" applyFill="1" applyProtection="1">
      <alignment horizontal="left" vertical="center"/>
      <protection locked="0"/>
    </xf>
    <xf numFmtId="0" fontId="1" fillId="0" borderId="24" xfId="2" applyBorder="1" applyAlignment="1">
      <alignment vertical="center" wrapText="1"/>
    </xf>
    <xf numFmtId="49" fontId="40" fillId="0" borderId="0" xfId="2" applyNumberFormat="1" applyFont="1" applyAlignment="1">
      <alignment horizontal="left" vertical="center" wrapText="1"/>
    </xf>
    <xf numFmtId="49" fontId="41" fillId="0" borderId="0" xfId="2" applyNumberFormat="1" applyFont="1" applyAlignment="1">
      <alignment vertical="center" wrapText="1"/>
    </xf>
    <xf numFmtId="0" fontId="1" fillId="0" borderId="25" xfId="2" applyBorder="1" applyAlignment="1">
      <alignment vertical="center"/>
    </xf>
    <xf numFmtId="0" fontId="42" fillId="0" borderId="0" xfId="2" applyFont="1" applyAlignment="1">
      <alignment horizontal="left" vertical="center"/>
    </xf>
    <xf numFmtId="4" fontId="1" fillId="0" borderId="0" xfId="2" applyNumberFormat="1" applyAlignment="1">
      <alignment vertical="center"/>
    </xf>
    <xf numFmtId="4" fontId="30" fillId="0" borderId="0" xfId="2" applyNumberFormat="1" applyFont="1" applyAlignment="1">
      <alignment vertical="center"/>
    </xf>
    <xf numFmtId="4" fontId="1" fillId="0" borderId="25" xfId="2" applyNumberFormat="1" applyBorder="1" applyAlignment="1">
      <alignment vertical="center"/>
    </xf>
    <xf numFmtId="4" fontId="2" fillId="0" borderId="0" xfId="2" applyNumberFormat="1" applyFont="1" applyAlignment="1">
      <alignment horizontal="right" vertical="center"/>
    </xf>
    <xf numFmtId="0" fontId="2" fillId="0" borderId="0" xfId="7">
      <alignment horizontal="right" vertical="center"/>
    </xf>
    <xf numFmtId="4" fontId="2" fillId="0" borderId="0" xfId="7" applyNumberFormat="1">
      <alignment horizontal="right" vertical="center"/>
    </xf>
    <xf numFmtId="170" fontId="2" fillId="0" borderId="0" xfId="2" applyNumberFormat="1" applyFont="1" applyAlignment="1">
      <alignment horizontal="right" vertical="center"/>
    </xf>
    <xf numFmtId="4" fontId="2" fillId="0" borderId="0" xfId="2" applyNumberFormat="1" applyFont="1" applyAlignment="1">
      <alignment vertical="center"/>
    </xf>
    <xf numFmtId="0" fontId="1" fillId="5" borderId="0" xfId="2" applyFill="1" applyAlignment="1">
      <alignment vertical="center"/>
    </xf>
    <xf numFmtId="0" fontId="43" fillId="5" borderId="26" xfId="2" applyFont="1" applyFill="1" applyBorder="1" applyAlignment="1">
      <alignment horizontal="left" vertical="center"/>
    </xf>
    <xf numFmtId="0" fontId="1" fillId="5" borderId="27" xfId="2" applyFill="1" applyBorder="1" applyAlignment="1">
      <alignment vertical="center"/>
    </xf>
    <xf numFmtId="4" fontId="1" fillId="5" borderId="27" xfId="2" applyNumberFormat="1" applyFill="1" applyBorder="1" applyAlignment="1">
      <alignment vertical="center"/>
    </xf>
    <xf numFmtId="0" fontId="43" fillId="5" borderId="27" xfId="2" applyFont="1" applyFill="1" applyBorder="1" applyAlignment="1">
      <alignment horizontal="right" vertical="center"/>
    </xf>
    <xf numFmtId="0" fontId="43" fillId="5" borderId="27" xfId="2" applyFont="1" applyFill="1" applyBorder="1" applyAlignment="1">
      <alignment horizontal="center" vertical="center"/>
    </xf>
    <xf numFmtId="4" fontId="43" fillId="5" borderId="27" xfId="2" applyNumberFormat="1" applyFont="1" applyFill="1" applyBorder="1" applyAlignment="1">
      <alignment vertical="center"/>
    </xf>
    <xf numFmtId="0" fontId="1" fillId="5" borderId="28" xfId="2" applyFill="1" applyBorder="1" applyAlignment="1">
      <alignment vertical="center"/>
    </xf>
    <xf numFmtId="0" fontId="22" fillId="0" borderId="29" xfId="8">
      <alignment horizontal="left" vertical="center"/>
    </xf>
    <xf numFmtId="0" fontId="1" fillId="0" borderId="29" xfId="2" applyBorder="1" applyAlignment="1">
      <alignment vertical="center"/>
    </xf>
    <xf numFmtId="0" fontId="2" fillId="0" borderId="30" xfId="4" applyBorder="1">
      <alignment horizontal="left" vertical="center"/>
    </xf>
    <xf numFmtId="0" fontId="1" fillId="0" borderId="31" xfId="2" applyBorder="1" applyAlignment="1">
      <alignment vertical="center"/>
    </xf>
    <xf numFmtId="0" fontId="2" fillId="0" borderId="31" xfId="2" applyFont="1" applyBorder="1" applyAlignment="1">
      <alignment horizontal="center" vertical="center"/>
    </xf>
    <xf numFmtId="0" fontId="2" fillId="0" borderId="30" xfId="7" applyBorder="1">
      <alignment horizontal="right" vertical="center"/>
    </xf>
    <xf numFmtId="0" fontId="1" fillId="0" borderId="32" xfId="2" applyBorder="1" applyAlignment="1">
      <alignment vertical="center"/>
    </xf>
    <xf numFmtId="0" fontId="1" fillId="0" borderId="33" xfId="2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" fillId="0" borderId="22" xfId="2" applyBorder="1" applyAlignment="1">
      <alignment vertical="center"/>
    </xf>
    <xf numFmtId="0" fontId="1" fillId="0" borderId="23" xfId="2" applyBorder="1" applyAlignment="1">
      <alignment vertical="center"/>
    </xf>
    <xf numFmtId="0" fontId="44" fillId="0" borderId="0" xfId="2" applyFont="1" applyAlignment="1">
      <alignment horizontal="left" vertical="center"/>
    </xf>
    <xf numFmtId="0" fontId="40" fillId="0" borderId="0" xfId="2" applyFont="1" applyAlignment="1">
      <alignment horizontal="left" vertical="center" wrapText="1"/>
    </xf>
    <xf numFmtId="0" fontId="1" fillId="0" borderId="24" xfId="2" applyBorder="1" applyAlignment="1">
      <alignment horizontal="center" vertical="center" wrapText="1"/>
    </xf>
    <xf numFmtId="0" fontId="45" fillId="5" borderId="34" xfId="9" applyBorder="1">
      <alignment horizontal="center" vertical="center" wrapText="1"/>
    </xf>
    <xf numFmtId="0" fontId="45" fillId="5" borderId="35" xfId="9" applyBorder="1">
      <alignment horizontal="center" vertical="center" wrapText="1"/>
    </xf>
    <xf numFmtId="0" fontId="45" fillId="5" borderId="36" xfId="9" applyBorder="1">
      <alignment horizontal="center" vertical="center" wrapText="1"/>
    </xf>
    <xf numFmtId="0" fontId="28" fillId="0" borderId="34" xfId="2" applyFont="1" applyBorder="1" applyAlignment="1">
      <alignment horizontal="center" vertical="center" wrapText="1"/>
    </xf>
    <xf numFmtId="0" fontId="28" fillId="0" borderId="35" xfId="2" applyFont="1" applyBorder="1" applyAlignment="1">
      <alignment horizontal="center" vertical="center" wrapText="1"/>
    </xf>
    <xf numFmtId="0" fontId="28" fillId="0" borderId="36" xfId="2" applyFont="1" applyBorder="1" applyAlignment="1">
      <alignment horizontal="center" vertical="center" wrapText="1"/>
    </xf>
    <xf numFmtId="0" fontId="30" fillId="0" borderId="0" xfId="2" applyFont="1" applyAlignment="1">
      <alignment horizontal="left" vertical="center"/>
    </xf>
    <xf numFmtId="4" fontId="30" fillId="0" borderId="0" xfId="2" applyNumberFormat="1" applyFont="1"/>
    <xf numFmtId="0" fontId="46" fillId="0" borderId="37" xfId="2" applyFont="1" applyBorder="1" applyAlignment="1">
      <alignment vertical="center"/>
    </xf>
    <xf numFmtId="0" fontId="46" fillId="0" borderId="25" xfId="2" applyFont="1" applyBorder="1" applyAlignment="1">
      <alignment vertical="center"/>
    </xf>
    <xf numFmtId="171" fontId="47" fillId="0" borderId="25" xfId="2" applyNumberFormat="1" applyFont="1" applyBorder="1"/>
    <xf numFmtId="171" fontId="47" fillId="0" borderId="38" xfId="2" applyNumberFormat="1" applyFont="1" applyBorder="1"/>
    <xf numFmtId="0" fontId="7" fillId="0" borderId="24" xfId="2" applyFont="1" applyBorder="1"/>
    <xf numFmtId="0" fontId="7" fillId="0" borderId="0" xfId="2" applyFont="1" applyAlignment="1">
      <alignment horizontal="center"/>
    </xf>
    <xf numFmtId="0" fontId="48" fillId="0" borderId="0" xfId="2" applyFont="1" applyAlignment="1">
      <alignment horizontal="center"/>
    </xf>
    <xf numFmtId="0" fontId="7" fillId="0" borderId="0" xfId="2" applyFont="1" applyAlignment="1">
      <alignment wrapText="1"/>
    </xf>
    <xf numFmtId="0" fontId="7" fillId="0" borderId="0" xfId="2" applyFont="1" applyAlignment="1">
      <alignment horizontal="center" wrapText="1"/>
    </xf>
    <xf numFmtId="168" fontId="7" fillId="0" borderId="0" xfId="2" applyNumberFormat="1" applyFont="1"/>
    <xf numFmtId="4" fontId="7" fillId="0" borderId="0" xfId="2" applyNumberFormat="1" applyFont="1"/>
    <xf numFmtId="0" fontId="7" fillId="0" borderId="39" xfId="2" applyFont="1" applyBorder="1"/>
    <xf numFmtId="0" fontId="48" fillId="0" borderId="0" xfId="2" applyFont="1"/>
    <xf numFmtId="171" fontId="48" fillId="0" borderId="0" xfId="2" applyNumberFormat="1" applyFont="1"/>
    <xf numFmtId="171" fontId="48" fillId="0" borderId="40" xfId="2" applyNumberFormat="1" applyFont="1" applyBorder="1"/>
    <xf numFmtId="0" fontId="49" fillId="0" borderId="24" xfId="2" applyFont="1" applyBorder="1"/>
    <xf numFmtId="0" fontId="49" fillId="0" borderId="0" xfId="2" applyFont="1" applyAlignment="1">
      <alignment horizontal="center"/>
    </xf>
    <xf numFmtId="0" fontId="49" fillId="0" borderId="0" xfId="2" applyFont="1" applyAlignment="1">
      <alignment wrapText="1"/>
    </xf>
    <xf numFmtId="0" fontId="49" fillId="0" borderId="0" xfId="2" applyFont="1"/>
    <xf numFmtId="0" fontId="49" fillId="0" borderId="0" xfId="2" applyFont="1" applyAlignment="1">
      <alignment horizontal="center" wrapText="1"/>
    </xf>
    <xf numFmtId="168" fontId="49" fillId="0" borderId="0" xfId="2" applyNumberFormat="1" applyFont="1"/>
    <xf numFmtId="4" fontId="49" fillId="0" borderId="0" xfId="2" applyNumberFormat="1" applyFont="1"/>
    <xf numFmtId="0" fontId="49" fillId="0" borderId="39" xfId="2" applyFont="1" applyBorder="1"/>
    <xf numFmtId="0" fontId="27" fillId="0" borderId="24" xfId="2" applyFont="1" applyBorder="1" applyAlignment="1">
      <alignment vertical="center"/>
    </xf>
    <xf numFmtId="0" fontId="27" fillId="0" borderId="41" xfId="2" applyFont="1" applyBorder="1" applyAlignment="1">
      <alignment horizontal="center" vertical="center"/>
    </xf>
    <xf numFmtId="0" fontId="27" fillId="0" borderId="41" xfId="2" applyFont="1" applyBorder="1" applyAlignment="1">
      <alignment vertical="center" wrapText="1"/>
    </xf>
    <xf numFmtId="0" fontId="27" fillId="0" borderId="41" xfId="10">
      <alignment vertical="center" wrapText="1"/>
    </xf>
    <xf numFmtId="0" fontId="27" fillId="0" borderId="41" xfId="2" applyFont="1" applyBorder="1" applyAlignment="1">
      <alignment horizontal="center" vertical="center" wrapText="1"/>
    </xf>
    <xf numFmtId="168" fontId="27" fillId="0" borderId="41" xfId="11">
      <alignment vertical="center"/>
    </xf>
    <xf numFmtId="4" fontId="27" fillId="3" borderId="41" xfId="11" applyNumberFormat="1" applyFill="1" applyProtection="1">
      <alignment vertical="center"/>
      <protection locked="0"/>
    </xf>
    <xf numFmtId="4" fontId="27" fillId="0" borderId="41" xfId="11" applyNumberFormat="1">
      <alignment vertical="center"/>
    </xf>
    <xf numFmtId="0" fontId="28" fillId="0" borderId="39" xfId="2" applyFont="1" applyBorder="1" applyAlignment="1">
      <alignment vertical="center"/>
    </xf>
    <xf numFmtId="0" fontId="28" fillId="0" borderId="0" xfId="2" applyFont="1" applyAlignment="1">
      <alignment vertical="center"/>
    </xf>
    <xf numFmtId="171" fontId="28" fillId="0" borderId="0" xfId="2" applyNumberFormat="1" applyFont="1" applyAlignment="1">
      <alignment vertical="center"/>
    </xf>
    <xf numFmtId="171" fontId="28" fillId="0" borderId="40" xfId="2" applyNumberFormat="1" applyFont="1" applyBorder="1" applyAlignment="1">
      <alignment vertical="center"/>
    </xf>
    <xf numFmtId="0" fontId="50" fillId="0" borderId="0" xfId="12">
      <alignment vertical="center"/>
    </xf>
    <xf numFmtId="49" fontId="51" fillId="0" borderId="0" xfId="13" applyNumberFormat="1" applyFont="1" applyAlignment="1">
      <alignment vertical="center" wrapText="1"/>
    </xf>
    <xf numFmtId="0" fontId="1" fillId="0" borderId="39" xfId="2" applyBorder="1" applyAlignment="1">
      <alignment vertical="center"/>
    </xf>
    <xf numFmtId="0" fontId="1" fillId="0" borderId="40" xfId="2" applyBorder="1" applyAlignment="1">
      <alignment vertical="center"/>
    </xf>
    <xf numFmtId="0" fontId="1" fillId="0" borderId="0" xfId="2" applyAlignment="1">
      <alignment horizontal="left" vertical="center"/>
    </xf>
    <xf numFmtId="0" fontId="52" fillId="0" borderId="24" xfId="2" applyFont="1" applyBorder="1" applyAlignment="1">
      <alignment vertical="center"/>
    </xf>
    <xf numFmtId="0" fontId="52" fillId="0" borderId="0" xfId="2" applyFont="1" applyAlignment="1">
      <alignment horizontal="center" vertical="center"/>
    </xf>
    <xf numFmtId="0" fontId="52" fillId="0" borderId="0" xfId="2" applyFont="1" applyAlignment="1">
      <alignment vertical="center" wrapText="1"/>
    </xf>
    <xf numFmtId="49" fontId="52" fillId="0" borderId="0" xfId="2" applyNumberFormat="1" applyFont="1" applyAlignment="1">
      <alignment vertical="center" wrapText="1"/>
    </xf>
    <xf numFmtId="0" fontId="52" fillId="0" borderId="0" xfId="2" applyFont="1" applyAlignment="1">
      <alignment horizontal="center" vertical="center" wrapText="1"/>
    </xf>
    <xf numFmtId="168" fontId="52" fillId="0" borderId="0" xfId="2" applyNumberFormat="1" applyFont="1" applyAlignment="1">
      <alignment vertical="center"/>
    </xf>
    <xf numFmtId="4" fontId="52" fillId="0" borderId="0" xfId="2" applyNumberFormat="1" applyFont="1" applyAlignment="1">
      <alignment vertical="center"/>
    </xf>
    <xf numFmtId="0" fontId="52" fillId="0" borderId="0" xfId="2" applyFont="1" applyAlignment="1">
      <alignment vertical="center"/>
    </xf>
    <xf numFmtId="0" fontId="52" fillId="0" borderId="39" xfId="2" applyFont="1" applyBorder="1" applyAlignment="1">
      <alignment vertical="center"/>
    </xf>
    <xf numFmtId="171" fontId="52" fillId="0" borderId="0" xfId="2" applyNumberFormat="1" applyFont="1" applyAlignment="1">
      <alignment vertical="center"/>
    </xf>
    <xf numFmtId="171" fontId="52" fillId="0" borderId="40" xfId="2" applyNumberFormat="1" applyFont="1" applyBorder="1" applyAlignment="1">
      <alignment vertical="center"/>
    </xf>
    <xf numFmtId="49" fontId="53" fillId="0" borderId="0" xfId="2" applyNumberFormat="1" applyFont="1" applyAlignment="1">
      <alignment vertical="center" wrapText="1"/>
    </xf>
    <xf numFmtId="0" fontId="54" fillId="0" borderId="0" xfId="2" applyFont="1" applyAlignment="1">
      <alignment horizontal="center" vertical="center" wrapText="1"/>
    </xf>
    <xf numFmtId="168" fontId="53" fillId="0" borderId="0" xfId="2" applyNumberFormat="1" applyFont="1" applyAlignment="1">
      <alignment vertical="center"/>
    </xf>
    <xf numFmtId="49" fontId="55" fillId="0" borderId="0" xfId="2" applyNumberFormat="1" applyFont="1" applyAlignment="1">
      <alignment vertical="center" wrapText="1"/>
    </xf>
    <xf numFmtId="168" fontId="54" fillId="0" borderId="0" xfId="2" applyNumberFormat="1" applyFont="1" applyAlignment="1">
      <alignment vertical="center"/>
    </xf>
    <xf numFmtId="0" fontId="56" fillId="0" borderId="24" xfId="2" applyFont="1" applyBorder="1" applyAlignment="1">
      <alignment vertical="center"/>
    </xf>
    <xf numFmtId="0" fontId="56" fillId="0" borderId="41" xfId="2" applyFont="1" applyBorder="1" applyAlignment="1">
      <alignment horizontal="center" vertical="center"/>
    </xf>
    <xf numFmtId="0" fontId="56" fillId="0" borderId="41" xfId="2" applyFont="1" applyBorder="1" applyAlignment="1">
      <alignment vertical="center" wrapText="1"/>
    </xf>
    <xf numFmtId="0" fontId="56" fillId="0" borderId="41" xfId="2" applyFont="1" applyBorder="1" applyAlignment="1">
      <alignment horizontal="center" vertical="center" wrapText="1"/>
    </xf>
    <xf numFmtId="168" fontId="56" fillId="0" borderId="41" xfId="14">
      <alignment vertical="center"/>
    </xf>
    <xf numFmtId="4" fontId="56" fillId="3" borderId="41" xfId="14" applyNumberFormat="1" applyFill="1" applyProtection="1">
      <alignment vertical="center"/>
      <protection locked="0"/>
    </xf>
    <xf numFmtId="4" fontId="56" fillId="0" borderId="41" xfId="14" applyNumberFormat="1">
      <alignment vertical="center"/>
    </xf>
    <xf numFmtId="0" fontId="56" fillId="0" borderId="39" xfId="2" applyFont="1" applyBorder="1" applyAlignment="1">
      <alignment vertical="center"/>
    </xf>
    <xf numFmtId="0" fontId="56" fillId="0" borderId="0" xfId="2" applyFont="1" applyAlignment="1">
      <alignment vertical="center"/>
    </xf>
    <xf numFmtId="171" fontId="56" fillId="0" borderId="0" xfId="2" applyNumberFormat="1" applyFont="1" applyAlignment="1">
      <alignment vertical="center"/>
    </xf>
    <xf numFmtId="171" fontId="56" fillId="0" borderId="40" xfId="2" applyNumberFormat="1" applyFont="1" applyBorder="1" applyAlignment="1">
      <alignment vertical="center"/>
    </xf>
    <xf numFmtId="0" fontId="54" fillId="0" borderId="0" xfId="2" applyFont="1" applyAlignment="1">
      <alignment vertical="center" wrapText="1"/>
    </xf>
    <xf numFmtId="171" fontId="52" fillId="0" borderId="42" xfId="2" applyNumberFormat="1" applyFont="1" applyBorder="1" applyAlignment="1">
      <alignment vertical="center"/>
    </xf>
    <xf numFmtId="0" fontId="1" fillId="0" borderId="43" xfId="2" applyBorder="1" applyAlignment="1">
      <alignment vertical="center"/>
    </xf>
    <xf numFmtId="0" fontId="57" fillId="0" borderId="44" xfId="0" applyFont="1" applyBorder="1" applyAlignment="1">
      <alignment vertical="center" wrapText="1"/>
      <protection locked="0"/>
    </xf>
    <xf numFmtId="0" fontId="57" fillId="0" borderId="45" xfId="0" applyFont="1" applyBorder="1" applyAlignment="1">
      <alignment vertical="center" wrapText="1"/>
      <protection locked="0"/>
    </xf>
    <xf numFmtId="0" fontId="57" fillId="0" borderId="46" xfId="0" applyFont="1" applyBorder="1" applyAlignment="1">
      <alignment vertical="center" wrapText="1"/>
      <protection locked="0"/>
    </xf>
    <xf numFmtId="0" fontId="57" fillId="0" borderId="47" xfId="0" applyFont="1" applyBorder="1" applyAlignment="1">
      <alignment horizontal="center" vertical="center" wrapText="1"/>
      <protection locked="0"/>
    </xf>
    <xf numFmtId="0" fontId="58" fillId="0" borderId="1" xfId="0" applyFont="1" applyBorder="1" applyAlignment="1">
      <alignment horizontal="center" vertical="center" wrapText="1"/>
      <protection locked="0"/>
    </xf>
    <xf numFmtId="0" fontId="57" fillId="0" borderId="48" xfId="0" applyFont="1" applyBorder="1" applyAlignment="1">
      <alignment horizontal="center" vertical="center" wrapText="1"/>
      <protection locked="0"/>
    </xf>
    <xf numFmtId="0" fontId="57" fillId="0" borderId="47" xfId="0" applyFont="1" applyBorder="1" applyAlignment="1">
      <alignment vertical="center" wrapText="1"/>
      <protection locked="0"/>
    </xf>
    <xf numFmtId="0" fontId="59" fillId="0" borderId="49" xfId="0" applyFont="1" applyBorder="1" applyAlignment="1">
      <alignment horizontal="left" wrapText="1"/>
      <protection locked="0"/>
    </xf>
    <xf numFmtId="0" fontId="57" fillId="0" borderId="48" xfId="0" applyFont="1" applyBorder="1" applyAlignment="1">
      <alignment vertical="center" wrapText="1"/>
      <protection locked="0"/>
    </xf>
    <xf numFmtId="0" fontId="59" fillId="0" borderId="1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left" vertical="center" wrapText="1"/>
      <protection locked="0"/>
    </xf>
    <xf numFmtId="0" fontId="61" fillId="0" borderId="47" xfId="0" applyFont="1" applyBorder="1" applyAlignment="1">
      <alignment vertical="center" wrapText="1"/>
      <protection locked="0"/>
    </xf>
    <xf numFmtId="0" fontId="60" fillId="0" borderId="1" xfId="0" applyFont="1" applyBorder="1" applyAlignment="1">
      <alignment vertical="center" wrapText="1"/>
      <protection locked="0"/>
    </xf>
    <xf numFmtId="0" fontId="60" fillId="0" borderId="1" xfId="0" applyFont="1" applyBorder="1" applyAlignment="1">
      <alignment horizontal="left" vertical="center"/>
      <protection locked="0"/>
    </xf>
    <xf numFmtId="0" fontId="60" fillId="0" borderId="1" xfId="0" applyFont="1" applyBorder="1" applyAlignment="1">
      <alignment vertical="center"/>
      <protection locked="0"/>
    </xf>
    <xf numFmtId="49" fontId="60" fillId="0" borderId="1" xfId="0" applyNumberFormat="1" applyFont="1" applyBorder="1" applyAlignment="1">
      <alignment horizontal="left" vertical="center" wrapText="1"/>
      <protection locked="0"/>
    </xf>
    <xf numFmtId="49" fontId="60" fillId="0" borderId="1" xfId="0" applyNumberFormat="1" applyFont="1" applyBorder="1" applyAlignment="1">
      <alignment vertical="center" wrapText="1"/>
      <protection locked="0"/>
    </xf>
    <xf numFmtId="0" fontId="57" fillId="0" borderId="50" xfId="0" applyFont="1" applyBorder="1" applyAlignment="1">
      <alignment vertical="center" wrapText="1"/>
      <protection locked="0"/>
    </xf>
    <xf numFmtId="0" fontId="62" fillId="0" borderId="49" xfId="0" applyFont="1" applyBorder="1" applyAlignment="1">
      <alignment vertical="center" wrapText="1"/>
      <protection locked="0"/>
    </xf>
    <xf numFmtId="0" fontId="57" fillId="0" borderId="51" xfId="0" applyFont="1" applyBorder="1" applyAlignment="1">
      <alignment vertical="center" wrapText="1"/>
      <protection locked="0"/>
    </xf>
    <xf numFmtId="0" fontId="57" fillId="0" borderId="1" xfId="0" applyFont="1" applyBorder="1" applyAlignment="1">
      <alignment vertical="top"/>
      <protection locked="0"/>
    </xf>
    <xf numFmtId="0" fontId="57" fillId="0" borderId="1" xfId="0" applyFont="1" applyAlignment="1">
      <alignment vertical="top"/>
      <protection locked="0"/>
    </xf>
    <xf numFmtId="0" fontId="57" fillId="0" borderId="44" xfId="0" applyFont="1" applyBorder="1" applyAlignment="1">
      <alignment horizontal="left" vertical="center"/>
      <protection locked="0"/>
    </xf>
    <xf numFmtId="0" fontId="57" fillId="0" borderId="45" xfId="0" applyFont="1" applyBorder="1" applyAlignment="1">
      <alignment horizontal="left" vertical="center"/>
      <protection locked="0"/>
    </xf>
    <xf numFmtId="0" fontId="57" fillId="0" borderId="46" xfId="0" applyFont="1" applyBorder="1" applyAlignment="1">
      <alignment horizontal="left" vertical="center"/>
      <protection locked="0"/>
    </xf>
    <xf numFmtId="0" fontId="57" fillId="0" borderId="47" xfId="0" applyFont="1" applyBorder="1" applyAlignment="1">
      <alignment horizontal="left" vertical="center"/>
      <protection locked="0"/>
    </xf>
    <xf numFmtId="0" fontId="58" fillId="0" borderId="1" xfId="0" applyFont="1" applyBorder="1" applyAlignment="1">
      <alignment horizontal="center" vertical="center"/>
      <protection locked="0"/>
    </xf>
    <xf numFmtId="0" fontId="57" fillId="0" borderId="48" xfId="0" applyFont="1" applyBorder="1" applyAlignment="1">
      <alignment horizontal="left" vertical="center"/>
      <protection locked="0"/>
    </xf>
    <xf numFmtId="0" fontId="59" fillId="0" borderId="1" xfId="0" applyFont="1" applyBorder="1" applyAlignment="1">
      <alignment horizontal="left" vertical="center"/>
      <protection locked="0"/>
    </xf>
    <xf numFmtId="0" fontId="63" fillId="0" borderId="1" xfId="0" applyFont="1" applyAlignment="1">
      <alignment horizontal="left" vertical="center"/>
      <protection locked="0"/>
    </xf>
    <xf numFmtId="0" fontId="59" fillId="0" borderId="49" xfId="0" applyFont="1" applyBorder="1" applyAlignment="1">
      <alignment horizontal="left" vertical="center"/>
      <protection locked="0"/>
    </xf>
    <xf numFmtId="0" fontId="59" fillId="0" borderId="49" xfId="0" applyFont="1" applyBorder="1" applyAlignment="1">
      <alignment horizontal="center" vertical="center"/>
      <protection locked="0"/>
    </xf>
    <xf numFmtId="0" fontId="63" fillId="0" borderId="49" xfId="0" applyFont="1" applyBorder="1" applyAlignment="1">
      <alignment horizontal="left" vertical="center"/>
      <protection locked="0"/>
    </xf>
    <xf numFmtId="0" fontId="64" fillId="0" borderId="1" xfId="0" applyFont="1" applyBorder="1" applyAlignment="1">
      <alignment horizontal="left" vertical="center"/>
      <protection locked="0"/>
    </xf>
    <xf numFmtId="0" fontId="61" fillId="0" borderId="1" xfId="0" applyFont="1" applyAlignment="1">
      <alignment horizontal="left" vertical="center"/>
      <protection locked="0"/>
    </xf>
    <xf numFmtId="0" fontId="65" fillId="0" borderId="1" xfId="0" applyFont="1" applyBorder="1" applyAlignment="1">
      <alignment horizontal="left" vertical="center"/>
      <protection locked="0"/>
    </xf>
    <xf numFmtId="0" fontId="60" fillId="0" borderId="1" xfId="0" applyFont="1" applyBorder="1" applyAlignment="1">
      <alignment horizontal="center" vertical="center"/>
      <protection locked="0"/>
    </xf>
    <xf numFmtId="0" fontId="60" fillId="0" borderId="1" xfId="0" applyFont="1" applyAlignment="1">
      <alignment horizontal="left" vertical="center"/>
      <protection locked="0"/>
    </xf>
    <xf numFmtId="0" fontId="61" fillId="0" borderId="47" xfId="0" applyFont="1" applyBorder="1" applyAlignment="1">
      <alignment horizontal="left" vertical="center"/>
      <protection locked="0"/>
    </xf>
    <xf numFmtId="0" fontId="60" fillId="0" borderId="1" xfId="0" applyFont="1" applyFill="1" applyBorder="1" applyAlignment="1">
      <alignment horizontal="left" vertical="center"/>
      <protection locked="0"/>
    </xf>
    <xf numFmtId="0" fontId="60" fillId="0" borderId="1" xfId="0" applyFont="1" applyFill="1" applyBorder="1" applyAlignment="1">
      <alignment horizontal="center" vertical="center"/>
      <protection locked="0"/>
    </xf>
    <xf numFmtId="0" fontId="57" fillId="0" borderId="50" xfId="0" applyFont="1" applyBorder="1" applyAlignment="1">
      <alignment horizontal="left" vertical="center"/>
      <protection locked="0"/>
    </xf>
    <xf numFmtId="0" fontId="62" fillId="0" borderId="49" xfId="0" applyFont="1" applyBorder="1" applyAlignment="1">
      <alignment horizontal="left" vertical="center"/>
      <protection locked="0"/>
    </xf>
    <xf numFmtId="0" fontId="57" fillId="0" borderId="51" xfId="0" applyFont="1" applyBorder="1" applyAlignment="1">
      <alignment horizontal="left" vertical="center"/>
      <protection locked="0"/>
    </xf>
    <xf numFmtId="0" fontId="57" fillId="0" borderId="1" xfId="0" applyFont="1" applyBorder="1" applyAlignment="1">
      <alignment horizontal="left" vertical="center"/>
      <protection locked="0"/>
    </xf>
    <xf numFmtId="0" fontId="62" fillId="0" borderId="1" xfId="0" applyFont="1" applyBorder="1" applyAlignment="1">
      <alignment horizontal="left" vertical="center"/>
      <protection locked="0"/>
    </xf>
    <xf numFmtId="0" fontId="63" fillId="0" borderId="1" xfId="0" applyFont="1" applyBorder="1" applyAlignment="1">
      <alignment horizontal="left" vertical="center"/>
      <protection locked="0"/>
    </xf>
    <xf numFmtId="0" fontId="61" fillId="0" borderId="49" xfId="0" applyFont="1" applyBorder="1" applyAlignment="1">
      <alignment horizontal="left" vertical="center"/>
      <protection locked="0"/>
    </xf>
    <xf numFmtId="0" fontId="57" fillId="0" borderId="1" xfId="0" applyFont="1" applyBorder="1" applyAlignment="1">
      <alignment horizontal="left" vertical="center" wrapText="1"/>
      <protection locked="0"/>
    </xf>
    <xf numFmtId="0" fontId="61" fillId="0" borderId="1" xfId="0" applyFont="1" applyBorder="1" applyAlignment="1">
      <alignment horizontal="left" vertical="center" wrapText="1"/>
      <protection locked="0"/>
    </xf>
    <xf numFmtId="0" fontId="61" fillId="0" borderId="1" xfId="0" applyFont="1" applyBorder="1" applyAlignment="1">
      <alignment horizontal="center" vertical="center" wrapText="1"/>
      <protection locked="0"/>
    </xf>
    <xf numFmtId="0" fontId="57" fillId="0" borderId="44" xfId="0" applyFont="1" applyBorder="1" applyAlignment="1">
      <alignment horizontal="left" vertical="center" wrapText="1"/>
      <protection locked="0"/>
    </xf>
    <xf numFmtId="0" fontId="57" fillId="0" borderId="45" xfId="0" applyFont="1" applyBorder="1" applyAlignment="1">
      <alignment horizontal="left" vertical="center" wrapText="1"/>
      <protection locked="0"/>
    </xf>
    <xf numFmtId="0" fontId="57" fillId="0" borderId="46" xfId="0" applyFont="1" applyBorder="1" applyAlignment="1">
      <alignment horizontal="left" vertical="center" wrapText="1"/>
      <protection locked="0"/>
    </xf>
    <xf numFmtId="0" fontId="57" fillId="0" borderId="47" xfId="0" applyFont="1" applyBorder="1" applyAlignment="1">
      <alignment horizontal="left" vertical="center" wrapText="1"/>
      <protection locked="0"/>
    </xf>
    <xf numFmtId="0" fontId="57" fillId="0" borderId="48" xfId="0" applyFont="1" applyBorder="1" applyAlignment="1">
      <alignment horizontal="left" vertical="center" wrapText="1"/>
      <protection locked="0"/>
    </xf>
    <xf numFmtId="0" fontId="63" fillId="0" borderId="47" xfId="0" applyFont="1" applyBorder="1" applyAlignment="1">
      <alignment horizontal="left" vertical="center" wrapText="1"/>
      <protection locked="0"/>
    </xf>
    <xf numFmtId="0" fontId="63" fillId="0" borderId="48" xfId="0" applyFont="1" applyBorder="1" applyAlignment="1">
      <alignment horizontal="left" vertical="center" wrapText="1"/>
      <protection locked="0"/>
    </xf>
    <xf numFmtId="0" fontId="61" fillId="0" borderId="47" xfId="0" applyFont="1" applyBorder="1" applyAlignment="1">
      <alignment horizontal="left" vertical="center" wrapText="1"/>
      <protection locked="0"/>
    </xf>
    <xf numFmtId="0" fontId="61" fillId="0" borderId="1" xfId="0" applyFont="1" applyBorder="1" applyAlignment="1">
      <alignment horizontal="left" vertical="center"/>
      <protection locked="0"/>
    </xf>
    <xf numFmtId="0" fontId="61" fillId="0" borderId="48" xfId="0" applyFont="1" applyBorder="1" applyAlignment="1">
      <alignment horizontal="left" vertical="center" wrapText="1"/>
      <protection locked="0"/>
    </xf>
    <xf numFmtId="0" fontId="61" fillId="0" borderId="48" xfId="0" applyFont="1" applyBorder="1" applyAlignment="1">
      <alignment horizontal="left" vertical="center"/>
      <protection locked="0"/>
    </xf>
    <xf numFmtId="0" fontId="61" fillId="0" borderId="50" xfId="0" applyFont="1" applyBorder="1" applyAlignment="1">
      <alignment horizontal="left" vertical="center" wrapText="1"/>
      <protection locked="0"/>
    </xf>
    <xf numFmtId="0" fontId="61" fillId="0" borderId="49" xfId="0" applyFont="1" applyBorder="1" applyAlignment="1">
      <alignment horizontal="left" vertical="center" wrapText="1"/>
      <protection locked="0"/>
    </xf>
    <xf numFmtId="0" fontId="61" fillId="0" borderId="51" xfId="0" applyFont="1" applyBorder="1" applyAlignment="1">
      <alignment horizontal="left" vertical="center" wrapText="1"/>
      <protection locked="0"/>
    </xf>
    <xf numFmtId="0" fontId="60" fillId="0" borderId="1" xfId="0" applyFont="1" applyBorder="1" applyAlignment="1">
      <alignment horizontal="left" vertical="top"/>
      <protection locked="0"/>
    </xf>
    <xf numFmtId="0" fontId="60" fillId="0" borderId="1" xfId="0" applyFont="1" applyBorder="1" applyAlignment="1">
      <alignment horizontal="center" vertical="top"/>
      <protection locked="0"/>
    </xf>
    <xf numFmtId="0" fontId="61" fillId="0" borderId="50" xfId="0" applyFont="1" applyBorder="1" applyAlignment="1">
      <alignment horizontal="left" vertical="center"/>
      <protection locked="0"/>
    </xf>
    <xf numFmtId="0" fontId="61" fillId="0" borderId="51" xfId="0" applyFont="1" applyBorder="1" applyAlignment="1">
      <alignment horizontal="left" vertical="center"/>
      <protection locked="0"/>
    </xf>
    <xf numFmtId="0" fontId="61" fillId="0" borderId="1" xfId="0" applyFont="1" applyBorder="1" applyAlignment="1">
      <alignment horizontal="center" vertical="center"/>
      <protection locked="0"/>
    </xf>
    <xf numFmtId="0" fontId="63" fillId="0" borderId="1" xfId="0" applyFont="1" applyAlignment="1">
      <alignment vertical="center"/>
      <protection locked="0"/>
    </xf>
    <xf numFmtId="0" fontId="59" fillId="0" borderId="1" xfId="0" applyFont="1" applyBorder="1" applyAlignment="1">
      <alignment vertical="center"/>
      <protection locked="0"/>
    </xf>
    <xf numFmtId="0" fontId="63" fillId="0" borderId="49" xfId="0" applyFont="1" applyBorder="1" applyAlignment="1">
      <alignment vertical="center"/>
      <protection locked="0"/>
    </xf>
    <xf numFmtId="0" fontId="59" fillId="0" borderId="49" xfId="0" applyFont="1" applyBorder="1" applyAlignment="1">
      <alignment vertical="center"/>
      <protection locked="0"/>
    </xf>
    <xf numFmtId="0" fontId="60" fillId="0" borderId="1" xfId="0" applyFont="1" applyBorder="1" applyAlignment="1">
      <alignment vertical="top"/>
      <protection locked="0"/>
    </xf>
    <xf numFmtId="49" fontId="60" fillId="0" borderId="1" xfId="0" applyNumberFormat="1" applyFont="1" applyBorder="1" applyAlignment="1">
      <alignment horizontal="left" vertical="center"/>
      <protection locked="0"/>
    </xf>
    <xf numFmtId="0" fontId="61" fillId="0" borderId="47" xfId="0" applyFont="1" applyBorder="1" applyAlignment="1" applyProtection="1">
      <alignment horizontal="left" vertical="center"/>
    </xf>
    <xf numFmtId="0" fontId="60" fillId="0" borderId="1" xfId="0" applyFont="1" applyBorder="1" applyAlignment="1" applyProtection="1">
      <alignment vertical="top"/>
    </xf>
    <xf numFmtId="0" fontId="60" fillId="0" borderId="1" xfId="0" applyFont="1" applyBorder="1" applyAlignment="1" applyProtection="1">
      <alignment horizontal="left" vertical="center"/>
    </xf>
    <xf numFmtId="0" fontId="60" fillId="0" borderId="1" xfId="0" applyFont="1" applyBorder="1" applyAlignment="1" applyProtection="1">
      <alignment horizontal="center" vertical="center"/>
    </xf>
    <xf numFmtId="49" fontId="60" fillId="0" borderId="1" xfId="0" applyNumberFormat="1" applyFont="1" applyBorder="1" applyAlignment="1" applyProtection="1">
      <alignment horizontal="left" vertical="center"/>
    </xf>
    <xf numFmtId="0" fontId="61" fillId="0" borderId="48" xfId="0" applyFont="1" applyBorder="1" applyAlignment="1" applyProtection="1">
      <alignment horizontal="left" vertical="center"/>
    </xf>
    <xf numFmtId="0" fontId="0" fillId="0" borderId="49" xfId="0" applyBorder="1" applyAlignment="1">
      <alignment vertical="top"/>
      <protection locked="0"/>
    </xf>
    <xf numFmtId="0" fontId="59" fillId="0" borderId="49" xfId="0" applyFont="1" applyBorder="1" applyAlignment="1">
      <alignment horizontal="left"/>
      <protection locked="0"/>
    </xf>
    <xf numFmtId="0" fontId="63" fillId="0" borderId="49" xfId="0" applyFont="1" applyBorder="1" applyAlignment="1">
      <protection locked="0"/>
    </xf>
    <xf numFmtId="0" fontId="57" fillId="0" borderId="47" xfId="0" applyFont="1" applyBorder="1" applyAlignment="1">
      <alignment vertical="top"/>
      <protection locked="0"/>
    </xf>
    <xf numFmtId="0" fontId="57" fillId="0" borderId="48" xfId="0" applyFont="1" applyBorder="1" applyAlignment="1">
      <alignment vertical="top"/>
      <protection locked="0"/>
    </xf>
    <xf numFmtId="0" fontId="57" fillId="0" borderId="50" xfId="0" applyFont="1" applyBorder="1" applyAlignment="1">
      <alignment vertical="top"/>
      <protection locked="0"/>
    </xf>
    <xf numFmtId="0" fontId="57" fillId="0" borderId="49" xfId="0" applyFont="1" applyBorder="1" applyAlignment="1">
      <alignment vertical="top"/>
      <protection locked="0"/>
    </xf>
    <xf numFmtId="0" fontId="57" fillId="0" borderId="51" xfId="0" applyFont="1" applyBorder="1" applyAlignment="1">
      <alignment vertical="top"/>
      <protection locked="0"/>
    </xf>
  </cellXfs>
  <cellStyles count="15">
    <cellStyle name="Normal" xfId="0" builtinId="0" customBuiltin="1"/>
    <cellStyle name="Normal 3" xfId="1"/>
    <cellStyle name="Normal 2" xfId="2"/>
    <cellStyle name="Hyperlink" xfId="3" builtinId="8"/>
    <cellStyle name="KrosHeader10GrayGeneral" xfId="4"/>
    <cellStyle name="KrosHeader10BlackText" xfId="5"/>
    <cellStyle name="KrosHeader10BlackGeneral" xfId="6"/>
    <cellStyle name="Kros10GrayRightAlign" xfId="7"/>
    <cellStyle name="KrosStampLabel" xfId="8"/>
    <cellStyle name="KrosColumnHeader" xfId="9"/>
    <cellStyle name="KrosTableRowDescriptionWork" xfId="10"/>
    <cellStyle name="KrosTableNumberBlack" xfId="11"/>
    <cellStyle name="Kros7GrayGeneral" xfId="12"/>
    <cellStyle name="Hyperlink 2" xfId="13"/>
    <cellStyle name="KrosTableNumberBlue" xfId="14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035002000" TargetMode="External" /><Relationship Id="rId2" Type="http://schemas.openxmlformats.org/officeDocument/2006/relationships/hyperlink" Target="https://podminky.urs.cz/item/CS_URS_2026_01/034303000" TargetMode="External" /><Relationship Id="rId3" Type="http://schemas.openxmlformats.org/officeDocument/2006/relationships/hyperlink" Target="https://podminky.urs.cz/item/CS_URS_2026_01/030001000" TargetMode="External" /><Relationship Id="rId4" Type="http://schemas.openxmlformats.org/officeDocument/2006/relationships/hyperlink" Target="https://podminky.urs.cz/item/CS_URS_2026_01/013254000" TargetMode="External" /><Relationship Id="rId5" Type="http://schemas.openxmlformats.org/officeDocument/2006/relationships/hyperlink" Target="https://podminky.urs.cz/item/CS_URS_2026_01/012434000" TargetMode="External" /><Relationship Id="rId6" Type="http://schemas.openxmlformats.org/officeDocument/2006/relationships/hyperlink" Target="https://podminky.urs.cz/item/CS_URS_2026_01/012414000" TargetMode="External" /><Relationship Id="rId7" Type="http://schemas.openxmlformats.org/officeDocument/2006/relationships/hyperlink" Target="https://podminky.urs.cz/item/CS_URS_2026_01/012203000" TargetMode="External" /><Relationship Id="rId8" Type="http://schemas.openxmlformats.org/officeDocument/2006/relationships/hyperlink" Target="https://podminky.urs.cz/item/CS_URS_2026_01/012164000" TargetMode="External" /><Relationship Id="rId9" Type="http://schemas.openxmlformats.org/officeDocument/2006/relationships/hyperlink" Target="https://podminky.urs.cz/item/CS_URS_2026_01/998223011" TargetMode="External" /><Relationship Id="rId10" Type="http://schemas.openxmlformats.org/officeDocument/2006/relationships/hyperlink" Target="https://podminky.urs.cz/item/CS_URS_2026_01/997221875" TargetMode="External" /><Relationship Id="rId11" Type="http://schemas.openxmlformats.org/officeDocument/2006/relationships/hyperlink" Target="https://podminky.urs.cz/item/CS_URS_2026_01/997221873" TargetMode="External" /><Relationship Id="rId12" Type="http://schemas.openxmlformats.org/officeDocument/2006/relationships/hyperlink" Target="https://podminky.urs.cz/item/CS_URS_2026_01/997221612" TargetMode="External" /><Relationship Id="rId13" Type="http://schemas.openxmlformats.org/officeDocument/2006/relationships/hyperlink" Target="https://podminky.urs.cz/item/CS_URS_2026_01/997221579" TargetMode="External" /><Relationship Id="rId14" Type="http://schemas.openxmlformats.org/officeDocument/2006/relationships/hyperlink" Target="https://podminky.urs.cz/item/CS_URS_2026_01/997221571" TargetMode="External" /><Relationship Id="rId15" Type="http://schemas.openxmlformats.org/officeDocument/2006/relationships/hyperlink" Target="https://podminky.urs.cz/item/CS_URS_2026_01/935923218" TargetMode="External" /><Relationship Id="rId16" Type="http://schemas.openxmlformats.org/officeDocument/2006/relationships/hyperlink" Target="https://podminky.urs.cz/item/CS_URS_2026_01/935113212" TargetMode="External" /><Relationship Id="rId17" Type="http://schemas.openxmlformats.org/officeDocument/2006/relationships/hyperlink" Target="https://podminky.urs.cz/item/CS_URS_2026_01/916131213" TargetMode="External" /><Relationship Id="rId18" Type="http://schemas.openxmlformats.org/officeDocument/2006/relationships/hyperlink" Target="https://podminky.urs.cz/item/CS_URS_2026_01/914511111" TargetMode="External" /><Relationship Id="rId19" Type="http://schemas.openxmlformats.org/officeDocument/2006/relationships/hyperlink" Target="https://podminky.urs.cz/item/CS_URS_2026_01/914111111" TargetMode="External" /><Relationship Id="rId20" Type="http://schemas.openxmlformats.org/officeDocument/2006/relationships/hyperlink" Target="https://podminky.urs.cz/item/CS_URS_2026_01/966006132" TargetMode="External" /><Relationship Id="rId21" Type="http://schemas.openxmlformats.org/officeDocument/2006/relationships/hyperlink" Target="https://podminky.urs.cz/item/CS_URS_2026_01/871350320" TargetMode="External" /><Relationship Id="rId22" Type="http://schemas.openxmlformats.org/officeDocument/2006/relationships/hyperlink" Target="https://podminky.urs.cz/item/CS_URS_2026_01/871310320" TargetMode="External" /><Relationship Id="rId23" Type="http://schemas.openxmlformats.org/officeDocument/2006/relationships/hyperlink" Target="https://podminky.urs.cz/item/CS_URS_2026_01/877315123" TargetMode="External" /><Relationship Id="rId24" Type="http://schemas.openxmlformats.org/officeDocument/2006/relationships/hyperlink" Target="https://podminky.urs.cz/item/CS_URS_2026_01/599141111" TargetMode="External" /><Relationship Id="rId25" Type="http://schemas.openxmlformats.org/officeDocument/2006/relationships/hyperlink" Target="https://podminky.urs.cz/item/CS_URS_2026_01/593532121" TargetMode="External" /><Relationship Id="rId26" Type="http://schemas.openxmlformats.org/officeDocument/2006/relationships/hyperlink" Target="https://podminky.urs.cz/item/CS_URS_2026_01/593532114" TargetMode="External" /><Relationship Id="rId27" Type="http://schemas.openxmlformats.org/officeDocument/2006/relationships/hyperlink" Target="https://podminky.urs.cz/item/CS_URS_2026_01/577144021" TargetMode="External" /><Relationship Id="rId28" Type="http://schemas.openxmlformats.org/officeDocument/2006/relationships/hyperlink" Target="https://podminky.urs.cz/item/CS_URS_2026_01/577134211" TargetMode="External" /><Relationship Id="rId29" Type="http://schemas.openxmlformats.org/officeDocument/2006/relationships/hyperlink" Target="https://podminky.urs.cz/item/CS_URS_2026_01/573231106" TargetMode="External" /><Relationship Id="rId30" Type="http://schemas.openxmlformats.org/officeDocument/2006/relationships/hyperlink" Target="https://podminky.urs.cz/item/CS_URS_2026_01/573191111" TargetMode="External" /><Relationship Id="rId31" Type="http://schemas.openxmlformats.org/officeDocument/2006/relationships/hyperlink" Target="https://podminky.urs.cz/item/CS_URS_2026_01/565166011" TargetMode="External" /><Relationship Id="rId32" Type="http://schemas.openxmlformats.org/officeDocument/2006/relationships/hyperlink" Target="https://podminky.urs.cz/item/CS_URS_2026_01/565136001" TargetMode="External" /><Relationship Id="rId33" Type="http://schemas.openxmlformats.org/officeDocument/2006/relationships/hyperlink" Target="https://podminky.urs.cz/item/CS_URS_2026_01/564871011" TargetMode="External" /><Relationship Id="rId34" Type="http://schemas.openxmlformats.org/officeDocument/2006/relationships/hyperlink" Target="https://podminky.urs.cz/item/CS_URS_2026_01/564861111" TargetMode="External" /><Relationship Id="rId35" Type="http://schemas.openxmlformats.org/officeDocument/2006/relationships/hyperlink" Target="https://podminky.urs.cz/item/CS_URS_2026_01/564861011" TargetMode="External" /><Relationship Id="rId36" Type="http://schemas.openxmlformats.org/officeDocument/2006/relationships/hyperlink" Target="https://podminky.urs.cz/item/CS_URS_2026_01/564851111" TargetMode="External" /><Relationship Id="rId37" Type="http://schemas.openxmlformats.org/officeDocument/2006/relationships/hyperlink" Target="https://podminky.urs.cz/item/CS_URS_2026_01/564801112" TargetMode="External" /><Relationship Id="rId38" Type="http://schemas.openxmlformats.org/officeDocument/2006/relationships/hyperlink" Target="https://podminky.urs.cz/item/CS_URS_2026_01/561041121" TargetMode="External" /><Relationship Id="rId39" Type="http://schemas.openxmlformats.org/officeDocument/2006/relationships/hyperlink" Target="https://podminky.urs.cz/item/CS_URS_2026_01/219991114" TargetMode="External" /><Relationship Id="rId40" Type="http://schemas.openxmlformats.org/officeDocument/2006/relationships/hyperlink" Target="https://podminky.urs.cz/item/CS_URS_2026_01/213141112" TargetMode="External" /><Relationship Id="rId41" Type="http://schemas.openxmlformats.org/officeDocument/2006/relationships/hyperlink" Target="https://podminky.urs.cz/item/CS_URS_2026_01/212755214" TargetMode="External" /><Relationship Id="rId42" Type="http://schemas.openxmlformats.org/officeDocument/2006/relationships/hyperlink" Target="https://podminky.urs.cz/item/CS_URS_2026_01/212572111" TargetMode="External" /><Relationship Id="rId43" Type="http://schemas.openxmlformats.org/officeDocument/2006/relationships/hyperlink" Target="https://podminky.urs.cz/item/CS_URS_2026_01/211971110" TargetMode="External" /><Relationship Id="rId44" Type="http://schemas.openxmlformats.org/officeDocument/2006/relationships/hyperlink" Target="https://podminky.urs.cz/item/CS_URS_2026_01/182351133" TargetMode="External" /><Relationship Id="rId45" Type="http://schemas.openxmlformats.org/officeDocument/2006/relationships/hyperlink" Target="https://podminky.urs.cz/item/CS_URS_2026_01/182251101" TargetMode="External" /><Relationship Id="rId46" Type="http://schemas.openxmlformats.org/officeDocument/2006/relationships/hyperlink" Target="https://podminky.urs.cz/item/CS_URS_2026_01/182151111" TargetMode="External" /><Relationship Id="rId47" Type="http://schemas.openxmlformats.org/officeDocument/2006/relationships/hyperlink" Target="https://podminky.urs.cz/item/CS_URS_2026_01/181951112" TargetMode="External" /><Relationship Id="rId48" Type="http://schemas.openxmlformats.org/officeDocument/2006/relationships/hyperlink" Target="https://podminky.urs.cz/item/CS_URS_2026_01/181451311" TargetMode="External" /><Relationship Id="rId49" Type="http://schemas.openxmlformats.org/officeDocument/2006/relationships/hyperlink" Target="https://podminky.urs.cz/item/CS_URS_2026_01/181151312" TargetMode="External" /><Relationship Id="rId50" Type="http://schemas.openxmlformats.org/officeDocument/2006/relationships/hyperlink" Target="https://podminky.urs.cz/item/CS_URS_2026_01/175151101" TargetMode="External" /><Relationship Id="rId51" Type="http://schemas.openxmlformats.org/officeDocument/2006/relationships/hyperlink" Target="https://podminky.urs.cz/item/CS_URS_2026_01/174151101" TargetMode="External" /><Relationship Id="rId52" Type="http://schemas.openxmlformats.org/officeDocument/2006/relationships/hyperlink" Target="https://podminky.urs.cz/item/CS_URS_2026_01/171152101" TargetMode="External" /><Relationship Id="rId53" Type="http://schemas.openxmlformats.org/officeDocument/2006/relationships/hyperlink" Target="https://podminky.urs.cz/item/CS_URS_2026_01/167151111" TargetMode="External" /><Relationship Id="rId54" Type="http://schemas.openxmlformats.org/officeDocument/2006/relationships/hyperlink" Target="https://podminky.urs.cz/item/CS_URS_2026_01/162751119" TargetMode="External" /><Relationship Id="rId55" Type="http://schemas.openxmlformats.org/officeDocument/2006/relationships/hyperlink" Target="https://podminky.urs.cz/item/CS_URS_2026_01/162751117" TargetMode="External" /><Relationship Id="rId56" Type="http://schemas.openxmlformats.org/officeDocument/2006/relationships/hyperlink" Target="https://podminky.urs.cz/item/CS_URS_2026_01/162451106" TargetMode="External" /><Relationship Id="rId57" Type="http://schemas.openxmlformats.org/officeDocument/2006/relationships/hyperlink" Target="https://podminky.urs.cz/item/CS_URS_2026_01/132112131" TargetMode="External" /><Relationship Id="rId58" Type="http://schemas.openxmlformats.org/officeDocument/2006/relationships/hyperlink" Target="https://podminky.urs.cz/item/CS_URS_2026_01/122151106" TargetMode="External" /><Relationship Id="rId59" Type="http://schemas.openxmlformats.org/officeDocument/2006/relationships/hyperlink" Target="https://podminky.urs.cz/item/CS_URS_2026_01/113107442" TargetMode="External" /><Relationship Id="rId60" Type="http://schemas.openxmlformats.org/officeDocument/2006/relationships/hyperlink" Target="https://podminky.urs.cz/item/CS_URS_2026_01/113107423" TargetMode="External" /><Relationship Id="rId61" Type="http://schemas.openxmlformats.org/officeDocument/2006/relationships/hyperlink" Target="https://podminky.urs.cz/item/CS_URS_2026_01/111212322" TargetMode="External" /><Relationship Id="rId62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27.75"/>
  <cols>
    <col min="1" max="1" width="7.1289062" style="17" customWidth="1"/>
    <col min="2" max="2" width="1.4765625" style="18" customWidth="1"/>
    <col min="3" max="3" width="3.4960938" style="18" customWidth="1"/>
    <col min="4" max="33" width="2.2851562" style="18" customWidth="1"/>
    <col min="34" max="34" width="2.8242188" style="18" customWidth="1"/>
    <col min="35" max="35" width="27.171875" style="18" customWidth="1"/>
    <col min="36" max="37" width="2.1523438" style="18" customWidth="1"/>
    <col min="38" max="38" width="7.1289062" style="18" customWidth="1"/>
    <col min="39" max="39" width="2.8242188" style="18" customWidth="1"/>
    <col min="40" max="40" width="11.433594" style="18" customWidth="1"/>
    <col min="41" max="41" width="6.4570312" style="18" customWidth="1"/>
    <col min="42" max="42" width="3.4960938" style="18" customWidth="1"/>
    <col min="43" max="43" width="13.449219" style="18" customWidth="1"/>
    <col min="44" max="44" width="11.703125" style="18" customWidth="1"/>
    <col min="45" max="47" width="22.195312" style="18" hidden="1" customWidth="1"/>
    <col min="48" max="49" width="18.5625" style="18" hidden="1" customWidth="1"/>
    <col min="50" max="51" width="21.386719" style="18" hidden="1" customWidth="1"/>
    <col min="52" max="52" width="18.5625" style="18" hidden="1" customWidth="1"/>
    <col min="53" max="53" width="16.410156" style="18" hidden="1" customWidth="1"/>
    <col min="54" max="54" width="21.386719" style="18" hidden="1" customWidth="1"/>
    <col min="55" max="55" width="18.5625" style="18" hidden="1" customWidth="1"/>
    <col min="56" max="56" width="16.410156" style="18" hidden="1" customWidth="1"/>
    <col min="57" max="57" width="66.453125" style="18" customWidth="1"/>
    <col min="58" max="70" width="9.144531" style="18" customWidth="1"/>
    <col min="71" max="91" width="9.144531" style="18" hidden="1" customWidth="1"/>
    <col min="92" max="92" width="109.63672" style="18" hidden="1" customWidth="1"/>
    <col min="93" max="93" width="31.074219" style="18" hidden="1" customWidth="1"/>
    <col min="94" max="94" width="51.65625" style="18" hidden="1" customWidth="1"/>
    <col min="95" max="16384" width="9.144531" style="18" customWidth="1"/>
  </cols>
  <sheetData>
    <row r="1">
      <c r="A1" s="19" t="s">
        <v>0</v>
      </c>
      <c r="AZ1" s="20" t="s">
        <v>1</v>
      </c>
      <c r="BA1" s="20" t="s">
        <v>2</v>
      </c>
      <c r="BB1" s="20" t="s">
        <v>3</v>
      </c>
      <c r="BT1" s="20"/>
      <c r="BU1" s="20" t="b">
        <v>0</v>
      </c>
      <c r="BV1" s="20" t="s">
        <v>4</v>
      </c>
    </row>
    <row r="2" ht="37" customHeight="1">
      <c r="AR2" s="21" t="s">
        <v>5</v>
      </c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S2" s="22">
        <v>0.01</v>
      </c>
      <c r="BT2" s="22">
        <v>21</v>
      </c>
    </row>
    <row r="3" ht="7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  <c r="BS3" s="22">
        <v>0.01</v>
      </c>
      <c r="BT3" s="22">
        <v>12</v>
      </c>
    </row>
    <row r="4" ht="25" customHeight="1">
      <c r="B4" s="25"/>
      <c r="D4" s="26" t="s">
        <v>6</v>
      </c>
      <c r="AR4" s="25"/>
      <c r="AS4" s="27" t="s">
        <v>7</v>
      </c>
      <c r="BE4" s="28" t="s">
        <v>8</v>
      </c>
      <c r="BS4" s="22">
        <v>0.001</v>
      </c>
    </row>
    <row r="5" ht="12" customHeight="1">
      <c r="B5" s="25"/>
      <c r="D5" s="29" t="s">
        <v>9</v>
      </c>
      <c r="K5" s="30" t="s">
        <v>10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R5" s="25"/>
      <c r="BE5" s="31" t="s">
        <v>11</v>
      </c>
      <c r="BS5" s="22">
        <v>0.01</v>
      </c>
    </row>
    <row r="6" ht="37" customHeight="1">
      <c r="B6" s="25"/>
      <c r="D6" s="32" t="s">
        <v>12</v>
      </c>
      <c r="K6" s="33" t="s">
        <v>13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R6" s="25"/>
      <c r="BE6" s="34"/>
      <c r="BS6" s="22">
        <v>0.01</v>
      </c>
    </row>
    <row r="7" ht="12" customHeight="1">
      <c r="B7" s="25"/>
      <c r="D7" s="35" t="s">
        <v>14</v>
      </c>
      <c r="K7" s="30"/>
      <c r="AK7" s="35" t="s">
        <v>15</v>
      </c>
      <c r="AN7" s="36" t="s">
        <v>16</v>
      </c>
      <c r="AR7" s="25"/>
      <c r="BE7" s="34"/>
      <c r="BS7" s="22">
        <v>0.01</v>
      </c>
    </row>
    <row r="8" ht="12" customHeight="1">
      <c r="B8" s="25"/>
      <c r="D8" s="35" t="s">
        <v>17</v>
      </c>
      <c r="K8" s="30" t="s">
        <v>16</v>
      </c>
      <c r="AK8" s="35" t="s">
        <v>18</v>
      </c>
      <c r="AN8" s="37">
        <v>46149</v>
      </c>
      <c r="AR8" s="25"/>
      <c r="BE8" s="34"/>
      <c r="BS8" s="22">
        <v>0.01</v>
      </c>
    </row>
    <row r="9" ht="14.5" customHeight="1">
      <c r="B9" s="25"/>
      <c r="AR9" s="25"/>
      <c r="BE9" s="34"/>
      <c r="BS9" s="22">
        <v>0.01</v>
      </c>
    </row>
    <row r="10" ht="12" customHeight="1">
      <c r="B10" s="25"/>
      <c r="D10" s="35" t="s">
        <v>19</v>
      </c>
      <c r="AK10" s="35" t="s">
        <v>20</v>
      </c>
      <c r="AN10" s="38" t="s">
        <v>16</v>
      </c>
      <c r="AR10" s="25"/>
      <c r="BE10" s="34"/>
      <c r="BS10" s="22">
        <v>0.01</v>
      </c>
    </row>
    <row r="11" ht="18.4" customHeight="1">
      <c r="B11" s="25"/>
      <c r="E11" s="38" t="s">
        <v>16</v>
      </c>
      <c r="F11" s="39"/>
      <c r="G11" s="39"/>
      <c r="H11" s="39"/>
      <c r="I11" s="39"/>
      <c r="J11" s="39"/>
      <c r="K11" s="39"/>
      <c r="AK11" s="35" t="s">
        <v>21</v>
      </c>
      <c r="AN11" s="38" t="s">
        <v>16</v>
      </c>
      <c r="AR11" s="25"/>
      <c r="BE11" s="34"/>
      <c r="BS11" s="22">
        <v>0.01</v>
      </c>
    </row>
    <row r="12" ht="7" customHeight="1">
      <c r="B12" s="25"/>
      <c r="AR12" s="25"/>
      <c r="BE12" s="34"/>
      <c r="BS12" s="22">
        <v>0.01</v>
      </c>
    </row>
    <row r="13" ht="12" customHeight="1">
      <c r="B13" s="25"/>
      <c r="D13" s="35" t="s">
        <v>22</v>
      </c>
      <c r="AK13" s="35" t="s">
        <v>20</v>
      </c>
      <c r="AN13" s="40" t="s">
        <v>23</v>
      </c>
      <c r="AR13" s="25"/>
      <c r="BE13" s="34"/>
      <c r="BS13" s="22">
        <v>0.01</v>
      </c>
    </row>
    <row r="14">
      <c r="B14" s="25"/>
      <c r="E14" s="40" t="s">
        <v>23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K14" s="35" t="s">
        <v>21</v>
      </c>
      <c r="AN14" s="40" t="s">
        <v>23</v>
      </c>
      <c r="AR14" s="25"/>
      <c r="BE14" s="34"/>
      <c r="BS14" s="22">
        <v>0.01</v>
      </c>
    </row>
    <row r="15" ht="7" customHeight="1">
      <c r="B15" s="25"/>
      <c r="AR15" s="25"/>
      <c r="BE15" s="34"/>
      <c r="BS15" s="22" t="b">
        <v>0</v>
      </c>
    </row>
    <row r="16" ht="12" customHeight="1">
      <c r="B16" s="25"/>
      <c r="D16" s="35" t="s">
        <v>24</v>
      </c>
      <c r="AK16" s="35" t="s">
        <v>20</v>
      </c>
      <c r="AN16" s="30" t="s">
        <v>16</v>
      </c>
      <c r="AR16" s="25"/>
      <c r="BE16" s="34"/>
      <c r="BS16" s="22" t="b">
        <v>0</v>
      </c>
    </row>
    <row r="17" ht="18.4" customHeight="1">
      <c r="B17" s="25"/>
      <c r="E17" s="30" t="s">
        <v>16</v>
      </c>
      <c r="AK17" s="35" t="s">
        <v>21</v>
      </c>
      <c r="AN17" s="30" t="s">
        <v>16</v>
      </c>
      <c r="AR17" s="25"/>
      <c r="BE17" s="34"/>
      <c r="BS17" s="22" t="b">
        <v>0</v>
      </c>
    </row>
    <row r="18" ht="7" customHeight="1">
      <c r="B18" s="25"/>
      <c r="AR18" s="25"/>
      <c r="BE18" s="34"/>
      <c r="BS18" s="22">
        <v>0.01</v>
      </c>
    </row>
    <row r="19" ht="12" customHeight="1">
      <c r="B19" s="25"/>
      <c r="D19" s="35" t="s">
        <v>25</v>
      </c>
      <c r="AK19" s="35" t="s">
        <v>20</v>
      </c>
      <c r="AN19" s="30" t="s">
        <v>16</v>
      </c>
      <c r="AR19" s="25"/>
      <c r="BE19" s="34"/>
      <c r="BS19" s="22">
        <v>0.01</v>
      </c>
    </row>
    <row r="20" ht="18.4" customHeight="1">
      <c r="B20" s="25"/>
      <c r="E20" s="30" t="s">
        <v>16</v>
      </c>
      <c r="AK20" s="35" t="s">
        <v>21</v>
      </c>
      <c r="AN20" s="30" t="s">
        <v>16</v>
      </c>
      <c r="AR20" s="25"/>
      <c r="BE20" s="34"/>
      <c r="BS20" s="22" t="b">
        <v>1</v>
      </c>
    </row>
    <row r="21" ht="7" customHeight="1">
      <c r="B21" s="25"/>
      <c r="AR21" s="25"/>
      <c r="BE21" s="34"/>
      <c r="BS21" s="18" t="b">
        <v>0</v>
      </c>
    </row>
    <row r="22" ht="12" customHeight="1">
      <c r="B22" s="25"/>
      <c r="D22" s="35" t="s">
        <v>26</v>
      </c>
      <c r="AR22" s="25"/>
      <c r="BE22" s="34"/>
    </row>
    <row r="23" ht="54">
      <c r="B23" s="25"/>
      <c r="E23" s="41" t="s">
        <v>27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R23" s="25"/>
      <c r="BE23" s="34"/>
      <c r="CN23" s="41" t="s">
        <v>27</v>
      </c>
    </row>
    <row r="24" ht="7" customHeight="1">
      <c r="B24" s="25"/>
      <c r="AR24" s="25"/>
      <c r="BE24" s="34"/>
    </row>
    <row r="25" ht="7" customHeight="1">
      <c r="B25" s="25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R25" s="25"/>
      <c r="BE25" s="34"/>
    </row>
    <row r="26" s="1" customFormat="1" ht="25.9" customHeight="1">
      <c r="A26" s="43"/>
      <c r="B26" s="44"/>
      <c r="D26" s="45" t="s">
        <v>28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>
        <f>ROUND(AG90,2)</f>
        <v>0</v>
      </c>
      <c r="AL26" s="48"/>
      <c r="AM26" s="48"/>
      <c r="AN26" s="48"/>
      <c r="AO26" s="48"/>
      <c r="AR26" s="44"/>
      <c r="BE26" s="34"/>
    </row>
    <row r="27" s="1" customFormat="1" ht="7" customHeight="1">
      <c r="A27" s="43"/>
      <c r="B27" s="44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R27" s="44"/>
      <c r="BE27" s="34"/>
    </row>
    <row r="28" s="1" customFormat="1">
      <c r="A28" s="43"/>
      <c r="B28" s="44"/>
      <c r="L28" s="50" t="s">
        <v>29</v>
      </c>
      <c r="M28" s="50"/>
      <c r="N28" s="50"/>
      <c r="O28" s="50"/>
      <c r="P28" s="50"/>
      <c r="W28" s="51" t="s">
        <v>30</v>
      </c>
      <c r="X28" s="51"/>
      <c r="Y28" s="51"/>
      <c r="Z28" s="51"/>
      <c r="AA28" s="51"/>
      <c r="AB28" s="51"/>
      <c r="AC28" s="51"/>
      <c r="AD28" s="51"/>
      <c r="AE28" s="51"/>
      <c r="AF28" s="49"/>
      <c r="AG28" s="49"/>
      <c r="AH28" s="49"/>
      <c r="AI28" s="49"/>
      <c r="AJ28" s="49"/>
      <c r="AK28" s="51" t="s">
        <v>31</v>
      </c>
      <c r="AL28" s="50"/>
      <c r="AM28" s="50"/>
      <c r="AN28" s="50"/>
      <c r="AO28" s="50"/>
      <c r="AR28" s="44"/>
      <c r="BE28" s="34"/>
    </row>
    <row r="29" s="2" customFormat="1" ht="14.5" customHeight="1">
      <c r="A29" s="52"/>
      <c r="B29" s="53"/>
      <c r="D29" s="35" t="s">
        <v>32</v>
      </c>
      <c r="F29" s="35" t="s">
        <v>33</v>
      </c>
      <c r="L29" s="54">
        <v>0.20999999999999999</v>
      </c>
      <c r="M29" s="54"/>
      <c r="N29" s="54"/>
      <c r="O29" s="54"/>
      <c r="P29" s="54"/>
      <c r="W29" s="55">
        <f>ROUND(AZ90,2)</f>
        <v>0</v>
      </c>
      <c r="X29" s="55"/>
      <c r="Y29" s="55"/>
      <c r="Z29" s="55"/>
      <c r="AA29" s="55"/>
      <c r="AB29" s="55"/>
      <c r="AC29" s="55"/>
      <c r="AD29" s="55"/>
      <c r="AE29" s="55"/>
      <c r="AF29" s="56"/>
      <c r="AG29" s="56"/>
      <c r="AH29" s="56"/>
      <c r="AI29" s="56"/>
      <c r="AJ29" s="56"/>
      <c r="AK29" s="55">
        <f>ROUND(AV90,2)</f>
        <v>0</v>
      </c>
      <c r="AL29" s="55"/>
      <c r="AM29" s="55"/>
      <c r="AN29" s="55"/>
      <c r="AO29" s="55"/>
      <c r="AR29" s="53"/>
      <c r="BE29" s="34"/>
    </row>
    <row r="30" s="1" customFormat="1" ht="7" customHeight="1">
      <c r="A30" s="43"/>
      <c r="B30" s="44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R30" s="44"/>
      <c r="BE30" s="34"/>
    </row>
    <row r="31" s="1" customFormat="1" ht="25.9" customHeight="1">
      <c r="A31" s="43"/>
      <c r="B31" s="44"/>
      <c r="C31" s="57"/>
      <c r="D31" s="58" t="s">
        <v>34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 t="s">
        <v>35</v>
      </c>
      <c r="U31" s="59"/>
      <c r="V31" s="59"/>
      <c r="W31" s="61"/>
      <c r="X31" s="62" t="s">
        <v>36</v>
      </c>
      <c r="Y31" s="62"/>
      <c r="Z31" s="62"/>
      <c r="AA31" s="62"/>
      <c r="AB31" s="62"/>
      <c r="AC31" s="61"/>
      <c r="AD31" s="61"/>
      <c r="AE31" s="61"/>
      <c r="AF31" s="61"/>
      <c r="AG31" s="61"/>
      <c r="AH31" s="61"/>
      <c r="AI31" s="61"/>
      <c r="AJ31" s="61"/>
      <c r="AK31" s="63">
        <f>SUM(AK26:AK29)</f>
        <v>0</v>
      </c>
      <c r="AL31" s="63"/>
      <c r="AM31" s="63"/>
      <c r="AN31" s="63"/>
      <c r="AO31" s="64"/>
      <c r="AP31" s="57"/>
      <c r="AQ31" s="57"/>
      <c r="AR31" s="44"/>
    </row>
    <row r="32" s="1" customFormat="1" ht="7" customHeight="1">
      <c r="A32" s="43"/>
      <c r="B32" s="44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R32" s="44"/>
    </row>
    <row r="33" s="1" customFormat="1" ht="14.5" customHeight="1">
      <c r="A33" s="43"/>
      <c r="B33" s="44"/>
      <c r="AR33" s="44"/>
    </row>
    <row r="34" ht="14.5" customHeight="1">
      <c r="B34" s="25"/>
      <c r="AR34" s="25"/>
    </row>
    <row r="35" ht="14.5" customHeight="1">
      <c r="B35" s="25"/>
      <c r="AR35" s="25"/>
    </row>
    <row r="36" ht="14.5" customHeight="1">
      <c r="B36" s="25"/>
      <c r="AR36" s="25"/>
    </row>
    <row r="37" ht="14.5" customHeight="1">
      <c r="B37" s="25"/>
      <c r="AR37" s="25"/>
    </row>
    <row r="38" ht="14.5" customHeight="1">
      <c r="B38" s="25"/>
      <c r="AR38" s="25"/>
    </row>
    <row r="39" ht="14.5" customHeight="1">
      <c r="B39" s="25"/>
      <c r="AR39" s="25"/>
    </row>
    <row r="40" ht="14.5" customHeight="1">
      <c r="B40" s="25"/>
      <c r="AR40" s="25"/>
    </row>
    <row r="41" ht="14.5" customHeight="1">
      <c r="B41" s="25"/>
      <c r="AR41" s="25"/>
    </row>
    <row r="42" ht="14.5" customHeight="1">
      <c r="B42" s="25"/>
      <c r="AR42" s="25"/>
    </row>
    <row r="43" ht="14.5" customHeight="1">
      <c r="B43" s="25"/>
      <c r="AR43" s="25"/>
    </row>
    <row r="44" ht="14.5" customHeight="1">
      <c r="B44" s="25"/>
      <c r="AR44" s="25"/>
    </row>
    <row r="45" s="1" customFormat="1" ht="14.5" customHeight="1">
      <c r="A45" s="43"/>
      <c r="B45" s="44"/>
      <c r="D45" s="65" t="s">
        <v>24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5" t="s">
        <v>25</v>
      </c>
      <c r="AI45" s="66"/>
      <c r="AJ45" s="66"/>
      <c r="AK45" s="66"/>
      <c r="AL45" s="66"/>
      <c r="AM45" s="66"/>
      <c r="AN45" s="66"/>
      <c r="AO45" s="66"/>
      <c r="AR45" s="44"/>
    </row>
    <row r="46" ht="11.25" customHeight="1">
      <c r="B46" s="25"/>
      <c r="AR46" s="25"/>
    </row>
    <row r="47" ht="11.25" customHeight="1">
      <c r="B47" s="25"/>
      <c r="AR47" s="25"/>
    </row>
    <row r="48" ht="11.25" customHeight="1">
      <c r="B48" s="25"/>
      <c r="AR48" s="25"/>
    </row>
    <row r="49" ht="11.25" customHeight="1">
      <c r="B49" s="25"/>
      <c r="AR49" s="25"/>
    </row>
    <row r="50" ht="11.25" customHeight="1">
      <c r="B50" s="25"/>
      <c r="AR50" s="25"/>
    </row>
    <row r="51" ht="11.25" customHeight="1">
      <c r="B51" s="25"/>
      <c r="AR51" s="25"/>
    </row>
    <row r="52" ht="11.25" customHeight="1">
      <c r="B52" s="25"/>
      <c r="AR52" s="25"/>
    </row>
    <row r="53" ht="11.25" customHeight="1">
      <c r="B53" s="25"/>
      <c r="AR53" s="25"/>
    </row>
    <row r="54" ht="11.25" customHeight="1">
      <c r="B54" s="25"/>
      <c r="AR54" s="25"/>
    </row>
    <row r="55" ht="11.25" customHeight="1">
      <c r="B55" s="25"/>
      <c r="AR55" s="25"/>
    </row>
    <row r="56" s="1" customFormat="1" ht="11.25" customHeight="1">
      <c r="A56" s="43"/>
      <c r="B56" s="44"/>
      <c r="D56" s="67" t="s">
        <v>37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67" t="s">
        <v>38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67" t="s">
        <v>37</v>
      </c>
      <c r="AI56" s="46"/>
      <c r="AJ56" s="46"/>
      <c r="AK56" s="46"/>
      <c r="AL56" s="46"/>
      <c r="AM56" s="67" t="s">
        <v>38</v>
      </c>
      <c r="AN56" s="46"/>
      <c r="AO56" s="46"/>
      <c r="AR56" s="44"/>
    </row>
    <row r="57" ht="11.25" customHeight="1">
      <c r="B57" s="25"/>
      <c r="AR57" s="25"/>
    </row>
    <row r="58" ht="11.25" customHeight="1">
      <c r="B58" s="25"/>
      <c r="AR58" s="25"/>
    </row>
    <row r="59" ht="11.25" customHeight="1">
      <c r="B59" s="25"/>
      <c r="AR59" s="25"/>
    </row>
    <row r="60" s="1" customFormat="1" ht="11.25" customHeight="1">
      <c r="A60" s="43"/>
      <c r="B60" s="44"/>
      <c r="D60" s="65" t="s">
        <v>19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5" t="s">
        <v>22</v>
      </c>
      <c r="AI60" s="66"/>
      <c r="AJ60" s="66"/>
      <c r="AK60" s="66"/>
      <c r="AL60" s="66"/>
      <c r="AM60" s="66"/>
      <c r="AN60" s="66"/>
      <c r="AO60" s="66"/>
      <c r="AR60" s="44"/>
    </row>
    <row r="61" ht="11.25" customHeight="1">
      <c r="B61" s="25"/>
      <c r="AR61" s="25"/>
    </row>
    <row r="62" ht="11.25" customHeight="1">
      <c r="B62" s="25"/>
      <c r="AR62" s="25"/>
    </row>
    <row r="63" ht="11.25" customHeight="1">
      <c r="B63" s="25"/>
      <c r="AR63" s="25"/>
    </row>
    <row r="64" ht="11.25" customHeight="1">
      <c r="B64" s="25"/>
      <c r="AR64" s="25"/>
    </row>
    <row r="65" ht="11.25" customHeight="1">
      <c r="B65" s="25"/>
      <c r="AR65" s="25"/>
    </row>
    <row r="66" ht="11.25" customHeight="1">
      <c r="B66" s="25"/>
      <c r="AR66" s="25"/>
    </row>
    <row r="67" ht="11.25" customHeight="1">
      <c r="B67" s="25"/>
      <c r="AR67" s="25"/>
    </row>
    <row r="68" ht="11.25" customHeight="1">
      <c r="B68" s="25"/>
      <c r="AR68" s="25"/>
    </row>
    <row r="69" ht="11.25" customHeight="1">
      <c r="B69" s="25"/>
      <c r="AR69" s="25"/>
    </row>
    <row r="70" ht="11.25" customHeight="1">
      <c r="B70" s="25"/>
      <c r="AR70" s="25"/>
    </row>
    <row r="71" s="1" customFormat="1" ht="11.25" customHeight="1">
      <c r="A71" s="43"/>
      <c r="B71" s="44"/>
      <c r="D71" s="67" t="s">
        <v>37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67" t="s">
        <v>38</v>
      </c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67" t="s">
        <v>37</v>
      </c>
      <c r="AI71" s="46"/>
      <c r="AJ71" s="46"/>
      <c r="AK71" s="46"/>
      <c r="AL71" s="46"/>
      <c r="AM71" s="67" t="s">
        <v>38</v>
      </c>
      <c r="AN71" s="46"/>
      <c r="AO71" s="46"/>
      <c r="AR71" s="44"/>
    </row>
    <row r="72" s="1" customFormat="1" ht="11.25" customHeight="1">
      <c r="A72" s="43"/>
      <c r="B72" s="44"/>
      <c r="AR72" s="44"/>
    </row>
    <row r="73" s="1" customFormat="1" ht="7" customHeight="1">
      <c r="A73" s="43"/>
      <c r="B73" s="68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44"/>
    </row>
    <row r="77" s="1" customFormat="1" ht="7" customHeight="1">
      <c r="A77" s="43"/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44"/>
    </row>
    <row r="78" s="1" customFormat="1" ht="25" customHeight="1">
      <c r="A78" s="43"/>
      <c r="B78" s="44"/>
      <c r="C78" s="26" t="s">
        <v>39</v>
      </c>
      <c r="AR78" s="44"/>
    </row>
    <row r="79" s="1" customFormat="1" ht="7" customHeight="1">
      <c r="A79" s="43"/>
      <c r="B79" s="44"/>
      <c r="AR79" s="44"/>
    </row>
    <row r="80" s="3" customFormat="1" ht="12" customHeight="1">
      <c r="A80" s="72"/>
      <c r="B80" s="73"/>
      <c r="C80" s="35" t="s">
        <v>40</v>
      </c>
      <c r="L80" s="3" t="str">
        <f>K5</f>
        <v>000</v>
      </c>
      <c r="AR80" s="73"/>
    </row>
    <row r="81" s="4" customFormat="1" ht="37" customHeight="1">
      <c r="A81" s="74"/>
      <c r="B81" s="75"/>
      <c r="C81" s="76" t="s">
        <v>12</v>
      </c>
      <c r="L81" s="77" t="str">
        <f>K6</f>
        <v>2026/04 - KYJOV - parkoviště v lokalitě "Polámané"</v>
      </c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R81" s="75"/>
    </row>
    <row r="82" s="1" customFormat="1" ht="7" customHeight="1">
      <c r="A82" s="43"/>
      <c r="B82" s="44"/>
      <c r="AR82" s="44"/>
    </row>
    <row r="83" s="1" customFormat="1" ht="12" customHeight="1">
      <c r="A83" s="43"/>
      <c r="B83" s="44"/>
      <c r="C83" s="35" t="s">
        <v>17</v>
      </c>
      <c r="L83" s="78" t="str">
        <f>IF(K8="","",K8)</f>
        <v/>
      </c>
      <c r="AI83" s="35" t="s">
        <v>18</v>
      </c>
      <c r="AM83" s="36">
        <f>AN8</f>
        <v>46149</v>
      </c>
      <c r="AN83" s="36"/>
      <c r="AR83" s="44"/>
    </row>
    <row r="84" s="1" customFormat="1" ht="7" customHeight="1">
      <c r="A84" s="43"/>
      <c r="B84" s="44"/>
      <c r="AR84" s="44"/>
    </row>
    <row r="85" s="1" customFormat="1">
      <c r="A85" s="43"/>
      <c r="B85" s="44"/>
      <c r="C85" s="35" t="s">
        <v>19</v>
      </c>
      <c r="L85" s="3" t="str">
        <f>IF(E11= "","",E11)</f>
        <v/>
      </c>
      <c r="AI85" s="35" t="s">
        <v>24</v>
      </c>
      <c r="AM85" s="79" t="str">
        <f>IF($E17="","",$E17)</f>
        <v/>
      </c>
      <c r="AN85" s="79"/>
      <c r="AO85" s="79"/>
      <c r="AP85" s="79"/>
      <c r="AR85" s="44"/>
      <c r="AS85" s="80" t="s">
        <v>41</v>
      </c>
      <c r="AT85" s="81"/>
      <c r="AU85" s="82"/>
      <c r="AV85" s="82"/>
      <c r="AW85" s="82"/>
      <c r="AX85" s="82"/>
      <c r="AY85" s="82"/>
      <c r="AZ85" s="82"/>
      <c r="BA85" s="82"/>
      <c r="BB85" s="82"/>
      <c r="BC85" s="82"/>
      <c r="BD85" s="83"/>
      <c r="CO85" s="79" t="str">
        <f>IF($E17="","",$E17)</f>
        <v/>
      </c>
    </row>
    <row r="86" s="1" customFormat="1">
      <c r="A86" s="43"/>
      <c r="B86" s="44"/>
      <c r="C86" s="35" t="s">
        <v>22</v>
      </c>
      <c r="L86" s="3" t="str">
        <f>IF(E14="Vyplň údaj","",E14)</f>
        <v/>
      </c>
      <c r="AI86" s="35" t="s">
        <v>25</v>
      </c>
      <c r="AM86" s="79" t="str">
        <f>IF($E20="","",$E20)</f>
        <v/>
      </c>
      <c r="AN86" s="79"/>
      <c r="AO86" s="79"/>
      <c r="AP86" s="79"/>
      <c r="AR86" s="44"/>
      <c r="AS86" s="84"/>
      <c r="AT86" s="85"/>
      <c r="BD86" s="86"/>
      <c r="CO86" s="79" t="str">
        <f>IF($E20="","",$E20)</f>
        <v/>
      </c>
    </row>
    <row r="87" s="1" customFormat="1" ht="10.9" customHeight="1">
      <c r="A87" s="43"/>
      <c r="B87" s="44"/>
      <c r="AR87" s="44"/>
      <c r="AS87" s="84"/>
      <c r="AT87" s="85"/>
      <c r="BD87" s="86"/>
    </row>
    <row r="88" s="1" customFormat="1" ht="29.25" customHeight="1">
      <c r="A88" s="87"/>
      <c r="B88" s="44"/>
      <c r="C88" s="88" t="s">
        <v>40</v>
      </c>
      <c r="D88" s="89"/>
      <c r="E88" s="89"/>
      <c r="F88" s="89"/>
      <c r="G88" s="89"/>
      <c r="H88" s="90"/>
      <c r="I88" s="89" t="s">
        <v>42</v>
      </c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91" t="s">
        <v>43</v>
      </c>
      <c r="AH88" s="91"/>
      <c r="AI88" s="91"/>
      <c r="AJ88" s="91"/>
      <c r="AK88" s="91"/>
      <c r="AL88" s="91"/>
      <c r="AM88" s="91"/>
      <c r="AN88" s="89" t="s">
        <v>44</v>
      </c>
      <c r="AO88" s="89"/>
      <c r="AP88" s="89"/>
      <c r="AQ88" s="92" t="s">
        <v>45</v>
      </c>
      <c r="AR88" s="86"/>
      <c r="AS88" s="93" t="s">
        <v>46</v>
      </c>
      <c r="AT88" s="94" t="s">
        <v>47</v>
      </c>
      <c r="AU88" s="94" t="s">
        <v>48</v>
      </c>
      <c r="AV88" s="94" t="s">
        <v>49</v>
      </c>
      <c r="AW88" s="94" t="s">
        <v>50</v>
      </c>
      <c r="AX88" s="94" t="s">
        <v>51</v>
      </c>
      <c r="AY88" s="94" t="s">
        <v>52</v>
      </c>
      <c r="AZ88" s="94" t="s">
        <v>53</v>
      </c>
      <c r="BA88" s="94" t="s">
        <v>54</v>
      </c>
      <c r="BB88" s="94" t="s">
        <v>55</v>
      </c>
      <c r="BC88" s="94" t="s">
        <v>56</v>
      </c>
      <c r="BD88" s="95" t="s">
        <v>57</v>
      </c>
    </row>
    <row r="89" s="1" customFormat="1" ht="10.9" customHeight="1">
      <c r="A89" s="87"/>
      <c r="B89" s="44"/>
      <c r="AQ89" s="66"/>
      <c r="AR89" s="96"/>
      <c r="AS89" s="97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3"/>
    </row>
    <row r="90" s="5" customFormat="1" ht="32.5" customHeight="1">
      <c r="A90" s="98"/>
      <c r="B90" s="99"/>
      <c r="C90" s="100" t="s">
        <v>58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2">
        <f>AG91</f>
        <v>0</v>
      </c>
      <c r="AH90" s="102"/>
      <c r="AI90" s="102"/>
      <c r="AJ90" s="102"/>
      <c r="AK90" s="102"/>
      <c r="AL90" s="102"/>
      <c r="AM90" s="102"/>
      <c r="AN90" s="103">
        <f>AG90 + AT90</f>
        <v>0</v>
      </c>
      <c r="AO90" s="103"/>
      <c r="AP90" s="103"/>
      <c r="AQ90" s="104" t="s">
        <v>16</v>
      </c>
      <c r="AR90" s="99"/>
      <c r="AS90" s="105">
        <f>AS91</f>
        <v>0</v>
      </c>
      <c r="AT90" s="106">
        <f>AV90+AW90</f>
        <v>0</v>
      </c>
      <c r="AU90" s="107">
        <f>ROUND(AU91,3)</f>
        <v>0</v>
      </c>
      <c r="AV90" s="106">
        <f>ROUND(L29 * AZ90,2)</f>
        <v>0</v>
      </c>
      <c r="AW90" s="106">
        <f>0</f>
        <v>0</v>
      </c>
      <c r="AX90" s="106">
        <f>0</f>
        <v>0</v>
      </c>
      <c r="AY90" s="106">
        <f>0</f>
        <v>0</v>
      </c>
      <c r="AZ90" s="106">
        <f>AZ91</f>
        <v>0</v>
      </c>
      <c r="BA90" s="106">
        <f>BA91</f>
        <v>0</v>
      </c>
      <c r="BB90" s="106">
        <f>BB91</f>
        <v>0</v>
      </c>
      <c r="BC90" s="106">
        <f>BC91</f>
        <v>0</v>
      </c>
      <c r="BD90" s="108">
        <f>BD91</f>
        <v>0</v>
      </c>
      <c r="BS90" s="109" t="s">
        <v>59</v>
      </c>
      <c r="BT90" s="109">
        <v>0</v>
      </c>
      <c r="BU90" s="110"/>
      <c r="BV90" s="109" t="s">
        <v>60</v>
      </c>
      <c r="BW90" s="109" t="s">
        <v>61</v>
      </c>
      <c r="BX90" s="109" t="s">
        <v>62</v>
      </c>
      <c r="CL90" s="109" t="s">
        <v>16</v>
      </c>
    </row>
    <row r="91" s="6" customFormat="1" ht="18.75">
      <c r="A91" s="111" t="s">
        <v>63</v>
      </c>
      <c r="B91" s="112"/>
      <c r="C91" s="113"/>
      <c r="D91" s="114" t="s">
        <v>10</v>
      </c>
      <c r="E91" s="114"/>
      <c r="F91" s="114"/>
      <c r="G91" s="114"/>
      <c r="H91" s="114"/>
      <c r="I91" s="115"/>
      <c r="J91" s="116" t="s">
        <v>13</v>
      </c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7">
        <f>'000 - 2026-04 - KYJOV - parkovi'!J28</f>
        <v>0</v>
      </c>
      <c r="AH91" s="117"/>
      <c r="AI91" s="117"/>
      <c r="AJ91" s="117"/>
      <c r="AK91" s="117"/>
      <c r="AL91" s="117"/>
      <c r="AM91" s="117"/>
      <c r="AN91" s="118">
        <f>AG91 + AT91</f>
        <v>0</v>
      </c>
      <c r="AO91" s="118"/>
      <c r="AP91" s="118"/>
      <c r="AQ91" s="119" t="s">
        <v>64</v>
      </c>
      <c r="AR91" s="120"/>
      <c r="AS91" s="121">
        <v>0</v>
      </c>
      <c r="AT91" s="122">
        <f>AV91 + AW91</f>
        <v>0</v>
      </c>
      <c r="AU91" s="123">
        <f>'000 - 2026-04 - KYJOV - parkovi'!P84</f>
        <v>0</v>
      </c>
      <c r="AV91" s="122">
        <f>ROUND(L29 * AZ91,2)</f>
        <v>0</v>
      </c>
      <c r="AW91" s="122">
        <f>0</f>
        <v>0</v>
      </c>
      <c r="AX91" s="122">
        <f>0</f>
        <v>0</v>
      </c>
      <c r="AY91" s="122">
        <f>0</f>
        <v>0</v>
      </c>
      <c r="AZ91" s="124">
        <f>'000 - 2026-04 - KYJOV - parkovi'!F31</f>
        <v>0</v>
      </c>
      <c r="BA91" s="122">
        <v>0</v>
      </c>
      <c r="BB91" s="122">
        <v>0</v>
      </c>
      <c r="BC91" s="122">
        <v>0</v>
      </c>
      <c r="BD91" s="125">
        <v>0</v>
      </c>
      <c r="BS91" s="126"/>
      <c r="BT91" s="126">
        <v>1</v>
      </c>
      <c r="BU91" s="127" t="s">
        <v>65</v>
      </c>
      <c r="BV91" s="126" t="s">
        <v>60</v>
      </c>
      <c r="BW91" s="126" t="s">
        <v>61</v>
      </c>
      <c r="BX91" s="126" t="s">
        <v>62</v>
      </c>
      <c r="CL91" s="126"/>
      <c r="CM91" s="6">
        <v>2</v>
      </c>
      <c r="CP91" s="116" t="s">
        <v>13</v>
      </c>
    </row>
    <row r="92" s="1" customFormat="1" ht="30" customHeight="1">
      <c r="A92" s="87"/>
      <c r="B92" s="44"/>
      <c r="AR92" s="44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</row>
    <row r="93" s="1" customFormat="1" ht="7" customHeight="1">
      <c r="A93" s="43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44"/>
    </row>
  </sheetData>
  <sheetProtection sheet="1" formatColumns="0" formatRows="0" objects="1" scenarios="1" spinCount="100000" saltValue="rZxufDl+n3K8vwjIbvlHDRhJQvjxdeUlNIKrJ39TNzxAYajbdnvmuPttA5dspdnLYabMccfl6w5DS/NqH72/1g==" hashValue="Q/nMmtc+aEdGvP9IefNTGpt+ke9x2EFDLFr6Vzp78xtF1JXrV00d69gHZ1DSKnU9FdDHCX8hxHMtQXFZQPobdg==" algorithmName="SHA-512" password="CC35"/>
  <mergeCells count="30"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X31:AB31"/>
    <mergeCell ref="AK31:AO31"/>
    <mergeCell ref="L81:AJ81"/>
    <mergeCell ref="AM83:AN83"/>
    <mergeCell ref="AM85:AP85"/>
    <mergeCell ref="AS85:AT87"/>
    <mergeCell ref="AM86:AP86"/>
    <mergeCell ref="C88:G88"/>
    <mergeCell ref="I88:AF88"/>
    <mergeCell ref="AG88:AM88"/>
    <mergeCell ref="AN88:AP88"/>
    <mergeCell ref="AG90:AM90"/>
    <mergeCell ref="AN90:AP90"/>
    <mergeCell ref="D91:H91"/>
    <mergeCell ref="J91:AF91"/>
    <mergeCell ref="AG91:AM91"/>
    <mergeCell ref="AN91:AP91"/>
  </mergeCells>
  <hyperlinks>
    <hyperlink ref="A91" location="'000 - 2026-04 - KYJOV - parkovi'!A1" display="/"/>
    <hyperlink ref="AZ91" location="'000 - 2026-04 - KYJOV - parkovi'!F31" display="'000 - 2026-04 - KYJOV - parkovi'!F31"/>
  </hyperlinks>
  <printOptions horizontalCentered="1"/>
  <pageMargins left="0.39375" right="0.39375" top="0.39375" bottom="0.39375" header="0" footer="0"/>
  <pageSetup paperSize="9" orientation="portrait" fitToHeight="100"/>
  <headerFooter>
    <oddFooter>&amp;C&amp;"-,Regular"&amp;8Strana &amp;P z &amp;N</oddFooter>
    <evenFooter>&amp;C&amp;"-,Regular"&amp;8Strana &amp;P z &amp;N</evenFooter>
    <firstFooter>&amp;C&amp;"-,Regular"&amp;8Strana &amp;P z &amp;N</first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128" customWidth="1"/>
    <col min="2" max="2" width="0.94140625" style="128" customWidth="1"/>
    <col min="3" max="3" width="3.6289062" style="128" customWidth="1"/>
    <col min="4" max="4" width="4.1679688" style="128" customWidth="1"/>
    <col min="5" max="5" width="17.753906" style="128" customWidth="1"/>
    <col min="6" max="6" width="55.691406" style="128" customWidth="1"/>
    <col min="7" max="7" width="6.7226562" style="128" customWidth="1"/>
    <col min="8" max="9" width="14.660156" style="128" customWidth="1"/>
    <col min="10" max="10" width="20.714844" style="128" customWidth="1"/>
    <col min="11" max="11" width="20.714844" style="128" hidden="1" customWidth="1"/>
    <col min="12" max="12" width="7.9335938" style="128" customWidth="1"/>
    <col min="13" max="13" width="9.28125" style="128" hidden="1" customWidth="1"/>
    <col min="14" max="14" width="7.9335938" style="128" hidden="1" customWidth="1"/>
    <col min="15" max="19" width="12.105469" style="128" hidden="1" customWidth="1"/>
    <col min="20" max="20" width="13.046875" style="128" hidden="1" customWidth="1"/>
    <col min="21" max="21" width="9.550781" style="128" hidden="1" customWidth="1"/>
    <col min="22" max="22" width="10.625" style="128" customWidth="1"/>
    <col min="23" max="23" width="13.988281" style="128" customWidth="1"/>
    <col min="24" max="24" width="10.625" style="128" customWidth="1"/>
    <col min="25" max="25" width="12.9140625" style="128" customWidth="1"/>
    <col min="26" max="26" width="9.4140625" style="128" customWidth="1"/>
    <col min="27" max="27" width="94.83594" style="128" hidden="1" customWidth="1"/>
    <col min="28" max="28" width="13.988281" style="128" customWidth="1"/>
    <col min="29" max="29" width="9.4140625" style="128" customWidth="1"/>
    <col min="30" max="30" width="12.9140625" style="128" customWidth="1"/>
    <col min="31" max="31" width="13.988281" style="128" customWidth="1"/>
    <col min="32" max="43" width="9.144531" style="128"/>
    <col min="44" max="65" width="9.144531" style="128" hidden="1"/>
    <col min="66" max="16384" width="9.144531" style="128"/>
  </cols>
  <sheetData>
    <row r="1" ht="11.25" customHeight="1"/>
    <row r="2" ht="36.75" customHeight="1">
      <c r="L2" s="129" t="s">
        <v>5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AT2" s="128" t="s">
        <v>61</v>
      </c>
    </row>
    <row r="3" ht="6.95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28">
        <v>2</v>
      </c>
    </row>
    <row r="4" ht="24.95" customHeight="1">
      <c r="B4" s="132"/>
      <c r="D4" s="133" t="s">
        <v>66</v>
      </c>
      <c r="L4" s="132"/>
      <c r="AT4" s="128" t="b">
        <v>0</v>
      </c>
    </row>
    <row r="5" ht="6.95" customHeight="1">
      <c r="B5" s="132"/>
      <c r="L5" s="132"/>
    </row>
    <row r="6" ht="12" customHeight="1">
      <c r="B6" s="132"/>
      <c r="D6" s="134" t="s">
        <v>12</v>
      </c>
      <c r="L6" s="132"/>
    </row>
    <row r="7" s="7" customFormat="1">
      <c r="B7" s="135"/>
      <c r="E7" s="136" t="s">
        <v>13</v>
      </c>
      <c r="F7" s="7"/>
      <c r="G7" s="7"/>
      <c r="H7" s="7"/>
      <c r="L7" s="135"/>
      <c r="AA7" s="137" t="str">
        <f>E7</f>
        <v>2026/04 - KYJOV - parkoviště v lokalitě "Polámané"</v>
      </c>
    </row>
    <row r="8" s="7" customFormat="1">
      <c r="B8" s="135"/>
      <c r="L8" s="135"/>
    </row>
    <row r="9" s="7" customFormat="1">
      <c r="B9" s="135"/>
      <c r="D9" s="138" t="s">
        <v>14</v>
      </c>
      <c r="F9" s="139"/>
      <c r="I9" s="138" t="s">
        <v>15</v>
      </c>
      <c r="J9" s="140" t="s">
        <v>16</v>
      </c>
      <c r="L9" s="135"/>
    </row>
    <row r="10" s="7" customFormat="1">
      <c r="B10" s="135"/>
      <c r="D10" s="138" t="s">
        <v>17</v>
      </c>
      <c r="F10" s="141" t="s">
        <v>16</v>
      </c>
      <c r="I10" s="138" t="s">
        <v>18</v>
      </c>
      <c r="J10" s="142">
        <f>'Rekapitulace stavby'!AN8</f>
        <v>46149</v>
      </c>
      <c r="L10" s="135"/>
    </row>
    <row r="11" s="7" customFormat="1">
      <c r="B11" s="135"/>
      <c r="D11" s="143" t="s">
        <v>16</v>
      </c>
      <c r="E11" s="144"/>
      <c r="F11" s="145" t="s">
        <v>16</v>
      </c>
      <c r="I11" s="143" t="s">
        <v>16</v>
      </c>
      <c r="J11" s="145" t="s">
        <v>16</v>
      </c>
      <c r="L11" s="135"/>
    </row>
    <row r="12" s="7" customFormat="1">
      <c r="B12" s="135"/>
      <c r="D12" s="138" t="s">
        <v>19</v>
      </c>
      <c r="I12" s="138" t="s">
        <v>20</v>
      </c>
      <c r="J12" s="146" t="s">
        <v>16</v>
      </c>
      <c r="L12" s="135"/>
    </row>
    <row r="13" s="7" customFormat="1">
      <c r="B13" s="135"/>
      <c r="E13" s="146" t="s">
        <v>16</v>
      </c>
      <c r="F13" s="146"/>
      <c r="G13" s="146"/>
      <c r="H13" s="146"/>
      <c r="I13" s="138" t="s">
        <v>21</v>
      </c>
      <c r="J13" s="146" t="s">
        <v>16</v>
      </c>
      <c r="L13" s="135"/>
    </row>
    <row r="14" s="7" customFormat="1">
      <c r="B14" s="135"/>
      <c r="L14" s="135"/>
    </row>
    <row r="15" s="7" customFormat="1">
      <c r="B15" s="135"/>
      <c r="D15" s="138" t="s">
        <v>22</v>
      </c>
      <c r="I15" s="138" t="str">
        <f>I12</f>
        <v>IČ:</v>
      </c>
      <c r="J15" s="147" t="str">
        <f>'Rekapitulace stavby'!AN13</f>
        <v>Vyplň údaj</v>
      </c>
      <c r="L15" s="135"/>
    </row>
    <row r="16" s="7" customFormat="1">
      <c r="B16" s="135"/>
      <c r="E16" s="147" t="str">
        <f>'Rekapitulace stavby'!E14</f>
        <v>Vyplň údaj</v>
      </c>
      <c r="F16" s="140"/>
      <c r="G16" s="140"/>
      <c r="H16" s="140"/>
      <c r="I16" s="138" t="str">
        <f>I13</f>
        <v>DIČ:</v>
      </c>
      <c r="J16" s="147" t="str">
        <f>'Rekapitulace stavby'!AN14</f>
        <v>Vyplň údaj</v>
      </c>
      <c r="L16" s="135"/>
    </row>
    <row r="17" s="7" customFormat="1">
      <c r="B17" s="135"/>
      <c r="L17" s="135"/>
    </row>
    <row r="18" s="7" customFormat="1">
      <c r="B18" s="135"/>
      <c r="D18" s="138" t="s">
        <v>24</v>
      </c>
      <c r="I18" s="138" t="str">
        <f>I12</f>
        <v>IČ:</v>
      </c>
      <c r="J18" s="140" t="s">
        <v>16</v>
      </c>
      <c r="L18" s="135"/>
    </row>
    <row r="19" s="7" customFormat="1">
      <c r="B19" s="135"/>
      <c r="E19" s="146" t="s">
        <v>16</v>
      </c>
      <c r="F19" s="146"/>
      <c r="G19" s="146"/>
      <c r="H19" s="146"/>
      <c r="I19" s="138" t="str">
        <f>I13</f>
        <v>DIČ:</v>
      </c>
      <c r="J19" s="146" t="s">
        <v>16</v>
      </c>
      <c r="L19" s="135"/>
    </row>
    <row r="20" s="7" customFormat="1">
      <c r="B20" s="135"/>
      <c r="L20" s="135"/>
    </row>
    <row r="21" s="7" customFormat="1">
      <c r="B21" s="135"/>
      <c r="D21" s="138" t="s">
        <v>25</v>
      </c>
      <c r="I21" s="138" t="str">
        <f>I12</f>
        <v>IČ:</v>
      </c>
      <c r="J21" s="146" t="s">
        <v>16</v>
      </c>
      <c r="L21" s="135"/>
    </row>
    <row r="22" s="7" customFormat="1">
      <c r="B22" s="135"/>
      <c r="E22" s="146" t="s">
        <v>16</v>
      </c>
      <c r="F22" s="146"/>
      <c r="G22" s="146"/>
      <c r="H22" s="146"/>
      <c r="I22" s="138" t="str">
        <f>I13</f>
        <v>DIČ:</v>
      </c>
      <c r="J22" s="146" t="s">
        <v>16</v>
      </c>
      <c r="L22" s="135"/>
    </row>
    <row r="23" s="7" customFormat="1">
      <c r="B23" s="135"/>
      <c r="L23" s="135"/>
    </row>
    <row r="24" s="7" customFormat="1">
      <c r="B24" s="135"/>
      <c r="D24" s="138" t="s">
        <v>26</v>
      </c>
      <c r="L24" s="135"/>
    </row>
    <row r="25" s="8" customFormat="1" ht="54">
      <c r="B25" s="148"/>
      <c r="E25" s="149" t="s">
        <v>27</v>
      </c>
      <c r="F25" s="149"/>
      <c r="G25" s="149"/>
      <c r="H25" s="149"/>
      <c r="L25" s="148"/>
      <c r="AA25" s="150" t="str">
        <f>E25</f>
        <v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v>
      </c>
    </row>
    <row r="26" s="7" customFormat="1">
      <c r="B26" s="135"/>
      <c r="L26" s="135"/>
    </row>
    <row r="27" s="7" customFormat="1" ht="6.95" customHeight="1">
      <c r="B27" s="135"/>
      <c r="D27" s="151"/>
      <c r="E27" s="151"/>
      <c r="F27" s="151"/>
      <c r="G27" s="151"/>
      <c r="H27" s="151"/>
      <c r="I27" s="151"/>
      <c r="J27" s="151"/>
      <c r="K27" s="151"/>
      <c r="L27" s="135"/>
    </row>
    <row r="28" s="7" customFormat="1" ht="25.35" customHeight="1">
      <c r="B28" s="135"/>
      <c r="D28" s="152" t="s">
        <v>28</v>
      </c>
      <c r="F28" s="153"/>
      <c r="J28" s="154">
        <f>ROUND(J84,2)</f>
        <v>0</v>
      </c>
      <c r="L28" s="135"/>
    </row>
    <row r="29" s="7" customFormat="1" ht="6.95" customHeight="1">
      <c r="B29" s="135"/>
      <c r="D29" s="151"/>
      <c r="E29" s="151"/>
      <c r="F29" s="155"/>
      <c r="G29" s="151"/>
      <c r="H29" s="151"/>
      <c r="I29" s="151"/>
      <c r="J29" s="155"/>
      <c r="K29" s="151"/>
      <c r="L29" s="135"/>
    </row>
    <row r="30" s="7" customFormat="1" ht="14.45" customHeight="1">
      <c r="B30" s="135"/>
      <c r="F30" s="156" t="s">
        <v>30</v>
      </c>
      <c r="I30" s="157" t="s">
        <v>29</v>
      </c>
      <c r="J30" s="158" t="s">
        <v>31</v>
      </c>
      <c r="L30" s="135"/>
    </row>
    <row r="31" s="7" customFormat="1" ht="14.45" customHeight="1">
      <c r="B31" s="135"/>
      <c r="D31" s="138" t="s">
        <v>32</v>
      </c>
      <c r="E31" s="134" t="s">
        <v>33</v>
      </c>
      <c r="F31" s="156">
        <f>SUM(BE84:BE425)</f>
        <v>0</v>
      </c>
      <c r="I31" s="159">
        <v>0.20999999999999999</v>
      </c>
      <c r="J31" s="160">
        <f>ROUND(F31*I31,2)</f>
        <v>0</v>
      </c>
      <c r="L31" s="135"/>
    </row>
    <row r="32" s="7" customFormat="1" ht="14.45" customHeight="1">
      <c r="B32" s="135"/>
      <c r="D32" s="138"/>
      <c r="E32" s="134"/>
      <c r="F32" s="156"/>
      <c r="I32" s="159"/>
      <c r="J32" s="160"/>
      <c r="L32" s="135"/>
    </row>
    <row r="33" s="7" customFormat="1" ht="6.95" customHeight="1">
      <c r="B33" s="135"/>
      <c r="F33" s="153"/>
      <c r="J33" s="153"/>
      <c r="L33" s="135"/>
    </row>
    <row r="34" s="7" customFormat="1" ht="25.35" customHeight="1">
      <c r="B34" s="135"/>
      <c r="C34" s="161"/>
      <c r="D34" s="162" t="s">
        <v>34</v>
      </c>
      <c r="E34" s="163"/>
      <c r="F34" s="164"/>
      <c r="G34" s="165" t="s">
        <v>35</v>
      </c>
      <c r="H34" s="166" t="s">
        <v>36</v>
      </c>
      <c r="I34" s="163"/>
      <c r="J34" s="167">
        <f>SUM(J28:J32)</f>
        <v>0</v>
      </c>
      <c r="K34" s="168"/>
      <c r="L34" s="135"/>
    </row>
    <row r="35" s="7" customFormat="1" ht="14.45" customHeight="1">
      <c r="B35" s="135"/>
      <c r="L35" s="135"/>
    </row>
    <row r="36" ht="14.45" customHeight="1">
      <c r="B36" s="132"/>
      <c r="L36" s="132"/>
    </row>
    <row r="37" ht="14.45" customHeight="1">
      <c r="B37" s="132"/>
      <c r="L37" s="132"/>
    </row>
    <row r="38" ht="14.45" customHeight="1">
      <c r="B38" s="132"/>
      <c r="L38" s="132"/>
    </row>
    <row r="39" ht="14.45" customHeight="1">
      <c r="B39" s="132"/>
      <c r="L39" s="132"/>
    </row>
    <row r="40" ht="14.45" customHeight="1">
      <c r="B40" s="132"/>
      <c r="L40" s="132"/>
    </row>
    <row r="41" s="7" customFormat="1" ht="14.45" customHeight="1">
      <c r="B41" s="135"/>
      <c r="D41" s="169" t="str">
        <f>D18</f>
        <v>Projektant:</v>
      </c>
      <c r="E41" s="170"/>
      <c r="F41" s="170"/>
      <c r="G41" s="169" t="str">
        <f>D21</f>
        <v>Zpracovatel:</v>
      </c>
      <c r="H41" s="170"/>
      <c r="I41" s="170"/>
      <c r="J41" s="170"/>
      <c r="K41" s="170"/>
      <c r="L41" s="135"/>
    </row>
    <row r="42">
      <c r="B42" s="132"/>
      <c r="L42" s="132"/>
    </row>
    <row r="43">
      <c r="B43" s="132"/>
      <c r="L43" s="132"/>
    </row>
    <row r="44">
      <c r="B44" s="132"/>
      <c r="L44" s="132"/>
    </row>
    <row r="45">
      <c r="B45" s="132"/>
      <c r="L45" s="132"/>
    </row>
    <row r="46">
      <c r="B46" s="132"/>
      <c r="L46" s="132"/>
    </row>
    <row r="47">
      <c r="B47" s="132"/>
      <c r="L47" s="132"/>
    </row>
    <row r="48">
      <c r="B48" s="132"/>
      <c r="L48" s="132"/>
    </row>
    <row r="49">
      <c r="B49" s="132"/>
      <c r="L49" s="132"/>
    </row>
    <row r="50">
      <c r="B50" s="132"/>
      <c r="L50" s="132"/>
    </row>
    <row r="51">
      <c r="B51" s="132"/>
      <c r="L51" s="132"/>
    </row>
    <row r="52" s="7" customFormat="1">
      <c r="B52" s="135"/>
      <c r="D52" s="171" t="s">
        <v>37</v>
      </c>
      <c r="E52" s="172"/>
      <c r="F52" s="173" t="s">
        <v>38</v>
      </c>
      <c r="G52" s="171" t="str">
        <f>D52</f>
        <v>Datum a podpis:</v>
      </c>
      <c r="H52" s="172"/>
      <c r="I52" s="172"/>
      <c r="J52" s="174" t="str">
        <f>F52</f>
        <v>Razítko</v>
      </c>
      <c r="K52" s="172"/>
      <c r="L52" s="135"/>
    </row>
    <row r="53">
      <c r="B53" s="132"/>
      <c r="L53" s="132"/>
    </row>
    <row r="54">
      <c r="B54" s="132"/>
      <c r="L54" s="132"/>
    </row>
    <row r="55">
      <c r="B55" s="132"/>
      <c r="L55" s="132"/>
    </row>
    <row r="56" s="7" customFormat="1">
      <c r="B56" s="135"/>
      <c r="D56" s="169" t="str">
        <f>D12</f>
        <v>Zadavatel:</v>
      </c>
      <c r="E56" s="170"/>
      <c r="F56" s="170"/>
      <c r="G56" s="169" t="str">
        <f>D15</f>
        <v>Zhotovitel:</v>
      </c>
      <c r="H56" s="170"/>
      <c r="I56" s="170"/>
      <c r="J56" s="170"/>
      <c r="K56" s="170"/>
      <c r="L56" s="135"/>
    </row>
    <row r="57">
      <c r="B57" s="132"/>
      <c r="L57" s="132"/>
    </row>
    <row r="58">
      <c r="B58" s="132"/>
      <c r="L58" s="132"/>
    </row>
    <row r="59">
      <c r="B59" s="132"/>
      <c r="L59" s="132"/>
    </row>
    <row r="60">
      <c r="B60" s="132"/>
      <c r="L60" s="132"/>
    </row>
    <row r="61">
      <c r="B61" s="132"/>
      <c r="L61" s="132"/>
    </row>
    <row r="62">
      <c r="B62" s="132"/>
      <c r="L62" s="132"/>
    </row>
    <row r="63">
      <c r="B63" s="132"/>
      <c r="L63" s="132"/>
    </row>
    <row r="64">
      <c r="B64" s="132"/>
      <c r="L64" s="132"/>
    </row>
    <row r="65">
      <c r="B65" s="132"/>
      <c r="L65" s="132"/>
    </row>
    <row r="66">
      <c r="B66" s="132"/>
      <c r="L66" s="132"/>
    </row>
    <row r="67" s="7" customFormat="1">
      <c r="B67" s="135"/>
      <c r="D67" s="171" t="str">
        <f>D52</f>
        <v>Datum a podpis:</v>
      </c>
      <c r="E67" s="172"/>
      <c r="F67" s="173" t="str">
        <f>F52</f>
        <v>Razítko</v>
      </c>
      <c r="G67" s="171" t="str">
        <f>D52</f>
        <v>Datum a podpis:</v>
      </c>
      <c r="H67" s="172"/>
      <c r="I67" s="172"/>
      <c r="J67" s="174" t="str">
        <f>F52</f>
        <v>Razítko</v>
      </c>
      <c r="K67" s="172"/>
      <c r="L67" s="135"/>
    </row>
    <row r="68" s="7" customFormat="1" ht="14.45" customHeight="1">
      <c r="B68" s="175"/>
      <c r="C68" s="176"/>
      <c r="D68" s="176"/>
      <c r="E68" s="176"/>
      <c r="F68" s="176"/>
      <c r="G68" s="176"/>
      <c r="H68" s="176"/>
      <c r="I68" s="176"/>
      <c r="J68" s="176"/>
      <c r="K68" s="176"/>
      <c r="L68" s="135"/>
    </row>
    <row r="69" ht="11.25" customHeight="1">
      <c r="L69" s="177"/>
    </row>
    <row r="70" ht="11.25" customHeight="1">
      <c r="L70" s="177"/>
    </row>
    <row r="71" ht="11.25" customHeight="1">
      <c r="L71" s="177"/>
    </row>
    <row r="72" s="7" customFormat="1" ht="6.95" customHeight="1">
      <c r="B72" s="178"/>
      <c r="C72" s="179"/>
      <c r="D72" s="179"/>
      <c r="E72" s="179"/>
      <c r="F72" s="179"/>
      <c r="G72" s="179"/>
      <c r="H72" s="179"/>
      <c r="I72" s="179"/>
      <c r="J72" s="179"/>
      <c r="K72" s="179"/>
      <c r="L72" s="135"/>
    </row>
    <row r="73" s="7" customFormat="1" ht="24.95" customHeight="1">
      <c r="B73" s="135"/>
      <c r="C73" s="133" t="s">
        <v>67</v>
      </c>
      <c r="L73" s="135"/>
      <c r="M73" s="180" t="s">
        <v>7</v>
      </c>
    </row>
    <row r="74" s="7" customFormat="1" ht="6.95" customHeight="1">
      <c r="B74" s="135"/>
      <c r="L74" s="135"/>
    </row>
    <row r="75" s="7" customFormat="1" ht="12" customHeight="1">
      <c r="B75" s="135"/>
      <c r="C75" s="138" t="str">
        <f>D6</f>
        <v>Stavba:</v>
      </c>
      <c r="L75" s="135"/>
    </row>
    <row r="76" s="7" customFormat="1" ht="16.5" customHeight="1">
      <c r="B76" s="135"/>
      <c r="E76" s="136" t="str">
        <f>E7</f>
        <v>2026/04 - KYJOV - parkoviště v lokalitě "Polámané"</v>
      </c>
      <c r="F76" s="136"/>
      <c r="G76" s="136"/>
      <c r="H76" s="136"/>
      <c r="L76" s="135"/>
      <c r="AA76" s="137" t="str">
        <f>AA7</f>
        <v>2026/04 - KYJOV - parkoviště v lokalitě "Polámané"</v>
      </c>
    </row>
    <row r="77" s="7" customFormat="1" ht="6.95" customHeight="1">
      <c r="B77" s="135"/>
      <c r="L77" s="135"/>
    </row>
    <row r="78" s="7" customFormat="1" ht="12" customHeight="1">
      <c r="B78" s="135"/>
      <c r="C78" s="138" t="str">
        <f>D10</f>
        <v>Místo:</v>
      </c>
      <c r="F78" s="146" t="str">
        <f>IF(F10="","",F10)</f>
        <v/>
      </c>
      <c r="I78" s="138" t="str">
        <f>I10</f>
        <v>Datum:</v>
      </c>
      <c r="J78" s="142">
        <f>J10</f>
        <v>46149</v>
      </c>
      <c r="L78" s="135"/>
    </row>
    <row r="79" s="7" customFormat="1" ht="6.95" customHeight="1">
      <c r="B79" s="135"/>
      <c r="L79" s="135"/>
    </row>
    <row r="80" s="7" customFormat="1" ht="15.2" customHeight="1">
      <c r="B80" s="135"/>
      <c r="C80" s="138" t="str">
        <f>D12</f>
        <v>Zadavatel:</v>
      </c>
      <c r="F80" s="146" t="str">
        <f>IF(E13="","",E13)</f>
        <v/>
      </c>
      <c r="I80" s="138" t="str">
        <f>D18</f>
        <v>Projektant:</v>
      </c>
      <c r="J80" s="181" t="str">
        <f>IF(E19="","",E19)</f>
        <v/>
      </c>
      <c r="L80" s="135"/>
    </row>
    <row r="81" s="7" customFormat="1" ht="15.2" customHeight="1">
      <c r="B81" s="135"/>
      <c r="C81" s="138" t="str">
        <f>D15</f>
        <v>Zhotovitel:</v>
      </c>
      <c r="F81" s="146" t="str">
        <f>IF(E16="Vyplň údaj","",E16)</f>
        <v/>
      </c>
      <c r="I81" s="138" t="str">
        <f>D21</f>
        <v>Zpracovatel:</v>
      </c>
      <c r="J81" s="181" t="str">
        <f>IF(E22="","",E22)</f>
        <v/>
      </c>
      <c r="L81" s="135"/>
    </row>
    <row r="82" s="7" customFormat="1" ht="10.35" customHeight="1">
      <c r="B82" s="135"/>
      <c r="L82" s="135"/>
    </row>
    <row r="83" s="9" customFormat="1" ht="29.25" customHeight="1">
      <c r="B83" s="182"/>
      <c r="C83" s="183" t="s">
        <v>68</v>
      </c>
      <c r="D83" s="184" t="s">
        <v>45</v>
      </c>
      <c r="E83" s="184" t="s">
        <v>40</v>
      </c>
      <c r="F83" s="184" t="s">
        <v>42</v>
      </c>
      <c r="G83" s="184" t="s">
        <v>69</v>
      </c>
      <c r="H83" s="184" t="s">
        <v>70</v>
      </c>
      <c r="I83" s="184" t="s">
        <v>71</v>
      </c>
      <c r="J83" s="185" t="s">
        <v>72</v>
      </c>
      <c r="K83" s="185" t="s">
        <v>73</v>
      </c>
      <c r="M83" s="186" t="s">
        <v>16</v>
      </c>
      <c r="N83" s="187" t="s">
        <v>32</v>
      </c>
      <c r="O83" s="187" t="s">
        <v>74</v>
      </c>
      <c r="P83" s="187" t="s">
        <v>48</v>
      </c>
      <c r="Q83" s="187" t="s">
        <v>75</v>
      </c>
      <c r="R83" s="187" t="s">
        <v>76</v>
      </c>
      <c r="S83" s="187" t="s">
        <v>77</v>
      </c>
      <c r="T83" s="188" t="s">
        <v>78</v>
      </c>
    </row>
    <row r="84" s="7" customFormat="1" ht="15.75">
      <c r="B84" s="135"/>
      <c r="C84" s="189" t="s">
        <v>58</v>
      </c>
      <c r="J84" s="190">
        <f>J85 + J405</f>
        <v>0</v>
      </c>
      <c r="L84" s="135"/>
      <c r="M84" s="191"/>
      <c r="N84" s="192"/>
      <c r="O84" s="192"/>
      <c r="P84" s="193">
        <f>P85 + P405</f>
        <v>0</v>
      </c>
      <c r="Q84" s="192"/>
      <c r="R84" s="193">
        <f>R85 + R405</f>
        <v>1646.6536226000001</v>
      </c>
      <c r="S84" s="192"/>
      <c r="T84" s="194">
        <f>T85 + T405</f>
        <v>4.702</v>
      </c>
    </row>
    <row r="85" s="10" customFormat="1" ht="15.75">
      <c r="B85" s="195"/>
      <c r="C85" s="196"/>
      <c r="D85" s="197" t="s">
        <v>59</v>
      </c>
      <c r="E85" s="198" t="s">
        <v>79</v>
      </c>
      <c r="F85" s="10" t="s">
        <v>80</v>
      </c>
      <c r="G85" s="199"/>
      <c r="H85" s="200"/>
      <c r="I85" s="201"/>
      <c r="J85" s="201">
        <f>J86 + J179 + J214 + J298 + J351 + J386 + J402</f>
        <v>0</v>
      </c>
      <c r="L85" s="195"/>
      <c r="M85" s="202"/>
      <c r="N85" s="203"/>
      <c r="O85" s="204"/>
      <c r="P85" s="204">
        <f>P86 + P179 + P214 + P298 + P351 + P386 + P402</f>
        <v>0</v>
      </c>
      <c r="Q85" s="204"/>
      <c r="R85" s="204">
        <f>R86 + R179 + R214 + R298 + R351 + R386 + R402</f>
        <v>1646.6536226000001</v>
      </c>
      <c r="S85" s="204"/>
      <c r="T85" s="205">
        <f>T86 + T179 + T214 + T298 + T351 + T386 + T402</f>
        <v>4.702</v>
      </c>
      <c r="AR85" s="10">
        <v>1</v>
      </c>
      <c r="AT85" s="10" t="s">
        <v>59</v>
      </c>
      <c r="AU85" s="10">
        <v>0</v>
      </c>
      <c r="AY85" s="10" t="s">
        <v>81</v>
      </c>
      <c r="BJ85" s="10">
        <v>0</v>
      </c>
    </row>
    <row r="86" s="11" customFormat="1" ht="23.1" customHeight="1">
      <c r="B86" s="206"/>
      <c r="C86" s="207"/>
      <c r="D86" s="197" t="s">
        <v>59</v>
      </c>
      <c r="E86" s="208" t="s">
        <v>82</v>
      </c>
      <c r="F86" s="209" t="s">
        <v>83</v>
      </c>
      <c r="G86" s="210"/>
      <c r="H86" s="211"/>
      <c r="I86" s="212"/>
      <c r="J86" s="212">
        <f>J87 + J91 + J94 + J97 + J101 + J105 + J112 + J116 + J122 + J127 + J133 + J137 + J142 + J145 + J152 + J157 + J159 + J161 + J163 + J165 + J170 + J172 + J174 + J178</f>
        <v>0</v>
      </c>
      <c r="K86" s="209"/>
      <c r="L86" s="206"/>
      <c r="M86" s="213"/>
      <c r="N86" s="203"/>
      <c r="O86" s="204"/>
      <c r="P86" s="204">
        <f>P87 + P91 + P94 + P97 + P101 + P105 + P112 + P116 + P122 + P127 + P133 + P137 + P142 + P145 + P152 + P157 + P159 + P161 + P163 + P165 + P170 + P172 + P174 + P178</f>
        <v>0</v>
      </c>
      <c r="Q86" s="204"/>
      <c r="R86" s="204">
        <f>R87 + R91 + R94 + R97 + R101 + R105 + R112 + R116 + R122 + R127 + R133 + R137 + R142 + R145 + R152 + R157 + R159 + R161 + R163 + R165 + R170 + R172 + R174 + R178</f>
        <v>41.380265000000001</v>
      </c>
      <c r="S86" s="204"/>
      <c r="T86" s="205">
        <f>T87 + T91 + T94 + T97 + T101 + T105 + T112 + T116 + T122 + T127 + T133 + T137 + T142 + T145 + T152 + T157 + T159 + T161 + T163 + T165 + T170 + T172 + T174 + T178</f>
        <v>4.6200000000000001</v>
      </c>
      <c r="AR86" s="11">
        <v>1</v>
      </c>
      <c r="AT86" s="11" t="s">
        <v>59</v>
      </c>
      <c r="AU86" s="11">
        <v>1</v>
      </c>
      <c r="AY86" s="11" t="s">
        <v>81</v>
      </c>
      <c r="BJ86" s="11">
        <v>0</v>
      </c>
    </row>
    <row r="87" s="12" customFormat="1" ht="24">
      <c r="B87" s="214"/>
      <c r="C87" s="215" t="s">
        <v>82</v>
      </c>
      <c r="D87" s="215" t="s">
        <v>84</v>
      </c>
      <c r="E87" s="216" t="s">
        <v>85</v>
      </c>
      <c r="F87" s="217" t="s">
        <v>86</v>
      </c>
      <c r="G87" s="218" t="s">
        <v>87</v>
      </c>
      <c r="H87" s="219">
        <v>1044</v>
      </c>
      <c r="I87" s="220"/>
      <c r="J87" s="221">
        <f>ROUND(H87*I87,2)</f>
        <v>0</v>
      </c>
      <c r="K87" s="216"/>
      <c r="L87" s="214"/>
      <c r="M87" s="222"/>
      <c r="N87" s="223" t="s">
        <v>33</v>
      </c>
      <c r="O87" s="224"/>
      <c r="P87" s="224">
        <f>H87*O87</f>
        <v>0</v>
      </c>
      <c r="Q87" s="224">
        <v>0</v>
      </c>
      <c r="R87" s="224">
        <f>H87*Q87</f>
        <v>0</v>
      </c>
      <c r="S87" s="224">
        <v>0</v>
      </c>
      <c r="T87" s="225">
        <f>H87*S87</f>
        <v>0</v>
      </c>
      <c r="AR87" s="12">
        <v>4</v>
      </c>
      <c r="AT87" s="12" t="s">
        <v>84</v>
      </c>
      <c r="AU87" s="12">
        <v>2</v>
      </c>
      <c r="AY87" s="12" t="s">
        <v>81</v>
      </c>
      <c r="BE87" s="12">
        <f>IF(N87="základní",J87,0)</f>
        <v>0</v>
      </c>
      <c r="BF87" s="12">
        <f>IF(N87="snížená",J87,0)</f>
        <v>0</v>
      </c>
      <c r="BG87" s="12">
        <f>IF(N87="zákl. přenesená",J87,0)</f>
        <v>0</v>
      </c>
      <c r="BH87" s="12">
        <f>IF(N87="sníž. přenesená",J87,0)</f>
        <v>0</v>
      </c>
      <c r="BI87" s="12">
        <f>IF(N87="nulová",J87,0)</f>
        <v>0</v>
      </c>
      <c r="BJ87" s="12">
        <v>1</v>
      </c>
    </row>
    <row r="88" s="7" customFormat="1">
      <c r="B88" s="135"/>
      <c r="D88" s="226" t="s">
        <v>88</v>
      </c>
      <c r="F88" s="227" t="s">
        <v>89</v>
      </c>
      <c r="L88" s="135"/>
      <c r="M88" s="228"/>
      <c r="T88" s="229"/>
      <c r="AT88" s="230" t="s">
        <v>88</v>
      </c>
      <c r="AU88" s="230">
        <v>0</v>
      </c>
      <c r="AY88" s="7" t="s">
        <v>81</v>
      </c>
      <c r="BJ88" s="7">
        <v>0</v>
      </c>
    </row>
    <row r="89" s="13" customFormat="1" ht="12">
      <c r="B89" s="231"/>
      <c r="C89" s="232"/>
      <c r="D89" s="226" t="s">
        <v>90</v>
      </c>
      <c r="E89" s="233"/>
      <c r="F89" s="234" t="s">
        <v>91</v>
      </c>
      <c r="G89" s="235"/>
      <c r="H89" s="236">
        <v>1044</v>
      </c>
      <c r="I89" s="237"/>
      <c r="J89" s="237"/>
      <c r="K89" s="238"/>
      <c r="L89" s="231"/>
      <c r="M89" s="239"/>
      <c r="N89" s="238"/>
      <c r="O89" s="240"/>
      <c r="P89" s="240"/>
      <c r="Q89" s="240"/>
      <c r="R89" s="240"/>
      <c r="S89" s="240"/>
      <c r="T89" s="241"/>
      <c r="AT89" s="13" t="s">
        <v>90</v>
      </c>
      <c r="AU89" s="13">
        <v>0</v>
      </c>
      <c r="AV89" s="13">
        <v>2</v>
      </c>
      <c r="AW89" s="13" t="b">
        <v>1</v>
      </c>
      <c r="AY89" s="13" t="s">
        <v>81</v>
      </c>
      <c r="BJ89" s="13">
        <v>0</v>
      </c>
    </row>
    <row r="90" s="13" customFormat="1" ht="12">
      <c r="B90" s="231"/>
      <c r="C90" s="232"/>
      <c r="D90" s="226" t="s">
        <v>90</v>
      </c>
      <c r="E90" s="233"/>
      <c r="F90" s="242" t="s">
        <v>92</v>
      </c>
      <c r="G90" s="243"/>
      <c r="H90" s="244">
        <v>1044</v>
      </c>
      <c r="I90" s="237"/>
      <c r="J90" s="237"/>
      <c r="K90" s="238"/>
      <c r="L90" s="231"/>
      <c r="M90" s="239"/>
      <c r="N90" s="238"/>
      <c r="O90" s="240"/>
      <c r="P90" s="240"/>
      <c r="Q90" s="240"/>
      <c r="R90" s="240"/>
      <c r="S90" s="240"/>
      <c r="T90" s="241"/>
      <c r="AT90" s="13" t="s">
        <v>90</v>
      </c>
      <c r="AU90" s="13">
        <v>0</v>
      </c>
      <c r="AV90" s="13">
        <v>4</v>
      </c>
      <c r="AW90" s="13" t="b">
        <v>1</v>
      </c>
      <c r="AX90" s="13" t="b">
        <v>1</v>
      </c>
      <c r="AY90" s="13" t="s">
        <v>81</v>
      </c>
      <c r="BJ90" s="13">
        <v>0</v>
      </c>
    </row>
    <row r="91" s="12" customFormat="1" ht="24">
      <c r="B91" s="214"/>
      <c r="C91" s="215" t="s">
        <v>93</v>
      </c>
      <c r="D91" s="215" t="s">
        <v>84</v>
      </c>
      <c r="E91" s="216" t="s">
        <v>94</v>
      </c>
      <c r="F91" s="217" t="s">
        <v>95</v>
      </c>
      <c r="G91" s="218" t="s">
        <v>96</v>
      </c>
      <c r="H91" s="219">
        <v>26</v>
      </c>
      <c r="I91" s="220"/>
      <c r="J91" s="221">
        <f>ROUND(H91*I91,2)</f>
        <v>0</v>
      </c>
      <c r="K91" s="216"/>
      <c r="L91" s="214"/>
      <c r="M91" s="222"/>
      <c r="N91" s="223" t="s">
        <v>33</v>
      </c>
      <c r="O91" s="224"/>
      <c r="P91" s="224">
        <f>H91*O91</f>
        <v>0</v>
      </c>
      <c r="Q91" s="224">
        <v>0</v>
      </c>
      <c r="R91" s="224">
        <f>H91*Q91</f>
        <v>0</v>
      </c>
      <c r="S91" s="224">
        <v>0</v>
      </c>
      <c r="T91" s="225">
        <f>H91*S91</f>
        <v>0</v>
      </c>
      <c r="AR91" s="12">
        <v>4</v>
      </c>
      <c r="AT91" s="12" t="s">
        <v>84</v>
      </c>
      <c r="AU91" s="12">
        <v>2</v>
      </c>
      <c r="AY91" s="12" t="s">
        <v>81</v>
      </c>
      <c r="BE91" s="12">
        <f>IF(N91="základní",J91,0)</f>
        <v>0</v>
      </c>
      <c r="BF91" s="12">
        <f>IF(N91="snížená",J91,0)</f>
        <v>0</v>
      </c>
      <c r="BG91" s="12">
        <f>IF(N91="zákl. přenesená",J91,0)</f>
        <v>0</v>
      </c>
      <c r="BH91" s="12">
        <f>IF(N91="sníž. přenesená",J91,0)</f>
        <v>0</v>
      </c>
      <c r="BI91" s="12">
        <f>IF(N91="nulová",J91,0)</f>
        <v>0</v>
      </c>
      <c r="BJ91" s="12">
        <v>1</v>
      </c>
    </row>
    <row r="92" s="13" customFormat="1" ht="12">
      <c r="B92" s="231"/>
      <c r="C92" s="232"/>
      <c r="D92" s="226" t="s">
        <v>90</v>
      </c>
      <c r="E92" s="233"/>
      <c r="F92" s="234" t="s">
        <v>97</v>
      </c>
      <c r="G92" s="235"/>
      <c r="H92" s="236">
        <v>26</v>
      </c>
      <c r="I92" s="237"/>
      <c r="J92" s="237"/>
      <c r="K92" s="238"/>
      <c r="L92" s="231"/>
      <c r="M92" s="239"/>
      <c r="N92" s="238"/>
      <c r="O92" s="240"/>
      <c r="P92" s="240"/>
      <c r="Q92" s="240"/>
      <c r="R92" s="240"/>
      <c r="S92" s="240"/>
      <c r="T92" s="241"/>
      <c r="AT92" s="13" t="s">
        <v>90</v>
      </c>
      <c r="AU92" s="13">
        <v>0</v>
      </c>
      <c r="AV92" s="13">
        <v>2</v>
      </c>
      <c r="AW92" s="13" t="b">
        <v>1</v>
      </c>
      <c r="AY92" s="13" t="s">
        <v>81</v>
      </c>
      <c r="BJ92" s="13">
        <v>0</v>
      </c>
    </row>
    <row r="93" s="13" customFormat="1" ht="12">
      <c r="B93" s="231"/>
      <c r="C93" s="232"/>
      <c r="D93" s="226" t="s">
        <v>90</v>
      </c>
      <c r="E93" s="233"/>
      <c r="F93" s="242" t="s">
        <v>92</v>
      </c>
      <c r="G93" s="243"/>
      <c r="H93" s="244">
        <v>26</v>
      </c>
      <c r="I93" s="237"/>
      <c r="J93" s="237"/>
      <c r="K93" s="238"/>
      <c r="L93" s="231"/>
      <c r="M93" s="239"/>
      <c r="N93" s="238"/>
      <c r="O93" s="240"/>
      <c r="P93" s="240"/>
      <c r="Q93" s="240"/>
      <c r="R93" s="240"/>
      <c r="S93" s="240"/>
      <c r="T93" s="241"/>
      <c r="AT93" s="13" t="s">
        <v>90</v>
      </c>
      <c r="AU93" s="13">
        <v>0</v>
      </c>
      <c r="AV93" s="13">
        <v>4</v>
      </c>
      <c r="AW93" s="13" t="b">
        <v>1</v>
      </c>
      <c r="AX93" s="13" t="b">
        <v>1</v>
      </c>
      <c r="AY93" s="13" t="s">
        <v>81</v>
      </c>
      <c r="BJ93" s="13">
        <v>0</v>
      </c>
    </row>
    <row r="94" s="12" customFormat="1">
      <c r="B94" s="214"/>
      <c r="C94" s="215" t="s">
        <v>98</v>
      </c>
      <c r="D94" s="215" t="s">
        <v>84</v>
      </c>
      <c r="E94" s="216" t="s">
        <v>99</v>
      </c>
      <c r="F94" s="217" t="s">
        <v>100</v>
      </c>
      <c r="G94" s="218" t="s">
        <v>96</v>
      </c>
      <c r="H94" s="219">
        <v>26</v>
      </c>
      <c r="I94" s="220"/>
      <c r="J94" s="221">
        <f>ROUND(H94*I94,2)</f>
        <v>0</v>
      </c>
      <c r="K94" s="216"/>
      <c r="L94" s="214"/>
      <c r="M94" s="222"/>
      <c r="N94" s="223" t="s">
        <v>33</v>
      </c>
      <c r="O94" s="224"/>
      <c r="P94" s="224">
        <f>H94*O94</f>
        <v>0</v>
      </c>
      <c r="Q94" s="224">
        <v>0</v>
      </c>
      <c r="R94" s="224">
        <f>H94*Q94</f>
        <v>0</v>
      </c>
      <c r="S94" s="224">
        <v>0</v>
      </c>
      <c r="T94" s="225">
        <f>H94*S94</f>
        <v>0</v>
      </c>
      <c r="AR94" s="12">
        <v>4</v>
      </c>
      <c r="AT94" s="12" t="s">
        <v>84</v>
      </c>
      <c r="AU94" s="12">
        <v>2</v>
      </c>
      <c r="AY94" s="12" t="s">
        <v>81</v>
      </c>
      <c r="BE94" s="12">
        <f>IF(N94="základní",J94,0)</f>
        <v>0</v>
      </c>
      <c r="BF94" s="12">
        <f>IF(N94="snížená",J94,0)</f>
        <v>0</v>
      </c>
      <c r="BG94" s="12">
        <f>IF(N94="zákl. přenesená",J94,0)</f>
        <v>0</v>
      </c>
      <c r="BH94" s="12">
        <f>IF(N94="sníž. přenesená",J94,0)</f>
        <v>0</v>
      </c>
      <c r="BI94" s="12">
        <f>IF(N94="nulová",J94,0)</f>
        <v>0</v>
      </c>
      <c r="BJ94" s="12">
        <v>1</v>
      </c>
    </row>
    <row r="95" s="13" customFormat="1" ht="12">
      <c r="B95" s="231"/>
      <c r="C95" s="232"/>
      <c r="D95" s="226" t="s">
        <v>90</v>
      </c>
      <c r="E95" s="233"/>
      <c r="F95" s="234" t="s">
        <v>97</v>
      </c>
      <c r="G95" s="235"/>
      <c r="H95" s="236">
        <v>26</v>
      </c>
      <c r="I95" s="237"/>
      <c r="J95" s="237"/>
      <c r="K95" s="238"/>
      <c r="L95" s="231"/>
      <c r="M95" s="239"/>
      <c r="N95" s="238"/>
      <c r="O95" s="240"/>
      <c r="P95" s="240"/>
      <c r="Q95" s="240"/>
      <c r="R95" s="240"/>
      <c r="S95" s="240"/>
      <c r="T95" s="241"/>
      <c r="AT95" s="13" t="s">
        <v>90</v>
      </c>
      <c r="AU95" s="13">
        <v>0</v>
      </c>
      <c r="AV95" s="13">
        <v>2</v>
      </c>
      <c r="AW95" s="13" t="b">
        <v>1</v>
      </c>
      <c r="AY95" s="13" t="s">
        <v>81</v>
      </c>
      <c r="BJ95" s="13">
        <v>0</v>
      </c>
    </row>
    <row r="96" s="13" customFormat="1" ht="12">
      <c r="B96" s="231"/>
      <c r="C96" s="232"/>
      <c r="D96" s="226" t="s">
        <v>90</v>
      </c>
      <c r="E96" s="233"/>
      <c r="F96" s="242" t="s">
        <v>92</v>
      </c>
      <c r="G96" s="243"/>
      <c r="H96" s="244">
        <v>26</v>
      </c>
      <c r="I96" s="237"/>
      <c r="J96" s="237"/>
      <c r="K96" s="238"/>
      <c r="L96" s="231"/>
      <c r="M96" s="239"/>
      <c r="N96" s="238"/>
      <c r="O96" s="240"/>
      <c r="P96" s="240"/>
      <c r="Q96" s="240"/>
      <c r="R96" s="240"/>
      <c r="S96" s="240"/>
      <c r="T96" s="241"/>
      <c r="AT96" s="13" t="s">
        <v>90</v>
      </c>
      <c r="AU96" s="13">
        <v>0</v>
      </c>
      <c r="AV96" s="13">
        <v>4</v>
      </c>
      <c r="AW96" s="13" t="b">
        <v>1</v>
      </c>
      <c r="AX96" s="13" t="b">
        <v>1</v>
      </c>
      <c r="AY96" s="13" t="s">
        <v>81</v>
      </c>
      <c r="BJ96" s="13">
        <v>0</v>
      </c>
    </row>
    <row r="97" s="12" customFormat="1" ht="24">
      <c r="B97" s="214"/>
      <c r="C97" s="215" t="s">
        <v>101</v>
      </c>
      <c r="D97" s="215" t="s">
        <v>84</v>
      </c>
      <c r="E97" s="216" t="s">
        <v>102</v>
      </c>
      <c r="F97" s="217" t="s">
        <v>103</v>
      </c>
      <c r="G97" s="218" t="s">
        <v>87</v>
      </c>
      <c r="H97" s="219">
        <v>7</v>
      </c>
      <c r="I97" s="220"/>
      <c r="J97" s="221">
        <f>ROUND(H97*I97,2)</f>
        <v>0</v>
      </c>
      <c r="K97" s="216"/>
      <c r="L97" s="214"/>
      <c r="M97" s="222"/>
      <c r="N97" s="223" t="s">
        <v>33</v>
      </c>
      <c r="O97" s="224"/>
      <c r="P97" s="224">
        <f>H97*O97</f>
        <v>0</v>
      </c>
      <c r="Q97" s="224">
        <v>0</v>
      </c>
      <c r="R97" s="224">
        <f>H97*Q97</f>
        <v>0</v>
      </c>
      <c r="S97" s="224">
        <v>0.44</v>
      </c>
      <c r="T97" s="225">
        <f>H97*S97</f>
        <v>3.0800000000000001</v>
      </c>
      <c r="AR97" s="12">
        <v>4</v>
      </c>
      <c r="AT97" s="12" t="s">
        <v>84</v>
      </c>
      <c r="AU97" s="12">
        <v>2</v>
      </c>
      <c r="AY97" s="12" t="s">
        <v>81</v>
      </c>
      <c r="BE97" s="12">
        <f>IF(N97="základní",J97,0)</f>
        <v>0</v>
      </c>
      <c r="BF97" s="12">
        <f>IF(N97="snížená",J97,0)</f>
        <v>0</v>
      </c>
      <c r="BG97" s="12">
        <f>IF(N97="zákl. přenesená",J97,0)</f>
        <v>0</v>
      </c>
      <c r="BH97" s="12">
        <f>IF(N97="sníž. přenesená",J97,0)</f>
        <v>0</v>
      </c>
      <c r="BI97" s="12">
        <f>IF(N97="nulová",J97,0)</f>
        <v>0</v>
      </c>
      <c r="BJ97" s="12">
        <v>1</v>
      </c>
    </row>
    <row r="98" s="7" customFormat="1">
      <c r="B98" s="135"/>
      <c r="D98" s="226" t="s">
        <v>88</v>
      </c>
      <c r="F98" s="227" t="s">
        <v>104</v>
      </c>
      <c r="L98" s="135"/>
      <c r="M98" s="228"/>
      <c r="T98" s="229"/>
      <c r="AT98" s="230" t="s">
        <v>88</v>
      </c>
      <c r="AU98" s="230">
        <v>0</v>
      </c>
      <c r="AY98" s="7" t="s">
        <v>81</v>
      </c>
      <c r="BJ98" s="7">
        <v>0</v>
      </c>
    </row>
    <row r="99" s="13" customFormat="1" ht="12">
      <c r="B99" s="231"/>
      <c r="C99" s="232"/>
      <c r="D99" s="226" t="s">
        <v>90</v>
      </c>
      <c r="E99" s="233"/>
      <c r="F99" s="234" t="s">
        <v>105</v>
      </c>
      <c r="G99" s="235"/>
      <c r="H99" s="236">
        <v>7</v>
      </c>
      <c r="I99" s="237"/>
      <c r="J99" s="237"/>
      <c r="K99" s="238"/>
      <c r="L99" s="231"/>
      <c r="M99" s="239"/>
      <c r="N99" s="238"/>
      <c r="O99" s="240"/>
      <c r="P99" s="240"/>
      <c r="Q99" s="240"/>
      <c r="R99" s="240"/>
      <c r="S99" s="240"/>
      <c r="T99" s="241"/>
      <c r="AT99" s="13" t="s">
        <v>90</v>
      </c>
      <c r="AU99" s="13">
        <v>0</v>
      </c>
      <c r="AV99" s="13">
        <v>2</v>
      </c>
      <c r="AW99" s="13" t="b">
        <v>1</v>
      </c>
      <c r="AY99" s="13" t="s">
        <v>81</v>
      </c>
      <c r="BJ99" s="13">
        <v>0</v>
      </c>
    </row>
    <row r="100" s="13" customFormat="1" ht="12">
      <c r="B100" s="231"/>
      <c r="C100" s="232"/>
      <c r="D100" s="226" t="s">
        <v>90</v>
      </c>
      <c r="E100" s="233"/>
      <c r="F100" s="242" t="s">
        <v>92</v>
      </c>
      <c r="G100" s="243"/>
      <c r="H100" s="244">
        <v>7</v>
      </c>
      <c r="I100" s="237"/>
      <c r="J100" s="237"/>
      <c r="K100" s="238"/>
      <c r="L100" s="231"/>
      <c r="M100" s="239"/>
      <c r="N100" s="238"/>
      <c r="O100" s="240"/>
      <c r="P100" s="240"/>
      <c r="Q100" s="240"/>
      <c r="R100" s="240"/>
      <c r="S100" s="240"/>
      <c r="T100" s="241"/>
      <c r="AT100" s="13" t="s">
        <v>90</v>
      </c>
      <c r="AU100" s="13">
        <v>0</v>
      </c>
      <c r="AV100" s="13">
        <v>4</v>
      </c>
      <c r="AW100" s="13" t="b">
        <v>1</v>
      </c>
      <c r="AX100" s="13" t="b">
        <v>1</v>
      </c>
      <c r="AY100" s="13" t="s">
        <v>81</v>
      </c>
      <c r="BJ100" s="13">
        <v>0</v>
      </c>
    </row>
    <row r="101" s="12" customFormat="1" ht="24">
      <c r="B101" s="214"/>
      <c r="C101" s="215" t="s">
        <v>106</v>
      </c>
      <c r="D101" s="215" t="s">
        <v>84</v>
      </c>
      <c r="E101" s="216" t="s">
        <v>107</v>
      </c>
      <c r="F101" s="217" t="s">
        <v>108</v>
      </c>
      <c r="G101" s="218" t="s">
        <v>87</v>
      </c>
      <c r="H101" s="219">
        <v>7</v>
      </c>
      <c r="I101" s="220"/>
      <c r="J101" s="221">
        <f>ROUND(H101*I101,2)</f>
        <v>0</v>
      </c>
      <c r="K101" s="216"/>
      <c r="L101" s="214"/>
      <c r="M101" s="222"/>
      <c r="N101" s="223" t="s">
        <v>33</v>
      </c>
      <c r="O101" s="224"/>
      <c r="P101" s="224">
        <f>H101*O101</f>
        <v>0</v>
      </c>
      <c r="Q101" s="224">
        <v>0</v>
      </c>
      <c r="R101" s="224">
        <f>H101*Q101</f>
        <v>0</v>
      </c>
      <c r="S101" s="224">
        <v>0.22</v>
      </c>
      <c r="T101" s="225">
        <f>H101*S101</f>
        <v>1.54</v>
      </c>
      <c r="AR101" s="12">
        <v>4</v>
      </c>
      <c r="AT101" s="12" t="s">
        <v>84</v>
      </c>
      <c r="AU101" s="12">
        <v>2</v>
      </c>
      <c r="AY101" s="12" t="s">
        <v>81</v>
      </c>
      <c r="BE101" s="12">
        <f>IF(N101="základní",J101,0)</f>
        <v>0</v>
      </c>
      <c r="BF101" s="12">
        <f>IF(N101="snížená",J101,0)</f>
        <v>0</v>
      </c>
      <c r="BG101" s="12">
        <f>IF(N101="zákl. přenesená",J101,0)</f>
        <v>0</v>
      </c>
      <c r="BH101" s="12">
        <f>IF(N101="sníž. přenesená",J101,0)</f>
        <v>0</v>
      </c>
      <c r="BI101" s="12">
        <f>IF(N101="nulová",J101,0)</f>
        <v>0</v>
      </c>
      <c r="BJ101" s="12">
        <v>1</v>
      </c>
    </row>
    <row r="102" s="7" customFormat="1">
      <c r="B102" s="135"/>
      <c r="D102" s="226" t="s">
        <v>88</v>
      </c>
      <c r="F102" s="227" t="s">
        <v>109</v>
      </c>
      <c r="L102" s="135"/>
      <c r="M102" s="228"/>
      <c r="T102" s="229"/>
      <c r="AT102" s="230" t="s">
        <v>88</v>
      </c>
      <c r="AU102" s="230">
        <v>0</v>
      </c>
      <c r="AY102" s="7" t="s">
        <v>81</v>
      </c>
      <c r="BJ102" s="7">
        <v>0</v>
      </c>
    </row>
    <row r="103" s="13" customFormat="1" ht="12">
      <c r="B103" s="231"/>
      <c r="C103" s="232"/>
      <c r="D103" s="226" t="s">
        <v>90</v>
      </c>
      <c r="E103" s="233"/>
      <c r="F103" s="234" t="s">
        <v>105</v>
      </c>
      <c r="G103" s="235"/>
      <c r="H103" s="236">
        <v>7</v>
      </c>
      <c r="I103" s="237"/>
      <c r="J103" s="237"/>
      <c r="K103" s="238"/>
      <c r="L103" s="231"/>
      <c r="M103" s="239"/>
      <c r="N103" s="238"/>
      <c r="O103" s="240"/>
      <c r="P103" s="240"/>
      <c r="Q103" s="240"/>
      <c r="R103" s="240"/>
      <c r="S103" s="240"/>
      <c r="T103" s="241"/>
      <c r="AT103" s="13" t="s">
        <v>90</v>
      </c>
      <c r="AU103" s="13">
        <v>0</v>
      </c>
      <c r="AV103" s="13">
        <v>2</v>
      </c>
      <c r="AW103" s="13" t="b">
        <v>1</v>
      </c>
      <c r="AY103" s="13" t="s">
        <v>81</v>
      </c>
      <c r="BJ103" s="13">
        <v>0</v>
      </c>
    </row>
    <row r="104" s="13" customFormat="1" ht="12">
      <c r="B104" s="231"/>
      <c r="C104" s="232"/>
      <c r="D104" s="226" t="s">
        <v>90</v>
      </c>
      <c r="E104" s="233"/>
      <c r="F104" s="242" t="s">
        <v>92</v>
      </c>
      <c r="G104" s="243"/>
      <c r="H104" s="244">
        <v>7</v>
      </c>
      <c r="I104" s="237"/>
      <c r="J104" s="237"/>
      <c r="K104" s="238"/>
      <c r="L104" s="231"/>
      <c r="M104" s="239"/>
      <c r="N104" s="238"/>
      <c r="O104" s="240"/>
      <c r="P104" s="240"/>
      <c r="Q104" s="240"/>
      <c r="R104" s="240"/>
      <c r="S104" s="240"/>
      <c r="T104" s="241"/>
      <c r="AT104" s="13" t="s">
        <v>90</v>
      </c>
      <c r="AU104" s="13">
        <v>0</v>
      </c>
      <c r="AV104" s="13">
        <v>4</v>
      </c>
      <c r="AW104" s="13" t="b">
        <v>1</v>
      </c>
      <c r="AX104" s="13" t="b">
        <v>1</v>
      </c>
      <c r="AY104" s="13" t="s">
        <v>81</v>
      </c>
      <c r="BJ104" s="13">
        <v>0</v>
      </c>
    </row>
    <row r="105" s="12" customFormat="1" ht="24">
      <c r="B105" s="214"/>
      <c r="C105" s="215" t="s">
        <v>110</v>
      </c>
      <c r="D105" s="215" t="s">
        <v>84</v>
      </c>
      <c r="E105" s="216" t="s">
        <v>111</v>
      </c>
      <c r="F105" s="217" t="s">
        <v>112</v>
      </c>
      <c r="G105" s="218" t="s">
        <v>113</v>
      </c>
      <c r="H105" s="219">
        <v>1123.1500000000001</v>
      </c>
      <c r="I105" s="220"/>
      <c r="J105" s="221">
        <f>ROUND(H105*I105,2)</f>
        <v>0</v>
      </c>
      <c r="K105" s="216"/>
      <c r="L105" s="214"/>
      <c r="M105" s="222"/>
      <c r="N105" s="223" t="s">
        <v>33</v>
      </c>
      <c r="O105" s="224"/>
      <c r="P105" s="224">
        <f>H105*O105</f>
        <v>0</v>
      </c>
      <c r="Q105" s="224">
        <v>0</v>
      </c>
      <c r="R105" s="224">
        <f>H105*Q105</f>
        <v>0</v>
      </c>
      <c r="S105" s="224">
        <v>0</v>
      </c>
      <c r="T105" s="225">
        <f>H105*S105</f>
        <v>0</v>
      </c>
      <c r="AR105" s="12">
        <v>4</v>
      </c>
      <c r="AT105" s="12" t="s">
        <v>84</v>
      </c>
      <c r="AU105" s="12">
        <v>2</v>
      </c>
      <c r="AY105" s="12" t="s">
        <v>81</v>
      </c>
      <c r="BE105" s="12">
        <f>IF(N105="základní",J105,0)</f>
        <v>0</v>
      </c>
      <c r="BF105" s="12">
        <f>IF(N105="snížená",J105,0)</f>
        <v>0</v>
      </c>
      <c r="BG105" s="12">
        <f>IF(N105="zákl. přenesená",J105,0)</f>
        <v>0</v>
      </c>
      <c r="BH105" s="12">
        <f>IF(N105="sníž. přenesená",J105,0)</f>
        <v>0</v>
      </c>
      <c r="BI105" s="12">
        <f>IF(N105="nulová",J105,0)</f>
        <v>0</v>
      </c>
      <c r="BJ105" s="12">
        <v>1</v>
      </c>
    </row>
    <row r="106" s="7" customFormat="1">
      <c r="B106" s="135"/>
      <c r="D106" s="226" t="s">
        <v>88</v>
      </c>
      <c r="F106" s="227" t="s">
        <v>114</v>
      </c>
      <c r="L106" s="135"/>
      <c r="M106" s="228"/>
      <c r="T106" s="229"/>
      <c r="AT106" s="230" t="s">
        <v>88</v>
      </c>
      <c r="AU106" s="230">
        <v>0</v>
      </c>
      <c r="AY106" s="7" t="s">
        <v>81</v>
      </c>
      <c r="BJ106" s="7">
        <v>0</v>
      </c>
    </row>
    <row r="107" s="13" customFormat="1" ht="12">
      <c r="B107" s="231"/>
      <c r="C107" s="232"/>
      <c r="D107" s="226" t="s">
        <v>90</v>
      </c>
      <c r="E107" s="233"/>
      <c r="F107" s="234" t="s">
        <v>115</v>
      </c>
      <c r="G107" s="235"/>
      <c r="H107" s="236">
        <v>872.09000000000003</v>
      </c>
      <c r="I107" s="237"/>
      <c r="J107" s="237"/>
      <c r="K107" s="238"/>
      <c r="L107" s="231"/>
      <c r="M107" s="239"/>
      <c r="N107" s="238"/>
      <c r="O107" s="240"/>
      <c r="P107" s="240"/>
      <c r="Q107" s="240"/>
      <c r="R107" s="240"/>
      <c r="S107" s="240"/>
      <c r="T107" s="241"/>
      <c r="AT107" s="13" t="s">
        <v>90</v>
      </c>
      <c r="AU107" s="13">
        <v>0</v>
      </c>
      <c r="AV107" s="13">
        <v>2</v>
      </c>
      <c r="AW107" s="13" t="b">
        <v>1</v>
      </c>
      <c r="AY107" s="13" t="s">
        <v>81</v>
      </c>
      <c r="BJ107" s="13">
        <v>0</v>
      </c>
    </row>
    <row r="108" s="13" customFormat="1" ht="12">
      <c r="B108" s="231"/>
      <c r="C108" s="232"/>
      <c r="D108" s="226" t="s">
        <v>90</v>
      </c>
      <c r="E108" s="233"/>
      <c r="F108" s="234" t="s">
        <v>116</v>
      </c>
      <c r="G108" s="235"/>
      <c r="H108" s="236">
        <v>202.91999999999999</v>
      </c>
      <c r="I108" s="237"/>
      <c r="J108" s="237"/>
      <c r="K108" s="238"/>
      <c r="L108" s="231"/>
      <c r="M108" s="239"/>
      <c r="N108" s="238"/>
      <c r="O108" s="240"/>
      <c r="P108" s="240"/>
      <c r="Q108" s="240"/>
      <c r="R108" s="240"/>
      <c r="S108" s="240"/>
      <c r="T108" s="241"/>
      <c r="AT108" s="13" t="s">
        <v>90</v>
      </c>
      <c r="AU108" s="13">
        <v>0</v>
      </c>
      <c r="AV108" s="13">
        <v>2</v>
      </c>
      <c r="AW108" s="13" t="b">
        <v>1</v>
      </c>
      <c r="AY108" s="13" t="s">
        <v>81</v>
      </c>
      <c r="BJ108" s="13">
        <v>0</v>
      </c>
    </row>
    <row r="109" s="13" customFormat="1" ht="12">
      <c r="B109" s="231"/>
      <c r="C109" s="232"/>
      <c r="D109" s="226" t="s">
        <v>90</v>
      </c>
      <c r="E109" s="233"/>
      <c r="F109" s="234" t="s">
        <v>117</v>
      </c>
      <c r="G109" s="235"/>
      <c r="H109" s="236">
        <v>12.140000000000001</v>
      </c>
      <c r="I109" s="237"/>
      <c r="J109" s="237"/>
      <c r="K109" s="238"/>
      <c r="L109" s="231"/>
      <c r="M109" s="239"/>
      <c r="N109" s="238"/>
      <c r="O109" s="240"/>
      <c r="P109" s="240"/>
      <c r="Q109" s="240"/>
      <c r="R109" s="240"/>
      <c r="S109" s="240"/>
      <c r="T109" s="241"/>
      <c r="AT109" s="13" t="s">
        <v>90</v>
      </c>
      <c r="AU109" s="13">
        <v>0</v>
      </c>
      <c r="AV109" s="13">
        <v>2</v>
      </c>
      <c r="AW109" s="13" t="b">
        <v>1</v>
      </c>
      <c r="AY109" s="13" t="s">
        <v>81</v>
      </c>
      <c r="BJ109" s="13">
        <v>0</v>
      </c>
    </row>
    <row r="110" s="13" customFormat="1" ht="12">
      <c r="B110" s="231"/>
      <c r="C110" s="232"/>
      <c r="D110" s="226" t="s">
        <v>90</v>
      </c>
      <c r="E110" s="233"/>
      <c r="F110" s="234" t="s">
        <v>118</v>
      </c>
      <c r="G110" s="235"/>
      <c r="H110" s="236">
        <v>36</v>
      </c>
      <c r="I110" s="237"/>
      <c r="J110" s="237"/>
      <c r="K110" s="238"/>
      <c r="L110" s="231"/>
      <c r="M110" s="239"/>
      <c r="N110" s="238"/>
      <c r="O110" s="240"/>
      <c r="P110" s="240"/>
      <c r="Q110" s="240"/>
      <c r="R110" s="240"/>
      <c r="S110" s="240"/>
      <c r="T110" s="241"/>
      <c r="AT110" s="13" t="s">
        <v>90</v>
      </c>
      <c r="AU110" s="13">
        <v>0</v>
      </c>
      <c r="AV110" s="13">
        <v>2</v>
      </c>
      <c r="AW110" s="13" t="b">
        <v>1</v>
      </c>
      <c r="AY110" s="13" t="s">
        <v>81</v>
      </c>
      <c r="BJ110" s="13">
        <v>0</v>
      </c>
    </row>
    <row r="111" s="13" customFormat="1" ht="12">
      <c r="B111" s="231"/>
      <c r="C111" s="232"/>
      <c r="D111" s="226" t="s">
        <v>90</v>
      </c>
      <c r="E111" s="233"/>
      <c r="F111" s="242" t="s">
        <v>92</v>
      </c>
      <c r="G111" s="243"/>
      <c r="H111" s="244">
        <v>1123.1500000000001</v>
      </c>
      <c r="I111" s="237"/>
      <c r="J111" s="237"/>
      <c r="K111" s="238"/>
      <c r="L111" s="231"/>
      <c r="M111" s="239"/>
      <c r="N111" s="238"/>
      <c r="O111" s="240"/>
      <c r="P111" s="240"/>
      <c r="Q111" s="240"/>
      <c r="R111" s="240"/>
      <c r="S111" s="240"/>
      <c r="T111" s="241"/>
      <c r="AT111" s="13" t="s">
        <v>90</v>
      </c>
      <c r="AU111" s="13">
        <v>0</v>
      </c>
      <c r="AV111" s="13">
        <v>4</v>
      </c>
      <c r="AW111" s="13" t="b">
        <v>1</v>
      </c>
      <c r="AX111" s="13" t="b">
        <v>1</v>
      </c>
      <c r="AY111" s="13" t="s">
        <v>81</v>
      </c>
      <c r="BJ111" s="13">
        <v>0</v>
      </c>
    </row>
    <row r="112" s="12" customFormat="1" ht="24">
      <c r="B112" s="214"/>
      <c r="C112" s="215" t="s">
        <v>119</v>
      </c>
      <c r="D112" s="215" t="s">
        <v>84</v>
      </c>
      <c r="E112" s="216" t="s">
        <v>120</v>
      </c>
      <c r="F112" s="217" t="s">
        <v>121</v>
      </c>
      <c r="G112" s="218" t="s">
        <v>113</v>
      </c>
      <c r="H112" s="219">
        <v>51.329999999999998</v>
      </c>
      <c r="I112" s="220"/>
      <c r="J112" s="221">
        <f>ROUND(H112*I112,2)</f>
        <v>0</v>
      </c>
      <c r="K112" s="216"/>
      <c r="L112" s="214"/>
      <c r="M112" s="222"/>
      <c r="N112" s="223" t="s">
        <v>33</v>
      </c>
      <c r="O112" s="224"/>
      <c r="P112" s="224">
        <f>H112*O112</f>
        <v>0</v>
      </c>
      <c r="Q112" s="224">
        <v>0</v>
      </c>
      <c r="R112" s="224">
        <f>H112*Q112</f>
        <v>0</v>
      </c>
      <c r="S112" s="224">
        <v>0</v>
      </c>
      <c r="T112" s="225">
        <f>H112*S112</f>
        <v>0</v>
      </c>
      <c r="AR112" s="12">
        <v>4</v>
      </c>
      <c r="AT112" s="12" t="s">
        <v>84</v>
      </c>
      <c r="AU112" s="12">
        <v>2</v>
      </c>
      <c r="AY112" s="12" t="s">
        <v>81</v>
      </c>
      <c r="BE112" s="12">
        <f>IF(N112="základní",J112,0)</f>
        <v>0</v>
      </c>
      <c r="BF112" s="12">
        <f>IF(N112="snížená",J112,0)</f>
        <v>0</v>
      </c>
      <c r="BG112" s="12">
        <f>IF(N112="zákl. přenesená",J112,0)</f>
        <v>0</v>
      </c>
      <c r="BH112" s="12">
        <f>IF(N112="sníž. přenesená",J112,0)</f>
        <v>0</v>
      </c>
      <c r="BI112" s="12">
        <f>IF(N112="nulová",J112,0)</f>
        <v>0</v>
      </c>
      <c r="BJ112" s="12">
        <v>1</v>
      </c>
    </row>
    <row r="113" s="7" customFormat="1">
      <c r="B113" s="135"/>
      <c r="D113" s="226" t="s">
        <v>88</v>
      </c>
      <c r="F113" s="227" t="s">
        <v>122</v>
      </c>
      <c r="L113" s="135"/>
      <c r="M113" s="228"/>
      <c r="T113" s="229"/>
      <c r="AT113" s="230" t="s">
        <v>88</v>
      </c>
      <c r="AU113" s="230">
        <v>0</v>
      </c>
      <c r="AY113" s="7" t="s">
        <v>81</v>
      </c>
      <c r="BJ113" s="7">
        <v>0</v>
      </c>
    </row>
    <row r="114" s="13" customFormat="1" ht="12">
      <c r="B114" s="231"/>
      <c r="C114" s="232"/>
      <c r="D114" s="226" t="s">
        <v>90</v>
      </c>
      <c r="E114" s="233"/>
      <c r="F114" s="234" t="s">
        <v>123</v>
      </c>
      <c r="G114" s="235"/>
      <c r="H114" s="236">
        <v>51.329999999999998</v>
      </c>
      <c r="I114" s="237"/>
      <c r="J114" s="237"/>
      <c r="K114" s="238"/>
      <c r="L114" s="231"/>
      <c r="M114" s="239"/>
      <c r="N114" s="238"/>
      <c r="O114" s="240"/>
      <c r="P114" s="240"/>
      <c r="Q114" s="240"/>
      <c r="R114" s="240"/>
      <c r="S114" s="240"/>
      <c r="T114" s="241"/>
      <c r="AT114" s="13" t="s">
        <v>90</v>
      </c>
      <c r="AU114" s="13">
        <v>0</v>
      </c>
      <c r="AV114" s="13">
        <v>2</v>
      </c>
      <c r="AW114" s="13" t="b">
        <v>1</v>
      </c>
      <c r="AY114" s="13" t="s">
        <v>81</v>
      </c>
      <c r="BJ114" s="13">
        <v>0</v>
      </c>
    </row>
    <row r="115" s="13" customFormat="1" ht="12">
      <c r="B115" s="231"/>
      <c r="C115" s="232"/>
      <c r="D115" s="226" t="s">
        <v>90</v>
      </c>
      <c r="E115" s="233"/>
      <c r="F115" s="242" t="s">
        <v>92</v>
      </c>
      <c r="G115" s="243"/>
      <c r="H115" s="244">
        <v>51.329999999999998</v>
      </c>
      <c r="I115" s="237"/>
      <c r="J115" s="237"/>
      <c r="K115" s="238"/>
      <c r="L115" s="231"/>
      <c r="M115" s="239"/>
      <c r="N115" s="238"/>
      <c r="O115" s="240"/>
      <c r="P115" s="240"/>
      <c r="Q115" s="240"/>
      <c r="R115" s="240"/>
      <c r="S115" s="240"/>
      <c r="T115" s="241"/>
      <c r="AT115" s="13" t="s">
        <v>90</v>
      </c>
      <c r="AU115" s="13">
        <v>0</v>
      </c>
      <c r="AV115" s="13">
        <v>4</v>
      </c>
      <c r="AW115" s="13" t="b">
        <v>1</v>
      </c>
      <c r="AX115" s="13" t="b">
        <v>1</v>
      </c>
      <c r="AY115" s="13" t="s">
        <v>81</v>
      </c>
      <c r="BJ115" s="13">
        <v>0</v>
      </c>
    </row>
    <row r="116" s="12" customFormat="1" ht="24">
      <c r="B116" s="214"/>
      <c r="C116" s="215" t="s">
        <v>124</v>
      </c>
      <c r="D116" s="215" t="s">
        <v>84</v>
      </c>
      <c r="E116" s="216" t="s">
        <v>125</v>
      </c>
      <c r="F116" s="217" t="s">
        <v>126</v>
      </c>
      <c r="G116" s="218" t="s">
        <v>113</v>
      </c>
      <c r="H116" s="219">
        <v>2292.1759999999999</v>
      </c>
      <c r="I116" s="220"/>
      <c r="J116" s="221">
        <f>ROUND(H116*I116,2)</f>
        <v>0</v>
      </c>
      <c r="K116" s="216"/>
      <c r="L116" s="214"/>
      <c r="M116" s="222"/>
      <c r="N116" s="223" t="s">
        <v>33</v>
      </c>
      <c r="O116" s="224"/>
      <c r="P116" s="224">
        <f>H116*O116</f>
        <v>0</v>
      </c>
      <c r="Q116" s="224">
        <v>0</v>
      </c>
      <c r="R116" s="224">
        <f>H116*Q116</f>
        <v>0</v>
      </c>
      <c r="S116" s="224">
        <v>0</v>
      </c>
      <c r="T116" s="225">
        <f>H116*S116</f>
        <v>0</v>
      </c>
      <c r="AR116" s="12">
        <v>4</v>
      </c>
      <c r="AT116" s="12" t="s">
        <v>84</v>
      </c>
      <c r="AU116" s="12">
        <v>2</v>
      </c>
      <c r="AY116" s="12" t="s">
        <v>81</v>
      </c>
      <c r="BE116" s="12">
        <f>IF(N116="základní",J116,0)</f>
        <v>0</v>
      </c>
      <c r="BF116" s="12">
        <f>IF(N116="snížená",J116,0)</f>
        <v>0</v>
      </c>
      <c r="BG116" s="12">
        <f>IF(N116="zákl. přenesená",J116,0)</f>
        <v>0</v>
      </c>
      <c r="BH116" s="12">
        <f>IF(N116="sníž. přenesená",J116,0)</f>
        <v>0</v>
      </c>
      <c r="BI116" s="12">
        <f>IF(N116="nulová",J116,0)</f>
        <v>0</v>
      </c>
      <c r="BJ116" s="12">
        <v>1</v>
      </c>
    </row>
    <row r="117" s="7" customFormat="1">
      <c r="B117" s="135"/>
      <c r="D117" s="226" t="s">
        <v>88</v>
      </c>
      <c r="F117" s="227" t="s">
        <v>127</v>
      </c>
      <c r="L117" s="135"/>
      <c r="M117" s="228"/>
      <c r="T117" s="229"/>
      <c r="AT117" s="230" t="s">
        <v>88</v>
      </c>
      <c r="AU117" s="230">
        <v>0</v>
      </c>
      <c r="AY117" s="7" t="s">
        <v>81</v>
      </c>
      <c r="BJ117" s="7">
        <v>0</v>
      </c>
    </row>
    <row r="118" s="13" customFormat="1" ht="12">
      <c r="B118" s="231"/>
      <c r="C118" s="232"/>
      <c r="D118" s="226" t="s">
        <v>90</v>
      </c>
      <c r="E118" s="233"/>
      <c r="F118" s="245" t="s">
        <v>128</v>
      </c>
      <c r="G118" s="243"/>
      <c r="H118" s="246"/>
      <c r="I118" s="237"/>
      <c r="J118" s="237"/>
      <c r="K118" s="238"/>
      <c r="L118" s="231"/>
      <c r="M118" s="239"/>
      <c r="N118" s="238"/>
      <c r="O118" s="240"/>
      <c r="P118" s="240"/>
      <c r="Q118" s="240"/>
      <c r="R118" s="240"/>
      <c r="S118" s="240"/>
      <c r="T118" s="241"/>
      <c r="AT118" s="13" t="s">
        <v>90</v>
      </c>
      <c r="AU118" s="13">
        <v>0</v>
      </c>
      <c r="AV118" s="13">
        <v>1</v>
      </c>
      <c r="AW118" s="13" t="b">
        <v>1</v>
      </c>
      <c r="AY118" s="13" t="s">
        <v>81</v>
      </c>
      <c r="BJ118" s="13">
        <v>0</v>
      </c>
    </row>
    <row r="119" s="13" customFormat="1" ht="12">
      <c r="B119" s="231"/>
      <c r="C119" s="232"/>
      <c r="D119" s="226" t="s">
        <v>90</v>
      </c>
      <c r="E119" s="233"/>
      <c r="F119" s="234" t="s">
        <v>129</v>
      </c>
      <c r="G119" s="235"/>
      <c r="H119" s="236">
        <v>1146.088</v>
      </c>
      <c r="I119" s="237"/>
      <c r="J119" s="237"/>
      <c r="K119" s="238"/>
      <c r="L119" s="231"/>
      <c r="M119" s="239"/>
      <c r="N119" s="238"/>
      <c r="O119" s="240"/>
      <c r="P119" s="240"/>
      <c r="Q119" s="240"/>
      <c r="R119" s="240"/>
      <c r="S119" s="240"/>
      <c r="T119" s="241"/>
      <c r="AT119" s="13" t="s">
        <v>90</v>
      </c>
      <c r="AU119" s="13">
        <v>0</v>
      </c>
      <c r="AV119" s="13">
        <v>2</v>
      </c>
      <c r="AW119" s="13" t="b">
        <v>1</v>
      </c>
      <c r="AY119" s="13" t="s">
        <v>81</v>
      </c>
      <c r="BJ119" s="13">
        <v>0</v>
      </c>
    </row>
    <row r="120" s="13" customFormat="1" ht="12">
      <c r="B120" s="231"/>
      <c r="C120" s="232"/>
      <c r="D120" s="226" t="s">
        <v>90</v>
      </c>
      <c r="E120" s="233"/>
      <c r="F120" s="242" t="s">
        <v>92</v>
      </c>
      <c r="G120" s="243"/>
      <c r="H120" s="244">
        <v>1146.088</v>
      </c>
      <c r="I120" s="237"/>
      <c r="J120" s="237"/>
      <c r="K120" s="238"/>
      <c r="L120" s="231"/>
      <c r="M120" s="239"/>
      <c r="N120" s="238"/>
      <c r="O120" s="240"/>
      <c r="P120" s="240"/>
      <c r="Q120" s="240"/>
      <c r="R120" s="240"/>
      <c r="S120" s="240"/>
      <c r="T120" s="241"/>
      <c r="AT120" s="13" t="s">
        <v>90</v>
      </c>
      <c r="AU120" s="13">
        <v>0</v>
      </c>
      <c r="AV120" s="13">
        <v>4</v>
      </c>
      <c r="AW120" s="13" t="b">
        <v>1</v>
      </c>
      <c r="AY120" s="13" t="s">
        <v>81</v>
      </c>
      <c r="BJ120" s="13">
        <v>0</v>
      </c>
    </row>
    <row r="121" s="13" customFormat="1" ht="12">
      <c r="B121" s="231"/>
      <c r="C121" s="232"/>
      <c r="D121" s="226" t="s">
        <v>90</v>
      </c>
      <c r="E121" s="233"/>
      <c r="F121" s="234" t="s">
        <v>130</v>
      </c>
      <c r="G121" s="235"/>
      <c r="H121" s="236">
        <v>2292.1759999999999</v>
      </c>
      <c r="I121" s="237"/>
      <c r="J121" s="237"/>
      <c r="K121" s="238"/>
      <c r="L121" s="231"/>
      <c r="M121" s="239"/>
      <c r="N121" s="238"/>
      <c r="O121" s="240"/>
      <c r="P121" s="240"/>
      <c r="Q121" s="240"/>
      <c r="R121" s="240"/>
      <c r="S121" s="240"/>
      <c r="T121" s="241"/>
      <c r="AT121" s="13" t="s">
        <v>90</v>
      </c>
      <c r="AU121" s="13">
        <v>0</v>
      </c>
      <c r="AV121" s="13">
        <v>2</v>
      </c>
      <c r="AW121" s="13" t="b">
        <v>1</v>
      </c>
      <c r="AX121" s="13" t="b">
        <v>1</v>
      </c>
      <c r="AY121" s="13" t="s">
        <v>81</v>
      </c>
      <c r="BJ121" s="13">
        <v>0</v>
      </c>
    </row>
    <row r="122" s="12" customFormat="1" ht="24">
      <c r="B122" s="214"/>
      <c r="C122" s="215" t="s">
        <v>131</v>
      </c>
      <c r="D122" s="215" t="s">
        <v>84</v>
      </c>
      <c r="E122" s="216" t="s">
        <v>132</v>
      </c>
      <c r="F122" s="217" t="s">
        <v>133</v>
      </c>
      <c r="G122" s="218" t="s">
        <v>113</v>
      </c>
      <c r="H122" s="219">
        <v>497.29199999999997</v>
      </c>
      <c r="I122" s="220"/>
      <c r="J122" s="221">
        <f>ROUND(H122*I122,2)</f>
        <v>0</v>
      </c>
      <c r="K122" s="216"/>
      <c r="L122" s="214"/>
      <c r="M122" s="222"/>
      <c r="N122" s="223" t="s">
        <v>33</v>
      </c>
      <c r="O122" s="224"/>
      <c r="P122" s="224">
        <f>H122*O122</f>
        <v>0</v>
      </c>
      <c r="Q122" s="224">
        <v>0</v>
      </c>
      <c r="R122" s="224">
        <f>H122*Q122</f>
        <v>0</v>
      </c>
      <c r="S122" s="224">
        <v>0</v>
      </c>
      <c r="T122" s="225">
        <f>H122*S122</f>
        <v>0</v>
      </c>
      <c r="AR122" s="12">
        <v>4</v>
      </c>
      <c r="AT122" s="12" t="s">
        <v>84</v>
      </c>
      <c r="AU122" s="12">
        <v>2</v>
      </c>
      <c r="AY122" s="12" t="s">
        <v>81</v>
      </c>
      <c r="BE122" s="12">
        <f>IF(N122="základní",J122,0)</f>
        <v>0</v>
      </c>
      <c r="BF122" s="12">
        <f>IF(N122="snížená",J122,0)</f>
        <v>0</v>
      </c>
      <c r="BG122" s="12">
        <f>IF(N122="zákl. přenesená",J122,0)</f>
        <v>0</v>
      </c>
      <c r="BH122" s="12">
        <f>IF(N122="sníž. přenesená",J122,0)</f>
        <v>0</v>
      </c>
      <c r="BI122" s="12">
        <f>IF(N122="nulová",J122,0)</f>
        <v>0</v>
      </c>
      <c r="BJ122" s="12">
        <v>1</v>
      </c>
    </row>
    <row r="123" s="7" customFormat="1">
      <c r="B123" s="135"/>
      <c r="D123" s="226" t="s">
        <v>88</v>
      </c>
      <c r="F123" s="227" t="s">
        <v>134</v>
      </c>
      <c r="L123" s="135"/>
      <c r="M123" s="228"/>
      <c r="T123" s="229"/>
      <c r="AT123" s="230" t="s">
        <v>88</v>
      </c>
      <c r="AU123" s="230">
        <v>0</v>
      </c>
      <c r="AY123" s="7" t="s">
        <v>81</v>
      </c>
      <c r="BJ123" s="7">
        <v>0</v>
      </c>
    </row>
    <row r="124" s="13" customFormat="1" ht="12">
      <c r="B124" s="231"/>
      <c r="C124" s="232"/>
      <c r="D124" s="226" t="s">
        <v>90</v>
      </c>
      <c r="E124" s="233"/>
      <c r="F124" s="234" t="s">
        <v>135</v>
      </c>
      <c r="G124" s="235"/>
      <c r="H124" s="236">
        <v>400.23200000000003</v>
      </c>
      <c r="I124" s="237"/>
      <c r="J124" s="237"/>
      <c r="K124" s="238"/>
      <c r="L124" s="231"/>
      <c r="M124" s="239"/>
      <c r="N124" s="238"/>
      <c r="O124" s="240"/>
      <c r="P124" s="240"/>
      <c r="Q124" s="240"/>
      <c r="R124" s="240"/>
      <c r="S124" s="240"/>
      <c r="T124" s="241"/>
      <c r="AT124" s="13" t="s">
        <v>90</v>
      </c>
      <c r="AU124" s="13">
        <v>0</v>
      </c>
      <c r="AV124" s="13">
        <v>2</v>
      </c>
      <c r="AW124" s="13" t="b">
        <v>1</v>
      </c>
      <c r="AY124" s="13" t="s">
        <v>81</v>
      </c>
      <c r="BJ124" s="13">
        <v>0</v>
      </c>
    </row>
    <row r="125" s="13" customFormat="1" ht="12">
      <c r="B125" s="231"/>
      <c r="C125" s="232"/>
      <c r="D125" s="226" t="s">
        <v>90</v>
      </c>
      <c r="E125" s="233"/>
      <c r="F125" s="234" t="s">
        <v>136</v>
      </c>
      <c r="G125" s="235"/>
      <c r="H125" s="236">
        <v>97.060000000000002</v>
      </c>
      <c r="I125" s="237"/>
      <c r="J125" s="237"/>
      <c r="K125" s="238"/>
      <c r="L125" s="231"/>
      <c r="M125" s="239"/>
      <c r="N125" s="238"/>
      <c r="O125" s="240"/>
      <c r="P125" s="240"/>
      <c r="Q125" s="240"/>
      <c r="R125" s="240"/>
      <c r="S125" s="240"/>
      <c r="T125" s="241"/>
      <c r="AT125" s="13" t="s">
        <v>90</v>
      </c>
      <c r="AU125" s="13">
        <v>0</v>
      </c>
      <c r="AV125" s="13">
        <v>2</v>
      </c>
      <c r="AW125" s="13" t="b">
        <v>1</v>
      </c>
      <c r="AY125" s="13" t="s">
        <v>81</v>
      </c>
      <c r="BJ125" s="13">
        <v>0</v>
      </c>
    </row>
    <row r="126" s="13" customFormat="1" ht="12">
      <c r="B126" s="231"/>
      <c r="C126" s="232"/>
      <c r="D126" s="226" t="s">
        <v>90</v>
      </c>
      <c r="E126" s="233"/>
      <c r="F126" s="242" t="s">
        <v>92</v>
      </c>
      <c r="G126" s="243"/>
      <c r="H126" s="244">
        <v>497.29199999999997</v>
      </c>
      <c r="I126" s="237"/>
      <c r="J126" s="237"/>
      <c r="K126" s="238"/>
      <c r="L126" s="231"/>
      <c r="M126" s="239"/>
      <c r="N126" s="238"/>
      <c r="O126" s="240"/>
      <c r="P126" s="240"/>
      <c r="Q126" s="240"/>
      <c r="R126" s="240"/>
      <c r="S126" s="240"/>
      <c r="T126" s="241"/>
      <c r="AT126" s="13" t="s">
        <v>90</v>
      </c>
      <c r="AU126" s="13">
        <v>0</v>
      </c>
      <c r="AV126" s="13">
        <v>4</v>
      </c>
      <c r="AW126" s="13" t="b">
        <v>1</v>
      </c>
      <c r="AX126" s="13" t="b">
        <v>1</v>
      </c>
      <c r="AY126" s="13" t="s">
        <v>81</v>
      </c>
      <c r="BJ126" s="13">
        <v>0</v>
      </c>
    </row>
    <row r="127" s="12" customFormat="1" ht="24">
      <c r="B127" s="214"/>
      <c r="C127" s="215" t="s">
        <v>137</v>
      </c>
      <c r="D127" s="215" t="s">
        <v>84</v>
      </c>
      <c r="E127" s="216" t="s">
        <v>138</v>
      </c>
      <c r="F127" s="217" t="s">
        <v>139</v>
      </c>
      <c r="G127" s="218" t="s">
        <v>113</v>
      </c>
      <c r="H127" s="219">
        <v>3978.3359999999998</v>
      </c>
      <c r="I127" s="220"/>
      <c r="J127" s="221">
        <f>ROUND(H127*I127,2)</f>
        <v>0</v>
      </c>
      <c r="K127" s="216"/>
      <c r="L127" s="214"/>
      <c r="M127" s="222"/>
      <c r="N127" s="223" t="s">
        <v>33</v>
      </c>
      <c r="O127" s="224"/>
      <c r="P127" s="224">
        <f>H127*O127</f>
        <v>0</v>
      </c>
      <c r="Q127" s="224">
        <v>0</v>
      </c>
      <c r="R127" s="224">
        <f>H127*Q127</f>
        <v>0</v>
      </c>
      <c r="S127" s="224">
        <v>0</v>
      </c>
      <c r="T127" s="225">
        <f>H127*S127</f>
        <v>0</v>
      </c>
      <c r="AR127" s="12">
        <v>4</v>
      </c>
      <c r="AT127" s="12" t="s">
        <v>84</v>
      </c>
      <c r="AU127" s="12">
        <v>2</v>
      </c>
      <c r="AY127" s="12" t="s">
        <v>81</v>
      </c>
      <c r="BE127" s="12">
        <f>IF(N127="základní",J127,0)</f>
        <v>0</v>
      </c>
      <c r="BF127" s="12">
        <f>IF(N127="snížená",J127,0)</f>
        <v>0</v>
      </c>
      <c r="BG127" s="12">
        <f>IF(N127="zákl. přenesená",J127,0)</f>
        <v>0</v>
      </c>
      <c r="BH127" s="12">
        <f>IF(N127="sníž. přenesená",J127,0)</f>
        <v>0</v>
      </c>
      <c r="BI127" s="12">
        <f>IF(N127="nulová",J127,0)</f>
        <v>0</v>
      </c>
      <c r="BJ127" s="12">
        <v>1</v>
      </c>
    </row>
    <row r="128" s="7" customFormat="1">
      <c r="B128" s="135"/>
      <c r="D128" s="226" t="s">
        <v>88</v>
      </c>
      <c r="F128" s="227" t="s">
        <v>140</v>
      </c>
      <c r="L128" s="135"/>
      <c r="M128" s="228"/>
      <c r="T128" s="229"/>
      <c r="AT128" s="230" t="s">
        <v>88</v>
      </c>
      <c r="AU128" s="230">
        <v>0</v>
      </c>
      <c r="AY128" s="7" t="s">
        <v>81</v>
      </c>
      <c r="BJ128" s="7">
        <v>0</v>
      </c>
    </row>
    <row r="129" s="13" customFormat="1" ht="12">
      <c r="B129" s="231"/>
      <c r="C129" s="232"/>
      <c r="D129" s="226" t="s">
        <v>90</v>
      </c>
      <c r="E129" s="233"/>
      <c r="F129" s="234" t="s">
        <v>135</v>
      </c>
      <c r="G129" s="235"/>
      <c r="H129" s="236">
        <v>400.23200000000003</v>
      </c>
      <c r="I129" s="237"/>
      <c r="J129" s="237"/>
      <c r="K129" s="238"/>
      <c r="L129" s="231"/>
      <c r="M129" s="239"/>
      <c r="N129" s="238"/>
      <c r="O129" s="240"/>
      <c r="P129" s="240"/>
      <c r="Q129" s="240"/>
      <c r="R129" s="240"/>
      <c r="S129" s="240"/>
      <c r="T129" s="241"/>
      <c r="AT129" s="13" t="s">
        <v>90</v>
      </c>
      <c r="AU129" s="13">
        <v>0</v>
      </c>
      <c r="AV129" s="13">
        <v>2</v>
      </c>
      <c r="AW129" s="13" t="b">
        <v>1</v>
      </c>
      <c r="AY129" s="13" t="s">
        <v>81</v>
      </c>
      <c r="BJ129" s="13">
        <v>0</v>
      </c>
    </row>
    <row r="130" s="13" customFormat="1" ht="12">
      <c r="B130" s="231"/>
      <c r="C130" s="232"/>
      <c r="D130" s="226" t="s">
        <v>90</v>
      </c>
      <c r="E130" s="233"/>
      <c r="F130" s="234" t="s">
        <v>136</v>
      </c>
      <c r="G130" s="235"/>
      <c r="H130" s="236">
        <v>97.060000000000002</v>
      </c>
      <c r="I130" s="237"/>
      <c r="J130" s="237"/>
      <c r="K130" s="238"/>
      <c r="L130" s="231"/>
      <c r="M130" s="239"/>
      <c r="N130" s="238"/>
      <c r="O130" s="240"/>
      <c r="P130" s="240"/>
      <c r="Q130" s="240"/>
      <c r="R130" s="240"/>
      <c r="S130" s="240"/>
      <c r="T130" s="241"/>
      <c r="AT130" s="13" t="s">
        <v>90</v>
      </c>
      <c r="AU130" s="13">
        <v>0</v>
      </c>
      <c r="AV130" s="13">
        <v>2</v>
      </c>
      <c r="AW130" s="13" t="b">
        <v>1</v>
      </c>
      <c r="AY130" s="13" t="s">
        <v>81</v>
      </c>
      <c r="BJ130" s="13">
        <v>0</v>
      </c>
    </row>
    <row r="131" s="13" customFormat="1" ht="12">
      <c r="B131" s="231"/>
      <c r="C131" s="232"/>
      <c r="D131" s="226" t="s">
        <v>90</v>
      </c>
      <c r="E131" s="233"/>
      <c r="F131" s="242" t="s">
        <v>92</v>
      </c>
      <c r="G131" s="243"/>
      <c r="H131" s="244">
        <v>497.29199999999997</v>
      </c>
      <c r="I131" s="237"/>
      <c r="J131" s="237"/>
      <c r="K131" s="238"/>
      <c r="L131" s="231"/>
      <c r="M131" s="239"/>
      <c r="N131" s="238"/>
      <c r="O131" s="240"/>
      <c r="P131" s="240"/>
      <c r="Q131" s="240"/>
      <c r="R131" s="240"/>
      <c r="S131" s="240"/>
      <c r="T131" s="241"/>
      <c r="AT131" s="13" t="s">
        <v>90</v>
      </c>
      <c r="AU131" s="13">
        <v>0</v>
      </c>
      <c r="AV131" s="13">
        <v>4</v>
      </c>
      <c r="AW131" s="13" t="b">
        <v>1</v>
      </c>
      <c r="AY131" s="13" t="s">
        <v>81</v>
      </c>
      <c r="BJ131" s="13">
        <v>0</v>
      </c>
    </row>
    <row r="132" s="13" customFormat="1" ht="12">
      <c r="B132" s="231"/>
      <c r="C132" s="232"/>
      <c r="D132" s="226" t="s">
        <v>90</v>
      </c>
      <c r="E132" s="233"/>
      <c r="F132" s="234" t="s">
        <v>141</v>
      </c>
      <c r="G132" s="235"/>
      <c r="H132" s="236">
        <v>3978.3359999999998</v>
      </c>
      <c r="I132" s="237"/>
      <c r="J132" s="237"/>
      <c r="K132" s="238"/>
      <c r="L132" s="231"/>
      <c r="M132" s="239"/>
      <c r="N132" s="238"/>
      <c r="O132" s="240"/>
      <c r="P132" s="240"/>
      <c r="Q132" s="240"/>
      <c r="R132" s="240"/>
      <c r="S132" s="240"/>
      <c r="T132" s="241"/>
      <c r="AT132" s="13" t="s">
        <v>90</v>
      </c>
      <c r="AU132" s="13">
        <v>0</v>
      </c>
      <c r="AV132" s="13">
        <v>2</v>
      </c>
      <c r="AW132" s="13" t="b">
        <v>1</v>
      </c>
      <c r="AX132" s="13" t="b">
        <v>1</v>
      </c>
      <c r="AY132" s="13" t="s">
        <v>81</v>
      </c>
      <c r="BJ132" s="13">
        <v>0</v>
      </c>
    </row>
    <row r="133" s="12" customFormat="1">
      <c r="B133" s="214"/>
      <c r="C133" s="215" t="s">
        <v>142</v>
      </c>
      <c r="D133" s="215" t="s">
        <v>84</v>
      </c>
      <c r="E133" s="216" t="s">
        <v>143</v>
      </c>
      <c r="F133" s="217" t="s">
        <v>144</v>
      </c>
      <c r="G133" s="218" t="s">
        <v>113</v>
      </c>
      <c r="H133" s="219">
        <v>1146.1880000000001</v>
      </c>
      <c r="I133" s="220"/>
      <c r="J133" s="221">
        <f>ROUND(H133*I133,2)</f>
        <v>0</v>
      </c>
      <c r="K133" s="216"/>
      <c r="L133" s="214"/>
      <c r="M133" s="222"/>
      <c r="N133" s="223" t="s">
        <v>33</v>
      </c>
      <c r="O133" s="224"/>
      <c r="P133" s="224">
        <f>H133*O133</f>
        <v>0</v>
      </c>
      <c r="Q133" s="224">
        <v>0</v>
      </c>
      <c r="R133" s="224">
        <f>H133*Q133</f>
        <v>0</v>
      </c>
      <c r="S133" s="224">
        <v>0</v>
      </c>
      <c r="T133" s="225">
        <f>H133*S133</f>
        <v>0</v>
      </c>
      <c r="AR133" s="12">
        <v>4</v>
      </c>
      <c r="AT133" s="12" t="s">
        <v>84</v>
      </c>
      <c r="AU133" s="12">
        <v>2</v>
      </c>
      <c r="AY133" s="12" t="s">
        <v>81</v>
      </c>
      <c r="BE133" s="12">
        <f>IF(N133="základní",J133,0)</f>
        <v>0</v>
      </c>
      <c r="BF133" s="12">
        <f>IF(N133="snížená",J133,0)</f>
        <v>0</v>
      </c>
      <c r="BG133" s="12">
        <f>IF(N133="zákl. přenesená",J133,0)</f>
        <v>0</v>
      </c>
      <c r="BH133" s="12">
        <f>IF(N133="sníž. přenesená",J133,0)</f>
        <v>0</v>
      </c>
      <c r="BI133" s="12">
        <f>IF(N133="nulová",J133,0)</f>
        <v>0</v>
      </c>
      <c r="BJ133" s="12">
        <v>1</v>
      </c>
    </row>
    <row r="134" s="7" customFormat="1">
      <c r="B134" s="135"/>
      <c r="D134" s="226" t="s">
        <v>88</v>
      </c>
      <c r="F134" s="227" t="s">
        <v>145</v>
      </c>
      <c r="L134" s="135"/>
      <c r="M134" s="228"/>
      <c r="T134" s="229"/>
      <c r="AT134" s="230" t="s">
        <v>88</v>
      </c>
      <c r="AU134" s="230">
        <v>0</v>
      </c>
      <c r="AY134" s="7" t="s">
        <v>81</v>
      </c>
      <c r="BJ134" s="7">
        <v>0</v>
      </c>
    </row>
    <row r="135" s="13" customFormat="1" ht="12">
      <c r="B135" s="231"/>
      <c r="C135" s="232"/>
      <c r="D135" s="226" t="s">
        <v>90</v>
      </c>
      <c r="E135" s="233"/>
      <c r="F135" s="234" t="s">
        <v>146</v>
      </c>
      <c r="G135" s="235"/>
      <c r="H135" s="236">
        <v>1146.1880000000001</v>
      </c>
      <c r="I135" s="237"/>
      <c r="J135" s="237"/>
      <c r="K135" s="238"/>
      <c r="L135" s="231"/>
      <c r="M135" s="239"/>
      <c r="N135" s="238"/>
      <c r="O135" s="240"/>
      <c r="P135" s="240"/>
      <c r="Q135" s="240"/>
      <c r="R135" s="240"/>
      <c r="S135" s="240"/>
      <c r="T135" s="241"/>
      <c r="AT135" s="13" t="s">
        <v>90</v>
      </c>
      <c r="AU135" s="13">
        <v>0</v>
      </c>
      <c r="AV135" s="13">
        <v>2</v>
      </c>
      <c r="AW135" s="13" t="b">
        <v>1</v>
      </c>
      <c r="AY135" s="13" t="s">
        <v>81</v>
      </c>
      <c r="BJ135" s="13">
        <v>0</v>
      </c>
    </row>
    <row r="136" s="13" customFormat="1" ht="12">
      <c r="B136" s="231"/>
      <c r="C136" s="232"/>
      <c r="D136" s="226" t="s">
        <v>90</v>
      </c>
      <c r="E136" s="233"/>
      <c r="F136" s="242" t="s">
        <v>92</v>
      </c>
      <c r="G136" s="243"/>
      <c r="H136" s="244">
        <v>1146.1880000000001</v>
      </c>
      <c r="I136" s="237"/>
      <c r="J136" s="237"/>
      <c r="K136" s="238"/>
      <c r="L136" s="231"/>
      <c r="M136" s="239"/>
      <c r="N136" s="238"/>
      <c r="O136" s="240"/>
      <c r="P136" s="240"/>
      <c r="Q136" s="240"/>
      <c r="R136" s="240"/>
      <c r="S136" s="240"/>
      <c r="T136" s="241"/>
      <c r="AT136" s="13" t="s">
        <v>90</v>
      </c>
      <c r="AU136" s="13">
        <v>0</v>
      </c>
      <c r="AV136" s="13">
        <v>4</v>
      </c>
      <c r="AW136" s="13" t="b">
        <v>1</v>
      </c>
      <c r="AX136" s="13" t="b">
        <v>1</v>
      </c>
      <c r="AY136" s="13" t="s">
        <v>81</v>
      </c>
      <c r="BJ136" s="13">
        <v>0</v>
      </c>
    </row>
    <row r="137" s="12" customFormat="1">
      <c r="B137" s="214"/>
      <c r="C137" s="215" t="s">
        <v>147</v>
      </c>
      <c r="D137" s="215" t="s">
        <v>84</v>
      </c>
      <c r="E137" s="216" t="s">
        <v>148</v>
      </c>
      <c r="F137" s="217" t="s">
        <v>149</v>
      </c>
      <c r="G137" s="218" t="s">
        <v>113</v>
      </c>
      <c r="H137" s="219">
        <v>1546.4200000000001</v>
      </c>
      <c r="I137" s="220"/>
      <c r="J137" s="221">
        <f>ROUND(H137*I137,2)</f>
        <v>0</v>
      </c>
      <c r="K137" s="216"/>
      <c r="L137" s="214"/>
      <c r="M137" s="222"/>
      <c r="N137" s="223" t="s">
        <v>33</v>
      </c>
      <c r="O137" s="224"/>
      <c r="P137" s="224">
        <f>H137*O137</f>
        <v>0</v>
      </c>
      <c r="Q137" s="224">
        <v>0</v>
      </c>
      <c r="R137" s="224">
        <f>H137*Q137</f>
        <v>0</v>
      </c>
      <c r="S137" s="224">
        <v>0</v>
      </c>
      <c r="T137" s="225">
        <f>H137*S137</f>
        <v>0</v>
      </c>
      <c r="AR137" s="12">
        <v>4</v>
      </c>
      <c r="AT137" s="12" t="s">
        <v>84</v>
      </c>
      <c r="AU137" s="12">
        <v>2</v>
      </c>
      <c r="AY137" s="12" t="s">
        <v>81</v>
      </c>
      <c r="BE137" s="12">
        <f>IF(N137="základní",J137,0)</f>
        <v>0</v>
      </c>
      <c r="BF137" s="12">
        <f>IF(N137="snížená",J137,0)</f>
        <v>0</v>
      </c>
      <c r="BG137" s="12">
        <f>IF(N137="zákl. přenesená",J137,0)</f>
        <v>0</v>
      </c>
      <c r="BH137" s="12">
        <f>IF(N137="sníž. přenesená",J137,0)</f>
        <v>0</v>
      </c>
      <c r="BI137" s="12">
        <f>IF(N137="nulová",J137,0)</f>
        <v>0</v>
      </c>
      <c r="BJ137" s="12">
        <v>1</v>
      </c>
    </row>
    <row r="138" s="7" customFormat="1">
      <c r="B138" s="135"/>
      <c r="D138" s="226" t="s">
        <v>88</v>
      </c>
      <c r="F138" s="227" t="s">
        <v>150</v>
      </c>
      <c r="L138" s="135"/>
      <c r="M138" s="228"/>
      <c r="T138" s="229"/>
      <c r="AT138" s="230" t="s">
        <v>88</v>
      </c>
      <c r="AU138" s="230">
        <v>0</v>
      </c>
      <c r="AY138" s="7" t="s">
        <v>81</v>
      </c>
      <c r="BJ138" s="7">
        <v>0</v>
      </c>
    </row>
    <row r="139" s="13" customFormat="1" ht="12">
      <c r="B139" s="231"/>
      <c r="C139" s="232"/>
      <c r="D139" s="226" t="s">
        <v>90</v>
      </c>
      <c r="E139" s="233"/>
      <c r="F139" s="234" t="s">
        <v>151</v>
      </c>
      <c r="G139" s="235"/>
      <c r="H139" s="236">
        <v>1146.1880000000001</v>
      </c>
      <c r="I139" s="237"/>
      <c r="J139" s="237"/>
      <c r="K139" s="238"/>
      <c r="L139" s="231"/>
      <c r="M139" s="239"/>
      <c r="N139" s="238"/>
      <c r="O139" s="240"/>
      <c r="P139" s="240"/>
      <c r="Q139" s="240"/>
      <c r="R139" s="240"/>
      <c r="S139" s="240"/>
      <c r="T139" s="241"/>
      <c r="AT139" s="13" t="s">
        <v>90</v>
      </c>
      <c r="AU139" s="13">
        <v>0</v>
      </c>
      <c r="AV139" s="13">
        <v>2</v>
      </c>
      <c r="AW139" s="13" t="b">
        <v>1</v>
      </c>
      <c r="AY139" s="13" t="s">
        <v>81</v>
      </c>
      <c r="BJ139" s="13">
        <v>0</v>
      </c>
    </row>
    <row r="140" s="13" customFormat="1" ht="12">
      <c r="B140" s="231"/>
      <c r="C140" s="232"/>
      <c r="D140" s="226" t="s">
        <v>90</v>
      </c>
      <c r="E140" s="233"/>
      <c r="F140" s="234" t="s">
        <v>135</v>
      </c>
      <c r="G140" s="235"/>
      <c r="H140" s="236">
        <v>400.23200000000003</v>
      </c>
      <c r="I140" s="237"/>
      <c r="J140" s="237"/>
      <c r="K140" s="238"/>
      <c r="L140" s="231"/>
      <c r="M140" s="239"/>
      <c r="N140" s="238"/>
      <c r="O140" s="240"/>
      <c r="P140" s="240"/>
      <c r="Q140" s="240"/>
      <c r="R140" s="240"/>
      <c r="S140" s="240"/>
      <c r="T140" s="241"/>
      <c r="AT140" s="13" t="s">
        <v>90</v>
      </c>
      <c r="AU140" s="13">
        <v>0</v>
      </c>
      <c r="AV140" s="13">
        <v>2</v>
      </c>
      <c r="AW140" s="13" t="b">
        <v>1</v>
      </c>
      <c r="AY140" s="13" t="s">
        <v>81</v>
      </c>
      <c r="BJ140" s="13">
        <v>0</v>
      </c>
    </row>
    <row r="141" s="13" customFormat="1" ht="12">
      <c r="B141" s="231"/>
      <c r="C141" s="232"/>
      <c r="D141" s="226" t="s">
        <v>90</v>
      </c>
      <c r="E141" s="233"/>
      <c r="F141" s="242" t="s">
        <v>92</v>
      </c>
      <c r="G141" s="243"/>
      <c r="H141" s="244">
        <v>1546.4200000000001</v>
      </c>
      <c r="I141" s="237"/>
      <c r="J141" s="237"/>
      <c r="K141" s="238"/>
      <c r="L141" s="231"/>
      <c r="M141" s="239"/>
      <c r="N141" s="238"/>
      <c r="O141" s="240"/>
      <c r="P141" s="240"/>
      <c r="Q141" s="240"/>
      <c r="R141" s="240"/>
      <c r="S141" s="240"/>
      <c r="T141" s="241"/>
      <c r="AT141" s="13" t="s">
        <v>90</v>
      </c>
      <c r="AU141" s="13">
        <v>0</v>
      </c>
      <c r="AV141" s="13">
        <v>4</v>
      </c>
      <c r="AW141" s="13" t="b">
        <v>1</v>
      </c>
      <c r="AX141" s="13" t="b">
        <v>1</v>
      </c>
      <c r="AY141" s="13" t="s">
        <v>81</v>
      </c>
      <c r="BJ141" s="13">
        <v>0</v>
      </c>
    </row>
    <row r="142" s="14" customFormat="1">
      <c r="B142" s="247"/>
      <c r="C142" s="248" t="s">
        <v>152</v>
      </c>
      <c r="D142" s="248" t="s">
        <v>153</v>
      </c>
      <c r="E142" s="249" t="s">
        <v>154</v>
      </c>
      <c r="F142" s="249" t="s">
        <v>155</v>
      </c>
      <c r="G142" s="250" t="s">
        <v>113</v>
      </c>
      <c r="H142" s="251">
        <v>400.23200000000003</v>
      </c>
      <c r="I142" s="252"/>
      <c r="J142" s="253">
        <f>ROUND(H142*I142,2)</f>
        <v>0</v>
      </c>
      <c r="K142" s="216"/>
      <c r="L142" s="247"/>
      <c r="M142" s="254"/>
      <c r="N142" s="255" t="s">
        <v>33</v>
      </c>
      <c r="O142" s="256"/>
      <c r="P142" s="256">
        <f>H142*O142</f>
        <v>0</v>
      </c>
      <c r="Q142" s="256">
        <v>0</v>
      </c>
      <c r="R142" s="256">
        <f>H142*Q142</f>
        <v>0</v>
      </c>
      <c r="S142" s="256">
        <v>0</v>
      </c>
      <c r="T142" s="257">
        <f>H142*S142</f>
        <v>0</v>
      </c>
      <c r="AR142" s="14">
        <v>8</v>
      </c>
      <c r="AT142" s="14" t="s">
        <v>153</v>
      </c>
      <c r="AU142" s="14">
        <v>2</v>
      </c>
      <c r="AY142" s="14" t="s">
        <v>81</v>
      </c>
      <c r="BE142" s="14">
        <f>IF(N142="základní",J142,0)</f>
        <v>0</v>
      </c>
      <c r="BF142" s="14">
        <f>IF(N142="snížená",J142,0)</f>
        <v>0</v>
      </c>
      <c r="BG142" s="14">
        <f>IF(N142="zákl. přenesená",J142,0)</f>
        <v>0</v>
      </c>
      <c r="BH142" s="14">
        <f>IF(N142="sníž. přenesená",J142,0)</f>
        <v>0</v>
      </c>
      <c r="BI142" s="14">
        <f>IF(N142="nulová",J142,0)</f>
        <v>0</v>
      </c>
      <c r="BJ142" s="14">
        <v>1</v>
      </c>
    </row>
    <row r="143" s="13" customFormat="1" ht="12">
      <c r="B143" s="231"/>
      <c r="C143" s="232"/>
      <c r="D143" s="226" t="s">
        <v>90</v>
      </c>
      <c r="E143" s="233"/>
      <c r="F143" s="234" t="s">
        <v>135</v>
      </c>
      <c r="G143" s="235"/>
      <c r="H143" s="236">
        <v>400.23200000000003</v>
      </c>
      <c r="I143" s="237"/>
      <c r="J143" s="237"/>
      <c r="K143" s="238"/>
      <c r="L143" s="231"/>
      <c r="M143" s="239"/>
      <c r="N143" s="238"/>
      <c r="O143" s="240"/>
      <c r="P143" s="240"/>
      <c r="Q143" s="240"/>
      <c r="R143" s="240"/>
      <c r="S143" s="240"/>
      <c r="T143" s="241"/>
      <c r="AT143" s="13" t="s">
        <v>90</v>
      </c>
      <c r="AU143" s="13">
        <v>0</v>
      </c>
      <c r="AV143" s="13">
        <v>2</v>
      </c>
      <c r="AW143" s="13" t="b">
        <v>1</v>
      </c>
      <c r="AY143" s="13" t="s">
        <v>81</v>
      </c>
      <c r="BJ143" s="13">
        <v>0</v>
      </c>
    </row>
    <row r="144" s="13" customFormat="1" ht="12">
      <c r="B144" s="231"/>
      <c r="C144" s="232"/>
      <c r="D144" s="226" t="s">
        <v>90</v>
      </c>
      <c r="E144" s="233"/>
      <c r="F144" s="242" t="s">
        <v>92</v>
      </c>
      <c r="G144" s="243"/>
      <c r="H144" s="244">
        <v>400.23200000000003</v>
      </c>
      <c r="I144" s="237"/>
      <c r="J144" s="237"/>
      <c r="K144" s="238"/>
      <c r="L144" s="231"/>
      <c r="M144" s="239"/>
      <c r="N144" s="238"/>
      <c r="O144" s="240"/>
      <c r="P144" s="240"/>
      <c r="Q144" s="240"/>
      <c r="R144" s="240"/>
      <c r="S144" s="240"/>
      <c r="T144" s="241"/>
      <c r="AT144" s="13" t="s">
        <v>90</v>
      </c>
      <c r="AU144" s="13">
        <v>0</v>
      </c>
      <c r="AV144" s="13">
        <v>4</v>
      </c>
      <c r="AW144" s="13" t="b">
        <v>1</v>
      </c>
      <c r="AX144" s="13" t="b">
        <v>1</v>
      </c>
      <c r="AY144" s="13" t="s">
        <v>81</v>
      </c>
      <c r="BJ144" s="13">
        <v>0</v>
      </c>
    </row>
    <row r="145" s="12" customFormat="1">
      <c r="B145" s="214"/>
      <c r="C145" s="215" t="s">
        <v>156</v>
      </c>
      <c r="D145" s="215" t="s">
        <v>84</v>
      </c>
      <c r="E145" s="216" t="s">
        <v>157</v>
      </c>
      <c r="F145" s="217" t="s">
        <v>158</v>
      </c>
      <c r="G145" s="218" t="s">
        <v>113</v>
      </c>
      <c r="H145" s="219">
        <v>28.292000000000002</v>
      </c>
      <c r="I145" s="220"/>
      <c r="J145" s="221">
        <f>ROUND(H145*I145,2)</f>
        <v>0</v>
      </c>
      <c r="K145" s="216"/>
      <c r="L145" s="214"/>
      <c r="M145" s="222"/>
      <c r="N145" s="223" t="s">
        <v>33</v>
      </c>
      <c r="O145" s="224"/>
      <c r="P145" s="224">
        <f>H145*O145</f>
        <v>0</v>
      </c>
      <c r="Q145" s="224">
        <v>0</v>
      </c>
      <c r="R145" s="224">
        <f>H145*Q145</f>
        <v>0</v>
      </c>
      <c r="S145" s="224">
        <v>0</v>
      </c>
      <c r="T145" s="225">
        <f>H145*S145</f>
        <v>0</v>
      </c>
      <c r="AR145" s="12">
        <v>4</v>
      </c>
      <c r="AT145" s="12" t="s">
        <v>84</v>
      </c>
      <c r="AU145" s="12">
        <v>2</v>
      </c>
      <c r="AY145" s="12" t="s">
        <v>81</v>
      </c>
      <c r="BE145" s="12">
        <f>IF(N145="základní",J145,0)</f>
        <v>0</v>
      </c>
      <c r="BF145" s="12">
        <f>IF(N145="snížená",J145,0)</f>
        <v>0</v>
      </c>
      <c r="BG145" s="12">
        <f>IF(N145="zákl. přenesená",J145,0)</f>
        <v>0</v>
      </c>
      <c r="BH145" s="12">
        <f>IF(N145="sníž. přenesená",J145,0)</f>
        <v>0</v>
      </c>
      <c r="BI145" s="12">
        <f>IF(N145="nulová",J145,0)</f>
        <v>0</v>
      </c>
      <c r="BJ145" s="12">
        <v>1</v>
      </c>
    </row>
    <row r="146" s="7" customFormat="1">
      <c r="B146" s="135"/>
      <c r="D146" s="226" t="s">
        <v>88</v>
      </c>
      <c r="F146" s="227" t="s">
        <v>159</v>
      </c>
      <c r="L146" s="135"/>
      <c r="M146" s="228"/>
      <c r="T146" s="229"/>
      <c r="AT146" s="230" t="s">
        <v>88</v>
      </c>
      <c r="AU146" s="230">
        <v>0</v>
      </c>
      <c r="AY146" s="7" t="s">
        <v>81</v>
      </c>
      <c r="BJ146" s="7">
        <v>0</v>
      </c>
    </row>
    <row r="147" s="13" customFormat="1" ht="12">
      <c r="B147" s="231"/>
      <c r="C147" s="232"/>
      <c r="D147" s="226" t="s">
        <v>90</v>
      </c>
      <c r="E147" s="233"/>
      <c r="F147" s="234" t="s">
        <v>160</v>
      </c>
      <c r="G147" s="235"/>
      <c r="H147" s="236">
        <v>51.329999999999998</v>
      </c>
      <c r="I147" s="237"/>
      <c r="J147" s="237"/>
      <c r="K147" s="238"/>
      <c r="L147" s="231"/>
      <c r="M147" s="239"/>
      <c r="N147" s="238"/>
      <c r="O147" s="240"/>
      <c r="P147" s="240"/>
      <c r="Q147" s="240"/>
      <c r="R147" s="240"/>
      <c r="S147" s="240"/>
      <c r="T147" s="241"/>
      <c r="AT147" s="13" t="s">
        <v>90</v>
      </c>
      <c r="AU147" s="13">
        <v>0</v>
      </c>
      <c r="AV147" s="13">
        <v>2</v>
      </c>
      <c r="AW147" s="13" t="b">
        <v>1</v>
      </c>
      <c r="AY147" s="13" t="s">
        <v>81</v>
      </c>
      <c r="BJ147" s="13">
        <v>0</v>
      </c>
    </row>
    <row r="148" s="13" customFormat="1" ht="12">
      <c r="B148" s="231"/>
      <c r="C148" s="232"/>
      <c r="D148" s="226" t="s">
        <v>90</v>
      </c>
      <c r="E148" s="233"/>
      <c r="F148" s="234" t="s">
        <v>161</v>
      </c>
      <c r="G148" s="235"/>
      <c r="H148" s="236">
        <v>-0.20999999999999999</v>
      </c>
      <c r="I148" s="237"/>
      <c r="J148" s="237"/>
      <c r="K148" s="238"/>
      <c r="L148" s="231"/>
      <c r="M148" s="239"/>
      <c r="N148" s="238"/>
      <c r="O148" s="240"/>
      <c r="P148" s="240"/>
      <c r="Q148" s="240"/>
      <c r="R148" s="240"/>
      <c r="S148" s="240"/>
      <c r="T148" s="241"/>
      <c r="AT148" s="13" t="s">
        <v>90</v>
      </c>
      <c r="AU148" s="13">
        <v>0</v>
      </c>
      <c r="AV148" s="13">
        <v>2</v>
      </c>
      <c r="AW148" s="13" t="b">
        <v>1</v>
      </c>
      <c r="AY148" s="13" t="s">
        <v>81</v>
      </c>
      <c r="BJ148" s="13">
        <v>0</v>
      </c>
    </row>
    <row r="149" s="13" customFormat="1" ht="12">
      <c r="B149" s="231"/>
      <c r="C149" s="232"/>
      <c r="D149" s="226" t="s">
        <v>90</v>
      </c>
      <c r="E149" s="233"/>
      <c r="F149" s="234" t="s">
        <v>162</v>
      </c>
      <c r="G149" s="235"/>
      <c r="H149" s="236">
        <v>-2.1499999999999999</v>
      </c>
      <c r="I149" s="237"/>
      <c r="J149" s="237"/>
      <c r="K149" s="238"/>
      <c r="L149" s="231"/>
      <c r="M149" s="239"/>
      <c r="N149" s="238"/>
      <c r="O149" s="240"/>
      <c r="P149" s="240"/>
      <c r="Q149" s="240"/>
      <c r="R149" s="240"/>
      <c r="S149" s="240"/>
      <c r="T149" s="241"/>
      <c r="AT149" s="13" t="s">
        <v>90</v>
      </c>
      <c r="AU149" s="13">
        <v>0</v>
      </c>
      <c r="AV149" s="13">
        <v>2</v>
      </c>
      <c r="AW149" s="13" t="b">
        <v>1</v>
      </c>
      <c r="AY149" s="13" t="s">
        <v>81</v>
      </c>
      <c r="BJ149" s="13">
        <v>0</v>
      </c>
    </row>
    <row r="150" s="13" customFormat="1" ht="12">
      <c r="B150" s="231"/>
      <c r="C150" s="232"/>
      <c r="D150" s="226" t="s">
        <v>90</v>
      </c>
      <c r="E150" s="233"/>
      <c r="F150" s="234" t="s">
        <v>163</v>
      </c>
      <c r="G150" s="235"/>
      <c r="H150" s="236">
        <v>-20.678000000000001</v>
      </c>
      <c r="I150" s="237"/>
      <c r="J150" s="237"/>
      <c r="K150" s="238"/>
      <c r="L150" s="231"/>
      <c r="M150" s="239"/>
      <c r="N150" s="238"/>
      <c r="O150" s="240"/>
      <c r="P150" s="240"/>
      <c r="Q150" s="240"/>
      <c r="R150" s="240"/>
      <c r="S150" s="240"/>
      <c r="T150" s="241"/>
      <c r="AT150" s="13" t="s">
        <v>90</v>
      </c>
      <c r="AU150" s="13">
        <v>0</v>
      </c>
      <c r="AV150" s="13">
        <v>2</v>
      </c>
      <c r="AW150" s="13" t="b">
        <v>1</v>
      </c>
      <c r="AY150" s="13" t="s">
        <v>81</v>
      </c>
      <c r="BJ150" s="13">
        <v>0</v>
      </c>
    </row>
    <row r="151" s="13" customFormat="1" ht="12">
      <c r="B151" s="231"/>
      <c r="C151" s="232"/>
      <c r="D151" s="226" t="s">
        <v>90</v>
      </c>
      <c r="E151" s="233"/>
      <c r="F151" s="242" t="s">
        <v>92</v>
      </c>
      <c r="G151" s="243"/>
      <c r="H151" s="244">
        <v>28.292000000000002</v>
      </c>
      <c r="I151" s="237"/>
      <c r="J151" s="237"/>
      <c r="K151" s="238"/>
      <c r="L151" s="231"/>
      <c r="M151" s="239"/>
      <c r="N151" s="238"/>
      <c r="O151" s="240"/>
      <c r="P151" s="240"/>
      <c r="Q151" s="240"/>
      <c r="R151" s="240"/>
      <c r="S151" s="240"/>
      <c r="T151" s="241"/>
      <c r="AT151" s="13" t="s">
        <v>90</v>
      </c>
      <c r="AU151" s="13">
        <v>0</v>
      </c>
      <c r="AV151" s="13">
        <v>4</v>
      </c>
      <c r="AW151" s="13" t="b">
        <v>1</v>
      </c>
      <c r="AX151" s="13" t="b">
        <v>1</v>
      </c>
      <c r="AY151" s="13" t="s">
        <v>81</v>
      </c>
      <c r="BJ151" s="13">
        <v>0</v>
      </c>
    </row>
    <row r="152" s="12" customFormat="1">
      <c r="B152" s="214"/>
      <c r="C152" s="215" t="s">
        <v>164</v>
      </c>
      <c r="D152" s="215" t="s">
        <v>84</v>
      </c>
      <c r="E152" s="216" t="s">
        <v>165</v>
      </c>
      <c r="F152" s="217" t="s">
        <v>166</v>
      </c>
      <c r="G152" s="218" t="s">
        <v>113</v>
      </c>
      <c r="H152" s="219">
        <v>20.678000000000001</v>
      </c>
      <c r="I152" s="220"/>
      <c r="J152" s="221">
        <f>ROUND(H152*I152,2)</f>
        <v>0</v>
      </c>
      <c r="K152" s="216"/>
      <c r="L152" s="214"/>
      <c r="M152" s="222"/>
      <c r="N152" s="223" t="s">
        <v>33</v>
      </c>
      <c r="O152" s="224"/>
      <c r="P152" s="224">
        <f>H152*O152</f>
        <v>0</v>
      </c>
      <c r="Q152" s="224">
        <v>0</v>
      </c>
      <c r="R152" s="224">
        <f>H152*Q152</f>
        <v>0</v>
      </c>
      <c r="S152" s="224">
        <v>0</v>
      </c>
      <c r="T152" s="225">
        <f>H152*S152</f>
        <v>0</v>
      </c>
      <c r="AR152" s="12">
        <v>4</v>
      </c>
      <c r="AT152" s="12" t="s">
        <v>84</v>
      </c>
      <c r="AU152" s="12">
        <v>2</v>
      </c>
      <c r="AY152" s="12" t="s">
        <v>81</v>
      </c>
      <c r="BE152" s="12">
        <f>IF(N152="základní",J152,0)</f>
        <v>0</v>
      </c>
      <c r="BF152" s="12">
        <f>IF(N152="snížená",J152,0)</f>
        <v>0</v>
      </c>
      <c r="BG152" s="12">
        <f>IF(N152="zákl. přenesená",J152,0)</f>
        <v>0</v>
      </c>
      <c r="BH152" s="12">
        <f>IF(N152="sníž. přenesená",J152,0)</f>
        <v>0</v>
      </c>
      <c r="BI152" s="12">
        <f>IF(N152="nulová",J152,0)</f>
        <v>0</v>
      </c>
      <c r="BJ152" s="12">
        <v>1</v>
      </c>
    </row>
    <row r="153" s="7" customFormat="1">
      <c r="B153" s="135"/>
      <c r="D153" s="226" t="s">
        <v>88</v>
      </c>
      <c r="F153" s="227" t="s">
        <v>167</v>
      </c>
      <c r="L153" s="135"/>
      <c r="M153" s="228"/>
      <c r="T153" s="229"/>
      <c r="AT153" s="230" t="s">
        <v>88</v>
      </c>
      <c r="AU153" s="230">
        <v>0</v>
      </c>
      <c r="AY153" s="7" t="s">
        <v>81</v>
      </c>
      <c r="BJ153" s="7">
        <v>0</v>
      </c>
    </row>
    <row r="154" s="13" customFormat="1" ht="12">
      <c r="B154" s="231"/>
      <c r="C154" s="232"/>
      <c r="D154" s="226" t="s">
        <v>90</v>
      </c>
      <c r="E154" s="233"/>
      <c r="F154" s="234" t="s">
        <v>168</v>
      </c>
      <c r="G154" s="235"/>
      <c r="H154" s="236">
        <v>22.827999999999999</v>
      </c>
      <c r="I154" s="237"/>
      <c r="J154" s="237"/>
      <c r="K154" s="238"/>
      <c r="L154" s="231"/>
      <c r="M154" s="239"/>
      <c r="N154" s="238"/>
      <c r="O154" s="240"/>
      <c r="P154" s="240"/>
      <c r="Q154" s="240"/>
      <c r="R154" s="240"/>
      <c r="S154" s="240"/>
      <c r="T154" s="241"/>
      <c r="AT154" s="13" t="s">
        <v>90</v>
      </c>
      <c r="AU154" s="13">
        <v>0</v>
      </c>
      <c r="AV154" s="13">
        <v>2</v>
      </c>
      <c r="AW154" s="13" t="b">
        <v>1</v>
      </c>
      <c r="AY154" s="13" t="s">
        <v>81</v>
      </c>
      <c r="BJ154" s="13">
        <v>0</v>
      </c>
    </row>
    <row r="155" s="13" customFormat="1" ht="12">
      <c r="B155" s="231"/>
      <c r="C155" s="232"/>
      <c r="D155" s="226" t="s">
        <v>90</v>
      </c>
      <c r="E155" s="233"/>
      <c r="F155" s="234" t="s">
        <v>162</v>
      </c>
      <c r="G155" s="235"/>
      <c r="H155" s="236">
        <v>-2.1499999999999999</v>
      </c>
      <c r="I155" s="237"/>
      <c r="J155" s="237"/>
      <c r="K155" s="238"/>
      <c r="L155" s="231"/>
      <c r="M155" s="239"/>
      <c r="N155" s="238"/>
      <c r="O155" s="240"/>
      <c r="P155" s="240"/>
      <c r="Q155" s="240"/>
      <c r="R155" s="240"/>
      <c r="S155" s="240"/>
      <c r="T155" s="241"/>
      <c r="AT155" s="13" t="s">
        <v>90</v>
      </c>
      <c r="AU155" s="13">
        <v>0</v>
      </c>
      <c r="AV155" s="13">
        <v>2</v>
      </c>
      <c r="AW155" s="13" t="b">
        <v>1</v>
      </c>
      <c r="AY155" s="13" t="s">
        <v>81</v>
      </c>
      <c r="BJ155" s="13">
        <v>0</v>
      </c>
    </row>
    <row r="156" s="13" customFormat="1" ht="12">
      <c r="B156" s="231"/>
      <c r="C156" s="232"/>
      <c r="D156" s="226" t="s">
        <v>90</v>
      </c>
      <c r="E156" s="233"/>
      <c r="F156" s="242" t="s">
        <v>92</v>
      </c>
      <c r="G156" s="243"/>
      <c r="H156" s="244">
        <v>20.678000000000001</v>
      </c>
      <c r="I156" s="237"/>
      <c r="J156" s="237"/>
      <c r="K156" s="238"/>
      <c r="L156" s="231"/>
      <c r="M156" s="239"/>
      <c r="N156" s="238"/>
      <c r="O156" s="240"/>
      <c r="P156" s="240"/>
      <c r="Q156" s="240"/>
      <c r="R156" s="240"/>
      <c r="S156" s="240"/>
      <c r="T156" s="241"/>
      <c r="AT156" s="13" t="s">
        <v>90</v>
      </c>
      <c r="AU156" s="13">
        <v>0</v>
      </c>
      <c r="AV156" s="13">
        <v>4</v>
      </c>
      <c r="AW156" s="13" t="b">
        <v>1</v>
      </c>
      <c r="AX156" s="13" t="b">
        <v>1</v>
      </c>
      <c r="AY156" s="13" t="s">
        <v>81</v>
      </c>
      <c r="BJ156" s="13">
        <v>0</v>
      </c>
    </row>
    <row r="157" s="14" customFormat="1">
      <c r="B157" s="247"/>
      <c r="C157" s="248" t="s">
        <v>169</v>
      </c>
      <c r="D157" s="248" t="s">
        <v>153</v>
      </c>
      <c r="E157" s="249" t="s">
        <v>170</v>
      </c>
      <c r="F157" s="249" t="s">
        <v>171</v>
      </c>
      <c r="G157" s="250" t="s">
        <v>172</v>
      </c>
      <c r="H157" s="251">
        <v>41.356000000000002</v>
      </c>
      <c r="I157" s="252"/>
      <c r="J157" s="253">
        <f>ROUND(H157*I157,2)</f>
        <v>0</v>
      </c>
      <c r="K157" s="216"/>
      <c r="L157" s="247"/>
      <c r="M157" s="254"/>
      <c r="N157" s="255" t="s">
        <v>33</v>
      </c>
      <c r="O157" s="256"/>
      <c r="P157" s="256">
        <f>H157*O157</f>
        <v>0</v>
      </c>
      <c r="Q157" s="256">
        <v>1</v>
      </c>
      <c r="R157" s="256">
        <f>H157*Q157</f>
        <v>41.356000000000002</v>
      </c>
      <c r="S157" s="256">
        <v>0</v>
      </c>
      <c r="T157" s="257">
        <f>H157*S157</f>
        <v>0</v>
      </c>
      <c r="AR157" s="14">
        <v>8</v>
      </c>
      <c r="AT157" s="14" t="s">
        <v>153</v>
      </c>
      <c r="AU157" s="14">
        <v>2</v>
      </c>
      <c r="AY157" s="14" t="s">
        <v>81</v>
      </c>
      <c r="BE157" s="14">
        <f>IF(N157="základní",J157,0)</f>
        <v>0</v>
      </c>
      <c r="BF157" s="14">
        <f>IF(N157="snížená",J157,0)</f>
        <v>0</v>
      </c>
      <c r="BG157" s="14">
        <f>IF(N157="zákl. přenesená",J157,0)</f>
        <v>0</v>
      </c>
      <c r="BH157" s="14">
        <f>IF(N157="sníž. přenesená",J157,0)</f>
        <v>0</v>
      </c>
      <c r="BI157" s="14">
        <f>IF(N157="nulová",J157,0)</f>
        <v>0</v>
      </c>
      <c r="BJ157" s="14">
        <v>1</v>
      </c>
    </row>
    <row r="158" s="13" customFormat="1" ht="12">
      <c r="B158" s="231"/>
      <c r="C158" s="232"/>
      <c r="D158" s="226" t="s">
        <v>90</v>
      </c>
      <c r="E158" s="233"/>
      <c r="F158" s="234" t="s">
        <v>173</v>
      </c>
      <c r="G158" s="235"/>
      <c r="H158" s="236">
        <v>41.356000000000002</v>
      </c>
      <c r="I158" s="237"/>
      <c r="J158" s="237"/>
      <c r="K158" s="238"/>
      <c r="L158" s="231"/>
      <c r="M158" s="239"/>
      <c r="N158" s="238"/>
      <c r="O158" s="240"/>
      <c r="P158" s="240"/>
      <c r="Q158" s="240"/>
      <c r="R158" s="240"/>
      <c r="S158" s="240"/>
      <c r="T158" s="241"/>
      <c r="AT158" s="13" t="s">
        <v>90</v>
      </c>
      <c r="AU158" s="13">
        <v>0</v>
      </c>
      <c r="AV158" s="13">
        <v>2</v>
      </c>
      <c r="AW158" s="13" t="b">
        <v>1</v>
      </c>
      <c r="AX158" s="13" t="b">
        <v>1</v>
      </c>
      <c r="AY158" s="13" t="s">
        <v>81</v>
      </c>
      <c r="BJ158" s="13">
        <v>0</v>
      </c>
    </row>
    <row r="159" s="12" customFormat="1" ht="24">
      <c r="B159" s="214"/>
      <c r="C159" s="215" t="s">
        <v>174</v>
      </c>
      <c r="D159" s="215" t="s">
        <v>84</v>
      </c>
      <c r="E159" s="216" t="s">
        <v>175</v>
      </c>
      <c r="F159" s="217" t="s">
        <v>176</v>
      </c>
      <c r="G159" s="218" t="s">
        <v>87</v>
      </c>
      <c r="H159" s="219">
        <v>970.60000000000002</v>
      </c>
      <c r="I159" s="220"/>
      <c r="J159" s="221">
        <f>ROUND(H159*I159,2)</f>
        <v>0</v>
      </c>
      <c r="K159" s="216"/>
      <c r="L159" s="214"/>
      <c r="M159" s="222"/>
      <c r="N159" s="223" t="s">
        <v>33</v>
      </c>
      <c r="O159" s="224"/>
      <c r="P159" s="224">
        <f>H159*O159</f>
        <v>0</v>
      </c>
      <c r="Q159" s="224">
        <v>0</v>
      </c>
      <c r="R159" s="224">
        <f>H159*Q159</f>
        <v>0</v>
      </c>
      <c r="S159" s="224">
        <v>0</v>
      </c>
      <c r="T159" s="225">
        <f>H159*S159</f>
        <v>0</v>
      </c>
      <c r="AR159" s="12">
        <v>4</v>
      </c>
      <c r="AT159" s="12" t="s">
        <v>84</v>
      </c>
      <c r="AU159" s="12">
        <v>2</v>
      </c>
      <c r="AY159" s="12" t="s">
        <v>81</v>
      </c>
      <c r="BE159" s="12">
        <f>IF(N159="základní",J159,0)</f>
        <v>0</v>
      </c>
      <c r="BF159" s="12">
        <f>IF(N159="snížená",J159,0)</f>
        <v>0</v>
      </c>
      <c r="BG159" s="12">
        <f>IF(N159="zákl. přenesená",J159,0)</f>
        <v>0</v>
      </c>
      <c r="BH159" s="12">
        <f>IF(N159="sníž. přenesená",J159,0)</f>
        <v>0</v>
      </c>
      <c r="BI159" s="12">
        <f>IF(N159="nulová",J159,0)</f>
        <v>0</v>
      </c>
      <c r="BJ159" s="12">
        <v>1</v>
      </c>
    </row>
    <row r="160" s="7" customFormat="1">
      <c r="B160" s="135"/>
      <c r="D160" s="226" t="s">
        <v>88</v>
      </c>
      <c r="F160" s="227" t="s">
        <v>177</v>
      </c>
      <c r="L160" s="135"/>
      <c r="M160" s="228"/>
      <c r="T160" s="229"/>
      <c r="AT160" s="230" t="s">
        <v>88</v>
      </c>
      <c r="AU160" s="230">
        <v>0</v>
      </c>
      <c r="AY160" s="7" t="s">
        <v>81</v>
      </c>
      <c r="BJ160" s="7">
        <v>0</v>
      </c>
    </row>
    <row r="161" s="12" customFormat="1">
      <c r="B161" s="214"/>
      <c r="C161" s="215" t="s">
        <v>178</v>
      </c>
      <c r="D161" s="215" t="s">
        <v>84</v>
      </c>
      <c r="E161" s="216" t="s">
        <v>179</v>
      </c>
      <c r="F161" s="217" t="s">
        <v>180</v>
      </c>
      <c r="G161" s="218" t="s">
        <v>87</v>
      </c>
      <c r="H161" s="219">
        <v>970.60000000000002</v>
      </c>
      <c r="I161" s="220"/>
      <c r="J161" s="221">
        <f>ROUND(H161*I161,2)</f>
        <v>0</v>
      </c>
      <c r="K161" s="216"/>
      <c r="L161" s="214"/>
      <c r="M161" s="222"/>
      <c r="N161" s="223" t="s">
        <v>33</v>
      </c>
      <c r="O161" s="224"/>
      <c r="P161" s="224">
        <f>H161*O161</f>
        <v>0</v>
      </c>
      <c r="Q161" s="224">
        <v>0</v>
      </c>
      <c r="R161" s="224">
        <f>H161*Q161</f>
        <v>0</v>
      </c>
      <c r="S161" s="224">
        <v>0</v>
      </c>
      <c r="T161" s="225">
        <f>H161*S161</f>
        <v>0</v>
      </c>
      <c r="AR161" s="12">
        <v>4</v>
      </c>
      <c r="AT161" s="12" t="s">
        <v>84</v>
      </c>
      <c r="AU161" s="12">
        <v>2</v>
      </c>
      <c r="AY161" s="12" t="s">
        <v>81</v>
      </c>
      <c r="BE161" s="12">
        <f>IF(N161="základní",J161,0)</f>
        <v>0</v>
      </c>
      <c r="BF161" s="12">
        <f>IF(N161="snížená",J161,0)</f>
        <v>0</v>
      </c>
      <c r="BG161" s="12">
        <f>IF(N161="zákl. přenesená",J161,0)</f>
        <v>0</v>
      </c>
      <c r="BH161" s="12">
        <f>IF(N161="sníž. přenesená",J161,0)</f>
        <v>0</v>
      </c>
      <c r="BI161" s="12">
        <f>IF(N161="nulová",J161,0)</f>
        <v>0</v>
      </c>
      <c r="BJ161" s="12">
        <v>1</v>
      </c>
    </row>
    <row r="162" s="7" customFormat="1">
      <c r="B162" s="135"/>
      <c r="D162" s="226" t="s">
        <v>88</v>
      </c>
      <c r="F162" s="227" t="s">
        <v>181</v>
      </c>
      <c r="L162" s="135"/>
      <c r="M162" s="228"/>
      <c r="T162" s="229"/>
      <c r="AT162" s="230" t="s">
        <v>88</v>
      </c>
      <c r="AU162" s="230">
        <v>0</v>
      </c>
      <c r="AY162" s="7" t="s">
        <v>81</v>
      </c>
      <c r="BJ162" s="7">
        <v>0</v>
      </c>
    </row>
    <row r="163" s="14" customFormat="1">
      <c r="B163" s="247"/>
      <c r="C163" s="248" t="s">
        <v>182</v>
      </c>
      <c r="D163" s="248" t="s">
        <v>153</v>
      </c>
      <c r="E163" s="249" t="s">
        <v>183</v>
      </c>
      <c r="F163" s="249" t="s">
        <v>184</v>
      </c>
      <c r="G163" s="250" t="s">
        <v>185</v>
      </c>
      <c r="H163" s="251">
        <v>24.265000000000001</v>
      </c>
      <c r="I163" s="252"/>
      <c r="J163" s="253">
        <f>ROUND(H163*I163,2)</f>
        <v>0</v>
      </c>
      <c r="K163" s="216"/>
      <c r="L163" s="247"/>
      <c r="M163" s="254"/>
      <c r="N163" s="255" t="s">
        <v>33</v>
      </c>
      <c r="O163" s="256"/>
      <c r="P163" s="256">
        <f>H163*O163</f>
        <v>0</v>
      </c>
      <c r="Q163" s="256">
        <v>0.001</v>
      </c>
      <c r="R163" s="256">
        <f>H163*Q163</f>
        <v>0.024265000000000002</v>
      </c>
      <c r="S163" s="256">
        <v>0</v>
      </c>
      <c r="T163" s="257">
        <f>H163*S163</f>
        <v>0</v>
      </c>
      <c r="AR163" s="14">
        <v>8</v>
      </c>
      <c r="AT163" s="14" t="s">
        <v>153</v>
      </c>
      <c r="AU163" s="14">
        <v>2</v>
      </c>
      <c r="AY163" s="14" t="s">
        <v>81</v>
      </c>
      <c r="BE163" s="14">
        <f>IF(N163="základní",J163,0)</f>
        <v>0</v>
      </c>
      <c r="BF163" s="14">
        <f>IF(N163="snížená",J163,0)</f>
        <v>0</v>
      </c>
      <c r="BG163" s="14">
        <f>IF(N163="zákl. přenesená",J163,0)</f>
        <v>0</v>
      </c>
      <c r="BH163" s="14">
        <f>IF(N163="sníž. přenesená",J163,0)</f>
        <v>0</v>
      </c>
      <c r="BI163" s="14">
        <f>IF(N163="nulová",J163,0)</f>
        <v>0</v>
      </c>
      <c r="BJ163" s="14">
        <v>1</v>
      </c>
    </row>
    <row r="164" s="13" customFormat="1" ht="12">
      <c r="B164" s="231"/>
      <c r="C164" s="232"/>
      <c r="D164" s="226" t="s">
        <v>90</v>
      </c>
      <c r="E164" s="233"/>
      <c r="F164" s="234" t="s">
        <v>186</v>
      </c>
      <c r="G164" s="235"/>
      <c r="H164" s="236">
        <v>24.265000000000001</v>
      </c>
      <c r="I164" s="237"/>
      <c r="J164" s="237"/>
      <c r="K164" s="238"/>
      <c r="L164" s="231"/>
      <c r="M164" s="239"/>
      <c r="N164" s="238"/>
      <c r="O164" s="240"/>
      <c r="P164" s="240"/>
      <c r="Q164" s="240"/>
      <c r="R164" s="240"/>
      <c r="S164" s="240"/>
      <c r="T164" s="241"/>
      <c r="AT164" s="13" t="s">
        <v>90</v>
      </c>
      <c r="AU164" s="13">
        <v>0</v>
      </c>
      <c r="AV164" s="13">
        <v>2</v>
      </c>
      <c r="AW164" s="13" t="b">
        <v>1</v>
      </c>
      <c r="AX164" s="13" t="b">
        <v>1</v>
      </c>
      <c r="AY164" s="13" t="s">
        <v>81</v>
      </c>
      <c r="BJ164" s="13">
        <v>0</v>
      </c>
    </row>
    <row r="165" s="12" customFormat="1" ht="24">
      <c r="B165" s="214"/>
      <c r="C165" s="215" t="s">
        <v>187</v>
      </c>
      <c r="D165" s="215" t="s">
        <v>84</v>
      </c>
      <c r="E165" s="216" t="s">
        <v>188</v>
      </c>
      <c r="F165" s="217" t="s">
        <v>189</v>
      </c>
      <c r="G165" s="218" t="s">
        <v>87</v>
      </c>
      <c r="H165" s="219">
        <v>1507.6500000000001</v>
      </c>
      <c r="I165" s="220"/>
      <c r="J165" s="221">
        <f>ROUND(H165*I165,2)</f>
        <v>0</v>
      </c>
      <c r="K165" s="216"/>
      <c r="L165" s="214"/>
      <c r="M165" s="222"/>
      <c r="N165" s="223" t="s">
        <v>33</v>
      </c>
      <c r="O165" s="224"/>
      <c r="P165" s="224">
        <f>H165*O165</f>
        <v>0</v>
      </c>
      <c r="Q165" s="224">
        <v>0</v>
      </c>
      <c r="R165" s="224">
        <f>H165*Q165</f>
        <v>0</v>
      </c>
      <c r="S165" s="224">
        <v>0</v>
      </c>
      <c r="T165" s="225">
        <f>H165*S165</f>
        <v>0</v>
      </c>
      <c r="AR165" s="12">
        <v>4</v>
      </c>
      <c r="AT165" s="12" t="s">
        <v>84</v>
      </c>
      <c r="AU165" s="12">
        <v>2</v>
      </c>
      <c r="AY165" s="12" t="s">
        <v>81</v>
      </c>
      <c r="BE165" s="12">
        <f>IF(N165="základní",J165,0)</f>
        <v>0</v>
      </c>
      <c r="BF165" s="12">
        <f>IF(N165="snížená",J165,0)</f>
        <v>0</v>
      </c>
      <c r="BG165" s="12">
        <f>IF(N165="zákl. přenesená",J165,0)</f>
        <v>0</v>
      </c>
      <c r="BH165" s="12">
        <f>IF(N165="sníž. přenesená",J165,0)</f>
        <v>0</v>
      </c>
      <c r="BI165" s="12">
        <f>IF(N165="nulová",J165,0)</f>
        <v>0</v>
      </c>
      <c r="BJ165" s="12">
        <v>1</v>
      </c>
    </row>
    <row r="166" s="7" customFormat="1">
      <c r="B166" s="135"/>
      <c r="D166" s="226" t="s">
        <v>88</v>
      </c>
      <c r="F166" s="227" t="s">
        <v>190</v>
      </c>
      <c r="L166" s="135"/>
      <c r="M166" s="228"/>
      <c r="T166" s="229"/>
      <c r="AT166" s="230" t="s">
        <v>88</v>
      </c>
      <c r="AU166" s="230">
        <v>0</v>
      </c>
      <c r="AY166" s="7" t="s">
        <v>81</v>
      </c>
      <c r="BJ166" s="7">
        <v>0</v>
      </c>
    </row>
    <row r="167" s="13" customFormat="1" ht="12">
      <c r="B167" s="231"/>
      <c r="C167" s="232"/>
      <c r="D167" s="226" t="s">
        <v>90</v>
      </c>
      <c r="E167" s="233"/>
      <c r="F167" s="234" t="s">
        <v>191</v>
      </c>
      <c r="G167" s="235"/>
      <c r="H167" s="236">
        <v>1311</v>
      </c>
      <c r="I167" s="237"/>
      <c r="J167" s="237"/>
      <c r="K167" s="238"/>
      <c r="L167" s="231"/>
      <c r="M167" s="239"/>
      <c r="N167" s="238"/>
      <c r="O167" s="240"/>
      <c r="P167" s="240"/>
      <c r="Q167" s="240"/>
      <c r="R167" s="240"/>
      <c r="S167" s="240"/>
      <c r="T167" s="241"/>
      <c r="AT167" s="13" t="s">
        <v>90</v>
      </c>
      <c r="AU167" s="13">
        <v>0</v>
      </c>
      <c r="AV167" s="13">
        <v>2</v>
      </c>
      <c r="AW167" s="13" t="b">
        <v>1</v>
      </c>
      <c r="AY167" s="13" t="s">
        <v>81</v>
      </c>
      <c r="BJ167" s="13">
        <v>0</v>
      </c>
    </row>
    <row r="168" s="13" customFormat="1" ht="12">
      <c r="B168" s="231"/>
      <c r="C168" s="232"/>
      <c r="D168" s="226" t="s">
        <v>90</v>
      </c>
      <c r="E168" s="233"/>
      <c r="F168" s="242" t="s">
        <v>92</v>
      </c>
      <c r="G168" s="243"/>
      <c r="H168" s="244">
        <v>1311</v>
      </c>
      <c r="I168" s="237"/>
      <c r="J168" s="237"/>
      <c r="K168" s="238"/>
      <c r="L168" s="231"/>
      <c r="M168" s="239"/>
      <c r="N168" s="238"/>
      <c r="O168" s="240"/>
      <c r="P168" s="240"/>
      <c r="Q168" s="240"/>
      <c r="R168" s="240"/>
      <c r="S168" s="240"/>
      <c r="T168" s="241"/>
      <c r="AT168" s="13" t="s">
        <v>90</v>
      </c>
      <c r="AU168" s="13">
        <v>0</v>
      </c>
      <c r="AV168" s="13">
        <v>4</v>
      </c>
      <c r="AW168" s="13" t="b">
        <v>1</v>
      </c>
      <c r="AY168" s="13" t="s">
        <v>81</v>
      </c>
      <c r="BJ168" s="13">
        <v>0</v>
      </c>
    </row>
    <row r="169" s="13" customFormat="1" ht="12">
      <c r="B169" s="231"/>
      <c r="C169" s="232"/>
      <c r="D169" s="226" t="s">
        <v>90</v>
      </c>
      <c r="E169" s="233"/>
      <c r="F169" s="234" t="s">
        <v>192</v>
      </c>
      <c r="G169" s="235"/>
      <c r="H169" s="236">
        <v>1507.6500000000001</v>
      </c>
      <c r="I169" s="237"/>
      <c r="J169" s="237"/>
      <c r="K169" s="238"/>
      <c r="L169" s="231"/>
      <c r="M169" s="239"/>
      <c r="N169" s="238"/>
      <c r="O169" s="240"/>
      <c r="P169" s="240"/>
      <c r="Q169" s="240"/>
      <c r="R169" s="240"/>
      <c r="S169" s="240"/>
      <c r="T169" s="241"/>
      <c r="AT169" s="13" t="s">
        <v>90</v>
      </c>
      <c r="AU169" s="13">
        <v>0</v>
      </c>
      <c r="AV169" s="13">
        <v>2</v>
      </c>
      <c r="AW169" s="13" t="b">
        <v>1</v>
      </c>
      <c r="AX169" s="13" t="b">
        <v>1</v>
      </c>
      <c r="AY169" s="13" t="s">
        <v>81</v>
      </c>
      <c r="BJ169" s="13">
        <v>0</v>
      </c>
    </row>
    <row r="170" s="12" customFormat="1">
      <c r="B170" s="214"/>
      <c r="C170" s="215" t="s">
        <v>193</v>
      </c>
      <c r="D170" s="215" t="s">
        <v>84</v>
      </c>
      <c r="E170" s="216" t="s">
        <v>194</v>
      </c>
      <c r="F170" s="217" t="s">
        <v>195</v>
      </c>
      <c r="G170" s="218" t="s">
        <v>87</v>
      </c>
      <c r="H170" s="219">
        <v>686.39999999999998</v>
      </c>
      <c r="I170" s="220"/>
      <c r="J170" s="221">
        <f>ROUND(H170*I170,2)</f>
        <v>0</v>
      </c>
      <c r="K170" s="216"/>
      <c r="L170" s="214"/>
      <c r="M170" s="222"/>
      <c r="N170" s="223" t="s">
        <v>33</v>
      </c>
      <c r="O170" s="224"/>
      <c r="P170" s="224">
        <f>H170*O170</f>
        <v>0</v>
      </c>
      <c r="Q170" s="224">
        <v>0</v>
      </c>
      <c r="R170" s="224">
        <f>H170*Q170</f>
        <v>0</v>
      </c>
      <c r="S170" s="224">
        <v>0</v>
      </c>
      <c r="T170" s="225">
        <f>H170*S170</f>
        <v>0</v>
      </c>
      <c r="AR170" s="12">
        <v>4</v>
      </c>
      <c r="AT170" s="12" t="s">
        <v>84</v>
      </c>
      <c r="AU170" s="12">
        <v>2</v>
      </c>
      <c r="AY170" s="12" t="s">
        <v>81</v>
      </c>
      <c r="BE170" s="12">
        <f>IF(N170="základní",J170,0)</f>
        <v>0</v>
      </c>
      <c r="BF170" s="12">
        <f>IF(N170="snížená",J170,0)</f>
        <v>0</v>
      </c>
      <c r="BG170" s="12">
        <f>IF(N170="zákl. přenesená",J170,0)</f>
        <v>0</v>
      </c>
      <c r="BH170" s="12">
        <f>IF(N170="sníž. přenesená",J170,0)</f>
        <v>0</v>
      </c>
      <c r="BI170" s="12">
        <f>IF(N170="nulová",J170,0)</f>
        <v>0</v>
      </c>
      <c r="BJ170" s="12">
        <v>1</v>
      </c>
    </row>
    <row r="171" s="7" customFormat="1">
      <c r="B171" s="135"/>
      <c r="D171" s="226" t="s">
        <v>88</v>
      </c>
      <c r="F171" s="227" t="s">
        <v>196</v>
      </c>
      <c r="L171" s="135"/>
      <c r="M171" s="228"/>
      <c r="T171" s="229"/>
      <c r="AT171" s="230" t="s">
        <v>88</v>
      </c>
      <c r="AU171" s="230">
        <v>0</v>
      </c>
      <c r="AY171" s="7" t="s">
        <v>81</v>
      </c>
      <c r="BJ171" s="7">
        <v>0</v>
      </c>
    </row>
    <row r="172" s="12" customFormat="1">
      <c r="B172" s="214"/>
      <c r="C172" s="215" t="s">
        <v>197</v>
      </c>
      <c r="D172" s="215" t="s">
        <v>84</v>
      </c>
      <c r="E172" s="216" t="s">
        <v>198</v>
      </c>
      <c r="F172" s="217" t="s">
        <v>199</v>
      </c>
      <c r="G172" s="218" t="s">
        <v>87</v>
      </c>
      <c r="H172" s="219">
        <v>284.19999999999999</v>
      </c>
      <c r="I172" s="220"/>
      <c r="J172" s="221">
        <f>ROUND(H172*I172,2)</f>
        <v>0</v>
      </c>
      <c r="K172" s="216"/>
      <c r="L172" s="214"/>
      <c r="M172" s="222"/>
      <c r="N172" s="223" t="s">
        <v>33</v>
      </c>
      <c r="O172" s="224"/>
      <c r="P172" s="224">
        <f>H172*O172</f>
        <v>0</v>
      </c>
      <c r="Q172" s="224">
        <v>0</v>
      </c>
      <c r="R172" s="224">
        <f>H172*Q172</f>
        <v>0</v>
      </c>
      <c r="S172" s="224">
        <v>0</v>
      </c>
      <c r="T172" s="225">
        <f>H172*S172</f>
        <v>0</v>
      </c>
      <c r="AR172" s="12">
        <v>4</v>
      </c>
      <c r="AT172" s="12" t="s">
        <v>84</v>
      </c>
      <c r="AU172" s="12">
        <v>2</v>
      </c>
      <c r="AY172" s="12" t="s">
        <v>81</v>
      </c>
      <c r="BE172" s="12">
        <f>IF(N172="základní",J172,0)</f>
        <v>0</v>
      </c>
      <c r="BF172" s="12">
        <f>IF(N172="snížená",J172,0)</f>
        <v>0</v>
      </c>
      <c r="BG172" s="12">
        <f>IF(N172="zákl. přenesená",J172,0)</f>
        <v>0</v>
      </c>
      <c r="BH172" s="12">
        <f>IF(N172="sníž. přenesená",J172,0)</f>
        <v>0</v>
      </c>
      <c r="BI172" s="12">
        <f>IF(N172="nulová",J172,0)</f>
        <v>0</v>
      </c>
      <c r="BJ172" s="12">
        <v>1</v>
      </c>
    </row>
    <row r="173" s="7" customFormat="1">
      <c r="B173" s="135"/>
      <c r="D173" s="226" t="s">
        <v>88</v>
      </c>
      <c r="F173" s="227" t="s">
        <v>200</v>
      </c>
      <c r="L173" s="135"/>
      <c r="M173" s="228"/>
      <c r="T173" s="229"/>
      <c r="AT173" s="230" t="s">
        <v>88</v>
      </c>
      <c r="AU173" s="230">
        <v>0</v>
      </c>
      <c r="AY173" s="7" t="s">
        <v>81</v>
      </c>
      <c r="BJ173" s="7">
        <v>0</v>
      </c>
    </row>
    <row r="174" s="12" customFormat="1" ht="24">
      <c r="B174" s="214"/>
      <c r="C174" s="215" t="s">
        <v>201</v>
      </c>
      <c r="D174" s="215" t="s">
        <v>84</v>
      </c>
      <c r="E174" s="216" t="s">
        <v>202</v>
      </c>
      <c r="F174" s="217" t="s">
        <v>203</v>
      </c>
      <c r="G174" s="218" t="s">
        <v>87</v>
      </c>
      <c r="H174" s="219">
        <v>970.60000000000002</v>
      </c>
      <c r="I174" s="220"/>
      <c r="J174" s="221">
        <f>ROUND(H174*I174,2)</f>
        <v>0</v>
      </c>
      <c r="K174" s="216"/>
      <c r="L174" s="214"/>
      <c r="M174" s="222"/>
      <c r="N174" s="223" t="s">
        <v>33</v>
      </c>
      <c r="O174" s="224"/>
      <c r="P174" s="224">
        <f>H174*O174</f>
        <v>0</v>
      </c>
      <c r="Q174" s="224">
        <v>0</v>
      </c>
      <c r="R174" s="224">
        <f>H174*Q174</f>
        <v>0</v>
      </c>
      <c r="S174" s="224">
        <v>0</v>
      </c>
      <c r="T174" s="225">
        <f>H174*S174</f>
        <v>0</v>
      </c>
      <c r="AR174" s="12">
        <v>4</v>
      </c>
      <c r="AT174" s="12" t="s">
        <v>84</v>
      </c>
      <c r="AU174" s="12">
        <v>2</v>
      </c>
      <c r="AY174" s="12" t="s">
        <v>81</v>
      </c>
      <c r="BE174" s="12">
        <f>IF(N174="základní",J174,0)</f>
        <v>0</v>
      </c>
      <c r="BF174" s="12">
        <f>IF(N174="snížená",J174,0)</f>
        <v>0</v>
      </c>
      <c r="BG174" s="12">
        <f>IF(N174="zákl. přenesená",J174,0)</f>
        <v>0</v>
      </c>
      <c r="BH174" s="12">
        <f>IF(N174="sníž. přenesená",J174,0)</f>
        <v>0</v>
      </c>
      <c r="BI174" s="12">
        <f>IF(N174="nulová",J174,0)</f>
        <v>0</v>
      </c>
      <c r="BJ174" s="12">
        <v>1</v>
      </c>
    </row>
    <row r="175" s="7" customFormat="1">
      <c r="B175" s="135"/>
      <c r="D175" s="226" t="s">
        <v>88</v>
      </c>
      <c r="F175" s="227" t="s">
        <v>204</v>
      </c>
      <c r="L175" s="135"/>
      <c r="M175" s="228"/>
      <c r="T175" s="229"/>
      <c r="AT175" s="230" t="s">
        <v>88</v>
      </c>
      <c r="AU175" s="230">
        <v>0</v>
      </c>
      <c r="AY175" s="7" t="s">
        <v>81</v>
      </c>
      <c r="BJ175" s="7">
        <v>0</v>
      </c>
    </row>
    <row r="176" s="13" customFormat="1" ht="12">
      <c r="B176" s="231"/>
      <c r="C176" s="232"/>
      <c r="D176" s="226" t="s">
        <v>90</v>
      </c>
      <c r="E176" s="233"/>
      <c r="F176" s="234" t="s">
        <v>205</v>
      </c>
      <c r="G176" s="235"/>
      <c r="H176" s="236">
        <v>970.60000000000002</v>
      </c>
      <c r="I176" s="237"/>
      <c r="J176" s="237"/>
      <c r="K176" s="238"/>
      <c r="L176" s="231"/>
      <c r="M176" s="239"/>
      <c r="N176" s="238"/>
      <c r="O176" s="240"/>
      <c r="P176" s="240"/>
      <c r="Q176" s="240"/>
      <c r="R176" s="240"/>
      <c r="S176" s="240"/>
      <c r="T176" s="241"/>
      <c r="AT176" s="13" t="s">
        <v>90</v>
      </c>
      <c r="AU176" s="13">
        <v>0</v>
      </c>
      <c r="AV176" s="13">
        <v>2</v>
      </c>
      <c r="AW176" s="13" t="b">
        <v>1</v>
      </c>
      <c r="AY176" s="13" t="s">
        <v>81</v>
      </c>
      <c r="BJ176" s="13">
        <v>0</v>
      </c>
    </row>
    <row r="177" s="13" customFormat="1" ht="12">
      <c r="B177" s="231"/>
      <c r="C177" s="232"/>
      <c r="D177" s="226" t="s">
        <v>90</v>
      </c>
      <c r="E177" s="233"/>
      <c r="F177" s="242" t="s">
        <v>92</v>
      </c>
      <c r="G177" s="243"/>
      <c r="H177" s="244">
        <v>970.60000000000002</v>
      </c>
      <c r="I177" s="237"/>
      <c r="J177" s="237"/>
      <c r="K177" s="238"/>
      <c r="L177" s="231"/>
      <c r="M177" s="239"/>
      <c r="N177" s="238"/>
      <c r="O177" s="240"/>
      <c r="P177" s="240"/>
      <c r="Q177" s="240"/>
      <c r="R177" s="240"/>
      <c r="S177" s="240"/>
      <c r="T177" s="241"/>
      <c r="AT177" s="13" t="s">
        <v>90</v>
      </c>
      <c r="AU177" s="13">
        <v>0</v>
      </c>
      <c r="AV177" s="13">
        <v>4</v>
      </c>
      <c r="AW177" s="13" t="b">
        <v>1</v>
      </c>
      <c r="AX177" s="13" t="b">
        <v>1</v>
      </c>
      <c r="AY177" s="13" t="s">
        <v>81</v>
      </c>
      <c r="BJ177" s="13">
        <v>0</v>
      </c>
    </row>
    <row r="178" s="14" customFormat="1">
      <c r="B178" s="247"/>
      <c r="C178" s="248" t="s">
        <v>206</v>
      </c>
      <c r="D178" s="248" t="s">
        <v>153</v>
      </c>
      <c r="E178" s="249" t="s">
        <v>207</v>
      </c>
      <c r="F178" s="249" t="s">
        <v>208</v>
      </c>
      <c r="G178" s="250" t="s">
        <v>113</v>
      </c>
      <c r="H178" s="251">
        <v>97.060000000000002</v>
      </c>
      <c r="I178" s="252"/>
      <c r="J178" s="253">
        <f>ROUND(H178*I178,2)</f>
        <v>0</v>
      </c>
      <c r="K178" s="216"/>
      <c r="L178" s="247"/>
      <c r="M178" s="254"/>
      <c r="N178" s="255" t="s">
        <v>33</v>
      </c>
      <c r="O178" s="256"/>
      <c r="P178" s="256">
        <f>H178*O178</f>
        <v>0</v>
      </c>
      <c r="Q178" s="256">
        <v>0</v>
      </c>
      <c r="R178" s="256">
        <f>H178*Q178</f>
        <v>0</v>
      </c>
      <c r="S178" s="256">
        <v>0</v>
      </c>
      <c r="T178" s="257">
        <f>H178*S178</f>
        <v>0</v>
      </c>
      <c r="AR178" s="14">
        <v>8</v>
      </c>
      <c r="AT178" s="14" t="s">
        <v>153</v>
      </c>
      <c r="AU178" s="14">
        <v>2</v>
      </c>
      <c r="AY178" s="14" t="s">
        <v>81</v>
      </c>
      <c r="BE178" s="14">
        <f>IF(N178="základní",J178,0)</f>
        <v>0</v>
      </c>
      <c r="BF178" s="14">
        <f>IF(N178="snížená",J178,0)</f>
        <v>0</v>
      </c>
      <c r="BG178" s="14">
        <f>IF(N178="zákl. přenesená",J178,0)</f>
        <v>0</v>
      </c>
      <c r="BH178" s="14">
        <f>IF(N178="sníž. přenesená",J178,0)</f>
        <v>0</v>
      </c>
      <c r="BI178" s="14">
        <f>IF(N178="nulová",J178,0)</f>
        <v>0</v>
      </c>
      <c r="BJ178" s="14">
        <v>1</v>
      </c>
    </row>
    <row r="179" s="11" customFormat="1" ht="23.1" customHeight="1">
      <c r="B179" s="206"/>
      <c r="C179" s="207"/>
      <c r="D179" s="197" t="s">
        <v>59</v>
      </c>
      <c r="E179" s="208" t="s">
        <v>93</v>
      </c>
      <c r="F179" s="209" t="s">
        <v>209</v>
      </c>
      <c r="G179" s="210"/>
      <c r="H179" s="211"/>
      <c r="I179" s="212"/>
      <c r="J179" s="212">
        <f>J180 + J184 + J188 + J192 + J195 + J197 + J198 + J203 + J208 + J212</f>
        <v>0</v>
      </c>
      <c r="K179" s="209"/>
      <c r="L179" s="206"/>
      <c r="M179" s="213"/>
      <c r="N179" s="203"/>
      <c r="O179" s="204"/>
      <c r="P179" s="204">
        <f>P180 + P184 + P188 + P192 + P195 + P197 + P198 + P203 + P208 + P212</f>
        <v>0</v>
      </c>
      <c r="Q179" s="204"/>
      <c r="R179" s="204">
        <f>R180 + R184 + R188 + R192 + R195 + R197 + R198 + R203 + R208 + R212</f>
        <v>19.338153399999999</v>
      </c>
      <c r="S179" s="204"/>
      <c r="T179" s="205">
        <f>T180 + T184 + T188 + T192 + T195 + T197 + T198 + T203 + T208 + T212</f>
        <v>0</v>
      </c>
      <c r="AR179" s="11">
        <v>1</v>
      </c>
      <c r="AT179" s="11" t="s">
        <v>59</v>
      </c>
      <c r="AU179" s="11">
        <v>1</v>
      </c>
      <c r="AY179" s="11" t="s">
        <v>81</v>
      </c>
      <c r="BJ179" s="11">
        <v>0</v>
      </c>
    </row>
    <row r="180" s="12" customFormat="1" ht="24">
      <c r="B180" s="214"/>
      <c r="C180" s="215" t="s">
        <v>210</v>
      </c>
      <c r="D180" s="215" t="s">
        <v>84</v>
      </c>
      <c r="E180" s="216" t="s">
        <v>211</v>
      </c>
      <c r="F180" s="217" t="s">
        <v>212</v>
      </c>
      <c r="G180" s="218" t="s">
        <v>87</v>
      </c>
      <c r="H180" s="219">
        <v>108.97</v>
      </c>
      <c r="I180" s="220"/>
      <c r="J180" s="221">
        <f>ROUND(H180*I180,2)</f>
        <v>0</v>
      </c>
      <c r="K180" s="216"/>
      <c r="L180" s="214"/>
      <c r="M180" s="222"/>
      <c r="N180" s="223" t="s">
        <v>33</v>
      </c>
      <c r="O180" s="224"/>
      <c r="P180" s="224">
        <f>H180*O180</f>
        <v>0</v>
      </c>
      <c r="Q180" s="224">
        <v>0.00017000000000000001</v>
      </c>
      <c r="R180" s="224">
        <f>H180*Q180</f>
        <v>0.0185249</v>
      </c>
      <c r="S180" s="224">
        <v>0</v>
      </c>
      <c r="T180" s="225">
        <f>H180*S180</f>
        <v>0</v>
      </c>
      <c r="AR180" s="12">
        <v>4</v>
      </c>
      <c r="AT180" s="12" t="s">
        <v>84</v>
      </c>
      <c r="AU180" s="12">
        <v>2</v>
      </c>
      <c r="AY180" s="12" t="s">
        <v>81</v>
      </c>
      <c r="BE180" s="12">
        <f>IF(N180="základní",J180,0)</f>
        <v>0</v>
      </c>
      <c r="BF180" s="12">
        <f>IF(N180="snížená",J180,0)</f>
        <v>0</v>
      </c>
      <c r="BG180" s="12">
        <f>IF(N180="zákl. přenesená",J180,0)</f>
        <v>0</v>
      </c>
      <c r="BH180" s="12">
        <f>IF(N180="sníž. přenesená",J180,0)</f>
        <v>0</v>
      </c>
      <c r="BI180" s="12">
        <f>IF(N180="nulová",J180,0)</f>
        <v>0</v>
      </c>
      <c r="BJ180" s="12">
        <v>1</v>
      </c>
    </row>
    <row r="181" s="7" customFormat="1">
      <c r="B181" s="135"/>
      <c r="D181" s="226" t="s">
        <v>88</v>
      </c>
      <c r="F181" s="227" t="s">
        <v>213</v>
      </c>
      <c r="L181" s="135"/>
      <c r="M181" s="228"/>
      <c r="T181" s="229"/>
      <c r="AT181" s="230" t="s">
        <v>88</v>
      </c>
      <c r="AU181" s="230">
        <v>0</v>
      </c>
      <c r="AY181" s="7" t="s">
        <v>81</v>
      </c>
      <c r="BJ181" s="7">
        <v>0</v>
      </c>
    </row>
    <row r="182" s="13" customFormat="1" ht="12">
      <c r="B182" s="231"/>
      <c r="C182" s="232"/>
      <c r="D182" s="226" t="s">
        <v>90</v>
      </c>
      <c r="E182" s="233"/>
      <c r="F182" s="234" t="s">
        <v>214</v>
      </c>
      <c r="G182" s="235"/>
      <c r="H182" s="236">
        <v>108.97</v>
      </c>
      <c r="I182" s="237"/>
      <c r="J182" s="237"/>
      <c r="K182" s="238"/>
      <c r="L182" s="231"/>
      <c r="M182" s="239"/>
      <c r="N182" s="238"/>
      <c r="O182" s="240"/>
      <c r="P182" s="240"/>
      <c r="Q182" s="240"/>
      <c r="R182" s="240"/>
      <c r="S182" s="240"/>
      <c r="T182" s="241"/>
      <c r="AT182" s="13" t="s">
        <v>90</v>
      </c>
      <c r="AU182" s="13">
        <v>0</v>
      </c>
      <c r="AV182" s="13">
        <v>2</v>
      </c>
      <c r="AW182" s="13" t="b">
        <v>1</v>
      </c>
      <c r="AY182" s="13" t="s">
        <v>81</v>
      </c>
      <c r="BJ182" s="13">
        <v>0</v>
      </c>
    </row>
    <row r="183" s="13" customFormat="1" ht="12">
      <c r="B183" s="231"/>
      <c r="C183" s="232"/>
      <c r="D183" s="226" t="s">
        <v>90</v>
      </c>
      <c r="E183" s="233"/>
      <c r="F183" s="242" t="s">
        <v>92</v>
      </c>
      <c r="G183" s="243"/>
      <c r="H183" s="244">
        <v>108.97</v>
      </c>
      <c r="I183" s="237"/>
      <c r="J183" s="237"/>
      <c r="K183" s="238"/>
      <c r="L183" s="231"/>
      <c r="M183" s="239"/>
      <c r="N183" s="238"/>
      <c r="O183" s="240"/>
      <c r="P183" s="240"/>
      <c r="Q183" s="240"/>
      <c r="R183" s="240"/>
      <c r="S183" s="240"/>
      <c r="T183" s="241"/>
      <c r="AT183" s="13" t="s">
        <v>90</v>
      </c>
      <c r="AU183" s="13">
        <v>0</v>
      </c>
      <c r="AV183" s="13">
        <v>4</v>
      </c>
      <c r="AW183" s="13" t="b">
        <v>1</v>
      </c>
      <c r="AX183" s="13" t="b">
        <v>1</v>
      </c>
      <c r="AY183" s="13" t="s">
        <v>81</v>
      </c>
      <c r="BJ183" s="13">
        <v>0</v>
      </c>
    </row>
    <row r="184" s="14" customFormat="1">
      <c r="B184" s="247"/>
      <c r="C184" s="248" t="s">
        <v>215</v>
      </c>
      <c r="D184" s="248" t="s">
        <v>153</v>
      </c>
      <c r="E184" s="249" t="s">
        <v>216</v>
      </c>
      <c r="F184" s="249" t="s">
        <v>217</v>
      </c>
      <c r="G184" s="250" t="s">
        <v>87</v>
      </c>
      <c r="H184" s="251">
        <v>129.07499999999999</v>
      </c>
      <c r="I184" s="252"/>
      <c r="J184" s="253">
        <f>ROUND(H184*I184,2)</f>
        <v>0</v>
      </c>
      <c r="K184" s="216"/>
      <c r="L184" s="247"/>
      <c r="M184" s="254"/>
      <c r="N184" s="255" t="s">
        <v>33</v>
      </c>
      <c r="O184" s="256"/>
      <c r="P184" s="256">
        <f>H184*O184</f>
        <v>0</v>
      </c>
      <c r="Q184" s="256">
        <v>0.00029999999999999997</v>
      </c>
      <c r="R184" s="256">
        <f>H184*Q184</f>
        <v>0.038722499999999993</v>
      </c>
      <c r="S184" s="256">
        <v>0</v>
      </c>
      <c r="T184" s="257">
        <f>H184*S184</f>
        <v>0</v>
      </c>
      <c r="AR184" s="14">
        <v>8</v>
      </c>
      <c r="AT184" s="14" t="s">
        <v>153</v>
      </c>
      <c r="AU184" s="14">
        <v>2</v>
      </c>
      <c r="AY184" s="14" t="s">
        <v>81</v>
      </c>
      <c r="BE184" s="14">
        <f>IF(N184="základní",J184,0)</f>
        <v>0</v>
      </c>
      <c r="BF184" s="14">
        <f>IF(N184="snížená",J184,0)</f>
        <v>0</v>
      </c>
      <c r="BG184" s="14">
        <f>IF(N184="zákl. přenesená",J184,0)</f>
        <v>0</v>
      </c>
      <c r="BH184" s="14">
        <f>IF(N184="sníž. přenesená",J184,0)</f>
        <v>0</v>
      </c>
      <c r="BI184" s="14">
        <f>IF(N184="nulová",J184,0)</f>
        <v>0</v>
      </c>
      <c r="BJ184" s="14">
        <v>1</v>
      </c>
    </row>
    <row r="185" s="13" customFormat="1" ht="12">
      <c r="B185" s="231"/>
      <c r="C185" s="232"/>
      <c r="D185" s="226" t="s">
        <v>90</v>
      </c>
      <c r="E185" s="233"/>
      <c r="F185" s="234" t="s">
        <v>214</v>
      </c>
      <c r="G185" s="235"/>
      <c r="H185" s="236">
        <v>108.97</v>
      </c>
      <c r="I185" s="237"/>
      <c r="J185" s="237"/>
      <c r="K185" s="238"/>
      <c r="L185" s="231"/>
      <c r="M185" s="239"/>
      <c r="N185" s="238"/>
      <c r="O185" s="240"/>
      <c r="P185" s="240"/>
      <c r="Q185" s="240"/>
      <c r="R185" s="240"/>
      <c r="S185" s="240"/>
      <c r="T185" s="241"/>
      <c r="AT185" s="13" t="s">
        <v>90</v>
      </c>
      <c r="AU185" s="13">
        <v>0</v>
      </c>
      <c r="AV185" s="13">
        <v>2</v>
      </c>
      <c r="AW185" s="13" t="b">
        <v>1</v>
      </c>
      <c r="AY185" s="13" t="s">
        <v>81</v>
      </c>
      <c r="BJ185" s="13">
        <v>0</v>
      </c>
    </row>
    <row r="186" s="13" customFormat="1" ht="12">
      <c r="B186" s="231"/>
      <c r="C186" s="232"/>
      <c r="D186" s="226" t="s">
        <v>90</v>
      </c>
      <c r="E186" s="233"/>
      <c r="F186" s="242" t="s">
        <v>92</v>
      </c>
      <c r="G186" s="243"/>
      <c r="H186" s="244">
        <v>108.97</v>
      </c>
      <c r="I186" s="237"/>
      <c r="J186" s="237"/>
      <c r="K186" s="238"/>
      <c r="L186" s="231"/>
      <c r="M186" s="239"/>
      <c r="N186" s="238"/>
      <c r="O186" s="240"/>
      <c r="P186" s="240"/>
      <c r="Q186" s="240"/>
      <c r="R186" s="240"/>
      <c r="S186" s="240"/>
      <c r="T186" s="241"/>
      <c r="AT186" s="13" t="s">
        <v>90</v>
      </c>
      <c r="AU186" s="13">
        <v>0</v>
      </c>
      <c r="AV186" s="13">
        <v>4</v>
      </c>
      <c r="AW186" s="13" t="b">
        <v>1</v>
      </c>
      <c r="AY186" s="13" t="s">
        <v>81</v>
      </c>
      <c r="BJ186" s="13">
        <v>0</v>
      </c>
    </row>
    <row r="187" s="13" customFormat="1" ht="12">
      <c r="B187" s="231"/>
      <c r="C187" s="232"/>
      <c r="D187" s="226" t="s">
        <v>90</v>
      </c>
      <c r="E187" s="233"/>
      <c r="F187" s="234" t="s">
        <v>218</v>
      </c>
      <c r="G187" s="235"/>
      <c r="H187" s="236">
        <v>129.07499999999999</v>
      </c>
      <c r="I187" s="237"/>
      <c r="J187" s="237"/>
      <c r="K187" s="238"/>
      <c r="L187" s="231"/>
      <c r="M187" s="239"/>
      <c r="N187" s="238"/>
      <c r="O187" s="240"/>
      <c r="P187" s="240"/>
      <c r="Q187" s="240"/>
      <c r="R187" s="240"/>
      <c r="S187" s="240"/>
      <c r="T187" s="241"/>
      <c r="AT187" s="13" t="s">
        <v>90</v>
      </c>
      <c r="AU187" s="13">
        <v>0</v>
      </c>
      <c r="AV187" s="13">
        <v>2</v>
      </c>
      <c r="AW187" s="13" t="b">
        <v>1</v>
      </c>
      <c r="AX187" s="13" t="b">
        <v>1</v>
      </c>
      <c r="AY187" s="13" t="s">
        <v>81</v>
      </c>
      <c r="BJ187" s="13">
        <v>0</v>
      </c>
    </row>
    <row r="188" s="12" customFormat="1">
      <c r="B188" s="214"/>
      <c r="C188" s="215" t="s">
        <v>219</v>
      </c>
      <c r="D188" s="215" t="s">
        <v>84</v>
      </c>
      <c r="E188" s="216" t="s">
        <v>220</v>
      </c>
      <c r="F188" s="217" t="s">
        <v>221</v>
      </c>
      <c r="G188" s="218" t="s">
        <v>113</v>
      </c>
      <c r="H188" s="219">
        <v>3.2050000000000001</v>
      </c>
      <c r="I188" s="220"/>
      <c r="J188" s="221">
        <f>ROUND(H188*I188,2)</f>
        <v>0</v>
      </c>
      <c r="K188" s="216"/>
      <c r="L188" s="214"/>
      <c r="M188" s="222"/>
      <c r="N188" s="223" t="s">
        <v>33</v>
      </c>
      <c r="O188" s="224"/>
      <c r="P188" s="224">
        <f>H188*O188</f>
        <v>0</v>
      </c>
      <c r="Q188" s="224">
        <v>1.9199999999999999</v>
      </c>
      <c r="R188" s="224">
        <f>H188*Q188</f>
        <v>6.1536</v>
      </c>
      <c r="S188" s="224">
        <v>0</v>
      </c>
      <c r="T188" s="225">
        <f>H188*S188</f>
        <v>0</v>
      </c>
      <c r="AR188" s="12">
        <v>4</v>
      </c>
      <c r="AT188" s="12" t="s">
        <v>84</v>
      </c>
      <c r="AU188" s="12">
        <v>2</v>
      </c>
      <c r="AY188" s="12" t="s">
        <v>81</v>
      </c>
      <c r="BE188" s="12">
        <f>IF(N188="základní",J188,0)</f>
        <v>0</v>
      </c>
      <c r="BF188" s="12">
        <f>IF(N188="snížená",J188,0)</f>
        <v>0</v>
      </c>
      <c r="BG188" s="12">
        <f>IF(N188="zákl. přenesená",J188,0)</f>
        <v>0</v>
      </c>
      <c r="BH188" s="12">
        <f>IF(N188="sníž. přenesená",J188,0)</f>
        <v>0</v>
      </c>
      <c r="BI188" s="12">
        <f>IF(N188="nulová",J188,0)</f>
        <v>0</v>
      </c>
      <c r="BJ188" s="12">
        <v>1</v>
      </c>
    </row>
    <row r="189" s="7" customFormat="1">
      <c r="B189" s="135"/>
      <c r="D189" s="226" t="s">
        <v>88</v>
      </c>
      <c r="F189" s="227" t="s">
        <v>222</v>
      </c>
      <c r="L189" s="135"/>
      <c r="M189" s="228"/>
      <c r="T189" s="229"/>
      <c r="AT189" s="230" t="s">
        <v>88</v>
      </c>
      <c r="AU189" s="230">
        <v>0</v>
      </c>
      <c r="AY189" s="7" t="s">
        <v>81</v>
      </c>
      <c r="BJ189" s="7">
        <v>0</v>
      </c>
    </row>
    <row r="190" s="13" customFormat="1" ht="12">
      <c r="B190" s="231"/>
      <c r="C190" s="232"/>
      <c r="D190" s="226" t="s">
        <v>90</v>
      </c>
      <c r="E190" s="233"/>
      <c r="F190" s="234" t="s">
        <v>223</v>
      </c>
      <c r="G190" s="235"/>
      <c r="H190" s="236">
        <v>3.2050000000000001</v>
      </c>
      <c r="I190" s="237"/>
      <c r="J190" s="237"/>
      <c r="K190" s="238"/>
      <c r="L190" s="231"/>
      <c r="M190" s="239"/>
      <c r="N190" s="238"/>
      <c r="O190" s="240"/>
      <c r="P190" s="240"/>
      <c r="Q190" s="240"/>
      <c r="R190" s="240"/>
      <c r="S190" s="240"/>
      <c r="T190" s="241"/>
      <c r="AT190" s="13" t="s">
        <v>90</v>
      </c>
      <c r="AU190" s="13">
        <v>0</v>
      </c>
      <c r="AV190" s="13">
        <v>2</v>
      </c>
      <c r="AW190" s="13" t="b">
        <v>1</v>
      </c>
      <c r="AY190" s="13" t="s">
        <v>81</v>
      </c>
      <c r="BJ190" s="13">
        <v>0</v>
      </c>
    </row>
    <row r="191" s="13" customFormat="1" ht="12">
      <c r="B191" s="231"/>
      <c r="C191" s="232"/>
      <c r="D191" s="226" t="s">
        <v>90</v>
      </c>
      <c r="E191" s="233"/>
      <c r="F191" s="242" t="s">
        <v>92</v>
      </c>
      <c r="G191" s="243"/>
      <c r="H191" s="244">
        <v>3.2050000000000001</v>
      </c>
      <c r="I191" s="237"/>
      <c r="J191" s="237"/>
      <c r="K191" s="238"/>
      <c r="L191" s="231"/>
      <c r="M191" s="239"/>
      <c r="N191" s="238"/>
      <c r="O191" s="240"/>
      <c r="P191" s="240"/>
      <c r="Q191" s="240"/>
      <c r="R191" s="240"/>
      <c r="S191" s="240"/>
      <c r="T191" s="241"/>
      <c r="AT191" s="13" t="s">
        <v>90</v>
      </c>
      <c r="AU191" s="13">
        <v>0</v>
      </c>
      <c r="AV191" s="13">
        <v>4</v>
      </c>
      <c r="AW191" s="13" t="b">
        <v>1</v>
      </c>
      <c r="AX191" s="13" t="b">
        <v>1</v>
      </c>
      <c r="AY191" s="13" t="s">
        <v>81</v>
      </c>
      <c r="BJ191" s="13">
        <v>0</v>
      </c>
    </row>
    <row r="192" s="12" customFormat="1" ht="24">
      <c r="B192" s="214"/>
      <c r="C192" s="215" t="s">
        <v>224</v>
      </c>
      <c r="D192" s="215" t="s">
        <v>84</v>
      </c>
      <c r="E192" s="216" t="s">
        <v>225</v>
      </c>
      <c r="F192" s="217" t="s">
        <v>226</v>
      </c>
      <c r="G192" s="218" t="s">
        <v>113</v>
      </c>
      <c r="H192" s="219">
        <v>7.6920000000000002</v>
      </c>
      <c r="I192" s="220"/>
      <c r="J192" s="221">
        <f>ROUND(H192*I192,2)</f>
        <v>0</v>
      </c>
      <c r="K192" s="216"/>
      <c r="L192" s="214"/>
      <c r="M192" s="222"/>
      <c r="N192" s="223" t="s">
        <v>33</v>
      </c>
      <c r="O192" s="224"/>
      <c r="P192" s="224">
        <f>H192*O192</f>
        <v>0</v>
      </c>
      <c r="Q192" s="224">
        <v>1.665</v>
      </c>
      <c r="R192" s="224">
        <f>H192*Q192</f>
        <v>12.807180000000001</v>
      </c>
      <c r="S192" s="224">
        <v>0</v>
      </c>
      <c r="T192" s="225">
        <f>H192*S192</f>
        <v>0</v>
      </c>
      <c r="AR192" s="12">
        <v>4</v>
      </c>
      <c r="AT192" s="12" t="s">
        <v>84</v>
      </c>
      <c r="AU192" s="12">
        <v>2</v>
      </c>
      <c r="AY192" s="12" t="s">
        <v>81</v>
      </c>
      <c r="BE192" s="12">
        <f>IF(N192="základní",J192,0)</f>
        <v>0</v>
      </c>
      <c r="BF192" s="12">
        <f>IF(N192="snížená",J192,0)</f>
        <v>0</v>
      </c>
      <c r="BG192" s="12">
        <f>IF(N192="zákl. přenesená",J192,0)</f>
        <v>0</v>
      </c>
      <c r="BH192" s="12">
        <f>IF(N192="sníž. přenesená",J192,0)</f>
        <v>0</v>
      </c>
      <c r="BI192" s="12">
        <f>IF(N192="nulová",J192,0)</f>
        <v>0</v>
      </c>
      <c r="BJ192" s="12">
        <v>1</v>
      </c>
    </row>
    <row r="193" s="13" customFormat="1" ht="12">
      <c r="B193" s="231"/>
      <c r="C193" s="232"/>
      <c r="D193" s="226" t="s">
        <v>90</v>
      </c>
      <c r="E193" s="233"/>
      <c r="F193" s="234" t="s">
        <v>227</v>
      </c>
      <c r="G193" s="235"/>
      <c r="H193" s="236">
        <v>7.6920000000000002</v>
      </c>
      <c r="I193" s="237"/>
      <c r="J193" s="237"/>
      <c r="K193" s="238"/>
      <c r="L193" s="231"/>
      <c r="M193" s="239"/>
      <c r="N193" s="238"/>
      <c r="O193" s="240"/>
      <c r="P193" s="240"/>
      <c r="Q193" s="240"/>
      <c r="R193" s="240"/>
      <c r="S193" s="240"/>
      <c r="T193" s="241"/>
      <c r="AT193" s="13" t="s">
        <v>90</v>
      </c>
      <c r="AU193" s="13">
        <v>0</v>
      </c>
      <c r="AV193" s="13">
        <v>2</v>
      </c>
      <c r="AW193" s="13" t="b">
        <v>1</v>
      </c>
      <c r="AY193" s="13" t="s">
        <v>81</v>
      </c>
      <c r="BJ193" s="13">
        <v>0</v>
      </c>
    </row>
    <row r="194" s="13" customFormat="1" ht="12">
      <c r="B194" s="231"/>
      <c r="C194" s="232"/>
      <c r="D194" s="226" t="s">
        <v>90</v>
      </c>
      <c r="E194" s="233"/>
      <c r="F194" s="242" t="s">
        <v>92</v>
      </c>
      <c r="G194" s="243"/>
      <c r="H194" s="244">
        <v>7.6920000000000002</v>
      </c>
      <c r="I194" s="237"/>
      <c r="J194" s="237"/>
      <c r="K194" s="238"/>
      <c r="L194" s="231"/>
      <c r="M194" s="239"/>
      <c r="N194" s="238"/>
      <c r="O194" s="240"/>
      <c r="P194" s="240"/>
      <c r="Q194" s="240"/>
      <c r="R194" s="240"/>
      <c r="S194" s="240"/>
      <c r="T194" s="241"/>
      <c r="AT194" s="13" t="s">
        <v>90</v>
      </c>
      <c r="AU194" s="13">
        <v>0</v>
      </c>
      <c r="AV194" s="13">
        <v>4</v>
      </c>
      <c r="AW194" s="13" t="b">
        <v>1</v>
      </c>
      <c r="AX194" s="13" t="b">
        <v>1</v>
      </c>
      <c r="AY194" s="13" t="s">
        <v>81</v>
      </c>
      <c r="BJ194" s="13">
        <v>0</v>
      </c>
    </row>
    <row r="195" s="12" customFormat="1" ht="24">
      <c r="B195" s="214"/>
      <c r="C195" s="215" t="s">
        <v>228</v>
      </c>
      <c r="D195" s="215" t="s">
        <v>84</v>
      </c>
      <c r="E195" s="216" t="s">
        <v>229</v>
      </c>
      <c r="F195" s="217" t="s">
        <v>230</v>
      </c>
      <c r="G195" s="218" t="s">
        <v>231</v>
      </c>
      <c r="H195" s="219">
        <v>64.099999999999994</v>
      </c>
      <c r="I195" s="220"/>
      <c r="J195" s="221">
        <f>ROUND(H195*I195,2)</f>
        <v>0</v>
      </c>
      <c r="K195" s="216"/>
      <c r="L195" s="214"/>
      <c r="M195" s="222"/>
      <c r="N195" s="223" t="s">
        <v>33</v>
      </c>
      <c r="O195" s="224"/>
      <c r="P195" s="224">
        <f>H195*O195</f>
        <v>0</v>
      </c>
      <c r="Q195" s="224">
        <v>0.00048999999999999998</v>
      </c>
      <c r="R195" s="224">
        <f>H195*Q195</f>
        <v>0.031408999999999999</v>
      </c>
      <c r="S195" s="224">
        <v>0</v>
      </c>
      <c r="T195" s="225">
        <f>H195*S195</f>
        <v>0</v>
      </c>
      <c r="AR195" s="12">
        <v>4</v>
      </c>
      <c r="AT195" s="12" t="s">
        <v>84</v>
      </c>
      <c r="AU195" s="12">
        <v>2</v>
      </c>
      <c r="AY195" s="12" t="s">
        <v>81</v>
      </c>
      <c r="BE195" s="12">
        <f>IF(N195="základní",J195,0)</f>
        <v>0</v>
      </c>
      <c r="BF195" s="12">
        <f>IF(N195="snížená",J195,0)</f>
        <v>0</v>
      </c>
      <c r="BG195" s="12">
        <f>IF(N195="zákl. přenesená",J195,0)</f>
        <v>0</v>
      </c>
      <c r="BH195" s="12">
        <f>IF(N195="sníž. přenesená",J195,0)</f>
        <v>0</v>
      </c>
      <c r="BI195" s="12">
        <f>IF(N195="nulová",J195,0)</f>
        <v>0</v>
      </c>
      <c r="BJ195" s="12">
        <v>1</v>
      </c>
    </row>
    <row r="196" s="7" customFormat="1">
      <c r="B196" s="135"/>
      <c r="D196" s="226" t="s">
        <v>88</v>
      </c>
      <c r="F196" s="227" t="s">
        <v>232</v>
      </c>
      <c r="L196" s="135"/>
      <c r="M196" s="228"/>
      <c r="T196" s="229"/>
      <c r="AT196" s="230" t="s">
        <v>88</v>
      </c>
      <c r="AU196" s="230">
        <v>0</v>
      </c>
      <c r="AY196" s="7" t="s">
        <v>81</v>
      </c>
      <c r="BJ196" s="7">
        <v>0</v>
      </c>
    </row>
    <row r="197" s="14" customFormat="1" ht="24">
      <c r="B197" s="247"/>
      <c r="C197" s="248" t="s">
        <v>233</v>
      </c>
      <c r="D197" s="248" t="s">
        <v>153</v>
      </c>
      <c r="E197" s="249" t="s">
        <v>234</v>
      </c>
      <c r="F197" s="249" t="s">
        <v>235</v>
      </c>
      <c r="G197" s="250" t="s">
        <v>231</v>
      </c>
      <c r="H197" s="251">
        <v>64.099999999999994</v>
      </c>
      <c r="I197" s="252"/>
      <c r="J197" s="253">
        <f>ROUND(H197*I197,2)</f>
        <v>0</v>
      </c>
      <c r="K197" s="216"/>
      <c r="L197" s="247"/>
      <c r="M197" s="254"/>
      <c r="N197" s="255" t="s">
        <v>33</v>
      </c>
      <c r="O197" s="256"/>
      <c r="P197" s="256">
        <f>H197*O197</f>
        <v>0</v>
      </c>
      <c r="Q197" s="256">
        <v>0.00068000000000000005</v>
      </c>
      <c r="R197" s="256">
        <f>H197*Q197</f>
        <v>0.043588000000000002</v>
      </c>
      <c r="S197" s="256">
        <v>0</v>
      </c>
      <c r="T197" s="257">
        <f>H197*S197</f>
        <v>0</v>
      </c>
      <c r="AR197" s="14">
        <v>8</v>
      </c>
      <c r="AT197" s="14" t="s">
        <v>153</v>
      </c>
      <c r="AU197" s="14">
        <v>2</v>
      </c>
      <c r="AY197" s="14" t="s">
        <v>81</v>
      </c>
      <c r="BE197" s="14">
        <f>IF(N197="základní",J197,0)</f>
        <v>0</v>
      </c>
      <c r="BF197" s="14">
        <f>IF(N197="snížená",J197,0)</f>
        <v>0</v>
      </c>
      <c r="BG197" s="14">
        <f>IF(N197="zákl. přenesená",J197,0)</f>
        <v>0</v>
      </c>
      <c r="BH197" s="14">
        <f>IF(N197="sníž. přenesená",J197,0)</f>
        <v>0</v>
      </c>
      <c r="BI197" s="14">
        <f>IF(N197="nulová",J197,0)</f>
        <v>0</v>
      </c>
      <c r="BJ197" s="14">
        <v>1</v>
      </c>
    </row>
    <row r="198" s="12" customFormat="1">
      <c r="B198" s="214"/>
      <c r="C198" s="215" t="s">
        <v>236</v>
      </c>
      <c r="D198" s="215" t="s">
        <v>84</v>
      </c>
      <c r="E198" s="216" t="s">
        <v>237</v>
      </c>
      <c r="F198" s="217" t="s">
        <v>238</v>
      </c>
      <c r="G198" s="218" t="s">
        <v>87</v>
      </c>
      <c r="H198" s="219">
        <v>479.98000000000002</v>
      </c>
      <c r="I198" s="220"/>
      <c r="J198" s="221">
        <f>ROUND(H198*I198,2)</f>
        <v>0</v>
      </c>
      <c r="K198" s="216"/>
      <c r="L198" s="214"/>
      <c r="M198" s="222"/>
      <c r="N198" s="223" t="s">
        <v>33</v>
      </c>
      <c r="O198" s="224"/>
      <c r="P198" s="224">
        <f>H198*O198</f>
        <v>0</v>
      </c>
      <c r="Q198" s="224">
        <v>0.00013999999999999999</v>
      </c>
      <c r="R198" s="224">
        <f>H198*Q198</f>
        <v>0.067197199999999999</v>
      </c>
      <c r="S198" s="224">
        <v>0</v>
      </c>
      <c r="T198" s="225">
        <f>H198*S198</f>
        <v>0</v>
      </c>
      <c r="AR198" s="12">
        <v>4</v>
      </c>
      <c r="AT198" s="12" t="s">
        <v>84</v>
      </c>
      <c r="AU198" s="12">
        <v>2</v>
      </c>
      <c r="AY198" s="12" t="s">
        <v>81</v>
      </c>
      <c r="BE198" s="12">
        <f>IF(N198="základní",J198,0)</f>
        <v>0</v>
      </c>
      <c r="BF198" s="12">
        <f>IF(N198="snížená",J198,0)</f>
        <v>0</v>
      </c>
      <c r="BG198" s="12">
        <f>IF(N198="zákl. přenesená",J198,0)</f>
        <v>0</v>
      </c>
      <c r="BH198" s="12">
        <f>IF(N198="sníž. přenesená",J198,0)</f>
        <v>0</v>
      </c>
      <c r="BI198" s="12">
        <f>IF(N198="nulová",J198,0)</f>
        <v>0</v>
      </c>
      <c r="BJ198" s="12">
        <v>1</v>
      </c>
    </row>
    <row r="199" s="7" customFormat="1">
      <c r="B199" s="135"/>
      <c r="D199" s="226" t="s">
        <v>88</v>
      </c>
      <c r="F199" s="227" t="s">
        <v>239</v>
      </c>
      <c r="L199" s="135"/>
      <c r="M199" s="228"/>
      <c r="T199" s="229"/>
      <c r="AT199" s="230" t="s">
        <v>88</v>
      </c>
      <c r="AU199" s="230">
        <v>0</v>
      </c>
      <c r="AY199" s="7" t="s">
        <v>81</v>
      </c>
      <c r="BJ199" s="7">
        <v>0</v>
      </c>
    </row>
    <row r="200" s="13" customFormat="1" ht="12">
      <c r="B200" s="231"/>
      <c r="C200" s="232"/>
      <c r="D200" s="226" t="s">
        <v>90</v>
      </c>
      <c r="E200" s="233"/>
      <c r="F200" s="234" t="s">
        <v>240</v>
      </c>
      <c r="G200" s="235"/>
      <c r="H200" s="236">
        <v>477.10000000000002</v>
      </c>
      <c r="I200" s="237"/>
      <c r="J200" s="237"/>
      <c r="K200" s="238"/>
      <c r="L200" s="231"/>
      <c r="M200" s="239"/>
      <c r="N200" s="238"/>
      <c r="O200" s="240"/>
      <c r="P200" s="240"/>
      <c r="Q200" s="240"/>
      <c r="R200" s="240"/>
      <c r="S200" s="240"/>
      <c r="T200" s="241"/>
      <c r="AT200" s="13" t="s">
        <v>90</v>
      </c>
      <c r="AU200" s="13">
        <v>0</v>
      </c>
      <c r="AV200" s="13">
        <v>2</v>
      </c>
      <c r="AW200" s="13" t="b">
        <v>1</v>
      </c>
      <c r="AY200" s="13" t="s">
        <v>81</v>
      </c>
      <c r="BJ200" s="13">
        <v>0</v>
      </c>
    </row>
    <row r="201" s="13" customFormat="1" ht="12">
      <c r="B201" s="231"/>
      <c r="C201" s="232"/>
      <c r="D201" s="226" t="s">
        <v>90</v>
      </c>
      <c r="E201" s="233"/>
      <c r="F201" s="234" t="s">
        <v>241</v>
      </c>
      <c r="G201" s="235"/>
      <c r="H201" s="236">
        <v>2.8799999999999999</v>
      </c>
      <c r="I201" s="237"/>
      <c r="J201" s="237"/>
      <c r="K201" s="238"/>
      <c r="L201" s="231"/>
      <c r="M201" s="239"/>
      <c r="N201" s="238"/>
      <c r="O201" s="240"/>
      <c r="P201" s="240"/>
      <c r="Q201" s="240"/>
      <c r="R201" s="240"/>
      <c r="S201" s="240"/>
      <c r="T201" s="241"/>
      <c r="AT201" s="13" t="s">
        <v>90</v>
      </c>
      <c r="AU201" s="13">
        <v>0</v>
      </c>
      <c r="AV201" s="13">
        <v>2</v>
      </c>
      <c r="AW201" s="13" t="b">
        <v>1</v>
      </c>
      <c r="AY201" s="13" t="s">
        <v>81</v>
      </c>
      <c r="BJ201" s="13">
        <v>0</v>
      </c>
    </row>
    <row r="202" s="13" customFormat="1" ht="12">
      <c r="B202" s="231"/>
      <c r="C202" s="232"/>
      <c r="D202" s="226" t="s">
        <v>90</v>
      </c>
      <c r="E202" s="233"/>
      <c r="F202" s="242" t="s">
        <v>92</v>
      </c>
      <c r="G202" s="243"/>
      <c r="H202" s="244">
        <v>479.98000000000002</v>
      </c>
      <c r="I202" s="237"/>
      <c r="J202" s="237"/>
      <c r="K202" s="238"/>
      <c r="L202" s="231"/>
      <c r="M202" s="239"/>
      <c r="N202" s="238"/>
      <c r="O202" s="240"/>
      <c r="P202" s="240"/>
      <c r="Q202" s="240"/>
      <c r="R202" s="240"/>
      <c r="S202" s="240"/>
      <c r="T202" s="241"/>
      <c r="AT202" s="13" t="s">
        <v>90</v>
      </c>
      <c r="AU202" s="13">
        <v>0</v>
      </c>
      <c r="AV202" s="13">
        <v>4</v>
      </c>
      <c r="AW202" s="13" t="b">
        <v>1</v>
      </c>
      <c r="AX202" s="13" t="b">
        <v>1</v>
      </c>
      <c r="AY202" s="13" t="s">
        <v>81</v>
      </c>
      <c r="BJ202" s="13">
        <v>0</v>
      </c>
    </row>
    <row r="203" s="14" customFormat="1">
      <c r="B203" s="247"/>
      <c r="C203" s="248" t="s">
        <v>242</v>
      </c>
      <c r="D203" s="248" t="s">
        <v>153</v>
      </c>
      <c r="E203" s="249" t="s">
        <v>216</v>
      </c>
      <c r="F203" s="249" t="s">
        <v>217</v>
      </c>
      <c r="G203" s="250" t="s">
        <v>87</v>
      </c>
      <c r="H203" s="251">
        <v>568.53599999999994</v>
      </c>
      <c r="I203" s="252"/>
      <c r="J203" s="253">
        <f>ROUND(H203*I203,2)</f>
        <v>0</v>
      </c>
      <c r="K203" s="216"/>
      <c r="L203" s="247"/>
      <c r="M203" s="254"/>
      <c r="N203" s="255" t="s">
        <v>33</v>
      </c>
      <c r="O203" s="256"/>
      <c r="P203" s="256">
        <f>H203*O203</f>
        <v>0</v>
      </c>
      <c r="Q203" s="256">
        <v>0.00029999999999999997</v>
      </c>
      <c r="R203" s="256">
        <f>H203*Q203</f>
        <v>0.17056079999999996</v>
      </c>
      <c r="S203" s="256">
        <v>0</v>
      </c>
      <c r="T203" s="257">
        <f>H203*S203</f>
        <v>0</v>
      </c>
      <c r="AR203" s="14">
        <v>8</v>
      </c>
      <c r="AT203" s="14" t="s">
        <v>153</v>
      </c>
      <c r="AU203" s="14">
        <v>2</v>
      </c>
      <c r="AY203" s="14" t="s">
        <v>81</v>
      </c>
      <c r="BE203" s="14">
        <f>IF(N203="základní",J203,0)</f>
        <v>0</v>
      </c>
      <c r="BF203" s="14">
        <f>IF(N203="snížená",J203,0)</f>
        <v>0</v>
      </c>
      <c r="BG203" s="14">
        <f>IF(N203="zákl. přenesená",J203,0)</f>
        <v>0</v>
      </c>
      <c r="BH203" s="14">
        <f>IF(N203="sníž. přenesená",J203,0)</f>
        <v>0</v>
      </c>
      <c r="BI203" s="14">
        <f>IF(N203="nulová",J203,0)</f>
        <v>0</v>
      </c>
      <c r="BJ203" s="14">
        <v>1</v>
      </c>
    </row>
    <row r="204" s="13" customFormat="1" ht="12">
      <c r="B204" s="231"/>
      <c r="C204" s="232"/>
      <c r="D204" s="226" t="s">
        <v>90</v>
      </c>
      <c r="E204" s="233"/>
      <c r="F204" s="234" t="s">
        <v>240</v>
      </c>
      <c r="G204" s="235"/>
      <c r="H204" s="236">
        <v>477.10000000000002</v>
      </c>
      <c r="I204" s="237"/>
      <c r="J204" s="237"/>
      <c r="K204" s="238"/>
      <c r="L204" s="231"/>
      <c r="M204" s="239"/>
      <c r="N204" s="238"/>
      <c r="O204" s="240"/>
      <c r="P204" s="240"/>
      <c r="Q204" s="240"/>
      <c r="R204" s="240"/>
      <c r="S204" s="240"/>
      <c r="T204" s="241"/>
      <c r="AT204" s="13" t="s">
        <v>90</v>
      </c>
      <c r="AU204" s="13">
        <v>0</v>
      </c>
      <c r="AV204" s="13">
        <v>2</v>
      </c>
      <c r="AW204" s="13" t="b">
        <v>1</v>
      </c>
      <c r="AY204" s="13" t="s">
        <v>81</v>
      </c>
      <c r="BJ204" s="13">
        <v>0</v>
      </c>
    </row>
    <row r="205" s="13" customFormat="1" ht="12">
      <c r="B205" s="231"/>
      <c r="C205" s="232"/>
      <c r="D205" s="226" t="s">
        <v>90</v>
      </c>
      <c r="E205" s="233"/>
      <c r="F205" s="234" t="s">
        <v>241</v>
      </c>
      <c r="G205" s="235"/>
      <c r="H205" s="236">
        <v>2.8799999999999999</v>
      </c>
      <c r="I205" s="237"/>
      <c r="J205" s="237"/>
      <c r="K205" s="238"/>
      <c r="L205" s="231"/>
      <c r="M205" s="239"/>
      <c r="N205" s="238"/>
      <c r="O205" s="240"/>
      <c r="P205" s="240"/>
      <c r="Q205" s="240"/>
      <c r="R205" s="240"/>
      <c r="S205" s="240"/>
      <c r="T205" s="241"/>
      <c r="AT205" s="13" t="s">
        <v>90</v>
      </c>
      <c r="AU205" s="13">
        <v>0</v>
      </c>
      <c r="AV205" s="13">
        <v>2</v>
      </c>
      <c r="AW205" s="13" t="b">
        <v>1</v>
      </c>
      <c r="AY205" s="13" t="s">
        <v>81</v>
      </c>
      <c r="BJ205" s="13">
        <v>0</v>
      </c>
    </row>
    <row r="206" s="13" customFormat="1" ht="12">
      <c r="B206" s="231"/>
      <c r="C206" s="232"/>
      <c r="D206" s="226" t="s">
        <v>90</v>
      </c>
      <c r="E206" s="233"/>
      <c r="F206" s="242" t="s">
        <v>92</v>
      </c>
      <c r="G206" s="243"/>
      <c r="H206" s="244">
        <v>479.98000000000002</v>
      </c>
      <c r="I206" s="237"/>
      <c r="J206" s="237"/>
      <c r="K206" s="238"/>
      <c r="L206" s="231"/>
      <c r="M206" s="239"/>
      <c r="N206" s="238"/>
      <c r="O206" s="240"/>
      <c r="P206" s="240"/>
      <c r="Q206" s="240"/>
      <c r="R206" s="240"/>
      <c r="S206" s="240"/>
      <c r="T206" s="241"/>
      <c r="AT206" s="13" t="s">
        <v>90</v>
      </c>
      <c r="AU206" s="13">
        <v>0</v>
      </c>
      <c r="AV206" s="13">
        <v>4</v>
      </c>
      <c r="AW206" s="13" t="b">
        <v>1</v>
      </c>
      <c r="AY206" s="13" t="s">
        <v>81</v>
      </c>
      <c r="BJ206" s="13">
        <v>0</v>
      </c>
    </row>
    <row r="207" s="13" customFormat="1" ht="12">
      <c r="B207" s="231"/>
      <c r="C207" s="232"/>
      <c r="D207" s="226" t="s">
        <v>90</v>
      </c>
      <c r="E207" s="233"/>
      <c r="F207" s="234" t="s">
        <v>243</v>
      </c>
      <c r="G207" s="235"/>
      <c r="H207" s="236">
        <v>568.53599999999994</v>
      </c>
      <c r="I207" s="237"/>
      <c r="J207" s="237"/>
      <c r="K207" s="238"/>
      <c r="L207" s="231"/>
      <c r="M207" s="239"/>
      <c r="N207" s="238"/>
      <c r="O207" s="240"/>
      <c r="P207" s="240"/>
      <c r="Q207" s="240"/>
      <c r="R207" s="240"/>
      <c r="S207" s="240"/>
      <c r="T207" s="241"/>
      <c r="AT207" s="13" t="s">
        <v>90</v>
      </c>
      <c r="AU207" s="13">
        <v>0</v>
      </c>
      <c r="AV207" s="13">
        <v>2</v>
      </c>
      <c r="AW207" s="13" t="b">
        <v>1</v>
      </c>
      <c r="AX207" s="13" t="b">
        <v>1</v>
      </c>
      <c r="AY207" s="13" t="s">
        <v>81</v>
      </c>
      <c r="BJ207" s="13">
        <v>0</v>
      </c>
    </row>
    <row r="208" s="12" customFormat="1">
      <c r="B208" s="214"/>
      <c r="C208" s="215" t="s">
        <v>244</v>
      </c>
      <c r="D208" s="215" t="s">
        <v>84</v>
      </c>
      <c r="E208" s="216" t="s">
        <v>245</v>
      </c>
      <c r="F208" s="217" t="s">
        <v>246</v>
      </c>
      <c r="G208" s="218" t="s">
        <v>231</v>
      </c>
      <c r="H208" s="219">
        <v>9</v>
      </c>
      <c r="I208" s="220"/>
      <c r="J208" s="221">
        <f>ROUND(H208*I208,2)</f>
        <v>0</v>
      </c>
      <c r="K208" s="216"/>
      <c r="L208" s="214"/>
      <c r="M208" s="222"/>
      <c r="N208" s="223" t="s">
        <v>33</v>
      </c>
      <c r="O208" s="224"/>
      <c r="P208" s="224">
        <f>H208*O208</f>
        <v>0</v>
      </c>
      <c r="Q208" s="224">
        <v>0</v>
      </c>
      <c r="R208" s="224">
        <f>H208*Q208</f>
        <v>0</v>
      </c>
      <c r="S208" s="224">
        <v>0</v>
      </c>
      <c r="T208" s="225">
        <f>H208*S208</f>
        <v>0</v>
      </c>
      <c r="AR208" s="12">
        <v>4</v>
      </c>
      <c r="AT208" s="12" t="s">
        <v>84</v>
      </c>
      <c r="AU208" s="12">
        <v>2</v>
      </c>
      <c r="AY208" s="12" t="s">
        <v>81</v>
      </c>
      <c r="BE208" s="12">
        <f>IF(N208="základní",J208,0)</f>
        <v>0</v>
      </c>
      <c r="BF208" s="12">
        <f>IF(N208="snížená",J208,0)</f>
        <v>0</v>
      </c>
      <c r="BG208" s="12">
        <f>IF(N208="zákl. přenesená",J208,0)</f>
        <v>0</v>
      </c>
      <c r="BH208" s="12">
        <f>IF(N208="sníž. přenesená",J208,0)</f>
        <v>0</v>
      </c>
      <c r="BI208" s="12">
        <f>IF(N208="nulová",J208,0)</f>
        <v>0</v>
      </c>
      <c r="BJ208" s="12">
        <v>1</v>
      </c>
    </row>
    <row r="209" s="7" customFormat="1">
      <c r="B209" s="135"/>
      <c r="D209" s="226" t="s">
        <v>88</v>
      </c>
      <c r="F209" s="227" t="s">
        <v>247</v>
      </c>
      <c r="L209" s="135"/>
      <c r="M209" s="228"/>
      <c r="T209" s="229"/>
      <c r="AT209" s="230" t="s">
        <v>88</v>
      </c>
      <c r="AU209" s="230">
        <v>0</v>
      </c>
      <c r="AY209" s="7" t="s">
        <v>81</v>
      </c>
      <c r="BJ209" s="7">
        <v>0</v>
      </c>
    </row>
    <row r="210" s="13" customFormat="1" ht="12">
      <c r="B210" s="231"/>
      <c r="C210" s="232"/>
      <c r="D210" s="226" t="s">
        <v>90</v>
      </c>
      <c r="E210" s="233"/>
      <c r="F210" s="234" t="s">
        <v>248</v>
      </c>
      <c r="G210" s="235"/>
      <c r="H210" s="236">
        <v>9</v>
      </c>
      <c r="I210" s="237"/>
      <c r="J210" s="237"/>
      <c r="K210" s="238"/>
      <c r="L210" s="231"/>
      <c r="M210" s="239"/>
      <c r="N210" s="238"/>
      <c r="O210" s="240"/>
      <c r="P210" s="240"/>
      <c r="Q210" s="240"/>
      <c r="R210" s="240"/>
      <c r="S210" s="240"/>
      <c r="T210" s="241"/>
      <c r="AT210" s="13" t="s">
        <v>90</v>
      </c>
      <c r="AU210" s="13">
        <v>0</v>
      </c>
      <c r="AV210" s="13">
        <v>2</v>
      </c>
      <c r="AW210" s="13" t="b">
        <v>1</v>
      </c>
      <c r="AY210" s="13" t="s">
        <v>81</v>
      </c>
      <c r="BJ210" s="13">
        <v>0</v>
      </c>
    </row>
    <row r="211" s="13" customFormat="1" ht="12">
      <c r="B211" s="231"/>
      <c r="C211" s="232"/>
      <c r="D211" s="226" t="s">
        <v>90</v>
      </c>
      <c r="E211" s="233"/>
      <c r="F211" s="242" t="s">
        <v>92</v>
      </c>
      <c r="G211" s="243"/>
      <c r="H211" s="244">
        <v>9</v>
      </c>
      <c r="I211" s="237"/>
      <c r="J211" s="237"/>
      <c r="K211" s="238"/>
      <c r="L211" s="231"/>
      <c r="M211" s="239"/>
      <c r="N211" s="238"/>
      <c r="O211" s="240"/>
      <c r="P211" s="240"/>
      <c r="Q211" s="240"/>
      <c r="R211" s="240"/>
      <c r="S211" s="240"/>
      <c r="T211" s="241"/>
      <c r="AT211" s="13" t="s">
        <v>90</v>
      </c>
      <c r="AU211" s="13">
        <v>0</v>
      </c>
      <c r="AV211" s="13">
        <v>4</v>
      </c>
      <c r="AW211" s="13" t="b">
        <v>1</v>
      </c>
      <c r="AX211" s="13" t="b">
        <v>1</v>
      </c>
      <c r="AY211" s="13" t="s">
        <v>81</v>
      </c>
      <c r="BJ211" s="13">
        <v>0</v>
      </c>
    </row>
    <row r="212" s="14" customFormat="1">
      <c r="B212" s="247"/>
      <c r="C212" s="248" t="s">
        <v>249</v>
      </c>
      <c r="D212" s="248" t="s">
        <v>153</v>
      </c>
      <c r="E212" s="249" t="s">
        <v>250</v>
      </c>
      <c r="F212" s="249" t="s">
        <v>251</v>
      </c>
      <c r="G212" s="250" t="s">
        <v>231</v>
      </c>
      <c r="H212" s="251">
        <v>9.4499999999999993</v>
      </c>
      <c r="I212" s="252"/>
      <c r="J212" s="253">
        <f>ROUND(H212*I212,2)</f>
        <v>0</v>
      </c>
      <c r="K212" s="216"/>
      <c r="L212" s="247"/>
      <c r="M212" s="254"/>
      <c r="N212" s="255" t="s">
        <v>33</v>
      </c>
      <c r="O212" s="256"/>
      <c r="P212" s="256">
        <f>H212*O212</f>
        <v>0</v>
      </c>
      <c r="Q212" s="256">
        <v>0.00077999999999999999</v>
      </c>
      <c r="R212" s="256">
        <f>H212*Q212</f>
        <v>0.0073709999999999991</v>
      </c>
      <c r="S212" s="256">
        <v>0</v>
      </c>
      <c r="T212" s="257">
        <f>H212*S212</f>
        <v>0</v>
      </c>
      <c r="AR212" s="14">
        <v>8</v>
      </c>
      <c r="AT212" s="14" t="s">
        <v>153</v>
      </c>
      <c r="AU212" s="14">
        <v>2</v>
      </c>
      <c r="AY212" s="14" t="s">
        <v>81</v>
      </c>
      <c r="BE212" s="14">
        <f>IF(N212="základní",J212,0)</f>
        <v>0</v>
      </c>
      <c r="BF212" s="14">
        <f>IF(N212="snížená",J212,0)</f>
        <v>0</v>
      </c>
      <c r="BG212" s="14">
        <f>IF(N212="zákl. přenesená",J212,0)</f>
        <v>0</v>
      </c>
      <c r="BH212" s="14">
        <f>IF(N212="sníž. přenesená",J212,0)</f>
        <v>0</v>
      </c>
      <c r="BI212" s="14">
        <f>IF(N212="nulová",J212,0)</f>
        <v>0</v>
      </c>
      <c r="BJ212" s="14">
        <v>1</v>
      </c>
    </row>
    <row r="213" s="13" customFormat="1" ht="12">
      <c r="B213" s="231"/>
      <c r="C213" s="232"/>
      <c r="D213" s="226" t="s">
        <v>90</v>
      </c>
      <c r="E213" s="233"/>
      <c r="F213" s="234" t="s">
        <v>252</v>
      </c>
      <c r="G213" s="235"/>
      <c r="H213" s="236">
        <v>9.4499999999999993</v>
      </c>
      <c r="I213" s="237"/>
      <c r="J213" s="237"/>
      <c r="K213" s="238"/>
      <c r="L213" s="231"/>
      <c r="M213" s="239"/>
      <c r="N213" s="238"/>
      <c r="O213" s="240"/>
      <c r="P213" s="240"/>
      <c r="Q213" s="240"/>
      <c r="R213" s="240"/>
      <c r="S213" s="240"/>
      <c r="T213" s="241"/>
      <c r="AT213" s="13" t="s">
        <v>90</v>
      </c>
      <c r="AU213" s="13">
        <v>0</v>
      </c>
      <c r="AV213" s="13">
        <v>2</v>
      </c>
      <c r="AW213" s="13" t="b">
        <v>1</v>
      </c>
      <c r="AX213" s="13" t="b">
        <v>1</v>
      </c>
      <c r="AY213" s="13" t="s">
        <v>81</v>
      </c>
      <c r="BJ213" s="13">
        <v>0</v>
      </c>
    </row>
    <row r="214" s="11" customFormat="1" ht="23.1" customHeight="1">
      <c r="B214" s="206"/>
      <c r="C214" s="207"/>
      <c r="D214" s="197" t="s">
        <v>59</v>
      </c>
      <c r="E214" s="208" t="s">
        <v>106</v>
      </c>
      <c r="F214" s="209" t="s">
        <v>253</v>
      </c>
      <c r="G214" s="210"/>
      <c r="H214" s="211"/>
      <c r="I214" s="212"/>
      <c r="J214" s="212">
        <f>J215 + J221 + J226 + J230 + J235 + J239 + J245 + J249 + J253 + J257 + J262 + J267 + J271 + J275 + J279 + J283 + J285 + J290 + J294</f>
        <v>0</v>
      </c>
      <c r="K214" s="209"/>
      <c r="L214" s="206"/>
      <c r="M214" s="213"/>
      <c r="N214" s="203"/>
      <c r="O214" s="204"/>
      <c r="P214" s="204">
        <f>P215 + P221 + P226 + P230 + P235 + P239 + P245 + P249 + P253 + P257 + P262 + P267 + P271 + P275 + P279 + P283 + P285 + P290 + P294</f>
        <v>0</v>
      </c>
      <c r="Q214" s="204"/>
      <c r="R214" s="204">
        <f>R215 + R221 + R226 + R230 + R235 + R239 + R245 + R249 + R253 + R257 + R262 + R267 + R271 + R275 + R279 + R283 + R285 + R290 + R294</f>
        <v>1475.9881121999999</v>
      </c>
      <c r="S214" s="204"/>
      <c r="T214" s="205">
        <f>T215 + T221 + T226 + T230 + T235 + T239 + T245 + T249 + T253 + T257 + T262 + T267 + T271 + T275 + T279 + T283 + T285 + T290 + T294</f>
        <v>0</v>
      </c>
      <c r="AR214" s="11">
        <v>1</v>
      </c>
      <c r="AT214" s="11" t="s">
        <v>59</v>
      </c>
      <c r="AU214" s="11">
        <v>1</v>
      </c>
      <c r="AY214" s="11" t="s">
        <v>81</v>
      </c>
      <c r="BJ214" s="11">
        <v>0</v>
      </c>
    </row>
    <row r="215" s="12" customFormat="1" ht="24">
      <c r="B215" s="214"/>
      <c r="C215" s="215" t="s">
        <v>254</v>
      </c>
      <c r="D215" s="215" t="s">
        <v>84</v>
      </c>
      <c r="E215" s="216" t="s">
        <v>255</v>
      </c>
      <c r="F215" s="217" t="s">
        <v>256</v>
      </c>
      <c r="G215" s="218" t="s">
        <v>87</v>
      </c>
      <c r="H215" s="219">
        <v>4522.9499999999998</v>
      </c>
      <c r="I215" s="220"/>
      <c r="J215" s="221">
        <f>ROUND(H215*I215,2)</f>
        <v>0</v>
      </c>
      <c r="K215" s="216"/>
      <c r="L215" s="214"/>
      <c r="M215" s="222"/>
      <c r="N215" s="223" t="s">
        <v>33</v>
      </c>
      <c r="O215" s="224"/>
      <c r="P215" s="224">
        <f>H215*O215</f>
        <v>0</v>
      </c>
      <c r="Q215" s="224">
        <v>0</v>
      </c>
      <c r="R215" s="224">
        <f>H215*Q215</f>
        <v>0</v>
      </c>
      <c r="S215" s="224">
        <v>0</v>
      </c>
      <c r="T215" s="225">
        <f>H215*S215</f>
        <v>0</v>
      </c>
      <c r="AR215" s="12">
        <v>4</v>
      </c>
      <c r="AT215" s="12" t="s">
        <v>84</v>
      </c>
      <c r="AU215" s="12">
        <v>2</v>
      </c>
      <c r="AY215" s="12" t="s">
        <v>81</v>
      </c>
      <c r="BE215" s="12">
        <f>IF(N215="základní",J215,0)</f>
        <v>0</v>
      </c>
      <c r="BF215" s="12">
        <f>IF(N215="snížená",J215,0)</f>
        <v>0</v>
      </c>
      <c r="BG215" s="12">
        <f>IF(N215="zákl. přenesená",J215,0)</f>
        <v>0</v>
      </c>
      <c r="BH215" s="12">
        <f>IF(N215="sníž. přenesená",J215,0)</f>
        <v>0</v>
      </c>
      <c r="BI215" s="12">
        <f>IF(N215="nulová",J215,0)</f>
        <v>0</v>
      </c>
      <c r="BJ215" s="12">
        <v>1</v>
      </c>
    </row>
    <row r="216" s="7" customFormat="1">
      <c r="B216" s="135"/>
      <c r="D216" s="226" t="s">
        <v>88</v>
      </c>
      <c r="F216" s="227" t="s">
        <v>257</v>
      </c>
      <c r="L216" s="135"/>
      <c r="M216" s="228"/>
      <c r="T216" s="229"/>
      <c r="AT216" s="230" t="s">
        <v>88</v>
      </c>
      <c r="AU216" s="230">
        <v>0</v>
      </c>
      <c r="AY216" s="7" t="s">
        <v>81</v>
      </c>
      <c r="BJ216" s="7">
        <v>0</v>
      </c>
    </row>
    <row r="217" s="13" customFormat="1" ht="12">
      <c r="B217" s="231"/>
      <c r="C217" s="232"/>
      <c r="D217" s="226" t="s">
        <v>90</v>
      </c>
      <c r="E217" s="233"/>
      <c r="F217" s="234" t="s">
        <v>258</v>
      </c>
      <c r="G217" s="235"/>
      <c r="H217" s="236">
        <v>1507.6500000000001</v>
      </c>
      <c r="I217" s="237"/>
      <c r="J217" s="237"/>
      <c r="K217" s="238"/>
      <c r="L217" s="231"/>
      <c r="M217" s="239"/>
      <c r="N217" s="238"/>
      <c r="O217" s="240"/>
      <c r="P217" s="240"/>
      <c r="Q217" s="240"/>
      <c r="R217" s="240"/>
      <c r="S217" s="240"/>
      <c r="T217" s="241"/>
      <c r="AT217" s="13" t="s">
        <v>90</v>
      </c>
      <c r="AU217" s="13">
        <v>0</v>
      </c>
      <c r="AV217" s="13">
        <v>2</v>
      </c>
      <c r="AW217" s="13" t="b">
        <v>1</v>
      </c>
      <c r="AY217" s="13" t="s">
        <v>81</v>
      </c>
      <c r="BJ217" s="13">
        <v>0</v>
      </c>
    </row>
    <row r="218" s="13" customFormat="1" ht="12">
      <c r="B218" s="231"/>
      <c r="C218" s="232"/>
      <c r="D218" s="226" t="s">
        <v>90</v>
      </c>
      <c r="E218" s="233"/>
      <c r="F218" s="245" t="s">
        <v>259</v>
      </c>
      <c r="G218" s="243"/>
      <c r="H218" s="246"/>
      <c r="I218" s="237"/>
      <c r="J218" s="237"/>
      <c r="K218" s="238"/>
      <c r="L218" s="231"/>
      <c r="M218" s="239"/>
      <c r="N218" s="238"/>
      <c r="O218" s="240"/>
      <c r="P218" s="240"/>
      <c r="Q218" s="240"/>
      <c r="R218" s="240"/>
      <c r="S218" s="240"/>
      <c r="T218" s="241"/>
      <c r="AT218" s="13" t="s">
        <v>90</v>
      </c>
      <c r="AU218" s="13">
        <v>0</v>
      </c>
      <c r="AV218" s="13">
        <v>1</v>
      </c>
      <c r="AW218" s="13" t="b">
        <v>1</v>
      </c>
      <c r="AY218" s="13" t="s">
        <v>81</v>
      </c>
      <c r="BJ218" s="13">
        <v>0</v>
      </c>
    </row>
    <row r="219" s="13" customFormat="1" ht="12">
      <c r="B219" s="231"/>
      <c r="C219" s="232"/>
      <c r="D219" s="226" t="s">
        <v>90</v>
      </c>
      <c r="E219" s="233"/>
      <c r="F219" s="242" t="s">
        <v>92</v>
      </c>
      <c r="G219" s="243"/>
      <c r="H219" s="244">
        <v>1507.6500000000001</v>
      </c>
      <c r="I219" s="237"/>
      <c r="J219" s="237"/>
      <c r="K219" s="238"/>
      <c r="L219" s="231"/>
      <c r="M219" s="239"/>
      <c r="N219" s="238"/>
      <c r="O219" s="240"/>
      <c r="P219" s="240"/>
      <c r="Q219" s="240"/>
      <c r="R219" s="240"/>
      <c r="S219" s="240"/>
      <c r="T219" s="241"/>
      <c r="AT219" s="13" t="s">
        <v>90</v>
      </c>
      <c r="AU219" s="13">
        <v>0</v>
      </c>
      <c r="AV219" s="13">
        <v>4</v>
      </c>
      <c r="AW219" s="13" t="b">
        <v>1</v>
      </c>
      <c r="AY219" s="13" t="s">
        <v>81</v>
      </c>
      <c r="BJ219" s="13">
        <v>0</v>
      </c>
    </row>
    <row r="220" s="13" customFormat="1" ht="12">
      <c r="B220" s="231"/>
      <c r="C220" s="232"/>
      <c r="D220" s="226" t="s">
        <v>90</v>
      </c>
      <c r="E220" s="233"/>
      <c r="F220" s="234" t="s">
        <v>260</v>
      </c>
      <c r="G220" s="235"/>
      <c r="H220" s="236">
        <v>4522.9499999999998</v>
      </c>
      <c r="I220" s="237"/>
      <c r="J220" s="237"/>
      <c r="K220" s="238"/>
      <c r="L220" s="231"/>
      <c r="M220" s="239"/>
      <c r="N220" s="238"/>
      <c r="O220" s="240"/>
      <c r="P220" s="240"/>
      <c r="Q220" s="240"/>
      <c r="R220" s="240"/>
      <c r="S220" s="240"/>
      <c r="T220" s="241"/>
      <c r="AT220" s="13" t="s">
        <v>90</v>
      </c>
      <c r="AU220" s="13">
        <v>0</v>
      </c>
      <c r="AV220" s="13">
        <v>2</v>
      </c>
      <c r="AW220" s="13" t="b">
        <v>1</v>
      </c>
      <c r="AX220" s="13" t="b">
        <v>1</v>
      </c>
      <c r="AY220" s="13" t="s">
        <v>81</v>
      </c>
      <c r="BJ220" s="13">
        <v>0</v>
      </c>
    </row>
    <row r="221" s="14" customFormat="1">
      <c r="B221" s="247"/>
      <c r="C221" s="248" t="s">
        <v>261</v>
      </c>
      <c r="D221" s="248" t="s">
        <v>153</v>
      </c>
      <c r="E221" s="249" t="s">
        <v>262</v>
      </c>
      <c r="F221" s="249" t="s">
        <v>263</v>
      </c>
      <c r="G221" s="250" t="s">
        <v>172</v>
      </c>
      <c r="H221" s="251">
        <v>60.747999999999998</v>
      </c>
      <c r="I221" s="252"/>
      <c r="J221" s="253">
        <f>ROUND(H221*I221,2)</f>
        <v>0</v>
      </c>
      <c r="K221" s="216"/>
      <c r="L221" s="247"/>
      <c r="M221" s="254"/>
      <c r="N221" s="255" t="s">
        <v>33</v>
      </c>
      <c r="O221" s="256"/>
      <c r="P221" s="256">
        <f>H221*O221</f>
        <v>0</v>
      </c>
      <c r="Q221" s="256">
        <v>1</v>
      </c>
      <c r="R221" s="256">
        <f>H221*Q221</f>
        <v>60.747999999999998</v>
      </c>
      <c r="S221" s="256">
        <v>0</v>
      </c>
      <c r="T221" s="257">
        <f>H221*S221</f>
        <v>0</v>
      </c>
      <c r="AR221" s="14">
        <v>8</v>
      </c>
      <c r="AT221" s="14" t="s">
        <v>153</v>
      </c>
      <c r="AU221" s="14">
        <v>2</v>
      </c>
      <c r="AY221" s="14" t="s">
        <v>81</v>
      </c>
      <c r="BE221" s="14">
        <f>IF(N221="základní",J221,0)</f>
        <v>0</v>
      </c>
      <c r="BF221" s="14">
        <f>IF(N221="snížená",J221,0)</f>
        <v>0</v>
      </c>
      <c r="BG221" s="14">
        <f>IF(N221="zákl. přenesená",J221,0)</f>
        <v>0</v>
      </c>
      <c r="BH221" s="14">
        <f>IF(N221="sníž. přenesená",J221,0)</f>
        <v>0</v>
      </c>
      <c r="BI221" s="14">
        <f>IF(N221="nulová",J221,0)</f>
        <v>0</v>
      </c>
      <c r="BJ221" s="14">
        <v>1</v>
      </c>
    </row>
    <row r="222" s="13" customFormat="1" ht="12">
      <c r="B222" s="231"/>
      <c r="C222" s="232"/>
      <c r="D222" s="226" t="s">
        <v>90</v>
      </c>
      <c r="E222" s="233"/>
      <c r="F222" s="245" t="s">
        <v>264</v>
      </c>
      <c r="G222" s="243"/>
      <c r="H222" s="246"/>
      <c r="I222" s="237"/>
      <c r="J222" s="237"/>
      <c r="K222" s="238"/>
      <c r="L222" s="231"/>
      <c r="M222" s="239"/>
      <c r="N222" s="238"/>
      <c r="O222" s="240"/>
      <c r="P222" s="240"/>
      <c r="Q222" s="240"/>
      <c r="R222" s="240"/>
      <c r="S222" s="240"/>
      <c r="T222" s="241"/>
      <c r="AT222" s="13" t="s">
        <v>90</v>
      </c>
      <c r="AU222" s="13">
        <v>0</v>
      </c>
      <c r="AV222" s="13">
        <v>1</v>
      </c>
      <c r="AW222" s="13" t="b">
        <v>1</v>
      </c>
      <c r="AY222" s="13" t="s">
        <v>81</v>
      </c>
      <c r="BJ222" s="13">
        <v>0</v>
      </c>
    </row>
    <row r="223" s="13" customFormat="1" ht="12">
      <c r="B223" s="231"/>
      <c r="C223" s="232"/>
      <c r="D223" s="226" t="s">
        <v>90</v>
      </c>
      <c r="E223" s="233"/>
      <c r="F223" s="234" t="s">
        <v>265</v>
      </c>
      <c r="G223" s="235"/>
      <c r="H223" s="236">
        <v>1146.1880000000001</v>
      </c>
      <c r="I223" s="237"/>
      <c r="J223" s="237"/>
      <c r="K223" s="238"/>
      <c r="L223" s="231"/>
      <c r="M223" s="239"/>
      <c r="N223" s="238"/>
      <c r="O223" s="240"/>
      <c r="P223" s="240"/>
      <c r="Q223" s="240"/>
      <c r="R223" s="240"/>
      <c r="S223" s="240"/>
      <c r="T223" s="241"/>
      <c r="AT223" s="13" t="s">
        <v>90</v>
      </c>
      <c r="AU223" s="13">
        <v>0</v>
      </c>
      <c r="AV223" s="13">
        <v>2</v>
      </c>
      <c r="AW223" s="13" t="b">
        <v>1</v>
      </c>
      <c r="AY223" s="13" t="s">
        <v>81</v>
      </c>
      <c r="BJ223" s="13">
        <v>0</v>
      </c>
    </row>
    <row r="224" s="13" customFormat="1" ht="12">
      <c r="B224" s="231"/>
      <c r="C224" s="232"/>
      <c r="D224" s="226" t="s">
        <v>90</v>
      </c>
      <c r="E224" s="233"/>
      <c r="F224" s="242" t="s">
        <v>92</v>
      </c>
      <c r="G224" s="243"/>
      <c r="H224" s="244">
        <v>1146.1880000000001</v>
      </c>
      <c r="I224" s="237"/>
      <c r="J224" s="237"/>
      <c r="K224" s="238"/>
      <c r="L224" s="231"/>
      <c r="M224" s="239"/>
      <c r="N224" s="238"/>
      <c r="O224" s="240"/>
      <c r="P224" s="240"/>
      <c r="Q224" s="240"/>
      <c r="R224" s="240"/>
      <c r="S224" s="240"/>
      <c r="T224" s="241"/>
      <c r="AT224" s="13" t="s">
        <v>90</v>
      </c>
      <c r="AU224" s="13">
        <v>0</v>
      </c>
      <c r="AV224" s="13">
        <v>4</v>
      </c>
      <c r="AW224" s="13" t="b">
        <v>1</v>
      </c>
      <c r="AY224" s="13" t="s">
        <v>81</v>
      </c>
      <c r="BJ224" s="13">
        <v>0</v>
      </c>
    </row>
    <row r="225" s="13" customFormat="1" ht="12">
      <c r="B225" s="231"/>
      <c r="C225" s="232"/>
      <c r="D225" s="226" t="s">
        <v>90</v>
      </c>
      <c r="E225" s="233"/>
      <c r="F225" s="234" t="s">
        <v>266</v>
      </c>
      <c r="G225" s="235"/>
      <c r="H225" s="236">
        <v>60.747999999999998</v>
      </c>
      <c r="I225" s="237"/>
      <c r="J225" s="237"/>
      <c r="K225" s="238"/>
      <c r="L225" s="231"/>
      <c r="M225" s="239"/>
      <c r="N225" s="238"/>
      <c r="O225" s="240"/>
      <c r="P225" s="240"/>
      <c r="Q225" s="240"/>
      <c r="R225" s="240"/>
      <c r="S225" s="240"/>
      <c r="T225" s="241"/>
      <c r="AT225" s="13" t="s">
        <v>90</v>
      </c>
      <c r="AU225" s="13">
        <v>0</v>
      </c>
      <c r="AV225" s="13">
        <v>2</v>
      </c>
      <c r="AW225" s="13" t="b">
        <v>1</v>
      </c>
      <c r="AX225" s="13" t="b">
        <v>1</v>
      </c>
      <c r="AY225" s="13" t="s">
        <v>81</v>
      </c>
      <c r="BJ225" s="13">
        <v>0</v>
      </c>
    </row>
    <row r="226" s="12" customFormat="1">
      <c r="B226" s="214"/>
      <c r="C226" s="215" t="s">
        <v>267</v>
      </c>
      <c r="D226" s="215" t="s">
        <v>84</v>
      </c>
      <c r="E226" s="216" t="s">
        <v>268</v>
      </c>
      <c r="F226" s="217" t="s">
        <v>269</v>
      </c>
      <c r="G226" s="218" t="s">
        <v>87</v>
      </c>
      <c r="H226" s="219">
        <v>477.10000000000002</v>
      </c>
      <c r="I226" s="220"/>
      <c r="J226" s="221">
        <f>ROUND(H226*I226,2)</f>
        <v>0</v>
      </c>
      <c r="K226" s="216"/>
      <c r="L226" s="214"/>
      <c r="M226" s="222"/>
      <c r="N226" s="223" t="s">
        <v>33</v>
      </c>
      <c r="O226" s="224"/>
      <c r="P226" s="224">
        <f>H226*O226</f>
        <v>0</v>
      </c>
      <c r="Q226" s="224">
        <v>0.091999999999999998</v>
      </c>
      <c r="R226" s="224">
        <f>H226*Q226</f>
        <v>43.8932</v>
      </c>
      <c r="S226" s="224">
        <v>0</v>
      </c>
      <c r="T226" s="225">
        <f>H226*S226</f>
        <v>0</v>
      </c>
      <c r="AR226" s="12">
        <v>4</v>
      </c>
      <c r="AT226" s="12" t="s">
        <v>84</v>
      </c>
      <c r="AU226" s="12">
        <v>2</v>
      </c>
      <c r="AY226" s="12" t="s">
        <v>81</v>
      </c>
      <c r="BE226" s="12">
        <f>IF(N226="základní",J226,0)</f>
        <v>0</v>
      </c>
      <c r="BF226" s="12">
        <f>IF(N226="snížená",J226,0)</f>
        <v>0</v>
      </c>
      <c r="BG226" s="12">
        <f>IF(N226="zákl. přenesená",J226,0)</f>
        <v>0</v>
      </c>
      <c r="BH226" s="12">
        <f>IF(N226="sníž. přenesená",J226,0)</f>
        <v>0</v>
      </c>
      <c r="BI226" s="12">
        <f>IF(N226="nulová",J226,0)</f>
        <v>0</v>
      </c>
      <c r="BJ226" s="12">
        <v>1</v>
      </c>
    </row>
    <row r="227" s="7" customFormat="1">
      <c r="B227" s="135"/>
      <c r="D227" s="226" t="s">
        <v>88</v>
      </c>
      <c r="F227" s="227" t="s">
        <v>270</v>
      </c>
      <c r="L227" s="135"/>
      <c r="M227" s="228"/>
      <c r="T227" s="229"/>
      <c r="AT227" s="230" t="s">
        <v>88</v>
      </c>
      <c r="AU227" s="230">
        <v>0</v>
      </c>
      <c r="AY227" s="7" t="s">
        <v>81</v>
      </c>
      <c r="BJ227" s="7">
        <v>0</v>
      </c>
    </row>
    <row r="228" s="13" customFormat="1" ht="12">
      <c r="B228" s="231"/>
      <c r="C228" s="232"/>
      <c r="D228" s="226" t="s">
        <v>90</v>
      </c>
      <c r="E228" s="233"/>
      <c r="F228" s="234" t="s">
        <v>271</v>
      </c>
      <c r="G228" s="235"/>
      <c r="H228" s="236">
        <v>477.10000000000002</v>
      </c>
      <c r="I228" s="237"/>
      <c r="J228" s="237"/>
      <c r="K228" s="238"/>
      <c r="L228" s="231"/>
      <c r="M228" s="239"/>
      <c r="N228" s="238"/>
      <c r="O228" s="240"/>
      <c r="P228" s="240"/>
      <c r="Q228" s="240"/>
      <c r="R228" s="240"/>
      <c r="S228" s="240"/>
      <c r="T228" s="241"/>
      <c r="AT228" s="13" t="s">
        <v>90</v>
      </c>
      <c r="AU228" s="13">
        <v>0</v>
      </c>
      <c r="AV228" s="13">
        <v>2</v>
      </c>
      <c r="AW228" s="13" t="b">
        <v>1</v>
      </c>
      <c r="AY228" s="13" t="s">
        <v>81</v>
      </c>
      <c r="BJ228" s="13">
        <v>0</v>
      </c>
    </row>
    <row r="229" s="13" customFormat="1" ht="12">
      <c r="B229" s="231"/>
      <c r="C229" s="232"/>
      <c r="D229" s="226" t="s">
        <v>90</v>
      </c>
      <c r="E229" s="233"/>
      <c r="F229" s="242" t="s">
        <v>92</v>
      </c>
      <c r="G229" s="243"/>
      <c r="H229" s="244">
        <v>477.10000000000002</v>
      </c>
      <c r="I229" s="237"/>
      <c r="J229" s="237"/>
      <c r="K229" s="238"/>
      <c r="L229" s="231"/>
      <c r="M229" s="239"/>
      <c r="N229" s="238"/>
      <c r="O229" s="240"/>
      <c r="P229" s="240"/>
      <c r="Q229" s="240"/>
      <c r="R229" s="240"/>
      <c r="S229" s="240"/>
      <c r="T229" s="241"/>
      <c r="AT229" s="13" t="s">
        <v>90</v>
      </c>
      <c r="AU229" s="13">
        <v>0</v>
      </c>
      <c r="AV229" s="13">
        <v>4</v>
      </c>
      <c r="AW229" s="13" t="b">
        <v>1</v>
      </c>
      <c r="AX229" s="13" t="b">
        <v>1</v>
      </c>
      <c r="AY229" s="13" t="s">
        <v>81</v>
      </c>
      <c r="BJ229" s="13">
        <v>0</v>
      </c>
    </row>
    <row r="230" s="12" customFormat="1">
      <c r="B230" s="214"/>
      <c r="C230" s="215" t="s">
        <v>272</v>
      </c>
      <c r="D230" s="215" t="s">
        <v>84</v>
      </c>
      <c r="E230" s="216" t="s">
        <v>273</v>
      </c>
      <c r="F230" s="217" t="s">
        <v>274</v>
      </c>
      <c r="G230" s="218" t="s">
        <v>87</v>
      </c>
      <c r="H230" s="219">
        <v>1000.6799999999999</v>
      </c>
      <c r="I230" s="220"/>
      <c r="J230" s="221">
        <f>ROUND(H230*I230,2)</f>
        <v>0</v>
      </c>
      <c r="K230" s="216"/>
      <c r="L230" s="214"/>
      <c r="M230" s="222"/>
      <c r="N230" s="223" t="s">
        <v>33</v>
      </c>
      <c r="O230" s="224"/>
      <c r="P230" s="224">
        <f>H230*O230</f>
        <v>0</v>
      </c>
      <c r="Q230" s="224">
        <v>0.34499999999999997</v>
      </c>
      <c r="R230" s="224">
        <f>H230*Q230</f>
        <v>345.23459999999994</v>
      </c>
      <c r="S230" s="224">
        <v>0</v>
      </c>
      <c r="T230" s="225">
        <f>H230*S230</f>
        <v>0</v>
      </c>
      <c r="AR230" s="12">
        <v>4</v>
      </c>
      <c r="AT230" s="12" t="s">
        <v>84</v>
      </c>
      <c r="AU230" s="12">
        <v>2</v>
      </c>
      <c r="AY230" s="12" t="s">
        <v>81</v>
      </c>
      <c r="BE230" s="12">
        <f>IF(N230="základní",J230,0)</f>
        <v>0</v>
      </c>
      <c r="BF230" s="12">
        <f>IF(N230="snížená",J230,0)</f>
        <v>0</v>
      </c>
      <c r="BG230" s="12">
        <f>IF(N230="zákl. přenesená",J230,0)</f>
        <v>0</v>
      </c>
      <c r="BH230" s="12">
        <f>IF(N230="sníž. přenesená",J230,0)</f>
        <v>0</v>
      </c>
      <c r="BI230" s="12">
        <f>IF(N230="nulová",J230,0)</f>
        <v>0</v>
      </c>
      <c r="BJ230" s="12">
        <v>1</v>
      </c>
    </row>
    <row r="231" s="7" customFormat="1">
      <c r="B231" s="135"/>
      <c r="D231" s="226" t="s">
        <v>88</v>
      </c>
      <c r="F231" s="227" t="s">
        <v>275</v>
      </c>
      <c r="L231" s="135"/>
      <c r="M231" s="228"/>
      <c r="T231" s="229"/>
      <c r="AT231" s="230" t="s">
        <v>88</v>
      </c>
      <c r="AU231" s="230">
        <v>0</v>
      </c>
      <c r="AY231" s="7" t="s">
        <v>81</v>
      </c>
      <c r="BJ231" s="7">
        <v>0</v>
      </c>
    </row>
    <row r="232" s="13" customFormat="1" ht="12">
      <c r="B232" s="231"/>
      <c r="C232" s="232"/>
      <c r="D232" s="226" t="s">
        <v>90</v>
      </c>
      <c r="E232" s="233"/>
      <c r="F232" s="234" t="s">
        <v>276</v>
      </c>
      <c r="G232" s="235"/>
      <c r="H232" s="236">
        <v>833.89999999999998</v>
      </c>
      <c r="I232" s="237"/>
      <c r="J232" s="237"/>
      <c r="K232" s="238"/>
      <c r="L232" s="231"/>
      <c r="M232" s="239"/>
      <c r="N232" s="238"/>
      <c r="O232" s="240"/>
      <c r="P232" s="240"/>
      <c r="Q232" s="240"/>
      <c r="R232" s="240"/>
      <c r="S232" s="240"/>
      <c r="T232" s="241"/>
      <c r="AT232" s="13" t="s">
        <v>90</v>
      </c>
      <c r="AU232" s="13">
        <v>0</v>
      </c>
      <c r="AV232" s="13">
        <v>2</v>
      </c>
      <c r="AW232" s="13" t="b">
        <v>1</v>
      </c>
      <c r="AY232" s="13" t="s">
        <v>81</v>
      </c>
      <c r="BJ232" s="13">
        <v>0</v>
      </c>
    </row>
    <row r="233" s="13" customFormat="1" ht="12">
      <c r="B233" s="231"/>
      <c r="C233" s="232"/>
      <c r="D233" s="226" t="s">
        <v>90</v>
      </c>
      <c r="E233" s="233"/>
      <c r="F233" s="242" t="s">
        <v>92</v>
      </c>
      <c r="G233" s="243"/>
      <c r="H233" s="244">
        <v>833.89999999999998</v>
      </c>
      <c r="I233" s="237"/>
      <c r="J233" s="237"/>
      <c r="K233" s="238"/>
      <c r="L233" s="231"/>
      <c r="M233" s="239"/>
      <c r="N233" s="238"/>
      <c r="O233" s="240"/>
      <c r="P233" s="240"/>
      <c r="Q233" s="240"/>
      <c r="R233" s="240"/>
      <c r="S233" s="240"/>
      <c r="T233" s="241"/>
      <c r="AT233" s="13" t="s">
        <v>90</v>
      </c>
      <c r="AU233" s="13">
        <v>0</v>
      </c>
      <c r="AV233" s="13">
        <v>4</v>
      </c>
      <c r="AW233" s="13" t="b">
        <v>1</v>
      </c>
      <c r="AY233" s="13" t="s">
        <v>81</v>
      </c>
      <c r="BJ233" s="13">
        <v>0</v>
      </c>
    </row>
    <row r="234" s="13" customFormat="1" ht="12">
      <c r="B234" s="231"/>
      <c r="C234" s="232"/>
      <c r="D234" s="226" t="s">
        <v>90</v>
      </c>
      <c r="E234" s="233"/>
      <c r="F234" s="234" t="s">
        <v>277</v>
      </c>
      <c r="G234" s="235"/>
      <c r="H234" s="236">
        <v>1000.6799999999999</v>
      </c>
      <c r="I234" s="237"/>
      <c r="J234" s="237"/>
      <c r="K234" s="238"/>
      <c r="L234" s="231"/>
      <c r="M234" s="239"/>
      <c r="N234" s="238"/>
      <c r="O234" s="240"/>
      <c r="P234" s="240"/>
      <c r="Q234" s="240"/>
      <c r="R234" s="240"/>
      <c r="S234" s="240"/>
      <c r="T234" s="241"/>
      <c r="AT234" s="13" t="s">
        <v>90</v>
      </c>
      <c r="AU234" s="13">
        <v>0</v>
      </c>
      <c r="AV234" s="13">
        <v>2</v>
      </c>
      <c r="AW234" s="13" t="b">
        <v>1</v>
      </c>
      <c r="AX234" s="13" t="b">
        <v>1</v>
      </c>
      <c r="AY234" s="13" t="s">
        <v>81</v>
      </c>
      <c r="BJ234" s="13">
        <v>0</v>
      </c>
    </row>
    <row r="235" s="12" customFormat="1">
      <c r="B235" s="214"/>
      <c r="C235" s="215" t="s">
        <v>278</v>
      </c>
      <c r="D235" s="215" t="s">
        <v>84</v>
      </c>
      <c r="E235" s="216" t="s">
        <v>279</v>
      </c>
      <c r="F235" s="217" t="s">
        <v>280</v>
      </c>
      <c r="G235" s="218" t="s">
        <v>87</v>
      </c>
      <c r="H235" s="219">
        <v>1.4399999999999999</v>
      </c>
      <c r="I235" s="220"/>
      <c r="J235" s="221">
        <f>ROUND(H235*I235,2)</f>
        <v>0</v>
      </c>
      <c r="K235" s="216"/>
      <c r="L235" s="214"/>
      <c r="M235" s="222"/>
      <c r="N235" s="223" t="s">
        <v>33</v>
      </c>
      <c r="O235" s="224"/>
      <c r="P235" s="224">
        <f>H235*O235</f>
        <v>0</v>
      </c>
      <c r="Q235" s="224">
        <v>0.46000000000000002</v>
      </c>
      <c r="R235" s="224">
        <f>H235*Q235</f>
        <v>0.66239999999999999</v>
      </c>
      <c r="S235" s="224">
        <v>0</v>
      </c>
      <c r="T235" s="225">
        <f>H235*S235</f>
        <v>0</v>
      </c>
      <c r="AR235" s="12">
        <v>4</v>
      </c>
      <c r="AT235" s="12" t="s">
        <v>84</v>
      </c>
      <c r="AU235" s="12">
        <v>2</v>
      </c>
      <c r="AY235" s="12" t="s">
        <v>81</v>
      </c>
      <c r="BE235" s="12">
        <f>IF(N235="základní",J235,0)</f>
        <v>0</v>
      </c>
      <c r="BF235" s="12">
        <f>IF(N235="snížená",J235,0)</f>
        <v>0</v>
      </c>
      <c r="BG235" s="12">
        <f>IF(N235="zákl. přenesená",J235,0)</f>
        <v>0</v>
      </c>
      <c r="BH235" s="12">
        <f>IF(N235="sníž. přenesená",J235,0)</f>
        <v>0</v>
      </c>
      <c r="BI235" s="12">
        <f>IF(N235="nulová",J235,0)</f>
        <v>0</v>
      </c>
      <c r="BJ235" s="12">
        <v>1</v>
      </c>
    </row>
    <row r="236" s="7" customFormat="1">
      <c r="B236" s="135"/>
      <c r="D236" s="226" t="s">
        <v>88</v>
      </c>
      <c r="F236" s="227" t="s">
        <v>281</v>
      </c>
      <c r="L236" s="135"/>
      <c r="M236" s="228"/>
      <c r="T236" s="229"/>
      <c r="AT236" s="230" t="s">
        <v>88</v>
      </c>
      <c r="AU236" s="230">
        <v>0</v>
      </c>
      <c r="AY236" s="7" t="s">
        <v>81</v>
      </c>
      <c r="BJ236" s="7">
        <v>0</v>
      </c>
    </row>
    <row r="237" s="13" customFormat="1" ht="12">
      <c r="B237" s="231"/>
      <c r="C237" s="232"/>
      <c r="D237" s="226" t="s">
        <v>90</v>
      </c>
      <c r="E237" s="233"/>
      <c r="F237" s="234" t="s">
        <v>282</v>
      </c>
      <c r="G237" s="235"/>
      <c r="H237" s="236">
        <v>1.4399999999999999</v>
      </c>
      <c r="I237" s="237"/>
      <c r="J237" s="237"/>
      <c r="K237" s="238"/>
      <c r="L237" s="231"/>
      <c r="M237" s="239"/>
      <c r="N237" s="238"/>
      <c r="O237" s="240"/>
      <c r="P237" s="240"/>
      <c r="Q237" s="240"/>
      <c r="R237" s="240"/>
      <c r="S237" s="240"/>
      <c r="T237" s="241"/>
      <c r="AT237" s="13" t="s">
        <v>90</v>
      </c>
      <c r="AU237" s="13">
        <v>0</v>
      </c>
      <c r="AV237" s="13">
        <v>2</v>
      </c>
      <c r="AW237" s="13" t="b">
        <v>1</v>
      </c>
      <c r="AY237" s="13" t="s">
        <v>81</v>
      </c>
      <c r="BJ237" s="13">
        <v>0</v>
      </c>
    </row>
    <row r="238" s="13" customFormat="1" ht="12">
      <c r="B238" s="231"/>
      <c r="C238" s="232"/>
      <c r="D238" s="226" t="s">
        <v>90</v>
      </c>
      <c r="E238" s="233"/>
      <c r="F238" s="242" t="s">
        <v>92</v>
      </c>
      <c r="G238" s="243"/>
      <c r="H238" s="244">
        <v>1.4399999999999999</v>
      </c>
      <c r="I238" s="237"/>
      <c r="J238" s="237"/>
      <c r="K238" s="238"/>
      <c r="L238" s="231"/>
      <c r="M238" s="239"/>
      <c r="N238" s="238"/>
      <c r="O238" s="240"/>
      <c r="P238" s="240"/>
      <c r="Q238" s="240"/>
      <c r="R238" s="240"/>
      <c r="S238" s="240"/>
      <c r="T238" s="241"/>
      <c r="AT238" s="13" t="s">
        <v>90</v>
      </c>
      <c r="AU238" s="13">
        <v>0</v>
      </c>
      <c r="AV238" s="13">
        <v>4</v>
      </c>
      <c r="AW238" s="13" t="b">
        <v>1</v>
      </c>
      <c r="AX238" s="13" t="b">
        <v>1</v>
      </c>
      <c r="AY238" s="13" t="s">
        <v>81</v>
      </c>
      <c r="BJ238" s="13">
        <v>0</v>
      </c>
    </row>
    <row r="239" s="12" customFormat="1">
      <c r="B239" s="214"/>
      <c r="C239" s="215" t="s">
        <v>283</v>
      </c>
      <c r="D239" s="215" t="s">
        <v>84</v>
      </c>
      <c r="E239" s="216" t="s">
        <v>284</v>
      </c>
      <c r="F239" s="217" t="s">
        <v>285</v>
      </c>
      <c r="G239" s="218" t="s">
        <v>87</v>
      </c>
      <c r="H239" s="219">
        <v>1507.6500000000001</v>
      </c>
      <c r="I239" s="220"/>
      <c r="J239" s="221">
        <f>ROUND(H239*I239,2)</f>
        <v>0</v>
      </c>
      <c r="K239" s="216"/>
      <c r="L239" s="214"/>
      <c r="M239" s="222"/>
      <c r="N239" s="223" t="s">
        <v>33</v>
      </c>
      <c r="O239" s="224"/>
      <c r="P239" s="224">
        <f>H239*O239</f>
        <v>0</v>
      </c>
      <c r="Q239" s="224">
        <v>0.46000000000000002</v>
      </c>
      <c r="R239" s="224">
        <f>H239*Q239</f>
        <v>693.51900000000012</v>
      </c>
      <c r="S239" s="224">
        <v>0</v>
      </c>
      <c r="T239" s="225">
        <f>H239*S239</f>
        <v>0</v>
      </c>
      <c r="AR239" s="12">
        <v>4</v>
      </c>
      <c r="AT239" s="12" t="s">
        <v>84</v>
      </c>
      <c r="AU239" s="12">
        <v>2</v>
      </c>
      <c r="AY239" s="12" t="s">
        <v>81</v>
      </c>
      <c r="BE239" s="12">
        <f>IF(N239="základní",J239,0)</f>
        <v>0</v>
      </c>
      <c r="BF239" s="12">
        <f>IF(N239="snížená",J239,0)</f>
        <v>0</v>
      </c>
      <c r="BG239" s="12">
        <f>IF(N239="zákl. přenesená",J239,0)</f>
        <v>0</v>
      </c>
      <c r="BH239" s="12">
        <f>IF(N239="sníž. přenesená",J239,0)</f>
        <v>0</v>
      </c>
      <c r="BI239" s="12">
        <f>IF(N239="nulová",J239,0)</f>
        <v>0</v>
      </c>
      <c r="BJ239" s="12">
        <v>1</v>
      </c>
    </row>
    <row r="240" s="7" customFormat="1">
      <c r="B240" s="135"/>
      <c r="D240" s="226" t="s">
        <v>88</v>
      </c>
      <c r="F240" s="227" t="s">
        <v>286</v>
      </c>
      <c r="L240" s="135"/>
      <c r="M240" s="228"/>
      <c r="T240" s="229"/>
      <c r="AT240" s="230" t="s">
        <v>88</v>
      </c>
      <c r="AU240" s="230">
        <v>0</v>
      </c>
      <c r="AY240" s="7" t="s">
        <v>81</v>
      </c>
      <c r="BJ240" s="7">
        <v>0</v>
      </c>
    </row>
    <row r="241" s="13" customFormat="1" ht="12">
      <c r="B241" s="231"/>
      <c r="C241" s="232"/>
      <c r="D241" s="226" t="s">
        <v>90</v>
      </c>
      <c r="E241" s="233"/>
      <c r="F241" s="234" t="s">
        <v>287</v>
      </c>
      <c r="G241" s="235"/>
      <c r="H241" s="236">
        <v>833.89999999999998</v>
      </c>
      <c r="I241" s="237"/>
      <c r="J241" s="237"/>
      <c r="K241" s="238"/>
      <c r="L241" s="231"/>
      <c r="M241" s="239"/>
      <c r="N241" s="238"/>
      <c r="O241" s="240"/>
      <c r="P241" s="240"/>
      <c r="Q241" s="240"/>
      <c r="R241" s="240"/>
      <c r="S241" s="240"/>
      <c r="T241" s="241"/>
      <c r="AT241" s="13" t="s">
        <v>90</v>
      </c>
      <c r="AU241" s="13">
        <v>0</v>
      </c>
      <c r="AV241" s="13">
        <v>2</v>
      </c>
      <c r="AW241" s="13" t="b">
        <v>1</v>
      </c>
      <c r="AY241" s="13" t="s">
        <v>81</v>
      </c>
      <c r="BJ241" s="13">
        <v>0</v>
      </c>
    </row>
    <row r="242" s="13" customFormat="1" ht="12">
      <c r="B242" s="231"/>
      <c r="C242" s="232"/>
      <c r="D242" s="226" t="s">
        <v>90</v>
      </c>
      <c r="E242" s="233"/>
      <c r="F242" s="234" t="s">
        <v>288</v>
      </c>
      <c r="G242" s="235"/>
      <c r="H242" s="236">
        <v>477.10000000000002</v>
      </c>
      <c r="I242" s="237"/>
      <c r="J242" s="237"/>
      <c r="K242" s="238"/>
      <c r="L242" s="231"/>
      <c r="M242" s="239"/>
      <c r="N242" s="238"/>
      <c r="O242" s="240"/>
      <c r="P242" s="240"/>
      <c r="Q242" s="240"/>
      <c r="R242" s="240"/>
      <c r="S242" s="240"/>
      <c r="T242" s="241"/>
      <c r="AT242" s="13" t="s">
        <v>90</v>
      </c>
      <c r="AU242" s="13">
        <v>0</v>
      </c>
      <c r="AV242" s="13">
        <v>2</v>
      </c>
      <c r="AW242" s="13" t="b">
        <v>1</v>
      </c>
      <c r="AY242" s="13" t="s">
        <v>81</v>
      </c>
      <c r="BJ242" s="13">
        <v>0</v>
      </c>
    </row>
    <row r="243" s="13" customFormat="1" ht="12">
      <c r="B243" s="231"/>
      <c r="C243" s="232"/>
      <c r="D243" s="226" t="s">
        <v>90</v>
      </c>
      <c r="E243" s="233"/>
      <c r="F243" s="242" t="s">
        <v>92</v>
      </c>
      <c r="G243" s="243"/>
      <c r="H243" s="244">
        <v>1311</v>
      </c>
      <c r="I243" s="237"/>
      <c r="J243" s="237"/>
      <c r="K243" s="238"/>
      <c r="L243" s="231"/>
      <c r="M243" s="239"/>
      <c r="N243" s="238"/>
      <c r="O243" s="240"/>
      <c r="P243" s="240"/>
      <c r="Q243" s="240"/>
      <c r="R243" s="240"/>
      <c r="S243" s="240"/>
      <c r="T243" s="241"/>
      <c r="AT243" s="13" t="s">
        <v>90</v>
      </c>
      <c r="AU243" s="13">
        <v>0</v>
      </c>
      <c r="AV243" s="13">
        <v>4</v>
      </c>
      <c r="AW243" s="13" t="b">
        <v>1</v>
      </c>
      <c r="AY243" s="13" t="s">
        <v>81</v>
      </c>
      <c r="BJ243" s="13">
        <v>0</v>
      </c>
    </row>
    <row r="244" s="13" customFormat="1" ht="12">
      <c r="B244" s="231"/>
      <c r="C244" s="232"/>
      <c r="D244" s="226" t="s">
        <v>90</v>
      </c>
      <c r="E244" s="233"/>
      <c r="F244" s="234" t="s">
        <v>192</v>
      </c>
      <c r="G244" s="235"/>
      <c r="H244" s="236">
        <v>1507.6500000000001</v>
      </c>
      <c r="I244" s="237"/>
      <c r="J244" s="237"/>
      <c r="K244" s="238"/>
      <c r="L244" s="231"/>
      <c r="M244" s="239"/>
      <c r="N244" s="238"/>
      <c r="O244" s="240"/>
      <c r="P244" s="240"/>
      <c r="Q244" s="240"/>
      <c r="R244" s="240"/>
      <c r="S244" s="240"/>
      <c r="T244" s="241"/>
      <c r="AT244" s="13" t="s">
        <v>90</v>
      </c>
      <c r="AU244" s="13">
        <v>0</v>
      </c>
      <c r="AV244" s="13">
        <v>2</v>
      </c>
      <c r="AW244" s="13" t="b">
        <v>1</v>
      </c>
      <c r="AX244" s="13" t="b">
        <v>1</v>
      </c>
      <c r="AY244" s="13" t="s">
        <v>81</v>
      </c>
      <c r="BJ244" s="13">
        <v>0</v>
      </c>
    </row>
    <row r="245" s="12" customFormat="1">
      <c r="B245" s="214"/>
      <c r="C245" s="215" t="s">
        <v>289</v>
      </c>
      <c r="D245" s="215" t="s">
        <v>84</v>
      </c>
      <c r="E245" s="216" t="s">
        <v>290</v>
      </c>
      <c r="F245" s="217" t="s">
        <v>291</v>
      </c>
      <c r="G245" s="218" t="s">
        <v>87</v>
      </c>
      <c r="H245" s="219">
        <v>7</v>
      </c>
      <c r="I245" s="220"/>
      <c r="J245" s="221">
        <f>ROUND(H245*I245,2)</f>
        <v>0</v>
      </c>
      <c r="K245" s="216"/>
      <c r="L245" s="214"/>
      <c r="M245" s="222"/>
      <c r="N245" s="223" t="s">
        <v>33</v>
      </c>
      <c r="O245" s="224"/>
      <c r="P245" s="224">
        <f>H245*O245</f>
        <v>0</v>
      </c>
      <c r="Q245" s="224">
        <v>0.57499999999999996</v>
      </c>
      <c r="R245" s="224">
        <f>H245*Q245</f>
        <v>4.0249999999999995</v>
      </c>
      <c r="S245" s="224">
        <v>0</v>
      </c>
      <c r="T245" s="225">
        <f>H245*S245</f>
        <v>0</v>
      </c>
      <c r="AR245" s="12">
        <v>4</v>
      </c>
      <c r="AT245" s="12" t="s">
        <v>84</v>
      </c>
      <c r="AU245" s="12">
        <v>2</v>
      </c>
      <c r="AY245" s="12" t="s">
        <v>81</v>
      </c>
      <c r="BE245" s="12">
        <f>IF(N245="základní",J245,0)</f>
        <v>0</v>
      </c>
      <c r="BF245" s="12">
        <f>IF(N245="snížená",J245,0)</f>
        <v>0</v>
      </c>
      <c r="BG245" s="12">
        <f>IF(N245="zákl. přenesená",J245,0)</f>
        <v>0</v>
      </c>
      <c r="BH245" s="12">
        <f>IF(N245="sníž. přenesená",J245,0)</f>
        <v>0</v>
      </c>
      <c r="BI245" s="12">
        <f>IF(N245="nulová",J245,0)</f>
        <v>0</v>
      </c>
      <c r="BJ245" s="12">
        <v>1</v>
      </c>
    </row>
    <row r="246" s="7" customFormat="1">
      <c r="B246" s="135"/>
      <c r="D246" s="226" t="s">
        <v>88</v>
      </c>
      <c r="F246" s="227" t="s">
        <v>292</v>
      </c>
      <c r="L246" s="135"/>
      <c r="M246" s="228"/>
      <c r="T246" s="229"/>
      <c r="AT246" s="230" t="s">
        <v>88</v>
      </c>
      <c r="AU246" s="230">
        <v>0</v>
      </c>
      <c r="AY246" s="7" t="s">
        <v>81</v>
      </c>
      <c r="BJ246" s="7">
        <v>0</v>
      </c>
    </row>
    <row r="247" s="13" customFormat="1" ht="12">
      <c r="B247" s="231"/>
      <c r="C247" s="232"/>
      <c r="D247" s="226" t="s">
        <v>90</v>
      </c>
      <c r="E247" s="233"/>
      <c r="F247" s="234" t="s">
        <v>105</v>
      </c>
      <c r="G247" s="235"/>
      <c r="H247" s="236">
        <v>7</v>
      </c>
      <c r="I247" s="237"/>
      <c r="J247" s="237"/>
      <c r="K247" s="238"/>
      <c r="L247" s="231"/>
      <c r="M247" s="239"/>
      <c r="N247" s="238"/>
      <c r="O247" s="240"/>
      <c r="P247" s="240"/>
      <c r="Q247" s="240"/>
      <c r="R247" s="240"/>
      <c r="S247" s="240"/>
      <c r="T247" s="241"/>
      <c r="AT247" s="13" t="s">
        <v>90</v>
      </c>
      <c r="AU247" s="13">
        <v>0</v>
      </c>
      <c r="AV247" s="13">
        <v>2</v>
      </c>
      <c r="AW247" s="13" t="b">
        <v>1</v>
      </c>
      <c r="AY247" s="13" t="s">
        <v>81</v>
      </c>
      <c r="BJ247" s="13">
        <v>0</v>
      </c>
    </row>
    <row r="248" s="13" customFormat="1" ht="12">
      <c r="B248" s="231"/>
      <c r="C248" s="232"/>
      <c r="D248" s="226" t="s">
        <v>90</v>
      </c>
      <c r="E248" s="233"/>
      <c r="F248" s="242" t="s">
        <v>92</v>
      </c>
      <c r="G248" s="243"/>
      <c r="H248" s="244">
        <v>7</v>
      </c>
      <c r="I248" s="237"/>
      <c r="J248" s="237"/>
      <c r="K248" s="238"/>
      <c r="L248" s="231"/>
      <c r="M248" s="239"/>
      <c r="N248" s="238"/>
      <c r="O248" s="240"/>
      <c r="P248" s="240"/>
      <c r="Q248" s="240"/>
      <c r="R248" s="240"/>
      <c r="S248" s="240"/>
      <c r="T248" s="241"/>
      <c r="AT248" s="13" t="s">
        <v>90</v>
      </c>
      <c r="AU248" s="13">
        <v>0</v>
      </c>
      <c r="AV248" s="13">
        <v>4</v>
      </c>
      <c r="AW248" s="13" t="b">
        <v>1</v>
      </c>
      <c r="AX248" s="13" t="b">
        <v>1</v>
      </c>
      <c r="AY248" s="13" t="s">
        <v>81</v>
      </c>
      <c r="BJ248" s="13">
        <v>0</v>
      </c>
    </row>
    <row r="249" s="12" customFormat="1" ht="24">
      <c r="B249" s="214"/>
      <c r="C249" s="215" t="s">
        <v>293</v>
      </c>
      <c r="D249" s="215" t="s">
        <v>84</v>
      </c>
      <c r="E249" s="216" t="s">
        <v>294</v>
      </c>
      <c r="F249" s="217" t="s">
        <v>295</v>
      </c>
      <c r="G249" s="218" t="s">
        <v>87</v>
      </c>
      <c r="H249" s="219">
        <v>7</v>
      </c>
      <c r="I249" s="220"/>
      <c r="J249" s="221">
        <f>ROUND(H249*I249,2)</f>
        <v>0</v>
      </c>
      <c r="K249" s="216"/>
      <c r="L249" s="214"/>
      <c r="M249" s="222"/>
      <c r="N249" s="223" t="s">
        <v>33</v>
      </c>
      <c r="O249" s="224"/>
      <c r="P249" s="224">
        <f>H249*O249</f>
        <v>0</v>
      </c>
      <c r="Q249" s="224">
        <v>0.13188</v>
      </c>
      <c r="R249" s="224">
        <f>H249*Q249</f>
        <v>0.92315999999999998</v>
      </c>
      <c r="S249" s="224">
        <v>0</v>
      </c>
      <c r="T249" s="225">
        <f>H249*S249</f>
        <v>0</v>
      </c>
      <c r="AR249" s="12">
        <v>4</v>
      </c>
      <c r="AT249" s="12" t="s">
        <v>84</v>
      </c>
      <c r="AU249" s="12">
        <v>2</v>
      </c>
      <c r="AY249" s="12" t="s">
        <v>81</v>
      </c>
      <c r="BE249" s="12">
        <f>IF(N249="základní",J249,0)</f>
        <v>0</v>
      </c>
      <c r="BF249" s="12">
        <f>IF(N249="snížená",J249,0)</f>
        <v>0</v>
      </c>
      <c r="BG249" s="12">
        <f>IF(N249="zákl. přenesená",J249,0)</f>
        <v>0</v>
      </c>
      <c r="BH249" s="12">
        <f>IF(N249="sníž. přenesená",J249,0)</f>
        <v>0</v>
      </c>
      <c r="BI249" s="12">
        <f>IF(N249="nulová",J249,0)</f>
        <v>0</v>
      </c>
      <c r="BJ249" s="12">
        <v>1</v>
      </c>
    </row>
    <row r="250" s="7" customFormat="1">
      <c r="B250" s="135"/>
      <c r="D250" s="226" t="s">
        <v>88</v>
      </c>
      <c r="F250" s="227" t="s">
        <v>296</v>
      </c>
      <c r="L250" s="135"/>
      <c r="M250" s="228"/>
      <c r="T250" s="229"/>
      <c r="AT250" s="230" t="s">
        <v>88</v>
      </c>
      <c r="AU250" s="230">
        <v>0</v>
      </c>
      <c r="AY250" s="7" t="s">
        <v>81</v>
      </c>
      <c r="BJ250" s="7">
        <v>0</v>
      </c>
    </row>
    <row r="251" s="13" customFormat="1" ht="12">
      <c r="B251" s="231"/>
      <c r="C251" s="232"/>
      <c r="D251" s="226" t="s">
        <v>90</v>
      </c>
      <c r="E251" s="233"/>
      <c r="F251" s="234" t="s">
        <v>105</v>
      </c>
      <c r="G251" s="235"/>
      <c r="H251" s="236">
        <v>7</v>
      </c>
      <c r="I251" s="237"/>
      <c r="J251" s="237"/>
      <c r="K251" s="238"/>
      <c r="L251" s="231"/>
      <c r="M251" s="239"/>
      <c r="N251" s="238"/>
      <c r="O251" s="240"/>
      <c r="P251" s="240"/>
      <c r="Q251" s="240"/>
      <c r="R251" s="240"/>
      <c r="S251" s="240"/>
      <c r="T251" s="241"/>
      <c r="AT251" s="13" t="s">
        <v>90</v>
      </c>
      <c r="AU251" s="13">
        <v>0</v>
      </c>
      <c r="AV251" s="13">
        <v>2</v>
      </c>
      <c r="AW251" s="13" t="b">
        <v>1</v>
      </c>
      <c r="AY251" s="13" t="s">
        <v>81</v>
      </c>
      <c r="BJ251" s="13">
        <v>0</v>
      </c>
    </row>
    <row r="252" s="13" customFormat="1" ht="12">
      <c r="B252" s="231"/>
      <c r="C252" s="232"/>
      <c r="D252" s="226" t="s">
        <v>90</v>
      </c>
      <c r="E252" s="233"/>
      <c r="F252" s="242" t="s">
        <v>92</v>
      </c>
      <c r="G252" s="243"/>
      <c r="H252" s="244">
        <v>7</v>
      </c>
      <c r="I252" s="237"/>
      <c r="J252" s="237"/>
      <c r="K252" s="238"/>
      <c r="L252" s="231"/>
      <c r="M252" s="239"/>
      <c r="N252" s="238"/>
      <c r="O252" s="240"/>
      <c r="P252" s="240"/>
      <c r="Q252" s="240"/>
      <c r="R252" s="240"/>
      <c r="S252" s="240"/>
      <c r="T252" s="241"/>
      <c r="AT252" s="13" t="s">
        <v>90</v>
      </c>
      <c r="AU252" s="13">
        <v>0</v>
      </c>
      <c r="AV252" s="13">
        <v>4</v>
      </c>
      <c r="AW252" s="13" t="b">
        <v>1</v>
      </c>
      <c r="AX252" s="13" t="b">
        <v>1</v>
      </c>
      <c r="AY252" s="13" t="s">
        <v>81</v>
      </c>
      <c r="BJ252" s="13">
        <v>0</v>
      </c>
    </row>
    <row r="253" s="12" customFormat="1" ht="24">
      <c r="B253" s="214"/>
      <c r="C253" s="215" t="s">
        <v>297</v>
      </c>
      <c r="D253" s="215" t="s">
        <v>84</v>
      </c>
      <c r="E253" s="216" t="s">
        <v>298</v>
      </c>
      <c r="F253" s="217" t="s">
        <v>299</v>
      </c>
      <c r="G253" s="218" t="s">
        <v>87</v>
      </c>
      <c r="H253" s="219">
        <v>833.89999999999998</v>
      </c>
      <c r="I253" s="220"/>
      <c r="J253" s="221">
        <f>ROUND(H253*I253,2)</f>
        <v>0</v>
      </c>
      <c r="K253" s="216"/>
      <c r="L253" s="214"/>
      <c r="M253" s="222"/>
      <c r="N253" s="223" t="s">
        <v>33</v>
      </c>
      <c r="O253" s="224"/>
      <c r="P253" s="224">
        <f>H253*O253</f>
        <v>0</v>
      </c>
      <c r="Q253" s="224">
        <v>0.21099999999999999</v>
      </c>
      <c r="R253" s="224">
        <f>H253*Q253</f>
        <v>175.9529</v>
      </c>
      <c r="S253" s="224">
        <v>0</v>
      </c>
      <c r="T253" s="225">
        <f>H253*S253</f>
        <v>0</v>
      </c>
      <c r="AR253" s="12">
        <v>4</v>
      </c>
      <c r="AT253" s="12" t="s">
        <v>84</v>
      </c>
      <c r="AU253" s="12">
        <v>2</v>
      </c>
      <c r="AY253" s="12" t="s">
        <v>81</v>
      </c>
      <c r="BE253" s="12">
        <f>IF(N253="základní",J253,0)</f>
        <v>0</v>
      </c>
      <c r="BF253" s="12">
        <f>IF(N253="snížená",J253,0)</f>
        <v>0</v>
      </c>
      <c r="BG253" s="12">
        <f>IF(N253="zákl. přenesená",J253,0)</f>
        <v>0</v>
      </c>
      <c r="BH253" s="12">
        <f>IF(N253="sníž. přenesená",J253,0)</f>
        <v>0</v>
      </c>
      <c r="BI253" s="12">
        <f>IF(N253="nulová",J253,0)</f>
        <v>0</v>
      </c>
      <c r="BJ253" s="12">
        <v>1</v>
      </c>
    </row>
    <row r="254" s="7" customFormat="1">
      <c r="B254" s="135"/>
      <c r="D254" s="226" t="s">
        <v>88</v>
      </c>
      <c r="F254" s="227" t="s">
        <v>300</v>
      </c>
      <c r="L254" s="135"/>
      <c r="M254" s="228"/>
      <c r="T254" s="229"/>
      <c r="AT254" s="230" t="s">
        <v>88</v>
      </c>
      <c r="AU254" s="230">
        <v>0</v>
      </c>
      <c r="AY254" s="7" t="s">
        <v>81</v>
      </c>
      <c r="BJ254" s="7">
        <v>0</v>
      </c>
    </row>
    <row r="255" s="13" customFormat="1" ht="12">
      <c r="B255" s="231"/>
      <c r="C255" s="232"/>
      <c r="D255" s="226" t="s">
        <v>90</v>
      </c>
      <c r="E255" s="233"/>
      <c r="F255" s="234" t="s">
        <v>301</v>
      </c>
      <c r="G255" s="235"/>
      <c r="H255" s="236">
        <v>833.89999999999998</v>
      </c>
      <c r="I255" s="237"/>
      <c r="J255" s="237"/>
      <c r="K255" s="238"/>
      <c r="L255" s="231"/>
      <c r="M255" s="239"/>
      <c r="N255" s="238"/>
      <c r="O255" s="240"/>
      <c r="P255" s="240"/>
      <c r="Q255" s="240"/>
      <c r="R255" s="240"/>
      <c r="S255" s="240"/>
      <c r="T255" s="241"/>
      <c r="AT255" s="13" t="s">
        <v>90</v>
      </c>
      <c r="AU255" s="13">
        <v>0</v>
      </c>
      <c r="AV255" s="13">
        <v>2</v>
      </c>
      <c r="AW255" s="13" t="b">
        <v>1</v>
      </c>
      <c r="AY255" s="13" t="s">
        <v>81</v>
      </c>
      <c r="BJ255" s="13">
        <v>0</v>
      </c>
    </row>
    <row r="256" s="13" customFormat="1" ht="12">
      <c r="B256" s="231"/>
      <c r="C256" s="232"/>
      <c r="D256" s="226" t="s">
        <v>90</v>
      </c>
      <c r="E256" s="233"/>
      <c r="F256" s="242" t="s">
        <v>92</v>
      </c>
      <c r="G256" s="243"/>
      <c r="H256" s="244">
        <v>833.89999999999998</v>
      </c>
      <c r="I256" s="237"/>
      <c r="J256" s="237"/>
      <c r="K256" s="238"/>
      <c r="L256" s="231"/>
      <c r="M256" s="239"/>
      <c r="N256" s="238"/>
      <c r="O256" s="240"/>
      <c r="P256" s="240"/>
      <c r="Q256" s="240"/>
      <c r="R256" s="240"/>
      <c r="S256" s="240"/>
      <c r="T256" s="241"/>
      <c r="AT256" s="13" t="s">
        <v>90</v>
      </c>
      <c r="AU256" s="13">
        <v>0</v>
      </c>
      <c r="AV256" s="13">
        <v>4</v>
      </c>
      <c r="AW256" s="13" t="b">
        <v>1</v>
      </c>
      <c r="AX256" s="13" t="b">
        <v>1</v>
      </c>
      <c r="AY256" s="13" t="s">
        <v>81</v>
      </c>
      <c r="BJ256" s="13">
        <v>0</v>
      </c>
    </row>
    <row r="257" s="12" customFormat="1">
      <c r="B257" s="214"/>
      <c r="C257" s="215" t="s">
        <v>302</v>
      </c>
      <c r="D257" s="215" t="s">
        <v>84</v>
      </c>
      <c r="E257" s="216" t="s">
        <v>303</v>
      </c>
      <c r="F257" s="217" t="s">
        <v>304</v>
      </c>
      <c r="G257" s="218" t="s">
        <v>87</v>
      </c>
      <c r="H257" s="219">
        <v>840.89999999999998</v>
      </c>
      <c r="I257" s="220"/>
      <c r="J257" s="221">
        <f>ROUND(H257*I257,2)</f>
        <v>0</v>
      </c>
      <c r="K257" s="216"/>
      <c r="L257" s="214"/>
      <c r="M257" s="222"/>
      <c r="N257" s="223" t="s">
        <v>33</v>
      </c>
      <c r="O257" s="224"/>
      <c r="P257" s="224">
        <f>H257*O257</f>
        <v>0</v>
      </c>
      <c r="Q257" s="224">
        <v>0.00034000000000000002</v>
      </c>
      <c r="R257" s="224">
        <f>H257*Q257</f>
        <v>0.28590599999999999</v>
      </c>
      <c r="S257" s="224">
        <v>0</v>
      </c>
      <c r="T257" s="225">
        <f>H257*S257</f>
        <v>0</v>
      </c>
      <c r="AR257" s="12">
        <v>4</v>
      </c>
      <c r="AT257" s="12" t="s">
        <v>84</v>
      </c>
      <c r="AU257" s="12">
        <v>2</v>
      </c>
      <c r="AY257" s="12" t="s">
        <v>81</v>
      </c>
      <c r="BE257" s="12">
        <f>IF(N257="základní",J257,0)</f>
        <v>0</v>
      </c>
      <c r="BF257" s="12">
        <f>IF(N257="snížená",J257,0)</f>
        <v>0</v>
      </c>
      <c r="BG257" s="12">
        <f>IF(N257="zákl. přenesená",J257,0)</f>
        <v>0</v>
      </c>
      <c r="BH257" s="12">
        <f>IF(N257="sníž. přenesená",J257,0)</f>
        <v>0</v>
      </c>
      <c r="BI257" s="12">
        <f>IF(N257="nulová",J257,0)</f>
        <v>0</v>
      </c>
      <c r="BJ257" s="12">
        <v>1</v>
      </c>
    </row>
    <row r="258" s="7" customFormat="1">
      <c r="B258" s="135"/>
      <c r="D258" s="226" t="s">
        <v>88</v>
      </c>
      <c r="F258" s="227" t="s">
        <v>305</v>
      </c>
      <c r="L258" s="135"/>
      <c r="M258" s="228"/>
      <c r="T258" s="229"/>
      <c r="AT258" s="230" t="s">
        <v>88</v>
      </c>
      <c r="AU258" s="230">
        <v>0</v>
      </c>
      <c r="AY258" s="7" t="s">
        <v>81</v>
      </c>
      <c r="BJ258" s="7">
        <v>0</v>
      </c>
    </row>
    <row r="259" s="13" customFormat="1" ht="12">
      <c r="B259" s="231"/>
      <c r="C259" s="232"/>
      <c r="D259" s="226" t="s">
        <v>90</v>
      </c>
      <c r="E259" s="233"/>
      <c r="F259" s="234" t="s">
        <v>301</v>
      </c>
      <c r="G259" s="235"/>
      <c r="H259" s="236">
        <v>833.89999999999998</v>
      </c>
      <c r="I259" s="237"/>
      <c r="J259" s="237"/>
      <c r="K259" s="238"/>
      <c r="L259" s="231"/>
      <c r="M259" s="239"/>
      <c r="N259" s="238"/>
      <c r="O259" s="240"/>
      <c r="P259" s="240"/>
      <c r="Q259" s="240"/>
      <c r="R259" s="240"/>
      <c r="S259" s="240"/>
      <c r="T259" s="241"/>
      <c r="AT259" s="13" t="s">
        <v>90</v>
      </c>
      <c r="AU259" s="13">
        <v>0</v>
      </c>
      <c r="AV259" s="13">
        <v>2</v>
      </c>
      <c r="AW259" s="13" t="b">
        <v>1</v>
      </c>
      <c r="AY259" s="13" t="s">
        <v>81</v>
      </c>
      <c r="BJ259" s="13">
        <v>0</v>
      </c>
    </row>
    <row r="260" s="13" customFormat="1" ht="12">
      <c r="B260" s="231"/>
      <c r="C260" s="232"/>
      <c r="D260" s="226" t="s">
        <v>90</v>
      </c>
      <c r="E260" s="233"/>
      <c r="F260" s="234" t="s">
        <v>105</v>
      </c>
      <c r="G260" s="235"/>
      <c r="H260" s="236">
        <v>7</v>
      </c>
      <c r="I260" s="237"/>
      <c r="J260" s="237"/>
      <c r="K260" s="238"/>
      <c r="L260" s="231"/>
      <c r="M260" s="239"/>
      <c r="N260" s="238"/>
      <c r="O260" s="240"/>
      <c r="P260" s="240"/>
      <c r="Q260" s="240"/>
      <c r="R260" s="240"/>
      <c r="S260" s="240"/>
      <c r="T260" s="241"/>
      <c r="AT260" s="13" t="s">
        <v>90</v>
      </c>
      <c r="AU260" s="13">
        <v>0</v>
      </c>
      <c r="AV260" s="13">
        <v>2</v>
      </c>
      <c r="AW260" s="13" t="b">
        <v>1</v>
      </c>
      <c r="AY260" s="13" t="s">
        <v>81</v>
      </c>
      <c r="BJ260" s="13">
        <v>0</v>
      </c>
    </row>
    <row r="261" s="13" customFormat="1" ht="12">
      <c r="B261" s="231"/>
      <c r="C261" s="232"/>
      <c r="D261" s="226" t="s">
        <v>90</v>
      </c>
      <c r="E261" s="233"/>
      <c r="F261" s="242" t="s">
        <v>92</v>
      </c>
      <c r="G261" s="243"/>
      <c r="H261" s="244">
        <v>840.89999999999998</v>
      </c>
      <c r="I261" s="237"/>
      <c r="J261" s="237"/>
      <c r="K261" s="238"/>
      <c r="L261" s="231"/>
      <c r="M261" s="239"/>
      <c r="N261" s="238"/>
      <c r="O261" s="240"/>
      <c r="P261" s="240"/>
      <c r="Q261" s="240"/>
      <c r="R261" s="240"/>
      <c r="S261" s="240"/>
      <c r="T261" s="241"/>
      <c r="AT261" s="13" t="s">
        <v>90</v>
      </c>
      <c r="AU261" s="13">
        <v>0</v>
      </c>
      <c r="AV261" s="13">
        <v>4</v>
      </c>
      <c r="AW261" s="13" t="b">
        <v>1</v>
      </c>
      <c r="AX261" s="13" t="b">
        <v>1</v>
      </c>
      <c r="AY261" s="13" t="s">
        <v>81</v>
      </c>
      <c r="BJ261" s="13">
        <v>0</v>
      </c>
    </row>
    <row r="262" s="12" customFormat="1">
      <c r="B262" s="214"/>
      <c r="C262" s="215" t="s">
        <v>306</v>
      </c>
      <c r="D262" s="215" t="s">
        <v>84</v>
      </c>
      <c r="E262" s="216" t="s">
        <v>307</v>
      </c>
      <c r="F262" s="217" t="s">
        <v>308</v>
      </c>
      <c r="G262" s="218" t="s">
        <v>87</v>
      </c>
      <c r="H262" s="219">
        <v>840.89999999999998</v>
      </c>
      <c r="I262" s="220"/>
      <c r="J262" s="221">
        <f>ROUND(H262*I262,2)</f>
        <v>0</v>
      </c>
      <c r="K262" s="216"/>
      <c r="L262" s="214"/>
      <c r="M262" s="222"/>
      <c r="N262" s="223" t="s">
        <v>33</v>
      </c>
      <c r="O262" s="224"/>
      <c r="P262" s="224">
        <f>H262*O262</f>
        <v>0</v>
      </c>
      <c r="Q262" s="224">
        <v>0.00031</v>
      </c>
      <c r="R262" s="224">
        <f>H262*Q262</f>
        <v>0.26067899999999999</v>
      </c>
      <c r="S262" s="224">
        <v>0</v>
      </c>
      <c r="T262" s="225">
        <f>H262*S262</f>
        <v>0</v>
      </c>
      <c r="AR262" s="12">
        <v>4</v>
      </c>
      <c r="AT262" s="12" t="s">
        <v>84</v>
      </c>
      <c r="AU262" s="12">
        <v>2</v>
      </c>
      <c r="AY262" s="12" t="s">
        <v>81</v>
      </c>
      <c r="BE262" s="12">
        <f>IF(N262="základní",J262,0)</f>
        <v>0</v>
      </c>
      <c r="BF262" s="12">
        <f>IF(N262="snížená",J262,0)</f>
        <v>0</v>
      </c>
      <c r="BG262" s="12">
        <f>IF(N262="zákl. přenesená",J262,0)</f>
        <v>0</v>
      </c>
      <c r="BH262" s="12">
        <f>IF(N262="sníž. přenesená",J262,0)</f>
        <v>0</v>
      </c>
      <c r="BI262" s="12">
        <f>IF(N262="nulová",J262,0)</f>
        <v>0</v>
      </c>
      <c r="BJ262" s="12">
        <v>1</v>
      </c>
    </row>
    <row r="263" s="7" customFormat="1">
      <c r="B263" s="135"/>
      <c r="D263" s="226" t="s">
        <v>88</v>
      </c>
      <c r="F263" s="227" t="s">
        <v>309</v>
      </c>
      <c r="L263" s="135"/>
      <c r="M263" s="228"/>
      <c r="T263" s="229"/>
      <c r="AT263" s="230" t="s">
        <v>88</v>
      </c>
      <c r="AU263" s="230">
        <v>0</v>
      </c>
      <c r="AY263" s="7" t="s">
        <v>81</v>
      </c>
      <c r="BJ263" s="7">
        <v>0</v>
      </c>
    </row>
    <row r="264" s="13" customFormat="1" ht="12">
      <c r="B264" s="231"/>
      <c r="C264" s="232"/>
      <c r="D264" s="226" t="s">
        <v>90</v>
      </c>
      <c r="E264" s="233"/>
      <c r="F264" s="234" t="s">
        <v>301</v>
      </c>
      <c r="G264" s="235"/>
      <c r="H264" s="236">
        <v>833.89999999999998</v>
      </c>
      <c r="I264" s="237"/>
      <c r="J264" s="237"/>
      <c r="K264" s="238"/>
      <c r="L264" s="231"/>
      <c r="M264" s="239"/>
      <c r="N264" s="238"/>
      <c r="O264" s="240"/>
      <c r="P264" s="240"/>
      <c r="Q264" s="240"/>
      <c r="R264" s="240"/>
      <c r="S264" s="240"/>
      <c r="T264" s="241"/>
      <c r="AT264" s="13" t="s">
        <v>90</v>
      </c>
      <c r="AU264" s="13">
        <v>0</v>
      </c>
      <c r="AV264" s="13">
        <v>2</v>
      </c>
      <c r="AW264" s="13" t="b">
        <v>1</v>
      </c>
      <c r="AY264" s="13" t="s">
        <v>81</v>
      </c>
      <c r="BJ264" s="13">
        <v>0</v>
      </c>
    </row>
    <row r="265" s="13" customFormat="1" ht="12">
      <c r="B265" s="231"/>
      <c r="C265" s="232"/>
      <c r="D265" s="226" t="s">
        <v>90</v>
      </c>
      <c r="E265" s="233"/>
      <c r="F265" s="234" t="s">
        <v>105</v>
      </c>
      <c r="G265" s="235"/>
      <c r="H265" s="236">
        <v>7</v>
      </c>
      <c r="I265" s="237"/>
      <c r="J265" s="237"/>
      <c r="K265" s="238"/>
      <c r="L265" s="231"/>
      <c r="M265" s="239"/>
      <c r="N265" s="238"/>
      <c r="O265" s="240"/>
      <c r="P265" s="240"/>
      <c r="Q265" s="240"/>
      <c r="R265" s="240"/>
      <c r="S265" s="240"/>
      <c r="T265" s="241"/>
      <c r="AT265" s="13" t="s">
        <v>90</v>
      </c>
      <c r="AU265" s="13">
        <v>0</v>
      </c>
      <c r="AV265" s="13">
        <v>2</v>
      </c>
      <c r="AW265" s="13" t="b">
        <v>1</v>
      </c>
      <c r="AY265" s="13" t="s">
        <v>81</v>
      </c>
      <c r="BJ265" s="13">
        <v>0</v>
      </c>
    </row>
    <row r="266" s="13" customFormat="1" ht="12">
      <c r="B266" s="231"/>
      <c r="C266" s="232"/>
      <c r="D266" s="226" t="s">
        <v>90</v>
      </c>
      <c r="E266" s="233"/>
      <c r="F266" s="242" t="s">
        <v>92</v>
      </c>
      <c r="G266" s="243"/>
      <c r="H266" s="244">
        <v>840.89999999999998</v>
      </c>
      <c r="I266" s="237"/>
      <c r="J266" s="237"/>
      <c r="K266" s="238"/>
      <c r="L266" s="231"/>
      <c r="M266" s="239"/>
      <c r="N266" s="238"/>
      <c r="O266" s="240"/>
      <c r="P266" s="240"/>
      <c r="Q266" s="240"/>
      <c r="R266" s="240"/>
      <c r="S266" s="240"/>
      <c r="T266" s="241"/>
      <c r="AT266" s="13" t="s">
        <v>90</v>
      </c>
      <c r="AU266" s="13">
        <v>0</v>
      </c>
      <c r="AV266" s="13">
        <v>4</v>
      </c>
      <c r="AW266" s="13" t="b">
        <v>1</v>
      </c>
      <c r="AX266" s="13" t="b">
        <v>1</v>
      </c>
      <c r="AY266" s="13" t="s">
        <v>81</v>
      </c>
      <c r="BJ266" s="13">
        <v>0</v>
      </c>
    </row>
    <row r="267" s="12" customFormat="1" ht="24">
      <c r="B267" s="214"/>
      <c r="C267" s="215" t="s">
        <v>310</v>
      </c>
      <c r="D267" s="215" t="s">
        <v>84</v>
      </c>
      <c r="E267" s="216" t="s">
        <v>311</v>
      </c>
      <c r="F267" s="217" t="s">
        <v>312</v>
      </c>
      <c r="G267" s="218" t="s">
        <v>87</v>
      </c>
      <c r="H267" s="219">
        <v>833.89999999999998</v>
      </c>
      <c r="I267" s="220"/>
      <c r="J267" s="221">
        <f>ROUND(H267*I267,2)</f>
        <v>0</v>
      </c>
      <c r="K267" s="216"/>
      <c r="L267" s="214"/>
      <c r="M267" s="222"/>
      <c r="N267" s="223" t="s">
        <v>33</v>
      </c>
      <c r="O267" s="224"/>
      <c r="P267" s="224">
        <f>H267*O267</f>
        <v>0</v>
      </c>
      <c r="Q267" s="224">
        <v>0.10373</v>
      </c>
      <c r="R267" s="224">
        <f>H267*Q267</f>
        <v>86.500446999999994</v>
      </c>
      <c r="S267" s="224">
        <v>0</v>
      </c>
      <c r="T267" s="225">
        <f>H267*S267</f>
        <v>0</v>
      </c>
      <c r="AR267" s="12">
        <v>4</v>
      </c>
      <c r="AT267" s="12" t="s">
        <v>84</v>
      </c>
      <c r="AU267" s="12">
        <v>2</v>
      </c>
      <c r="AY267" s="12" t="s">
        <v>81</v>
      </c>
      <c r="BE267" s="12">
        <f>IF(N267="základní",J267,0)</f>
        <v>0</v>
      </c>
      <c r="BF267" s="12">
        <f>IF(N267="snížená",J267,0)</f>
        <v>0</v>
      </c>
      <c r="BG267" s="12">
        <f>IF(N267="zákl. přenesená",J267,0)</f>
        <v>0</v>
      </c>
      <c r="BH267" s="12">
        <f>IF(N267="sníž. přenesená",J267,0)</f>
        <v>0</v>
      </c>
      <c r="BI267" s="12">
        <f>IF(N267="nulová",J267,0)</f>
        <v>0</v>
      </c>
      <c r="BJ267" s="12">
        <v>1</v>
      </c>
    </row>
    <row r="268" s="7" customFormat="1">
      <c r="B268" s="135"/>
      <c r="D268" s="226" t="s">
        <v>88</v>
      </c>
      <c r="F268" s="227" t="s">
        <v>313</v>
      </c>
      <c r="L268" s="135"/>
      <c r="M268" s="228"/>
      <c r="T268" s="229"/>
      <c r="AT268" s="230" t="s">
        <v>88</v>
      </c>
      <c r="AU268" s="230">
        <v>0</v>
      </c>
      <c r="AY268" s="7" t="s">
        <v>81</v>
      </c>
      <c r="BJ268" s="7">
        <v>0</v>
      </c>
    </row>
    <row r="269" s="13" customFormat="1" ht="12">
      <c r="B269" s="231"/>
      <c r="C269" s="232"/>
      <c r="D269" s="226" t="s">
        <v>90</v>
      </c>
      <c r="E269" s="233"/>
      <c r="F269" s="234" t="s">
        <v>301</v>
      </c>
      <c r="G269" s="235"/>
      <c r="H269" s="236">
        <v>833.89999999999998</v>
      </c>
      <c r="I269" s="237"/>
      <c r="J269" s="237"/>
      <c r="K269" s="238"/>
      <c r="L269" s="231"/>
      <c r="M269" s="239"/>
      <c r="N269" s="238"/>
      <c r="O269" s="240"/>
      <c r="P269" s="240"/>
      <c r="Q269" s="240"/>
      <c r="R269" s="240"/>
      <c r="S269" s="240"/>
      <c r="T269" s="241"/>
      <c r="AT269" s="13" t="s">
        <v>90</v>
      </c>
      <c r="AU269" s="13">
        <v>0</v>
      </c>
      <c r="AV269" s="13">
        <v>2</v>
      </c>
      <c r="AW269" s="13" t="b">
        <v>1</v>
      </c>
      <c r="AY269" s="13" t="s">
        <v>81</v>
      </c>
      <c r="BJ269" s="13">
        <v>0</v>
      </c>
    </row>
    <row r="270" s="13" customFormat="1" ht="12">
      <c r="B270" s="231"/>
      <c r="C270" s="232"/>
      <c r="D270" s="226" t="s">
        <v>90</v>
      </c>
      <c r="E270" s="233"/>
      <c r="F270" s="242" t="s">
        <v>92</v>
      </c>
      <c r="G270" s="243"/>
      <c r="H270" s="244">
        <v>833.89999999999998</v>
      </c>
      <c r="I270" s="237"/>
      <c r="J270" s="237"/>
      <c r="K270" s="238"/>
      <c r="L270" s="231"/>
      <c r="M270" s="239"/>
      <c r="N270" s="238"/>
      <c r="O270" s="240"/>
      <c r="P270" s="240"/>
      <c r="Q270" s="240"/>
      <c r="R270" s="240"/>
      <c r="S270" s="240"/>
      <c r="T270" s="241"/>
      <c r="AT270" s="13" t="s">
        <v>90</v>
      </c>
      <c r="AU270" s="13">
        <v>0</v>
      </c>
      <c r="AV270" s="13">
        <v>4</v>
      </c>
      <c r="AW270" s="13" t="b">
        <v>1</v>
      </c>
      <c r="AX270" s="13" t="b">
        <v>1</v>
      </c>
      <c r="AY270" s="13" t="s">
        <v>81</v>
      </c>
      <c r="BJ270" s="13">
        <v>0</v>
      </c>
    </row>
    <row r="271" s="12" customFormat="1" ht="24">
      <c r="B271" s="214"/>
      <c r="C271" s="215" t="s">
        <v>314</v>
      </c>
      <c r="D271" s="215" t="s">
        <v>84</v>
      </c>
      <c r="E271" s="216" t="s">
        <v>315</v>
      </c>
      <c r="F271" s="217" t="s">
        <v>316</v>
      </c>
      <c r="G271" s="218" t="s">
        <v>87</v>
      </c>
      <c r="H271" s="219">
        <v>7</v>
      </c>
      <c r="I271" s="220"/>
      <c r="J271" s="221">
        <f>ROUND(H271*I271,2)</f>
        <v>0</v>
      </c>
      <c r="K271" s="216"/>
      <c r="L271" s="214"/>
      <c r="M271" s="222"/>
      <c r="N271" s="223" t="s">
        <v>33</v>
      </c>
      <c r="O271" s="224"/>
      <c r="P271" s="224">
        <f>H271*O271</f>
        <v>0</v>
      </c>
      <c r="Q271" s="224">
        <v>0.12966</v>
      </c>
      <c r="R271" s="224">
        <f>H271*Q271</f>
        <v>0.90761999999999998</v>
      </c>
      <c r="S271" s="224">
        <v>0</v>
      </c>
      <c r="T271" s="225">
        <f>H271*S271</f>
        <v>0</v>
      </c>
      <c r="AR271" s="12">
        <v>4</v>
      </c>
      <c r="AT271" s="12" t="s">
        <v>84</v>
      </c>
      <c r="AU271" s="12">
        <v>2</v>
      </c>
      <c r="AY271" s="12" t="s">
        <v>81</v>
      </c>
      <c r="BE271" s="12">
        <f>IF(N271="základní",J271,0)</f>
        <v>0</v>
      </c>
      <c r="BF271" s="12">
        <f>IF(N271="snížená",J271,0)</f>
        <v>0</v>
      </c>
      <c r="BG271" s="12">
        <f>IF(N271="zákl. přenesená",J271,0)</f>
        <v>0</v>
      </c>
      <c r="BH271" s="12">
        <f>IF(N271="sníž. přenesená",J271,0)</f>
        <v>0</v>
      </c>
      <c r="BI271" s="12">
        <f>IF(N271="nulová",J271,0)</f>
        <v>0</v>
      </c>
      <c r="BJ271" s="12">
        <v>1</v>
      </c>
    </row>
    <row r="272" s="7" customFormat="1">
      <c r="B272" s="135"/>
      <c r="D272" s="226" t="s">
        <v>88</v>
      </c>
      <c r="F272" s="227" t="s">
        <v>317</v>
      </c>
      <c r="L272" s="135"/>
      <c r="M272" s="228"/>
      <c r="T272" s="229"/>
      <c r="AT272" s="230" t="s">
        <v>88</v>
      </c>
      <c r="AU272" s="230">
        <v>0</v>
      </c>
      <c r="AY272" s="7" t="s">
        <v>81</v>
      </c>
      <c r="BJ272" s="7">
        <v>0</v>
      </c>
    </row>
    <row r="273" s="13" customFormat="1" ht="12">
      <c r="B273" s="231"/>
      <c r="C273" s="232"/>
      <c r="D273" s="226" t="s">
        <v>90</v>
      </c>
      <c r="E273" s="233"/>
      <c r="F273" s="234" t="s">
        <v>105</v>
      </c>
      <c r="G273" s="235"/>
      <c r="H273" s="236">
        <v>7</v>
      </c>
      <c r="I273" s="237"/>
      <c r="J273" s="237"/>
      <c r="K273" s="238"/>
      <c r="L273" s="231"/>
      <c r="M273" s="239"/>
      <c r="N273" s="238"/>
      <c r="O273" s="240"/>
      <c r="P273" s="240"/>
      <c r="Q273" s="240"/>
      <c r="R273" s="240"/>
      <c r="S273" s="240"/>
      <c r="T273" s="241"/>
      <c r="AT273" s="13" t="s">
        <v>90</v>
      </c>
      <c r="AU273" s="13">
        <v>0</v>
      </c>
      <c r="AV273" s="13">
        <v>2</v>
      </c>
      <c r="AW273" s="13" t="b">
        <v>1</v>
      </c>
      <c r="AY273" s="13" t="s">
        <v>81</v>
      </c>
      <c r="BJ273" s="13">
        <v>0</v>
      </c>
    </row>
    <row r="274" s="13" customFormat="1" ht="12">
      <c r="B274" s="231"/>
      <c r="C274" s="232"/>
      <c r="D274" s="226" t="s">
        <v>90</v>
      </c>
      <c r="E274" s="233"/>
      <c r="F274" s="242" t="s">
        <v>92</v>
      </c>
      <c r="G274" s="243"/>
      <c r="H274" s="244">
        <v>7</v>
      </c>
      <c r="I274" s="237"/>
      <c r="J274" s="237"/>
      <c r="K274" s="238"/>
      <c r="L274" s="231"/>
      <c r="M274" s="239"/>
      <c r="N274" s="238"/>
      <c r="O274" s="240"/>
      <c r="P274" s="240"/>
      <c r="Q274" s="240"/>
      <c r="R274" s="240"/>
      <c r="S274" s="240"/>
      <c r="T274" s="241"/>
      <c r="AT274" s="13" t="s">
        <v>90</v>
      </c>
      <c r="AU274" s="13">
        <v>0</v>
      </c>
      <c r="AV274" s="13">
        <v>4</v>
      </c>
      <c r="AW274" s="13" t="b">
        <v>1</v>
      </c>
      <c r="AX274" s="13" t="b">
        <v>1</v>
      </c>
      <c r="AY274" s="13" t="s">
        <v>81</v>
      </c>
      <c r="BJ274" s="13">
        <v>0</v>
      </c>
    </row>
    <row r="275" s="12" customFormat="1" ht="24">
      <c r="B275" s="214"/>
      <c r="C275" s="215" t="s">
        <v>318</v>
      </c>
      <c r="D275" s="215" t="s">
        <v>84</v>
      </c>
      <c r="E275" s="216" t="s">
        <v>319</v>
      </c>
      <c r="F275" s="217" t="s">
        <v>320</v>
      </c>
      <c r="G275" s="218" t="s">
        <v>87</v>
      </c>
      <c r="H275" s="219">
        <v>477.10000000000002</v>
      </c>
      <c r="I275" s="220"/>
      <c r="J275" s="221">
        <f>ROUND(H275*I275,2)</f>
        <v>0</v>
      </c>
      <c r="K275" s="216"/>
      <c r="L275" s="214"/>
      <c r="M275" s="222"/>
      <c r="N275" s="223" t="s">
        <v>33</v>
      </c>
      <c r="O275" s="224"/>
      <c r="P275" s="224">
        <f>H275*O275</f>
        <v>0</v>
      </c>
      <c r="Q275" s="224">
        <v>0.040000000000000001</v>
      </c>
      <c r="R275" s="224">
        <f>H275*Q275</f>
        <v>19.084</v>
      </c>
      <c r="S275" s="224">
        <v>0</v>
      </c>
      <c r="T275" s="225">
        <f>H275*S275</f>
        <v>0</v>
      </c>
      <c r="AR275" s="12">
        <v>4</v>
      </c>
      <c r="AT275" s="12" t="s">
        <v>84</v>
      </c>
      <c r="AU275" s="12">
        <v>2</v>
      </c>
      <c r="AY275" s="12" t="s">
        <v>81</v>
      </c>
      <c r="BE275" s="12">
        <f>IF(N275="základní",J275,0)</f>
        <v>0</v>
      </c>
      <c r="BF275" s="12">
        <f>IF(N275="snížená",J275,0)</f>
        <v>0</v>
      </c>
      <c r="BG275" s="12">
        <f>IF(N275="zákl. přenesená",J275,0)</f>
        <v>0</v>
      </c>
      <c r="BH275" s="12">
        <f>IF(N275="sníž. přenesená",J275,0)</f>
        <v>0</v>
      </c>
      <c r="BI275" s="12">
        <f>IF(N275="nulová",J275,0)</f>
        <v>0</v>
      </c>
      <c r="BJ275" s="12">
        <v>1</v>
      </c>
    </row>
    <row r="276" s="7" customFormat="1">
      <c r="B276" s="135"/>
      <c r="D276" s="226" t="s">
        <v>88</v>
      </c>
      <c r="F276" s="227" t="s">
        <v>321</v>
      </c>
      <c r="L276" s="135"/>
      <c r="M276" s="228"/>
      <c r="T276" s="229"/>
      <c r="AT276" s="230" t="s">
        <v>88</v>
      </c>
      <c r="AU276" s="230">
        <v>0</v>
      </c>
      <c r="AY276" s="7" t="s">
        <v>81</v>
      </c>
      <c r="BJ276" s="7">
        <v>0</v>
      </c>
    </row>
    <row r="277" s="13" customFormat="1" ht="12">
      <c r="B277" s="231"/>
      <c r="C277" s="232"/>
      <c r="D277" s="226" t="s">
        <v>90</v>
      </c>
      <c r="E277" s="233"/>
      <c r="F277" s="234" t="s">
        <v>240</v>
      </c>
      <c r="G277" s="235"/>
      <c r="H277" s="236">
        <v>477.10000000000002</v>
      </c>
      <c r="I277" s="237"/>
      <c r="J277" s="237"/>
      <c r="K277" s="238"/>
      <c r="L277" s="231"/>
      <c r="M277" s="239"/>
      <c r="N277" s="238"/>
      <c r="O277" s="240"/>
      <c r="P277" s="240"/>
      <c r="Q277" s="240"/>
      <c r="R277" s="240"/>
      <c r="S277" s="240"/>
      <c r="T277" s="241"/>
      <c r="AT277" s="13" t="s">
        <v>90</v>
      </c>
      <c r="AU277" s="13">
        <v>0</v>
      </c>
      <c r="AV277" s="13">
        <v>2</v>
      </c>
      <c r="AW277" s="13" t="b">
        <v>1</v>
      </c>
      <c r="AY277" s="13" t="s">
        <v>81</v>
      </c>
      <c r="BJ277" s="13">
        <v>0</v>
      </c>
    </row>
    <row r="278" s="13" customFormat="1" ht="12">
      <c r="B278" s="231"/>
      <c r="C278" s="232"/>
      <c r="D278" s="226" t="s">
        <v>90</v>
      </c>
      <c r="E278" s="233"/>
      <c r="F278" s="242" t="s">
        <v>92</v>
      </c>
      <c r="G278" s="243"/>
      <c r="H278" s="244">
        <v>477.10000000000002</v>
      </c>
      <c r="I278" s="237"/>
      <c r="J278" s="237"/>
      <c r="K278" s="238"/>
      <c r="L278" s="231"/>
      <c r="M278" s="239"/>
      <c r="N278" s="238"/>
      <c r="O278" s="240"/>
      <c r="P278" s="240"/>
      <c r="Q278" s="240"/>
      <c r="R278" s="240"/>
      <c r="S278" s="240"/>
      <c r="T278" s="241"/>
      <c r="AT278" s="13" t="s">
        <v>90</v>
      </c>
      <c r="AU278" s="13">
        <v>0</v>
      </c>
      <c r="AV278" s="13">
        <v>4</v>
      </c>
      <c r="AW278" s="13" t="b">
        <v>1</v>
      </c>
      <c r="AX278" s="13" t="b">
        <v>1</v>
      </c>
      <c r="AY278" s="13" t="s">
        <v>81</v>
      </c>
      <c r="BJ278" s="13">
        <v>0</v>
      </c>
    </row>
    <row r="279" s="14" customFormat="1">
      <c r="B279" s="247"/>
      <c r="C279" s="248" t="s">
        <v>322</v>
      </c>
      <c r="D279" s="248" t="s">
        <v>153</v>
      </c>
      <c r="E279" s="249" t="s">
        <v>323</v>
      </c>
      <c r="F279" s="249" t="s">
        <v>324</v>
      </c>
      <c r="G279" s="250" t="s">
        <v>96</v>
      </c>
      <c r="H279" s="251">
        <v>1023.777</v>
      </c>
      <c r="I279" s="252"/>
      <c r="J279" s="253">
        <f>ROUND(H279*I279,2)</f>
        <v>0</v>
      </c>
      <c r="K279" s="216"/>
      <c r="L279" s="247"/>
      <c r="M279" s="254"/>
      <c r="N279" s="255" t="s">
        <v>33</v>
      </c>
      <c r="O279" s="256"/>
      <c r="P279" s="256">
        <f>H279*O279</f>
        <v>0</v>
      </c>
      <c r="Q279" s="256">
        <v>0.0126</v>
      </c>
      <c r="R279" s="256">
        <f>H279*Q279</f>
        <v>12.8995902</v>
      </c>
      <c r="S279" s="256">
        <v>0</v>
      </c>
      <c r="T279" s="257">
        <f>H279*S279</f>
        <v>0</v>
      </c>
      <c r="AR279" s="14">
        <v>8</v>
      </c>
      <c r="AT279" s="14" t="s">
        <v>153</v>
      </c>
      <c r="AU279" s="14">
        <v>2</v>
      </c>
      <c r="AY279" s="14" t="s">
        <v>81</v>
      </c>
      <c r="BE279" s="14">
        <f>IF(N279="základní",J279,0)</f>
        <v>0</v>
      </c>
      <c r="BF279" s="14">
        <f>IF(N279="snížená",J279,0)</f>
        <v>0</v>
      </c>
      <c r="BG279" s="14">
        <f>IF(N279="zákl. přenesená",J279,0)</f>
        <v>0</v>
      </c>
      <c r="BH279" s="14">
        <f>IF(N279="sníž. přenesená",J279,0)</f>
        <v>0</v>
      </c>
      <c r="BI279" s="14">
        <f>IF(N279="nulová",J279,0)</f>
        <v>0</v>
      </c>
      <c r="BJ279" s="14">
        <v>1</v>
      </c>
    </row>
    <row r="280" s="13" customFormat="1" ht="12">
      <c r="B280" s="231"/>
      <c r="C280" s="232"/>
      <c r="D280" s="226" t="s">
        <v>90</v>
      </c>
      <c r="E280" s="233"/>
      <c r="F280" s="234" t="s">
        <v>325</v>
      </c>
      <c r="G280" s="235"/>
      <c r="H280" s="236">
        <v>993.95799999999997</v>
      </c>
      <c r="I280" s="237"/>
      <c r="J280" s="237"/>
      <c r="K280" s="238"/>
      <c r="L280" s="231"/>
      <c r="M280" s="239"/>
      <c r="N280" s="238"/>
      <c r="O280" s="240"/>
      <c r="P280" s="240"/>
      <c r="Q280" s="240"/>
      <c r="R280" s="240"/>
      <c r="S280" s="240"/>
      <c r="T280" s="241"/>
      <c r="AT280" s="13" t="s">
        <v>90</v>
      </c>
      <c r="AU280" s="13">
        <v>0</v>
      </c>
      <c r="AV280" s="13">
        <v>2</v>
      </c>
      <c r="AW280" s="13" t="b">
        <v>1</v>
      </c>
      <c r="AY280" s="13" t="s">
        <v>81</v>
      </c>
      <c r="BJ280" s="13">
        <v>0</v>
      </c>
    </row>
    <row r="281" s="13" customFormat="1" ht="12">
      <c r="B281" s="231"/>
      <c r="C281" s="232"/>
      <c r="D281" s="226" t="s">
        <v>90</v>
      </c>
      <c r="E281" s="233"/>
      <c r="F281" s="242" t="s">
        <v>92</v>
      </c>
      <c r="G281" s="243"/>
      <c r="H281" s="244">
        <v>993.95799999999997</v>
      </c>
      <c r="I281" s="237"/>
      <c r="J281" s="237"/>
      <c r="K281" s="238"/>
      <c r="L281" s="231"/>
      <c r="M281" s="239"/>
      <c r="N281" s="238"/>
      <c r="O281" s="240"/>
      <c r="P281" s="240"/>
      <c r="Q281" s="240"/>
      <c r="R281" s="240"/>
      <c r="S281" s="240"/>
      <c r="T281" s="241"/>
      <c r="AT281" s="13" t="s">
        <v>90</v>
      </c>
      <c r="AU281" s="13">
        <v>0</v>
      </c>
      <c r="AV281" s="13">
        <v>4</v>
      </c>
      <c r="AW281" s="13" t="b">
        <v>1</v>
      </c>
      <c r="AY281" s="13" t="s">
        <v>81</v>
      </c>
      <c r="BJ281" s="13">
        <v>0</v>
      </c>
    </row>
    <row r="282" s="13" customFormat="1" ht="12">
      <c r="B282" s="231"/>
      <c r="C282" s="232"/>
      <c r="D282" s="226" t="s">
        <v>90</v>
      </c>
      <c r="E282" s="233"/>
      <c r="F282" s="234" t="s">
        <v>326</v>
      </c>
      <c r="G282" s="235"/>
      <c r="H282" s="236">
        <v>1023.777</v>
      </c>
      <c r="I282" s="237"/>
      <c r="J282" s="237"/>
      <c r="K282" s="238"/>
      <c r="L282" s="231"/>
      <c r="M282" s="239"/>
      <c r="N282" s="238"/>
      <c r="O282" s="240"/>
      <c r="P282" s="240"/>
      <c r="Q282" s="240"/>
      <c r="R282" s="240"/>
      <c r="S282" s="240"/>
      <c r="T282" s="241"/>
      <c r="AT282" s="13" t="s">
        <v>90</v>
      </c>
      <c r="AU282" s="13">
        <v>0</v>
      </c>
      <c r="AV282" s="13">
        <v>2</v>
      </c>
      <c r="AW282" s="13" t="b">
        <v>1</v>
      </c>
      <c r="AX282" s="13" t="b">
        <v>1</v>
      </c>
      <c r="AY282" s="13" t="s">
        <v>81</v>
      </c>
      <c r="BJ282" s="13">
        <v>0</v>
      </c>
    </row>
    <row r="283" s="12" customFormat="1">
      <c r="B283" s="214"/>
      <c r="C283" s="215" t="s">
        <v>327</v>
      </c>
      <c r="D283" s="215" t="s">
        <v>84</v>
      </c>
      <c r="E283" s="216" t="s">
        <v>328</v>
      </c>
      <c r="F283" s="217" t="s">
        <v>329</v>
      </c>
      <c r="G283" s="218" t="s">
        <v>87</v>
      </c>
      <c r="H283" s="219">
        <v>477.10000000000002</v>
      </c>
      <c r="I283" s="220"/>
      <c r="J283" s="221">
        <f>ROUND(H283*I283,2)</f>
        <v>0</v>
      </c>
      <c r="K283" s="216"/>
      <c r="L283" s="214"/>
      <c r="M283" s="222"/>
      <c r="N283" s="223" t="s">
        <v>33</v>
      </c>
      <c r="O283" s="224"/>
      <c r="P283" s="224">
        <f>H283*O283</f>
        <v>0</v>
      </c>
      <c r="Q283" s="224">
        <v>0</v>
      </c>
      <c r="R283" s="224">
        <f>H283*Q283</f>
        <v>0</v>
      </c>
      <c r="S283" s="224">
        <v>0</v>
      </c>
      <c r="T283" s="225">
        <f>H283*S283</f>
        <v>0</v>
      </c>
      <c r="AR283" s="12">
        <v>4</v>
      </c>
      <c r="AT283" s="12" t="s">
        <v>84</v>
      </c>
      <c r="AU283" s="12">
        <v>2</v>
      </c>
      <c r="AY283" s="12" t="s">
        <v>81</v>
      </c>
      <c r="BE283" s="12">
        <f>IF(N283="základní",J283,0)</f>
        <v>0</v>
      </c>
      <c r="BF283" s="12">
        <f>IF(N283="snížená",J283,0)</f>
        <v>0</v>
      </c>
      <c r="BG283" s="12">
        <f>IF(N283="zákl. přenesená",J283,0)</f>
        <v>0</v>
      </c>
      <c r="BH283" s="12">
        <f>IF(N283="sníž. přenesená",J283,0)</f>
        <v>0</v>
      </c>
      <c r="BI283" s="12">
        <f>IF(N283="nulová",J283,0)</f>
        <v>0</v>
      </c>
      <c r="BJ283" s="12">
        <v>1</v>
      </c>
    </row>
    <row r="284" s="7" customFormat="1">
      <c r="B284" s="135"/>
      <c r="D284" s="226" t="s">
        <v>88</v>
      </c>
      <c r="F284" s="227" t="s">
        <v>330</v>
      </c>
      <c r="L284" s="135"/>
      <c r="M284" s="228"/>
      <c r="T284" s="229"/>
      <c r="AT284" s="230" t="s">
        <v>88</v>
      </c>
      <c r="AU284" s="230">
        <v>0</v>
      </c>
      <c r="AY284" s="7" t="s">
        <v>81</v>
      </c>
      <c r="BJ284" s="7">
        <v>0</v>
      </c>
    </row>
    <row r="285" s="14" customFormat="1">
      <c r="B285" s="247"/>
      <c r="C285" s="248" t="s">
        <v>331</v>
      </c>
      <c r="D285" s="248" t="s">
        <v>153</v>
      </c>
      <c r="E285" s="249" t="s">
        <v>332</v>
      </c>
      <c r="F285" s="249" t="s">
        <v>333</v>
      </c>
      <c r="G285" s="250" t="s">
        <v>87</v>
      </c>
      <c r="H285" s="251">
        <v>482.81099999999998</v>
      </c>
      <c r="I285" s="252"/>
      <c r="J285" s="253">
        <f>ROUND(H285*I285,2)</f>
        <v>0</v>
      </c>
      <c r="K285" s="216"/>
      <c r="L285" s="247"/>
      <c r="M285" s="254"/>
      <c r="N285" s="255" t="s">
        <v>33</v>
      </c>
      <c r="O285" s="256"/>
      <c r="P285" s="256">
        <f>H285*O285</f>
        <v>0</v>
      </c>
      <c r="Q285" s="256">
        <v>0.062</v>
      </c>
      <c r="R285" s="256">
        <f>H285*Q285</f>
        <v>29.934282</v>
      </c>
      <c r="S285" s="256">
        <v>0</v>
      </c>
      <c r="T285" s="257">
        <f>H285*S285</f>
        <v>0</v>
      </c>
      <c r="AR285" s="14">
        <v>8</v>
      </c>
      <c r="AT285" s="14" t="s">
        <v>153</v>
      </c>
      <c r="AU285" s="14">
        <v>2</v>
      </c>
      <c r="AY285" s="14" t="s">
        <v>81</v>
      </c>
      <c r="BE285" s="14">
        <f>IF(N285="základní",J285,0)</f>
        <v>0</v>
      </c>
      <c r="BF285" s="14">
        <f>IF(N285="snížená",J285,0)</f>
        <v>0</v>
      </c>
      <c r="BG285" s="14">
        <f>IF(N285="zákl. přenesená",J285,0)</f>
        <v>0</v>
      </c>
      <c r="BH285" s="14">
        <f>IF(N285="sníž. přenesená",J285,0)</f>
        <v>0</v>
      </c>
      <c r="BI285" s="14">
        <f>IF(N285="nulová",J285,0)</f>
        <v>0</v>
      </c>
      <c r="BJ285" s="14">
        <v>1</v>
      </c>
    </row>
    <row r="286" s="13" customFormat="1" ht="12">
      <c r="B286" s="231"/>
      <c r="C286" s="232"/>
      <c r="D286" s="226" t="s">
        <v>90</v>
      </c>
      <c r="E286" s="233"/>
      <c r="F286" s="234" t="s">
        <v>240</v>
      </c>
      <c r="G286" s="235"/>
      <c r="H286" s="236">
        <v>477.10000000000002</v>
      </c>
      <c r="I286" s="237"/>
      <c r="J286" s="237"/>
      <c r="K286" s="238"/>
      <c r="L286" s="231"/>
      <c r="M286" s="239"/>
      <c r="N286" s="238"/>
      <c r="O286" s="240"/>
      <c r="P286" s="240"/>
      <c r="Q286" s="240"/>
      <c r="R286" s="240"/>
      <c r="S286" s="240"/>
      <c r="T286" s="241"/>
      <c r="AT286" s="13" t="s">
        <v>90</v>
      </c>
      <c r="AU286" s="13">
        <v>0</v>
      </c>
      <c r="AV286" s="13">
        <v>2</v>
      </c>
      <c r="AW286" s="13" t="b">
        <v>1</v>
      </c>
      <c r="AY286" s="13" t="s">
        <v>81</v>
      </c>
      <c r="BJ286" s="13">
        <v>0</v>
      </c>
    </row>
    <row r="287" s="13" customFormat="1" ht="12">
      <c r="B287" s="231"/>
      <c r="C287" s="232"/>
      <c r="D287" s="226" t="s">
        <v>90</v>
      </c>
      <c r="E287" s="233"/>
      <c r="F287" s="234" t="s">
        <v>334</v>
      </c>
      <c r="G287" s="235"/>
      <c r="H287" s="236">
        <v>-17.280000000000001</v>
      </c>
      <c r="I287" s="237"/>
      <c r="J287" s="237"/>
      <c r="K287" s="238"/>
      <c r="L287" s="231"/>
      <c r="M287" s="239"/>
      <c r="N287" s="238"/>
      <c r="O287" s="240"/>
      <c r="P287" s="240"/>
      <c r="Q287" s="240"/>
      <c r="R287" s="240"/>
      <c r="S287" s="240"/>
      <c r="T287" s="241"/>
      <c r="AT287" s="13" t="s">
        <v>90</v>
      </c>
      <c r="AU287" s="13">
        <v>0</v>
      </c>
      <c r="AV287" s="13">
        <v>2</v>
      </c>
      <c r="AW287" s="13" t="b">
        <v>1</v>
      </c>
      <c r="AY287" s="13" t="s">
        <v>81</v>
      </c>
      <c r="BJ287" s="13">
        <v>0</v>
      </c>
    </row>
    <row r="288" s="13" customFormat="1" ht="12">
      <c r="B288" s="231"/>
      <c r="C288" s="232"/>
      <c r="D288" s="226" t="s">
        <v>90</v>
      </c>
      <c r="E288" s="233"/>
      <c r="F288" s="242" t="s">
        <v>92</v>
      </c>
      <c r="G288" s="243"/>
      <c r="H288" s="244">
        <v>459.81999999999999</v>
      </c>
      <c r="I288" s="237"/>
      <c r="J288" s="237"/>
      <c r="K288" s="238"/>
      <c r="L288" s="231"/>
      <c r="M288" s="239"/>
      <c r="N288" s="238"/>
      <c r="O288" s="240"/>
      <c r="P288" s="240"/>
      <c r="Q288" s="240"/>
      <c r="R288" s="240"/>
      <c r="S288" s="240"/>
      <c r="T288" s="241"/>
      <c r="AT288" s="13" t="s">
        <v>90</v>
      </c>
      <c r="AU288" s="13">
        <v>0</v>
      </c>
      <c r="AV288" s="13">
        <v>4</v>
      </c>
      <c r="AW288" s="13" t="b">
        <v>1</v>
      </c>
      <c r="AY288" s="13" t="s">
        <v>81</v>
      </c>
      <c r="BJ288" s="13">
        <v>0</v>
      </c>
    </row>
    <row r="289" s="13" customFormat="1" ht="12">
      <c r="B289" s="231"/>
      <c r="C289" s="232"/>
      <c r="D289" s="226" t="s">
        <v>90</v>
      </c>
      <c r="E289" s="233"/>
      <c r="F289" s="234" t="s">
        <v>335</v>
      </c>
      <c r="G289" s="235"/>
      <c r="H289" s="236">
        <v>482.81099999999998</v>
      </c>
      <c r="I289" s="237"/>
      <c r="J289" s="237"/>
      <c r="K289" s="238"/>
      <c r="L289" s="231"/>
      <c r="M289" s="239"/>
      <c r="N289" s="238"/>
      <c r="O289" s="240"/>
      <c r="P289" s="240"/>
      <c r="Q289" s="240"/>
      <c r="R289" s="240"/>
      <c r="S289" s="240"/>
      <c r="T289" s="241"/>
      <c r="AT289" s="13" t="s">
        <v>90</v>
      </c>
      <c r="AU289" s="13">
        <v>0</v>
      </c>
      <c r="AV289" s="13">
        <v>2</v>
      </c>
      <c r="AW289" s="13" t="b">
        <v>1</v>
      </c>
      <c r="AX289" s="13" t="b">
        <v>1</v>
      </c>
      <c r="AY289" s="13" t="s">
        <v>81</v>
      </c>
      <c r="BJ289" s="13">
        <v>0</v>
      </c>
    </row>
    <row r="290" s="14" customFormat="1">
      <c r="B290" s="247"/>
      <c r="C290" s="248" t="s">
        <v>336</v>
      </c>
      <c r="D290" s="248" t="s">
        <v>153</v>
      </c>
      <c r="E290" s="249" t="s">
        <v>337</v>
      </c>
      <c r="F290" s="249" t="s">
        <v>338</v>
      </c>
      <c r="G290" s="250" t="s">
        <v>87</v>
      </c>
      <c r="H290" s="251">
        <v>18.143999999999998</v>
      </c>
      <c r="I290" s="252"/>
      <c r="J290" s="253">
        <f>ROUND(H290*I290,2)</f>
        <v>0</v>
      </c>
      <c r="K290" s="216"/>
      <c r="L290" s="247"/>
      <c r="M290" s="254"/>
      <c r="N290" s="255" t="s">
        <v>33</v>
      </c>
      <c r="O290" s="256"/>
      <c r="P290" s="256">
        <f>H290*O290</f>
        <v>0</v>
      </c>
      <c r="Q290" s="256">
        <v>0.062</v>
      </c>
      <c r="R290" s="256">
        <f>H290*Q290</f>
        <v>1.1249279999999999</v>
      </c>
      <c r="S290" s="256">
        <v>0</v>
      </c>
      <c r="T290" s="257">
        <f>H290*S290</f>
        <v>0</v>
      </c>
      <c r="AR290" s="14">
        <v>8</v>
      </c>
      <c r="AT290" s="14" t="s">
        <v>153</v>
      </c>
      <c r="AU290" s="14">
        <v>2</v>
      </c>
      <c r="AY290" s="14" t="s">
        <v>81</v>
      </c>
      <c r="BE290" s="14">
        <f>IF(N290="základní",J290,0)</f>
        <v>0</v>
      </c>
      <c r="BF290" s="14">
        <f>IF(N290="snížená",J290,0)</f>
        <v>0</v>
      </c>
      <c r="BG290" s="14">
        <f>IF(N290="zákl. přenesená",J290,0)</f>
        <v>0</v>
      </c>
      <c r="BH290" s="14">
        <f>IF(N290="sníž. přenesená",J290,0)</f>
        <v>0</v>
      </c>
      <c r="BI290" s="14">
        <f>IF(N290="nulová",J290,0)</f>
        <v>0</v>
      </c>
      <c r="BJ290" s="14">
        <v>1</v>
      </c>
    </row>
    <row r="291" s="13" customFormat="1" ht="12">
      <c r="B291" s="231"/>
      <c r="C291" s="232"/>
      <c r="D291" s="226" t="s">
        <v>90</v>
      </c>
      <c r="E291" s="233"/>
      <c r="F291" s="234" t="s">
        <v>339</v>
      </c>
      <c r="G291" s="235"/>
      <c r="H291" s="236">
        <v>17.280000000000001</v>
      </c>
      <c r="I291" s="237"/>
      <c r="J291" s="237"/>
      <c r="K291" s="238"/>
      <c r="L291" s="231"/>
      <c r="M291" s="239"/>
      <c r="N291" s="238"/>
      <c r="O291" s="240"/>
      <c r="P291" s="240"/>
      <c r="Q291" s="240"/>
      <c r="R291" s="240"/>
      <c r="S291" s="240"/>
      <c r="T291" s="241"/>
      <c r="AT291" s="13" t="s">
        <v>90</v>
      </c>
      <c r="AU291" s="13">
        <v>0</v>
      </c>
      <c r="AV291" s="13">
        <v>2</v>
      </c>
      <c r="AW291" s="13" t="b">
        <v>1</v>
      </c>
      <c r="AY291" s="13" t="s">
        <v>81</v>
      </c>
      <c r="BJ291" s="13">
        <v>0</v>
      </c>
    </row>
    <row r="292" s="13" customFormat="1" ht="12">
      <c r="B292" s="231"/>
      <c r="C292" s="232"/>
      <c r="D292" s="226" t="s">
        <v>90</v>
      </c>
      <c r="E292" s="233"/>
      <c r="F292" s="242" t="s">
        <v>92</v>
      </c>
      <c r="G292" s="243"/>
      <c r="H292" s="244">
        <v>17.280000000000001</v>
      </c>
      <c r="I292" s="237"/>
      <c r="J292" s="237"/>
      <c r="K292" s="238"/>
      <c r="L292" s="231"/>
      <c r="M292" s="239"/>
      <c r="N292" s="238"/>
      <c r="O292" s="240"/>
      <c r="P292" s="240"/>
      <c r="Q292" s="240"/>
      <c r="R292" s="240"/>
      <c r="S292" s="240"/>
      <c r="T292" s="241"/>
      <c r="AT292" s="13" t="s">
        <v>90</v>
      </c>
      <c r="AU292" s="13">
        <v>0</v>
      </c>
      <c r="AV292" s="13">
        <v>4</v>
      </c>
      <c r="AW292" s="13" t="b">
        <v>1</v>
      </c>
      <c r="AY292" s="13" t="s">
        <v>81</v>
      </c>
      <c r="BJ292" s="13">
        <v>0</v>
      </c>
    </row>
    <row r="293" s="13" customFormat="1" ht="12">
      <c r="B293" s="231"/>
      <c r="C293" s="232"/>
      <c r="D293" s="226" t="s">
        <v>90</v>
      </c>
      <c r="E293" s="233"/>
      <c r="F293" s="234" t="s">
        <v>340</v>
      </c>
      <c r="G293" s="235"/>
      <c r="H293" s="236">
        <v>18.143999999999998</v>
      </c>
      <c r="I293" s="237"/>
      <c r="J293" s="237"/>
      <c r="K293" s="238"/>
      <c r="L293" s="231"/>
      <c r="M293" s="239"/>
      <c r="N293" s="238"/>
      <c r="O293" s="240"/>
      <c r="P293" s="240"/>
      <c r="Q293" s="240"/>
      <c r="R293" s="240"/>
      <c r="S293" s="240"/>
      <c r="T293" s="241"/>
      <c r="AT293" s="13" t="s">
        <v>90</v>
      </c>
      <c r="AU293" s="13">
        <v>0</v>
      </c>
      <c r="AV293" s="13">
        <v>2</v>
      </c>
      <c r="AW293" s="13" t="b">
        <v>1</v>
      </c>
      <c r="AX293" s="13" t="b">
        <v>1</v>
      </c>
      <c r="AY293" s="13" t="s">
        <v>81</v>
      </c>
      <c r="BJ293" s="13">
        <v>0</v>
      </c>
    </row>
    <row r="294" s="12" customFormat="1">
      <c r="B294" s="214"/>
      <c r="C294" s="215" t="s">
        <v>341</v>
      </c>
      <c r="D294" s="215" t="s">
        <v>84</v>
      </c>
      <c r="E294" s="216" t="s">
        <v>342</v>
      </c>
      <c r="F294" s="217" t="s">
        <v>343</v>
      </c>
      <c r="G294" s="218" t="s">
        <v>231</v>
      </c>
      <c r="H294" s="219">
        <v>9</v>
      </c>
      <c r="I294" s="220"/>
      <c r="J294" s="221">
        <f>ROUND(H294*I294,2)</f>
        <v>0</v>
      </c>
      <c r="K294" s="216"/>
      <c r="L294" s="214"/>
      <c r="M294" s="222"/>
      <c r="N294" s="223" t="s">
        <v>33</v>
      </c>
      <c r="O294" s="224"/>
      <c r="P294" s="224">
        <f>H294*O294</f>
        <v>0</v>
      </c>
      <c r="Q294" s="224">
        <v>0.0035999999999999999</v>
      </c>
      <c r="R294" s="224">
        <f>H294*Q294</f>
        <v>0.032399999999999998</v>
      </c>
      <c r="S294" s="224">
        <v>0</v>
      </c>
      <c r="T294" s="225">
        <f>H294*S294</f>
        <v>0</v>
      </c>
      <c r="AR294" s="12">
        <v>4</v>
      </c>
      <c r="AT294" s="12" t="s">
        <v>84</v>
      </c>
      <c r="AU294" s="12">
        <v>2</v>
      </c>
      <c r="AY294" s="12" t="s">
        <v>81</v>
      </c>
      <c r="BE294" s="12">
        <f>IF(N294="základní",J294,0)</f>
        <v>0</v>
      </c>
      <c r="BF294" s="12">
        <f>IF(N294="snížená",J294,0)</f>
        <v>0</v>
      </c>
      <c r="BG294" s="12">
        <f>IF(N294="zákl. přenesená",J294,0)</f>
        <v>0</v>
      </c>
      <c r="BH294" s="12">
        <f>IF(N294="sníž. přenesená",J294,0)</f>
        <v>0</v>
      </c>
      <c r="BI294" s="12">
        <f>IF(N294="nulová",J294,0)</f>
        <v>0</v>
      </c>
      <c r="BJ294" s="12">
        <v>1</v>
      </c>
    </row>
    <row r="295" s="7" customFormat="1">
      <c r="B295" s="135"/>
      <c r="D295" s="226" t="s">
        <v>88</v>
      </c>
      <c r="F295" s="227" t="s">
        <v>344</v>
      </c>
      <c r="L295" s="135"/>
      <c r="M295" s="228"/>
      <c r="T295" s="229"/>
      <c r="AT295" s="230" t="s">
        <v>88</v>
      </c>
      <c r="AU295" s="230">
        <v>0</v>
      </c>
      <c r="AY295" s="7" t="s">
        <v>81</v>
      </c>
      <c r="BJ295" s="7">
        <v>0</v>
      </c>
    </row>
    <row r="296" s="13" customFormat="1" ht="12">
      <c r="B296" s="231"/>
      <c r="C296" s="232"/>
      <c r="D296" s="226" t="s">
        <v>90</v>
      </c>
      <c r="E296" s="233"/>
      <c r="F296" s="234" t="s">
        <v>345</v>
      </c>
      <c r="G296" s="235"/>
      <c r="H296" s="236">
        <v>9</v>
      </c>
      <c r="I296" s="237"/>
      <c r="J296" s="237"/>
      <c r="K296" s="238"/>
      <c r="L296" s="231"/>
      <c r="M296" s="239"/>
      <c r="N296" s="238"/>
      <c r="O296" s="240"/>
      <c r="P296" s="240"/>
      <c r="Q296" s="240"/>
      <c r="R296" s="240"/>
      <c r="S296" s="240"/>
      <c r="T296" s="241"/>
      <c r="AT296" s="13" t="s">
        <v>90</v>
      </c>
      <c r="AU296" s="13">
        <v>0</v>
      </c>
      <c r="AV296" s="13">
        <v>2</v>
      </c>
      <c r="AW296" s="13" t="b">
        <v>1</v>
      </c>
      <c r="AY296" s="13" t="s">
        <v>81</v>
      </c>
      <c r="BJ296" s="13">
        <v>0</v>
      </c>
    </row>
    <row r="297" s="13" customFormat="1" ht="12">
      <c r="B297" s="231"/>
      <c r="C297" s="232"/>
      <c r="D297" s="226" t="s">
        <v>90</v>
      </c>
      <c r="E297" s="233"/>
      <c r="F297" s="242" t="s">
        <v>92</v>
      </c>
      <c r="G297" s="243"/>
      <c r="H297" s="244">
        <v>9</v>
      </c>
      <c r="I297" s="237"/>
      <c r="J297" s="237"/>
      <c r="K297" s="238"/>
      <c r="L297" s="231"/>
      <c r="M297" s="239"/>
      <c r="N297" s="238"/>
      <c r="O297" s="240"/>
      <c r="P297" s="240"/>
      <c r="Q297" s="240"/>
      <c r="R297" s="240"/>
      <c r="S297" s="240"/>
      <c r="T297" s="241"/>
      <c r="AT297" s="13" t="s">
        <v>90</v>
      </c>
      <c r="AU297" s="13">
        <v>0</v>
      </c>
      <c r="AV297" s="13">
        <v>4</v>
      </c>
      <c r="AW297" s="13" t="b">
        <v>1</v>
      </c>
      <c r="AX297" s="13" t="b">
        <v>1</v>
      </c>
      <c r="AY297" s="13" t="s">
        <v>81</v>
      </c>
      <c r="BJ297" s="13">
        <v>0</v>
      </c>
    </row>
    <row r="298" s="11" customFormat="1" ht="23.1" customHeight="1">
      <c r="B298" s="206"/>
      <c r="C298" s="207"/>
      <c r="D298" s="197" t="s">
        <v>59</v>
      </c>
      <c r="E298" s="208" t="s">
        <v>124</v>
      </c>
      <c r="F298" s="209" t="s">
        <v>346</v>
      </c>
      <c r="G298" s="210"/>
      <c r="H298" s="211"/>
      <c r="I298" s="212"/>
      <c r="J298" s="212">
        <f>J299 + J301 + J302 + J310 + J311 + J320 + J327 + J333 + J338 + J343 + J347</f>
        <v>0</v>
      </c>
      <c r="K298" s="209"/>
      <c r="L298" s="206"/>
      <c r="M298" s="213"/>
      <c r="N298" s="203"/>
      <c r="O298" s="204"/>
      <c r="P298" s="204">
        <f>P299 + P301 + P302 + P310 + P311 + P320 + P327 + P333 + P338 + P343 + P347</f>
        <v>0</v>
      </c>
      <c r="Q298" s="204"/>
      <c r="R298" s="204">
        <f>R299 + R301 + R302 + R310 + R311 + R320 + R327 + R333 + R338 + R343 + R347</f>
        <v>0.17287399999999997</v>
      </c>
      <c r="S298" s="204"/>
      <c r="T298" s="205">
        <f>T299 + T301 + T302 + T310 + T311 + T320 + T327 + T333 + T338 + T343 + T347</f>
        <v>0</v>
      </c>
      <c r="AR298" s="11">
        <v>1</v>
      </c>
      <c r="AT298" s="11" t="s">
        <v>59</v>
      </c>
      <c r="AU298" s="11">
        <v>1</v>
      </c>
      <c r="AY298" s="11" t="s">
        <v>81</v>
      </c>
      <c r="BJ298" s="11">
        <v>0</v>
      </c>
    </row>
    <row r="299" s="12" customFormat="1" ht="24">
      <c r="B299" s="214"/>
      <c r="C299" s="215" t="s">
        <v>347</v>
      </c>
      <c r="D299" s="215" t="s">
        <v>84</v>
      </c>
      <c r="E299" s="216" t="s">
        <v>348</v>
      </c>
      <c r="F299" s="217" t="s">
        <v>349</v>
      </c>
      <c r="G299" s="218" t="s">
        <v>96</v>
      </c>
      <c r="H299" s="219">
        <v>1</v>
      </c>
      <c r="I299" s="220"/>
      <c r="J299" s="221">
        <f>ROUND(H299*I299,2)</f>
        <v>0</v>
      </c>
      <c r="K299" s="216"/>
      <c r="L299" s="214"/>
      <c r="M299" s="222"/>
      <c r="N299" s="223" t="s">
        <v>33</v>
      </c>
      <c r="O299" s="224"/>
      <c r="P299" s="224">
        <f>H299*O299</f>
        <v>0</v>
      </c>
      <c r="Q299" s="224">
        <v>3.0000000000000001E-05</v>
      </c>
      <c r="R299" s="224">
        <f>H299*Q299</f>
        <v>3.0000000000000001E-05</v>
      </c>
      <c r="S299" s="224">
        <v>0</v>
      </c>
      <c r="T299" s="225">
        <f>H299*S299</f>
        <v>0</v>
      </c>
      <c r="AR299" s="12">
        <v>4</v>
      </c>
      <c r="AT299" s="12" t="s">
        <v>84</v>
      </c>
      <c r="AU299" s="12">
        <v>2</v>
      </c>
      <c r="AY299" s="12" t="s">
        <v>81</v>
      </c>
      <c r="BE299" s="12">
        <f>IF(N299="základní",J299,0)</f>
        <v>0</v>
      </c>
      <c r="BF299" s="12">
        <f>IF(N299="snížená",J299,0)</f>
        <v>0</v>
      </c>
      <c r="BG299" s="12">
        <f>IF(N299="zákl. přenesená",J299,0)</f>
        <v>0</v>
      </c>
      <c r="BH299" s="12">
        <f>IF(N299="sníž. přenesená",J299,0)</f>
        <v>0</v>
      </c>
      <c r="BI299" s="12">
        <f>IF(N299="nulová",J299,0)</f>
        <v>0</v>
      </c>
      <c r="BJ299" s="12">
        <v>1</v>
      </c>
    </row>
    <row r="300" s="7" customFormat="1">
      <c r="B300" s="135"/>
      <c r="D300" s="226" t="s">
        <v>88</v>
      </c>
      <c r="F300" s="227" t="s">
        <v>350</v>
      </c>
      <c r="L300" s="135"/>
      <c r="M300" s="228"/>
      <c r="T300" s="229"/>
      <c r="AT300" s="230" t="s">
        <v>88</v>
      </c>
      <c r="AU300" s="230">
        <v>0</v>
      </c>
      <c r="AY300" s="7" t="s">
        <v>81</v>
      </c>
      <c r="BJ300" s="7">
        <v>0</v>
      </c>
    </row>
    <row r="301" s="14" customFormat="1">
      <c r="B301" s="247"/>
      <c r="C301" s="248" t="s">
        <v>351</v>
      </c>
      <c r="D301" s="248" t="s">
        <v>153</v>
      </c>
      <c r="E301" s="249" t="s">
        <v>352</v>
      </c>
      <c r="F301" s="249" t="s">
        <v>353</v>
      </c>
      <c r="G301" s="250" t="s">
        <v>96</v>
      </c>
      <c r="H301" s="251">
        <v>1</v>
      </c>
      <c r="I301" s="252"/>
      <c r="J301" s="253">
        <f>ROUND(H301*I301,2)</f>
        <v>0</v>
      </c>
      <c r="K301" s="216"/>
      <c r="L301" s="247"/>
      <c r="M301" s="254"/>
      <c r="N301" s="255" t="s">
        <v>33</v>
      </c>
      <c r="O301" s="256"/>
      <c r="P301" s="256">
        <f>H301*O301</f>
        <v>0</v>
      </c>
      <c r="Q301" s="256">
        <v>0.00089999999999999998</v>
      </c>
      <c r="R301" s="256">
        <f>H301*Q301</f>
        <v>0.00089999999999999998</v>
      </c>
      <c r="S301" s="256">
        <v>0</v>
      </c>
      <c r="T301" s="257">
        <f>H301*S301</f>
        <v>0</v>
      </c>
      <c r="AR301" s="14">
        <v>8</v>
      </c>
      <c r="AT301" s="14" t="s">
        <v>153</v>
      </c>
      <c r="AU301" s="14">
        <v>2</v>
      </c>
      <c r="AY301" s="14" t="s">
        <v>81</v>
      </c>
      <c r="BE301" s="14">
        <f>IF(N301="základní",J301,0)</f>
        <v>0</v>
      </c>
      <c r="BF301" s="14">
        <f>IF(N301="snížená",J301,0)</f>
        <v>0</v>
      </c>
      <c r="BG301" s="14">
        <f>IF(N301="zákl. přenesená",J301,0)</f>
        <v>0</v>
      </c>
      <c r="BH301" s="14">
        <f>IF(N301="sníž. přenesená",J301,0)</f>
        <v>0</v>
      </c>
      <c r="BI301" s="14">
        <f>IF(N301="nulová",J301,0)</f>
        <v>0</v>
      </c>
      <c r="BJ301" s="14">
        <v>1</v>
      </c>
    </row>
    <row r="302" s="12" customFormat="1">
      <c r="B302" s="214"/>
      <c r="C302" s="215" t="s">
        <v>354</v>
      </c>
      <c r="D302" s="215" t="s">
        <v>84</v>
      </c>
      <c r="E302" s="216" t="s">
        <v>355</v>
      </c>
      <c r="F302" s="217" t="s">
        <v>356</v>
      </c>
      <c r="G302" s="218" t="s">
        <v>96</v>
      </c>
      <c r="H302" s="219">
        <v>1</v>
      </c>
      <c r="I302" s="220"/>
      <c r="J302" s="221">
        <f>ROUND(H302*I302,2)</f>
        <v>0</v>
      </c>
      <c r="K302" s="216"/>
      <c r="L302" s="214"/>
      <c r="M302" s="222"/>
      <c r="N302" s="223" t="s">
        <v>33</v>
      </c>
      <c r="O302" s="224"/>
      <c r="P302" s="224">
        <f>H302*O302</f>
        <v>0</v>
      </c>
      <c r="Q302" s="224">
        <v>0</v>
      </c>
      <c r="R302" s="224">
        <f>H302*Q302</f>
        <v>0</v>
      </c>
      <c r="S302" s="224">
        <v>0</v>
      </c>
      <c r="T302" s="225">
        <f>H302*S302</f>
        <v>0</v>
      </c>
      <c r="AR302" s="12">
        <v>4</v>
      </c>
      <c r="AT302" s="12" t="s">
        <v>84</v>
      </c>
      <c r="AU302" s="12">
        <v>2</v>
      </c>
      <c r="AY302" s="12" t="s">
        <v>81</v>
      </c>
      <c r="BE302" s="12">
        <f>IF(N302="základní",J302,0)</f>
        <v>0</v>
      </c>
      <c r="BF302" s="12">
        <f>IF(N302="snížená",J302,0)</f>
        <v>0</v>
      </c>
      <c r="BG302" s="12">
        <f>IF(N302="zákl. přenesená",J302,0)</f>
        <v>0</v>
      </c>
      <c r="BH302" s="12">
        <f>IF(N302="sníž. přenesená",J302,0)</f>
        <v>0</v>
      </c>
      <c r="BI302" s="12">
        <f>IF(N302="nulová",J302,0)</f>
        <v>0</v>
      </c>
      <c r="BJ302" s="12">
        <v>1</v>
      </c>
    </row>
    <row r="303" s="13" customFormat="1" ht="12">
      <c r="B303" s="231"/>
      <c r="C303" s="232"/>
      <c r="D303" s="226" t="s">
        <v>90</v>
      </c>
      <c r="E303" s="233"/>
      <c r="F303" s="245" t="s">
        <v>357</v>
      </c>
      <c r="G303" s="243"/>
      <c r="H303" s="246"/>
      <c r="I303" s="237"/>
      <c r="J303" s="237"/>
      <c r="K303" s="238"/>
      <c r="L303" s="231"/>
      <c r="M303" s="239"/>
      <c r="N303" s="238"/>
      <c r="O303" s="240"/>
      <c r="P303" s="240"/>
      <c r="Q303" s="240"/>
      <c r="R303" s="240"/>
      <c r="S303" s="240"/>
      <c r="T303" s="241"/>
      <c r="AT303" s="13" t="s">
        <v>90</v>
      </c>
      <c r="AU303" s="13">
        <v>0</v>
      </c>
      <c r="AV303" s="13">
        <v>1</v>
      </c>
      <c r="AW303" s="13" t="b">
        <v>1</v>
      </c>
      <c r="AY303" s="13" t="s">
        <v>81</v>
      </c>
      <c r="BJ303" s="13">
        <v>0</v>
      </c>
    </row>
    <row r="304" s="13" customFormat="1" ht="12">
      <c r="B304" s="231"/>
      <c r="C304" s="232"/>
      <c r="D304" s="226" t="s">
        <v>90</v>
      </c>
      <c r="E304" s="233"/>
      <c r="F304" s="234" t="s">
        <v>358</v>
      </c>
      <c r="G304" s="235"/>
      <c r="H304" s="236">
        <v>1</v>
      </c>
      <c r="I304" s="237"/>
      <c r="J304" s="237"/>
      <c r="K304" s="238"/>
      <c r="L304" s="231"/>
      <c r="M304" s="239"/>
      <c r="N304" s="238"/>
      <c r="O304" s="240"/>
      <c r="P304" s="240"/>
      <c r="Q304" s="240"/>
      <c r="R304" s="240"/>
      <c r="S304" s="240"/>
      <c r="T304" s="241"/>
      <c r="AT304" s="13" t="s">
        <v>90</v>
      </c>
      <c r="AU304" s="13">
        <v>0</v>
      </c>
      <c r="AV304" s="13">
        <v>2</v>
      </c>
      <c r="AW304" s="13" t="b">
        <v>1</v>
      </c>
      <c r="AY304" s="13" t="s">
        <v>81</v>
      </c>
      <c r="BJ304" s="13">
        <v>0</v>
      </c>
    </row>
    <row r="305" s="13" customFormat="1" ht="12">
      <c r="B305" s="231"/>
      <c r="C305" s="232"/>
      <c r="D305" s="226" t="s">
        <v>90</v>
      </c>
      <c r="E305" s="233"/>
      <c r="F305" s="245" t="s">
        <v>359</v>
      </c>
      <c r="G305" s="243"/>
      <c r="H305" s="246"/>
      <c r="I305" s="237"/>
      <c r="J305" s="237"/>
      <c r="K305" s="238"/>
      <c r="L305" s="231"/>
      <c r="M305" s="239"/>
      <c r="N305" s="238"/>
      <c r="O305" s="240"/>
      <c r="P305" s="240"/>
      <c r="Q305" s="240"/>
      <c r="R305" s="240"/>
      <c r="S305" s="240"/>
      <c r="T305" s="241"/>
      <c r="AT305" s="13" t="s">
        <v>90</v>
      </c>
      <c r="AU305" s="13">
        <v>0</v>
      </c>
      <c r="AV305" s="13">
        <v>1</v>
      </c>
      <c r="AW305" s="13" t="b">
        <v>1</v>
      </c>
      <c r="AY305" s="13" t="s">
        <v>81</v>
      </c>
      <c r="BJ305" s="13">
        <v>0</v>
      </c>
    </row>
    <row r="306" s="13" customFormat="1" ht="12">
      <c r="B306" s="231"/>
      <c r="C306" s="232"/>
      <c r="D306" s="226" t="s">
        <v>90</v>
      </c>
      <c r="E306" s="233"/>
      <c r="F306" s="245" t="s">
        <v>360</v>
      </c>
      <c r="G306" s="243"/>
      <c r="H306" s="246"/>
      <c r="I306" s="237"/>
      <c r="J306" s="237"/>
      <c r="K306" s="238"/>
      <c r="L306" s="231"/>
      <c r="M306" s="239"/>
      <c r="N306" s="238"/>
      <c r="O306" s="240"/>
      <c r="P306" s="240"/>
      <c r="Q306" s="240"/>
      <c r="R306" s="240"/>
      <c r="S306" s="240"/>
      <c r="T306" s="241"/>
      <c r="AT306" s="13" t="s">
        <v>90</v>
      </c>
      <c r="AU306" s="13">
        <v>0</v>
      </c>
      <c r="AV306" s="13">
        <v>1</v>
      </c>
      <c r="AW306" s="13" t="b">
        <v>1</v>
      </c>
      <c r="AY306" s="13" t="s">
        <v>81</v>
      </c>
      <c r="BJ306" s="13">
        <v>0</v>
      </c>
    </row>
    <row r="307" s="13" customFormat="1" ht="12">
      <c r="B307" s="231"/>
      <c r="C307" s="232"/>
      <c r="D307" s="226" t="s">
        <v>90</v>
      </c>
      <c r="E307" s="233"/>
      <c r="F307" s="245" t="s">
        <v>361</v>
      </c>
      <c r="G307" s="243"/>
      <c r="H307" s="246"/>
      <c r="I307" s="237"/>
      <c r="J307" s="237"/>
      <c r="K307" s="238"/>
      <c r="L307" s="231"/>
      <c r="M307" s="239"/>
      <c r="N307" s="238"/>
      <c r="O307" s="240"/>
      <c r="P307" s="240"/>
      <c r="Q307" s="240"/>
      <c r="R307" s="240"/>
      <c r="S307" s="240"/>
      <c r="T307" s="241"/>
      <c r="AT307" s="13" t="s">
        <v>90</v>
      </c>
      <c r="AU307" s="13">
        <v>0</v>
      </c>
      <c r="AV307" s="13">
        <v>1</v>
      </c>
      <c r="AW307" s="13" t="b">
        <v>1</v>
      </c>
      <c r="AY307" s="13" t="s">
        <v>81</v>
      </c>
      <c r="BJ307" s="13">
        <v>0</v>
      </c>
    </row>
    <row r="308" s="13" customFormat="1" ht="12">
      <c r="B308" s="231"/>
      <c r="C308" s="232"/>
      <c r="D308" s="226" t="s">
        <v>90</v>
      </c>
      <c r="E308" s="233"/>
      <c r="F308" s="245" t="s">
        <v>362</v>
      </c>
      <c r="G308" s="243"/>
      <c r="H308" s="246"/>
      <c r="I308" s="237"/>
      <c r="J308" s="237"/>
      <c r="K308" s="238"/>
      <c r="L308" s="231"/>
      <c r="M308" s="239"/>
      <c r="N308" s="238"/>
      <c r="O308" s="240"/>
      <c r="P308" s="240"/>
      <c r="Q308" s="240"/>
      <c r="R308" s="240"/>
      <c r="S308" s="240"/>
      <c r="T308" s="241"/>
      <c r="AT308" s="13" t="s">
        <v>90</v>
      </c>
      <c r="AU308" s="13">
        <v>0</v>
      </c>
      <c r="AV308" s="13">
        <v>1</v>
      </c>
      <c r="AW308" s="13" t="b">
        <v>1</v>
      </c>
      <c r="AY308" s="13" t="s">
        <v>81</v>
      </c>
      <c r="BJ308" s="13">
        <v>0</v>
      </c>
    </row>
    <row r="309" s="13" customFormat="1" ht="12">
      <c r="B309" s="231"/>
      <c r="C309" s="232"/>
      <c r="D309" s="226" t="s">
        <v>90</v>
      </c>
      <c r="E309" s="233"/>
      <c r="F309" s="242" t="s">
        <v>92</v>
      </c>
      <c r="G309" s="243"/>
      <c r="H309" s="244">
        <v>1</v>
      </c>
      <c r="I309" s="237"/>
      <c r="J309" s="237"/>
      <c r="K309" s="238"/>
      <c r="L309" s="231"/>
      <c r="M309" s="239"/>
      <c r="N309" s="238"/>
      <c r="O309" s="240"/>
      <c r="P309" s="240"/>
      <c r="Q309" s="240"/>
      <c r="R309" s="240"/>
      <c r="S309" s="240"/>
      <c r="T309" s="241"/>
      <c r="AT309" s="13" t="s">
        <v>90</v>
      </c>
      <c r="AU309" s="13">
        <v>0</v>
      </c>
      <c r="AV309" s="13">
        <v>4</v>
      </c>
      <c r="AW309" s="13" t="b">
        <v>1</v>
      </c>
      <c r="AX309" s="13" t="b">
        <v>1</v>
      </c>
      <c r="AY309" s="13" t="s">
        <v>81</v>
      </c>
      <c r="BJ309" s="13">
        <v>0</v>
      </c>
    </row>
    <row r="310" s="12" customFormat="1">
      <c r="B310" s="214"/>
      <c r="C310" s="215" t="s">
        <v>363</v>
      </c>
      <c r="D310" s="215" t="s">
        <v>84</v>
      </c>
      <c r="E310" s="216" t="s">
        <v>364</v>
      </c>
      <c r="F310" s="217" t="s">
        <v>365</v>
      </c>
      <c r="G310" s="218" t="s">
        <v>96</v>
      </c>
      <c r="H310" s="219">
        <v>1</v>
      </c>
      <c r="I310" s="220"/>
      <c r="J310" s="221">
        <f>ROUND(H310*I310,2)</f>
        <v>0</v>
      </c>
      <c r="K310" s="216"/>
      <c r="L310" s="214"/>
      <c r="M310" s="222"/>
      <c r="N310" s="223" t="s">
        <v>33</v>
      </c>
      <c r="O310" s="224"/>
      <c r="P310" s="224">
        <f>H310*O310</f>
        <v>0</v>
      </c>
      <c r="Q310" s="224">
        <v>0</v>
      </c>
      <c r="R310" s="224">
        <f>H310*Q310</f>
        <v>0</v>
      </c>
      <c r="S310" s="224">
        <v>0</v>
      </c>
      <c r="T310" s="225">
        <f>H310*S310</f>
        <v>0</v>
      </c>
      <c r="AR310" s="12">
        <v>4</v>
      </c>
      <c r="AT310" s="12" t="s">
        <v>84</v>
      </c>
      <c r="AU310" s="12">
        <v>2</v>
      </c>
      <c r="AY310" s="12" t="s">
        <v>81</v>
      </c>
      <c r="BE310" s="12">
        <f>IF(N310="základní",J310,0)</f>
        <v>0</v>
      </c>
      <c r="BF310" s="12">
        <f>IF(N310="snížená",J310,0)</f>
        <v>0</v>
      </c>
      <c r="BG310" s="12">
        <f>IF(N310="zákl. přenesená",J310,0)</f>
        <v>0</v>
      </c>
      <c r="BH310" s="12">
        <f>IF(N310="sníž. přenesená",J310,0)</f>
        <v>0</v>
      </c>
      <c r="BI310" s="12">
        <f>IF(N310="nulová",J310,0)</f>
        <v>0</v>
      </c>
      <c r="BJ310" s="12">
        <v>1</v>
      </c>
    </row>
    <row r="311" s="12" customFormat="1">
      <c r="B311" s="214"/>
      <c r="C311" s="215" t="s">
        <v>366</v>
      </c>
      <c r="D311" s="215" t="s">
        <v>84</v>
      </c>
      <c r="E311" s="216" t="s">
        <v>367</v>
      </c>
      <c r="F311" s="217" t="s">
        <v>368</v>
      </c>
      <c r="G311" s="218" t="s">
        <v>96</v>
      </c>
      <c r="H311" s="219">
        <v>1</v>
      </c>
      <c r="I311" s="220"/>
      <c r="J311" s="221">
        <f>ROUND(H311*I311,2)</f>
        <v>0</v>
      </c>
      <c r="K311" s="216"/>
      <c r="L311" s="214"/>
      <c r="M311" s="222"/>
      <c r="N311" s="223" t="s">
        <v>33</v>
      </c>
      <c r="O311" s="224"/>
      <c r="P311" s="224">
        <f>H311*O311</f>
        <v>0</v>
      </c>
      <c r="Q311" s="224">
        <v>0</v>
      </c>
      <c r="R311" s="224">
        <f>H311*Q311</f>
        <v>0</v>
      </c>
      <c r="S311" s="224">
        <v>0</v>
      </c>
      <c r="T311" s="225">
        <f>H311*S311</f>
        <v>0</v>
      </c>
      <c r="AR311" s="12">
        <v>4</v>
      </c>
      <c r="AT311" s="12" t="s">
        <v>84</v>
      </c>
      <c r="AU311" s="12">
        <v>2</v>
      </c>
      <c r="AY311" s="12" t="s">
        <v>81</v>
      </c>
      <c r="BE311" s="12">
        <f>IF(N311="základní",J311,0)</f>
        <v>0</v>
      </c>
      <c r="BF311" s="12">
        <f>IF(N311="snížená",J311,0)</f>
        <v>0</v>
      </c>
      <c r="BG311" s="12">
        <f>IF(N311="zákl. přenesená",J311,0)</f>
        <v>0</v>
      </c>
      <c r="BH311" s="12">
        <f>IF(N311="sníž. přenesená",J311,0)</f>
        <v>0</v>
      </c>
      <c r="BI311" s="12">
        <f>IF(N311="nulová",J311,0)</f>
        <v>0</v>
      </c>
      <c r="BJ311" s="12">
        <v>1</v>
      </c>
    </row>
    <row r="312" s="13" customFormat="1" ht="12">
      <c r="B312" s="231"/>
      <c r="C312" s="232"/>
      <c r="D312" s="226" t="s">
        <v>90</v>
      </c>
      <c r="E312" s="233"/>
      <c r="F312" s="245" t="s">
        <v>357</v>
      </c>
      <c r="G312" s="243"/>
      <c r="H312" s="246"/>
      <c r="I312" s="237"/>
      <c r="J312" s="237"/>
      <c r="K312" s="238"/>
      <c r="L312" s="231"/>
      <c r="M312" s="239"/>
      <c r="N312" s="238"/>
      <c r="O312" s="240"/>
      <c r="P312" s="240"/>
      <c r="Q312" s="240"/>
      <c r="R312" s="240"/>
      <c r="S312" s="240"/>
      <c r="T312" s="241"/>
      <c r="AT312" s="13" t="s">
        <v>90</v>
      </c>
      <c r="AU312" s="13">
        <v>0</v>
      </c>
      <c r="AV312" s="13">
        <v>1</v>
      </c>
      <c r="AW312" s="13" t="b">
        <v>1</v>
      </c>
      <c r="AY312" s="13" t="s">
        <v>81</v>
      </c>
      <c r="BJ312" s="13">
        <v>0</v>
      </c>
    </row>
    <row r="313" s="13" customFormat="1" ht="12">
      <c r="B313" s="231"/>
      <c r="C313" s="232"/>
      <c r="D313" s="226" t="s">
        <v>90</v>
      </c>
      <c r="E313" s="233"/>
      <c r="F313" s="234" t="s">
        <v>369</v>
      </c>
      <c r="G313" s="235"/>
      <c r="H313" s="236">
        <v>1</v>
      </c>
      <c r="I313" s="237"/>
      <c r="J313" s="237"/>
      <c r="K313" s="238"/>
      <c r="L313" s="231"/>
      <c r="M313" s="239"/>
      <c r="N313" s="238"/>
      <c r="O313" s="240"/>
      <c r="P313" s="240"/>
      <c r="Q313" s="240"/>
      <c r="R313" s="240"/>
      <c r="S313" s="240"/>
      <c r="T313" s="241"/>
      <c r="AT313" s="13" t="s">
        <v>90</v>
      </c>
      <c r="AU313" s="13">
        <v>0</v>
      </c>
      <c r="AV313" s="13">
        <v>2</v>
      </c>
      <c r="AW313" s="13" t="b">
        <v>1</v>
      </c>
      <c r="AY313" s="13" t="s">
        <v>81</v>
      </c>
      <c r="BJ313" s="13">
        <v>0</v>
      </c>
    </row>
    <row r="314" s="13" customFormat="1" ht="12">
      <c r="B314" s="231"/>
      <c r="C314" s="232"/>
      <c r="D314" s="226" t="s">
        <v>90</v>
      </c>
      <c r="E314" s="233"/>
      <c r="F314" s="245" t="s">
        <v>370</v>
      </c>
      <c r="G314" s="243"/>
      <c r="H314" s="246"/>
      <c r="I314" s="237"/>
      <c r="J314" s="237"/>
      <c r="K314" s="238"/>
      <c r="L314" s="231"/>
      <c r="M314" s="239"/>
      <c r="N314" s="238"/>
      <c r="O314" s="240"/>
      <c r="P314" s="240"/>
      <c r="Q314" s="240"/>
      <c r="R314" s="240"/>
      <c r="S314" s="240"/>
      <c r="T314" s="241"/>
      <c r="AT314" s="13" t="s">
        <v>90</v>
      </c>
      <c r="AU314" s="13">
        <v>0</v>
      </c>
      <c r="AV314" s="13">
        <v>1</v>
      </c>
      <c r="AW314" s="13" t="b">
        <v>1</v>
      </c>
      <c r="AY314" s="13" t="s">
        <v>81</v>
      </c>
      <c r="BJ314" s="13">
        <v>0</v>
      </c>
    </row>
    <row r="315" s="13" customFormat="1" ht="12">
      <c r="B315" s="231"/>
      <c r="C315" s="232"/>
      <c r="D315" s="226" t="s">
        <v>90</v>
      </c>
      <c r="E315" s="233"/>
      <c r="F315" s="245" t="s">
        <v>371</v>
      </c>
      <c r="G315" s="243"/>
      <c r="H315" s="246"/>
      <c r="I315" s="237"/>
      <c r="J315" s="237"/>
      <c r="K315" s="238"/>
      <c r="L315" s="231"/>
      <c r="M315" s="239"/>
      <c r="N315" s="238"/>
      <c r="O315" s="240"/>
      <c r="P315" s="240"/>
      <c r="Q315" s="240"/>
      <c r="R315" s="240"/>
      <c r="S315" s="240"/>
      <c r="T315" s="241"/>
      <c r="AT315" s="13" t="s">
        <v>90</v>
      </c>
      <c r="AU315" s="13">
        <v>0</v>
      </c>
      <c r="AV315" s="13">
        <v>1</v>
      </c>
      <c r="AW315" s="13" t="b">
        <v>1</v>
      </c>
      <c r="AY315" s="13" t="s">
        <v>81</v>
      </c>
      <c r="BJ315" s="13">
        <v>0</v>
      </c>
    </row>
    <row r="316" s="13" customFormat="1" ht="12">
      <c r="B316" s="231"/>
      <c r="C316" s="232"/>
      <c r="D316" s="226" t="s">
        <v>90</v>
      </c>
      <c r="E316" s="233"/>
      <c r="F316" s="245" t="s">
        <v>372</v>
      </c>
      <c r="G316" s="243"/>
      <c r="H316" s="246"/>
      <c r="I316" s="237"/>
      <c r="J316" s="237"/>
      <c r="K316" s="238"/>
      <c r="L316" s="231"/>
      <c r="M316" s="239"/>
      <c r="N316" s="238"/>
      <c r="O316" s="240"/>
      <c r="P316" s="240"/>
      <c r="Q316" s="240"/>
      <c r="R316" s="240"/>
      <c r="S316" s="240"/>
      <c r="T316" s="241"/>
      <c r="AT316" s="13" t="s">
        <v>90</v>
      </c>
      <c r="AU316" s="13">
        <v>0</v>
      </c>
      <c r="AV316" s="13">
        <v>1</v>
      </c>
      <c r="AW316" s="13" t="b">
        <v>1</v>
      </c>
      <c r="AY316" s="13" t="s">
        <v>81</v>
      </c>
      <c r="BJ316" s="13">
        <v>0</v>
      </c>
    </row>
    <row r="317" s="13" customFormat="1" ht="12">
      <c r="B317" s="231"/>
      <c r="C317" s="232"/>
      <c r="D317" s="226" t="s">
        <v>90</v>
      </c>
      <c r="E317" s="233"/>
      <c r="F317" s="245" t="s">
        <v>373</v>
      </c>
      <c r="G317" s="243"/>
      <c r="H317" s="246"/>
      <c r="I317" s="237"/>
      <c r="J317" s="237"/>
      <c r="K317" s="238"/>
      <c r="L317" s="231"/>
      <c r="M317" s="239"/>
      <c r="N317" s="238"/>
      <c r="O317" s="240"/>
      <c r="P317" s="240"/>
      <c r="Q317" s="240"/>
      <c r="R317" s="240"/>
      <c r="S317" s="240"/>
      <c r="T317" s="241"/>
      <c r="AT317" s="13" t="s">
        <v>90</v>
      </c>
      <c r="AU317" s="13">
        <v>0</v>
      </c>
      <c r="AV317" s="13">
        <v>1</v>
      </c>
      <c r="AW317" s="13" t="b">
        <v>1</v>
      </c>
      <c r="AY317" s="13" t="s">
        <v>81</v>
      </c>
      <c r="BJ317" s="13">
        <v>0</v>
      </c>
    </row>
    <row r="318" s="13" customFormat="1" ht="12">
      <c r="B318" s="231"/>
      <c r="C318" s="232"/>
      <c r="D318" s="226" t="s">
        <v>90</v>
      </c>
      <c r="E318" s="233"/>
      <c r="F318" s="245" t="s">
        <v>374</v>
      </c>
      <c r="G318" s="243"/>
      <c r="H318" s="246"/>
      <c r="I318" s="237"/>
      <c r="J318" s="237"/>
      <c r="K318" s="238"/>
      <c r="L318" s="231"/>
      <c r="M318" s="239"/>
      <c r="N318" s="238"/>
      <c r="O318" s="240"/>
      <c r="P318" s="240"/>
      <c r="Q318" s="240"/>
      <c r="R318" s="240"/>
      <c r="S318" s="240"/>
      <c r="T318" s="241"/>
      <c r="AT318" s="13" t="s">
        <v>90</v>
      </c>
      <c r="AU318" s="13">
        <v>0</v>
      </c>
      <c r="AV318" s="13">
        <v>1</v>
      </c>
      <c r="AW318" s="13" t="b">
        <v>1</v>
      </c>
      <c r="AY318" s="13" t="s">
        <v>81</v>
      </c>
      <c r="BJ318" s="13">
        <v>0</v>
      </c>
    </row>
    <row r="319" s="13" customFormat="1" ht="12">
      <c r="B319" s="231"/>
      <c r="C319" s="232"/>
      <c r="D319" s="226" t="s">
        <v>90</v>
      </c>
      <c r="E319" s="233"/>
      <c r="F319" s="242" t="s">
        <v>92</v>
      </c>
      <c r="G319" s="243"/>
      <c r="H319" s="244">
        <v>1</v>
      </c>
      <c r="I319" s="237"/>
      <c r="J319" s="237"/>
      <c r="K319" s="238"/>
      <c r="L319" s="231"/>
      <c r="M319" s="239"/>
      <c r="N319" s="238"/>
      <c r="O319" s="240"/>
      <c r="P319" s="240"/>
      <c r="Q319" s="240"/>
      <c r="R319" s="240"/>
      <c r="S319" s="240"/>
      <c r="T319" s="241"/>
      <c r="AT319" s="13" t="s">
        <v>90</v>
      </c>
      <c r="AU319" s="13">
        <v>0</v>
      </c>
      <c r="AV319" s="13">
        <v>4</v>
      </c>
      <c r="AW319" s="13" t="b">
        <v>1</v>
      </c>
      <c r="AX319" s="13" t="b">
        <v>1</v>
      </c>
      <c r="AY319" s="13" t="s">
        <v>81</v>
      </c>
      <c r="BJ319" s="13">
        <v>0</v>
      </c>
    </row>
    <row r="320" s="12" customFormat="1">
      <c r="B320" s="214"/>
      <c r="C320" s="215" t="s">
        <v>375</v>
      </c>
      <c r="D320" s="215" t="s">
        <v>84</v>
      </c>
      <c r="E320" s="216" t="s">
        <v>376</v>
      </c>
      <c r="F320" s="217" t="s">
        <v>377</v>
      </c>
      <c r="G320" s="218" t="s">
        <v>96</v>
      </c>
      <c r="H320" s="219">
        <v>1</v>
      </c>
      <c r="I320" s="220"/>
      <c r="J320" s="221">
        <f>ROUND(H320*I320,2)</f>
        <v>0</v>
      </c>
      <c r="K320" s="216"/>
      <c r="L320" s="214"/>
      <c r="M320" s="222"/>
      <c r="N320" s="223" t="s">
        <v>33</v>
      </c>
      <c r="O320" s="224"/>
      <c r="P320" s="224">
        <f>H320*O320</f>
        <v>0</v>
      </c>
      <c r="Q320" s="224">
        <v>0</v>
      </c>
      <c r="R320" s="224">
        <f>H320*Q320</f>
        <v>0</v>
      </c>
      <c r="S320" s="224">
        <v>0</v>
      </c>
      <c r="T320" s="225">
        <f>H320*S320</f>
        <v>0</v>
      </c>
      <c r="AR320" s="12">
        <v>4</v>
      </c>
      <c r="AT320" s="12" t="s">
        <v>84</v>
      </c>
      <c r="AU320" s="12">
        <v>2</v>
      </c>
      <c r="AY320" s="12" t="s">
        <v>81</v>
      </c>
      <c r="BE320" s="12">
        <f>IF(N320="základní",J320,0)</f>
        <v>0</v>
      </c>
      <c r="BF320" s="12">
        <f>IF(N320="snížená",J320,0)</f>
        <v>0</v>
      </c>
      <c r="BG320" s="12">
        <f>IF(N320="zákl. přenesená",J320,0)</f>
        <v>0</v>
      </c>
      <c r="BH320" s="12">
        <f>IF(N320="sníž. přenesená",J320,0)</f>
        <v>0</v>
      </c>
      <c r="BI320" s="12">
        <f>IF(N320="nulová",J320,0)</f>
        <v>0</v>
      </c>
      <c r="BJ320" s="12">
        <v>1</v>
      </c>
    </row>
    <row r="321" s="13" customFormat="1" ht="12">
      <c r="B321" s="231"/>
      <c r="C321" s="232"/>
      <c r="D321" s="226" t="s">
        <v>90</v>
      </c>
      <c r="E321" s="233"/>
      <c r="F321" s="245" t="s">
        <v>357</v>
      </c>
      <c r="G321" s="243"/>
      <c r="H321" s="246"/>
      <c r="I321" s="237"/>
      <c r="J321" s="237"/>
      <c r="K321" s="238"/>
      <c r="L321" s="231"/>
      <c r="M321" s="239"/>
      <c r="N321" s="238"/>
      <c r="O321" s="240"/>
      <c r="P321" s="240"/>
      <c r="Q321" s="240"/>
      <c r="R321" s="240"/>
      <c r="S321" s="240"/>
      <c r="T321" s="241"/>
      <c r="AT321" s="13" t="s">
        <v>90</v>
      </c>
      <c r="AU321" s="13">
        <v>0</v>
      </c>
      <c r="AV321" s="13">
        <v>1</v>
      </c>
      <c r="AW321" s="13" t="b">
        <v>1</v>
      </c>
      <c r="AY321" s="13" t="s">
        <v>81</v>
      </c>
      <c r="BJ321" s="13">
        <v>0</v>
      </c>
    </row>
    <row r="322" s="13" customFormat="1" ht="12">
      <c r="B322" s="231"/>
      <c r="C322" s="232"/>
      <c r="D322" s="226" t="s">
        <v>90</v>
      </c>
      <c r="E322" s="233"/>
      <c r="F322" s="234" t="s">
        <v>378</v>
      </c>
      <c r="G322" s="235"/>
      <c r="H322" s="236">
        <v>1</v>
      </c>
      <c r="I322" s="237"/>
      <c r="J322" s="237"/>
      <c r="K322" s="238"/>
      <c r="L322" s="231"/>
      <c r="M322" s="239"/>
      <c r="N322" s="238"/>
      <c r="O322" s="240"/>
      <c r="P322" s="240"/>
      <c r="Q322" s="240"/>
      <c r="R322" s="240"/>
      <c r="S322" s="240"/>
      <c r="T322" s="241"/>
      <c r="AT322" s="13" t="s">
        <v>90</v>
      </c>
      <c r="AU322" s="13">
        <v>0</v>
      </c>
      <c r="AV322" s="13">
        <v>2</v>
      </c>
      <c r="AW322" s="13" t="b">
        <v>1</v>
      </c>
      <c r="AY322" s="13" t="s">
        <v>81</v>
      </c>
      <c r="BJ322" s="13">
        <v>0</v>
      </c>
    </row>
    <row r="323" s="13" customFormat="1" ht="12">
      <c r="B323" s="231"/>
      <c r="C323" s="232"/>
      <c r="D323" s="226" t="s">
        <v>90</v>
      </c>
      <c r="E323" s="233"/>
      <c r="F323" s="245" t="s">
        <v>370</v>
      </c>
      <c r="G323" s="243"/>
      <c r="H323" s="246"/>
      <c r="I323" s="237"/>
      <c r="J323" s="237"/>
      <c r="K323" s="238"/>
      <c r="L323" s="231"/>
      <c r="M323" s="239"/>
      <c r="N323" s="238"/>
      <c r="O323" s="240"/>
      <c r="P323" s="240"/>
      <c r="Q323" s="240"/>
      <c r="R323" s="240"/>
      <c r="S323" s="240"/>
      <c r="T323" s="241"/>
      <c r="AT323" s="13" t="s">
        <v>90</v>
      </c>
      <c r="AU323" s="13">
        <v>0</v>
      </c>
      <c r="AV323" s="13">
        <v>1</v>
      </c>
      <c r="AW323" s="13" t="b">
        <v>1</v>
      </c>
      <c r="AY323" s="13" t="s">
        <v>81</v>
      </c>
      <c r="BJ323" s="13">
        <v>0</v>
      </c>
    </row>
    <row r="324" s="13" customFormat="1" ht="12">
      <c r="B324" s="231"/>
      <c r="C324" s="232"/>
      <c r="D324" s="226" t="s">
        <v>90</v>
      </c>
      <c r="E324" s="233"/>
      <c r="F324" s="245" t="s">
        <v>372</v>
      </c>
      <c r="G324" s="243"/>
      <c r="H324" s="246"/>
      <c r="I324" s="237"/>
      <c r="J324" s="237"/>
      <c r="K324" s="238"/>
      <c r="L324" s="231"/>
      <c r="M324" s="239"/>
      <c r="N324" s="238"/>
      <c r="O324" s="240"/>
      <c r="P324" s="240"/>
      <c r="Q324" s="240"/>
      <c r="R324" s="240"/>
      <c r="S324" s="240"/>
      <c r="T324" s="241"/>
      <c r="AT324" s="13" t="s">
        <v>90</v>
      </c>
      <c r="AU324" s="13">
        <v>0</v>
      </c>
      <c r="AV324" s="13">
        <v>1</v>
      </c>
      <c r="AW324" s="13" t="b">
        <v>1</v>
      </c>
      <c r="AY324" s="13" t="s">
        <v>81</v>
      </c>
      <c r="BJ324" s="13">
        <v>0</v>
      </c>
    </row>
    <row r="325" s="13" customFormat="1" ht="12">
      <c r="B325" s="231"/>
      <c r="C325" s="232"/>
      <c r="D325" s="226" t="s">
        <v>90</v>
      </c>
      <c r="E325" s="233"/>
      <c r="F325" s="245" t="s">
        <v>379</v>
      </c>
      <c r="G325" s="243"/>
      <c r="H325" s="246"/>
      <c r="I325" s="237"/>
      <c r="J325" s="237"/>
      <c r="K325" s="238"/>
      <c r="L325" s="231"/>
      <c r="M325" s="239"/>
      <c r="N325" s="238"/>
      <c r="O325" s="240"/>
      <c r="P325" s="240"/>
      <c r="Q325" s="240"/>
      <c r="R325" s="240"/>
      <c r="S325" s="240"/>
      <c r="T325" s="241"/>
      <c r="AT325" s="13" t="s">
        <v>90</v>
      </c>
      <c r="AU325" s="13">
        <v>0</v>
      </c>
      <c r="AV325" s="13">
        <v>1</v>
      </c>
      <c r="AW325" s="13" t="b">
        <v>1</v>
      </c>
      <c r="AY325" s="13" t="s">
        <v>81</v>
      </c>
      <c r="BJ325" s="13">
        <v>0</v>
      </c>
    </row>
    <row r="326" s="13" customFormat="1" ht="12">
      <c r="B326" s="231"/>
      <c r="C326" s="232"/>
      <c r="D326" s="226" t="s">
        <v>90</v>
      </c>
      <c r="E326" s="233"/>
      <c r="F326" s="242" t="s">
        <v>92</v>
      </c>
      <c r="G326" s="243"/>
      <c r="H326" s="244">
        <v>1</v>
      </c>
      <c r="I326" s="237"/>
      <c r="J326" s="237"/>
      <c r="K326" s="238"/>
      <c r="L326" s="231"/>
      <c r="M326" s="239"/>
      <c r="N326" s="238"/>
      <c r="O326" s="240"/>
      <c r="P326" s="240"/>
      <c r="Q326" s="240"/>
      <c r="R326" s="240"/>
      <c r="S326" s="240"/>
      <c r="T326" s="241"/>
      <c r="AT326" s="13" t="s">
        <v>90</v>
      </c>
      <c r="AU326" s="13">
        <v>0</v>
      </c>
      <c r="AV326" s="13">
        <v>4</v>
      </c>
      <c r="AW326" s="13" t="b">
        <v>1</v>
      </c>
      <c r="AX326" s="13" t="b">
        <v>1</v>
      </c>
      <c r="AY326" s="13" t="s">
        <v>81</v>
      </c>
      <c r="BJ326" s="13">
        <v>0</v>
      </c>
    </row>
    <row r="327" s="12" customFormat="1">
      <c r="B327" s="214"/>
      <c r="C327" s="215" t="s">
        <v>380</v>
      </c>
      <c r="D327" s="215" t="s">
        <v>84</v>
      </c>
      <c r="E327" s="216" t="s">
        <v>381</v>
      </c>
      <c r="F327" s="217" t="s">
        <v>382</v>
      </c>
      <c r="G327" s="218" t="s">
        <v>96</v>
      </c>
      <c r="H327" s="219">
        <v>1</v>
      </c>
      <c r="I327" s="220"/>
      <c r="J327" s="221">
        <f>ROUND(H327*I327,2)</f>
        <v>0</v>
      </c>
      <c r="K327" s="216"/>
      <c r="L327" s="214"/>
      <c r="M327" s="222"/>
      <c r="N327" s="223" t="s">
        <v>33</v>
      </c>
      <c r="O327" s="224"/>
      <c r="P327" s="224">
        <f>H327*O327</f>
        <v>0</v>
      </c>
      <c r="Q327" s="224">
        <v>0</v>
      </c>
      <c r="R327" s="224">
        <f>H327*Q327</f>
        <v>0</v>
      </c>
      <c r="S327" s="224">
        <v>0</v>
      </c>
      <c r="T327" s="225">
        <f>H327*S327</f>
        <v>0</v>
      </c>
      <c r="AR327" s="12">
        <v>4</v>
      </c>
      <c r="AT327" s="12" t="s">
        <v>84</v>
      </c>
      <c r="AU327" s="12">
        <v>2</v>
      </c>
      <c r="AY327" s="12" t="s">
        <v>81</v>
      </c>
      <c r="BE327" s="12">
        <f>IF(N327="základní",J327,0)</f>
        <v>0</v>
      </c>
      <c r="BF327" s="12">
        <f>IF(N327="snížená",J327,0)</f>
        <v>0</v>
      </c>
      <c r="BG327" s="12">
        <f>IF(N327="zákl. přenesená",J327,0)</f>
        <v>0</v>
      </c>
      <c r="BH327" s="12">
        <f>IF(N327="sníž. přenesená",J327,0)</f>
        <v>0</v>
      </c>
      <c r="BI327" s="12">
        <f>IF(N327="nulová",J327,0)</f>
        <v>0</v>
      </c>
      <c r="BJ327" s="12">
        <v>1</v>
      </c>
    </row>
    <row r="328" s="13" customFormat="1" ht="12">
      <c r="B328" s="231"/>
      <c r="C328" s="232"/>
      <c r="D328" s="226" t="s">
        <v>90</v>
      </c>
      <c r="E328" s="233"/>
      <c r="F328" s="245" t="s">
        <v>357</v>
      </c>
      <c r="G328" s="243"/>
      <c r="H328" s="246"/>
      <c r="I328" s="237"/>
      <c r="J328" s="237"/>
      <c r="K328" s="238"/>
      <c r="L328" s="231"/>
      <c r="M328" s="239"/>
      <c r="N328" s="238"/>
      <c r="O328" s="240"/>
      <c r="P328" s="240"/>
      <c r="Q328" s="240"/>
      <c r="R328" s="240"/>
      <c r="S328" s="240"/>
      <c r="T328" s="241"/>
      <c r="AT328" s="13" t="s">
        <v>90</v>
      </c>
      <c r="AU328" s="13">
        <v>0</v>
      </c>
      <c r="AV328" s="13">
        <v>1</v>
      </c>
      <c r="AW328" s="13" t="b">
        <v>1</v>
      </c>
      <c r="AY328" s="13" t="s">
        <v>81</v>
      </c>
      <c r="BJ328" s="13">
        <v>0</v>
      </c>
    </row>
    <row r="329" s="13" customFormat="1" ht="12">
      <c r="B329" s="231"/>
      <c r="C329" s="232"/>
      <c r="D329" s="226" t="s">
        <v>90</v>
      </c>
      <c r="E329" s="233"/>
      <c r="F329" s="234" t="s">
        <v>383</v>
      </c>
      <c r="G329" s="235"/>
      <c r="H329" s="236">
        <v>1</v>
      </c>
      <c r="I329" s="237"/>
      <c r="J329" s="237"/>
      <c r="K329" s="238"/>
      <c r="L329" s="231"/>
      <c r="M329" s="239"/>
      <c r="N329" s="238"/>
      <c r="O329" s="240"/>
      <c r="P329" s="240"/>
      <c r="Q329" s="240"/>
      <c r="R329" s="240"/>
      <c r="S329" s="240"/>
      <c r="T329" s="241"/>
      <c r="AT329" s="13" t="s">
        <v>90</v>
      </c>
      <c r="AU329" s="13">
        <v>0</v>
      </c>
      <c r="AV329" s="13">
        <v>2</v>
      </c>
      <c r="AW329" s="13" t="b">
        <v>1</v>
      </c>
      <c r="AY329" s="13" t="s">
        <v>81</v>
      </c>
      <c r="BJ329" s="13">
        <v>0</v>
      </c>
    </row>
    <row r="330" s="13" customFormat="1" ht="12">
      <c r="B330" s="231"/>
      <c r="C330" s="232"/>
      <c r="D330" s="226" t="s">
        <v>90</v>
      </c>
      <c r="E330" s="233"/>
      <c r="F330" s="245" t="s">
        <v>384</v>
      </c>
      <c r="G330" s="243"/>
      <c r="H330" s="246"/>
      <c r="I330" s="237"/>
      <c r="J330" s="237"/>
      <c r="K330" s="238"/>
      <c r="L330" s="231"/>
      <c r="M330" s="239"/>
      <c r="N330" s="238"/>
      <c r="O330" s="240"/>
      <c r="P330" s="240"/>
      <c r="Q330" s="240"/>
      <c r="R330" s="240"/>
      <c r="S330" s="240"/>
      <c r="T330" s="241"/>
      <c r="AT330" s="13" t="s">
        <v>90</v>
      </c>
      <c r="AU330" s="13">
        <v>0</v>
      </c>
      <c r="AV330" s="13">
        <v>1</v>
      </c>
      <c r="AW330" s="13" t="b">
        <v>1</v>
      </c>
      <c r="AY330" s="13" t="s">
        <v>81</v>
      </c>
      <c r="BJ330" s="13">
        <v>0</v>
      </c>
    </row>
    <row r="331" s="13" customFormat="1" ht="12">
      <c r="B331" s="231"/>
      <c r="C331" s="232"/>
      <c r="D331" s="226" t="s">
        <v>90</v>
      </c>
      <c r="E331" s="233"/>
      <c r="F331" s="245" t="s">
        <v>385</v>
      </c>
      <c r="G331" s="243"/>
      <c r="H331" s="246"/>
      <c r="I331" s="237"/>
      <c r="J331" s="237"/>
      <c r="K331" s="238"/>
      <c r="L331" s="231"/>
      <c r="M331" s="239"/>
      <c r="N331" s="238"/>
      <c r="O331" s="240"/>
      <c r="P331" s="240"/>
      <c r="Q331" s="240"/>
      <c r="R331" s="240"/>
      <c r="S331" s="240"/>
      <c r="T331" s="241"/>
      <c r="AT331" s="13" t="s">
        <v>90</v>
      </c>
      <c r="AU331" s="13">
        <v>0</v>
      </c>
      <c r="AV331" s="13">
        <v>1</v>
      </c>
      <c r="AW331" s="13" t="b">
        <v>1</v>
      </c>
      <c r="AY331" s="13" t="s">
        <v>81</v>
      </c>
      <c r="BJ331" s="13">
        <v>0</v>
      </c>
    </row>
    <row r="332" s="13" customFormat="1" ht="12">
      <c r="B332" s="231"/>
      <c r="C332" s="232"/>
      <c r="D332" s="226" t="s">
        <v>90</v>
      </c>
      <c r="E332" s="233"/>
      <c r="F332" s="242" t="s">
        <v>92</v>
      </c>
      <c r="G332" s="243"/>
      <c r="H332" s="244">
        <v>1</v>
      </c>
      <c r="I332" s="237"/>
      <c r="J332" s="237"/>
      <c r="K332" s="238"/>
      <c r="L332" s="231"/>
      <c r="M332" s="239"/>
      <c r="N332" s="238"/>
      <c r="O332" s="240"/>
      <c r="P332" s="240"/>
      <c r="Q332" s="240"/>
      <c r="R332" s="240"/>
      <c r="S332" s="240"/>
      <c r="T332" s="241"/>
      <c r="AT332" s="13" t="s">
        <v>90</v>
      </c>
      <c r="AU332" s="13">
        <v>0</v>
      </c>
      <c r="AV332" s="13">
        <v>4</v>
      </c>
      <c r="AW332" s="13" t="b">
        <v>1</v>
      </c>
      <c r="AX332" s="13" t="b">
        <v>1</v>
      </c>
      <c r="AY332" s="13" t="s">
        <v>81</v>
      </c>
      <c r="BJ332" s="13">
        <v>0</v>
      </c>
    </row>
    <row r="333" s="12" customFormat="1" ht="24">
      <c r="B333" s="214"/>
      <c r="C333" s="215" t="s">
        <v>386</v>
      </c>
      <c r="D333" s="215" t="s">
        <v>84</v>
      </c>
      <c r="E333" s="216" t="s">
        <v>387</v>
      </c>
      <c r="F333" s="217" t="s">
        <v>388</v>
      </c>
      <c r="G333" s="218" t="s">
        <v>231</v>
      </c>
      <c r="H333" s="219">
        <v>46.149999999999999</v>
      </c>
      <c r="I333" s="220"/>
      <c r="J333" s="221">
        <f>ROUND(H333*I333,2)</f>
        <v>0</v>
      </c>
      <c r="K333" s="216"/>
      <c r="L333" s="214"/>
      <c r="M333" s="222"/>
      <c r="N333" s="223" t="s">
        <v>33</v>
      </c>
      <c r="O333" s="224"/>
      <c r="P333" s="224">
        <f>H333*O333</f>
        <v>0</v>
      </c>
      <c r="Q333" s="224">
        <v>1.0000000000000001E-05</v>
      </c>
      <c r="R333" s="224">
        <f>H333*Q333</f>
        <v>0.00046150000000000005</v>
      </c>
      <c r="S333" s="224">
        <v>0</v>
      </c>
      <c r="T333" s="225">
        <f>H333*S333</f>
        <v>0</v>
      </c>
      <c r="AR333" s="12">
        <v>4</v>
      </c>
      <c r="AT333" s="12" t="s">
        <v>84</v>
      </c>
      <c r="AU333" s="12">
        <v>2</v>
      </c>
      <c r="AY333" s="12" t="s">
        <v>81</v>
      </c>
      <c r="BE333" s="12">
        <f>IF(N333="základní",J333,0)</f>
        <v>0</v>
      </c>
      <c r="BF333" s="12">
        <f>IF(N333="snížená",J333,0)</f>
        <v>0</v>
      </c>
      <c r="BG333" s="12">
        <f>IF(N333="zákl. přenesená",J333,0)</f>
        <v>0</v>
      </c>
      <c r="BH333" s="12">
        <f>IF(N333="sníž. přenesená",J333,0)</f>
        <v>0</v>
      </c>
      <c r="BI333" s="12">
        <f>IF(N333="nulová",J333,0)</f>
        <v>0</v>
      </c>
      <c r="BJ333" s="12">
        <v>1</v>
      </c>
    </row>
    <row r="334" s="7" customFormat="1">
      <c r="B334" s="135"/>
      <c r="D334" s="226" t="s">
        <v>88</v>
      </c>
      <c r="F334" s="227" t="s">
        <v>389</v>
      </c>
      <c r="L334" s="135"/>
      <c r="M334" s="228"/>
      <c r="T334" s="229"/>
      <c r="AT334" s="230" t="s">
        <v>88</v>
      </c>
      <c r="AU334" s="230">
        <v>0</v>
      </c>
      <c r="AY334" s="7" t="s">
        <v>81</v>
      </c>
      <c r="BJ334" s="7">
        <v>0</v>
      </c>
    </row>
    <row r="335" s="13" customFormat="1" ht="12">
      <c r="B335" s="231"/>
      <c r="C335" s="232"/>
      <c r="D335" s="226" t="s">
        <v>90</v>
      </c>
      <c r="E335" s="233"/>
      <c r="F335" s="234" t="s">
        <v>390</v>
      </c>
      <c r="G335" s="235"/>
      <c r="H335" s="236">
        <v>43.899999999999999</v>
      </c>
      <c r="I335" s="237"/>
      <c r="J335" s="237"/>
      <c r="K335" s="238"/>
      <c r="L335" s="231"/>
      <c r="M335" s="239"/>
      <c r="N335" s="238"/>
      <c r="O335" s="240"/>
      <c r="P335" s="240"/>
      <c r="Q335" s="240"/>
      <c r="R335" s="240"/>
      <c r="S335" s="240"/>
      <c r="T335" s="241"/>
      <c r="AT335" s="13" t="s">
        <v>90</v>
      </c>
      <c r="AU335" s="13">
        <v>0</v>
      </c>
      <c r="AV335" s="13">
        <v>2</v>
      </c>
      <c r="AW335" s="13" t="b">
        <v>1</v>
      </c>
      <c r="AY335" s="13" t="s">
        <v>81</v>
      </c>
      <c r="BJ335" s="13">
        <v>0</v>
      </c>
    </row>
    <row r="336" s="13" customFormat="1" ht="12">
      <c r="B336" s="231"/>
      <c r="C336" s="232"/>
      <c r="D336" s="226" t="s">
        <v>90</v>
      </c>
      <c r="E336" s="233"/>
      <c r="F336" s="234" t="s">
        <v>391</v>
      </c>
      <c r="G336" s="235"/>
      <c r="H336" s="236">
        <v>2.25</v>
      </c>
      <c r="I336" s="237"/>
      <c r="J336" s="237"/>
      <c r="K336" s="238"/>
      <c r="L336" s="231"/>
      <c r="M336" s="239"/>
      <c r="N336" s="238"/>
      <c r="O336" s="240"/>
      <c r="P336" s="240"/>
      <c r="Q336" s="240"/>
      <c r="R336" s="240"/>
      <c r="S336" s="240"/>
      <c r="T336" s="241"/>
      <c r="AT336" s="13" t="s">
        <v>90</v>
      </c>
      <c r="AU336" s="13">
        <v>0</v>
      </c>
      <c r="AV336" s="13">
        <v>2</v>
      </c>
      <c r="AW336" s="13" t="b">
        <v>1</v>
      </c>
      <c r="AY336" s="13" t="s">
        <v>81</v>
      </c>
      <c r="BJ336" s="13">
        <v>0</v>
      </c>
    </row>
    <row r="337" s="13" customFormat="1" ht="12">
      <c r="B337" s="231"/>
      <c r="C337" s="232"/>
      <c r="D337" s="226" t="s">
        <v>90</v>
      </c>
      <c r="E337" s="233"/>
      <c r="F337" s="242" t="s">
        <v>92</v>
      </c>
      <c r="G337" s="243"/>
      <c r="H337" s="244">
        <v>46.149999999999999</v>
      </c>
      <c r="I337" s="237"/>
      <c r="J337" s="237"/>
      <c r="K337" s="238"/>
      <c r="L337" s="231"/>
      <c r="M337" s="239"/>
      <c r="N337" s="238"/>
      <c r="O337" s="240"/>
      <c r="P337" s="240"/>
      <c r="Q337" s="240"/>
      <c r="R337" s="240"/>
      <c r="S337" s="240"/>
      <c r="T337" s="241"/>
      <c r="AT337" s="13" t="s">
        <v>90</v>
      </c>
      <c r="AU337" s="13">
        <v>0</v>
      </c>
      <c r="AV337" s="13">
        <v>4</v>
      </c>
      <c r="AW337" s="13" t="b">
        <v>1</v>
      </c>
      <c r="AX337" s="13" t="b">
        <v>1</v>
      </c>
      <c r="AY337" s="13" t="s">
        <v>81</v>
      </c>
      <c r="BJ337" s="13">
        <v>0</v>
      </c>
    </row>
    <row r="338" s="14" customFormat="1">
      <c r="B338" s="247"/>
      <c r="C338" s="248" t="s">
        <v>392</v>
      </c>
      <c r="D338" s="248" t="s">
        <v>153</v>
      </c>
      <c r="E338" s="249" t="s">
        <v>393</v>
      </c>
      <c r="F338" s="249" t="s">
        <v>394</v>
      </c>
      <c r="G338" s="250" t="s">
        <v>231</v>
      </c>
      <c r="H338" s="251">
        <v>46.841999999999999</v>
      </c>
      <c r="I338" s="252"/>
      <c r="J338" s="253">
        <f>ROUND(H338*I338,2)</f>
        <v>0</v>
      </c>
      <c r="K338" s="216"/>
      <c r="L338" s="247"/>
      <c r="M338" s="254"/>
      <c r="N338" s="255" t="s">
        <v>33</v>
      </c>
      <c r="O338" s="256"/>
      <c r="P338" s="256">
        <f>H338*O338</f>
        <v>0</v>
      </c>
      <c r="Q338" s="256">
        <v>0.0035999999999999999</v>
      </c>
      <c r="R338" s="256">
        <f>H338*Q338</f>
        <v>0.16863119999999998</v>
      </c>
      <c r="S338" s="256">
        <v>0</v>
      </c>
      <c r="T338" s="257">
        <f>H338*S338</f>
        <v>0</v>
      </c>
      <c r="AR338" s="14">
        <v>8</v>
      </c>
      <c r="AT338" s="14" t="s">
        <v>153</v>
      </c>
      <c r="AU338" s="14">
        <v>2</v>
      </c>
      <c r="AY338" s="14" t="s">
        <v>81</v>
      </c>
      <c r="BE338" s="14">
        <f>IF(N338="základní",J338,0)</f>
        <v>0</v>
      </c>
      <c r="BF338" s="14">
        <f>IF(N338="snížená",J338,0)</f>
        <v>0</v>
      </c>
      <c r="BG338" s="14">
        <f>IF(N338="zákl. přenesená",J338,0)</f>
        <v>0</v>
      </c>
      <c r="BH338" s="14">
        <f>IF(N338="sníž. přenesená",J338,0)</f>
        <v>0</v>
      </c>
      <c r="BI338" s="14">
        <f>IF(N338="nulová",J338,0)</f>
        <v>0</v>
      </c>
      <c r="BJ338" s="14">
        <v>1</v>
      </c>
    </row>
    <row r="339" s="13" customFormat="1" ht="12">
      <c r="B339" s="231"/>
      <c r="C339" s="232"/>
      <c r="D339" s="226" t="s">
        <v>90</v>
      </c>
      <c r="E339" s="233"/>
      <c r="F339" s="234" t="s">
        <v>390</v>
      </c>
      <c r="G339" s="235"/>
      <c r="H339" s="236">
        <v>43.899999999999999</v>
      </c>
      <c r="I339" s="237"/>
      <c r="J339" s="237"/>
      <c r="K339" s="238"/>
      <c r="L339" s="231"/>
      <c r="M339" s="239"/>
      <c r="N339" s="238"/>
      <c r="O339" s="240"/>
      <c r="P339" s="240"/>
      <c r="Q339" s="240"/>
      <c r="R339" s="240"/>
      <c r="S339" s="240"/>
      <c r="T339" s="241"/>
      <c r="AT339" s="13" t="s">
        <v>90</v>
      </c>
      <c r="AU339" s="13">
        <v>0</v>
      </c>
      <c r="AV339" s="13">
        <v>2</v>
      </c>
      <c r="AW339" s="13" t="b">
        <v>1</v>
      </c>
      <c r="AY339" s="13" t="s">
        <v>81</v>
      </c>
      <c r="BJ339" s="13">
        <v>0</v>
      </c>
    </row>
    <row r="340" s="13" customFormat="1" ht="12">
      <c r="B340" s="231"/>
      <c r="C340" s="232"/>
      <c r="D340" s="226" t="s">
        <v>90</v>
      </c>
      <c r="E340" s="233"/>
      <c r="F340" s="234" t="s">
        <v>391</v>
      </c>
      <c r="G340" s="235"/>
      <c r="H340" s="236">
        <v>2.25</v>
      </c>
      <c r="I340" s="237"/>
      <c r="J340" s="237"/>
      <c r="K340" s="238"/>
      <c r="L340" s="231"/>
      <c r="M340" s="239"/>
      <c r="N340" s="238"/>
      <c r="O340" s="240"/>
      <c r="P340" s="240"/>
      <c r="Q340" s="240"/>
      <c r="R340" s="240"/>
      <c r="S340" s="240"/>
      <c r="T340" s="241"/>
      <c r="AT340" s="13" t="s">
        <v>90</v>
      </c>
      <c r="AU340" s="13">
        <v>0</v>
      </c>
      <c r="AV340" s="13">
        <v>2</v>
      </c>
      <c r="AW340" s="13" t="b">
        <v>1</v>
      </c>
      <c r="AY340" s="13" t="s">
        <v>81</v>
      </c>
      <c r="BJ340" s="13">
        <v>0</v>
      </c>
    </row>
    <row r="341" s="13" customFormat="1" ht="12">
      <c r="B341" s="231"/>
      <c r="C341" s="232"/>
      <c r="D341" s="226" t="s">
        <v>90</v>
      </c>
      <c r="E341" s="233"/>
      <c r="F341" s="242" t="s">
        <v>92</v>
      </c>
      <c r="G341" s="243"/>
      <c r="H341" s="244">
        <v>46.149999999999999</v>
      </c>
      <c r="I341" s="237"/>
      <c r="J341" s="237"/>
      <c r="K341" s="238"/>
      <c r="L341" s="231"/>
      <c r="M341" s="239"/>
      <c r="N341" s="238"/>
      <c r="O341" s="240"/>
      <c r="P341" s="240"/>
      <c r="Q341" s="240"/>
      <c r="R341" s="240"/>
      <c r="S341" s="240"/>
      <c r="T341" s="241"/>
      <c r="AT341" s="13" t="s">
        <v>90</v>
      </c>
      <c r="AU341" s="13">
        <v>0</v>
      </c>
      <c r="AV341" s="13">
        <v>4</v>
      </c>
      <c r="AW341" s="13" t="b">
        <v>1</v>
      </c>
      <c r="AY341" s="13" t="s">
        <v>81</v>
      </c>
      <c r="BJ341" s="13">
        <v>0</v>
      </c>
    </row>
    <row r="342" s="13" customFormat="1" ht="12">
      <c r="B342" s="231"/>
      <c r="C342" s="232"/>
      <c r="D342" s="226" t="s">
        <v>90</v>
      </c>
      <c r="E342" s="233"/>
      <c r="F342" s="234" t="s">
        <v>395</v>
      </c>
      <c r="G342" s="235"/>
      <c r="H342" s="236">
        <v>46.841999999999999</v>
      </c>
      <c r="I342" s="237"/>
      <c r="J342" s="237"/>
      <c r="K342" s="238"/>
      <c r="L342" s="231"/>
      <c r="M342" s="239"/>
      <c r="N342" s="238"/>
      <c r="O342" s="240"/>
      <c r="P342" s="240"/>
      <c r="Q342" s="240"/>
      <c r="R342" s="240"/>
      <c r="S342" s="240"/>
      <c r="T342" s="241"/>
      <c r="AT342" s="13" t="s">
        <v>90</v>
      </c>
      <c r="AU342" s="13">
        <v>0</v>
      </c>
      <c r="AV342" s="13">
        <v>2</v>
      </c>
      <c r="AW342" s="13" t="b">
        <v>1</v>
      </c>
      <c r="AX342" s="13" t="b">
        <v>1</v>
      </c>
      <c r="AY342" s="13" t="s">
        <v>81</v>
      </c>
      <c r="BJ342" s="13">
        <v>0</v>
      </c>
    </row>
    <row r="343" s="12" customFormat="1" ht="24">
      <c r="B343" s="214"/>
      <c r="C343" s="215" t="s">
        <v>396</v>
      </c>
      <c r="D343" s="215" t="s">
        <v>84</v>
      </c>
      <c r="E343" s="216" t="s">
        <v>397</v>
      </c>
      <c r="F343" s="217" t="s">
        <v>398</v>
      </c>
      <c r="G343" s="218" t="s">
        <v>231</v>
      </c>
      <c r="H343" s="219">
        <v>0.55000000000000004</v>
      </c>
      <c r="I343" s="220"/>
      <c r="J343" s="221">
        <f>ROUND(H343*I343,2)</f>
        <v>0</v>
      </c>
      <c r="K343" s="216"/>
      <c r="L343" s="214"/>
      <c r="M343" s="222"/>
      <c r="N343" s="223" t="s">
        <v>33</v>
      </c>
      <c r="O343" s="224"/>
      <c r="P343" s="224">
        <f>H343*O343</f>
        <v>0</v>
      </c>
      <c r="Q343" s="224">
        <v>1.0000000000000001E-05</v>
      </c>
      <c r="R343" s="224">
        <f>H343*Q343</f>
        <v>5.5000000000000007E-06</v>
      </c>
      <c r="S343" s="224">
        <v>0</v>
      </c>
      <c r="T343" s="225">
        <f>H343*S343</f>
        <v>0</v>
      </c>
      <c r="AR343" s="12">
        <v>4</v>
      </c>
      <c r="AT343" s="12" t="s">
        <v>84</v>
      </c>
      <c r="AU343" s="12">
        <v>2</v>
      </c>
      <c r="AY343" s="12" t="s">
        <v>81</v>
      </c>
      <c r="BE343" s="12">
        <f>IF(N343="základní",J343,0)</f>
        <v>0</v>
      </c>
      <c r="BF343" s="12">
        <f>IF(N343="snížená",J343,0)</f>
        <v>0</v>
      </c>
      <c r="BG343" s="12">
        <f>IF(N343="zákl. přenesená",J343,0)</f>
        <v>0</v>
      </c>
      <c r="BH343" s="12">
        <f>IF(N343="sníž. přenesená",J343,0)</f>
        <v>0</v>
      </c>
      <c r="BI343" s="12">
        <f>IF(N343="nulová",J343,0)</f>
        <v>0</v>
      </c>
      <c r="BJ343" s="12">
        <v>1</v>
      </c>
    </row>
    <row r="344" s="7" customFormat="1">
      <c r="B344" s="135"/>
      <c r="D344" s="226" t="s">
        <v>88</v>
      </c>
      <c r="F344" s="227" t="s">
        <v>399</v>
      </c>
      <c r="L344" s="135"/>
      <c r="M344" s="228"/>
      <c r="T344" s="229"/>
      <c r="AT344" s="230" t="s">
        <v>88</v>
      </c>
      <c r="AU344" s="230">
        <v>0</v>
      </c>
      <c r="AY344" s="7" t="s">
        <v>81</v>
      </c>
      <c r="BJ344" s="7">
        <v>0</v>
      </c>
    </row>
    <row r="345" s="13" customFormat="1" ht="12">
      <c r="B345" s="231"/>
      <c r="C345" s="232"/>
      <c r="D345" s="226" t="s">
        <v>90</v>
      </c>
      <c r="E345" s="233"/>
      <c r="F345" s="234" t="s">
        <v>400</v>
      </c>
      <c r="G345" s="235"/>
      <c r="H345" s="236">
        <v>0.55000000000000004</v>
      </c>
      <c r="I345" s="237"/>
      <c r="J345" s="237"/>
      <c r="K345" s="238"/>
      <c r="L345" s="231"/>
      <c r="M345" s="239"/>
      <c r="N345" s="238"/>
      <c r="O345" s="240"/>
      <c r="P345" s="240"/>
      <c r="Q345" s="240"/>
      <c r="R345" s="240"/>
      <c r="S345" s="240"/>
      <c r="T345" s="241"/>
      <c r="AT345" s="13" t="s">
        <v>90</v>
      </c>
      <c r="AU345" s="13">
        <v>0</v>
      </c>
      <c r="AV345" s="13">
        <v>2</v>
      </c>
      <c r="AW345" s="13" t="b">
        <v>1</v>
      </c>
      <c r="AY345" s="13" t="s">
        <v>81</v>
      </c>
      <c r="BJ345" s="13">
        <v>0</v>
      </c>
    </row>
    <row r="346" s="13" customFormat="1" ht="12">
      <c r="B346" s="231"/>
      <c r="C346" s="232"/>
      <c r="D346" s="226" t="s">
        <v>90</v>
      </c>
      <c r="E346" s="233"/>
      <c r="F346" s="242" t="s">
        <v>92</v>
      </c>
      <c r="G346" s="243"/>
      <c r="H346" s="244">
        <v>0.55000000000000004</v>
      </c>
      <c r="I346" s="237"/>
      <c r="J346" s="237"/>
      <c r="K346" s="238"/>
      <c r="L346" s="231"/>
      <c r="M346" s="239"/>
      <c r="N346" s="238"/>
      <c r="O346" s="240"/>
      <c r="P346" s="240"/>
      <c r="Q346" s="240"/>
      <c r="R346" s="240"/>
      <c r="S346" s="240"/>
      <c r="T346" s="241"/>
      <c r="AT346" s="13" t="s">
        <v>90</v>
      </c>
      <c r="AU346" s="13">
        <v>0</v>
      </c>
      <c r="AV346" s="13">
        <v>4</v>
      </c>
      <c r="AW346" s="13" t="b">
        <v>1</v>
      </c>
      <c r="AX346" s="13" t="b">
        <v>1</v>
      </c>
      <c r="AY346" s="13" t="s">
        <v>81</v>
      </c>
      <c r="BJ346" s="13">
        <v>0</v>
      </c>
    </row>
    <row r="347" s="14" customFormat="1">
      <c r="B347" s="247"/>
      <c r="C347" s="248" t="s">
        <v>401</v>
      </c>
      <c r="D347" s="248" t="s">
        <v>153</v>
      </c>
      <c r="E347" s="249" t="s">
        <v>402</v>
      </c>
      <c r="F347" s="249" t="s">
        <v>403</v>
      </c>
      <c r="G347" s="250" t="s">
        <v>231</v>
      </c>
      <c r="H347" s="251">
        <v>0.55800000000000005</v>
      </c>
      <c r="I347" s="252"/>
      <c r="J347" s="253">
        <f>ROUND(H347*I347,2)</f>
        <v>0</v>
      </c>
      <c r="K347" s="216"/>
      <c r="L347" s="247"/>
      <c r="M347" s="254"/>
      <c r="N347" s="255" t="s">
        <v>33</v>
      </c>
      <c r="O347" s="256"/>
      <c r="P347" s="256">
        <f>H347*O347</f>
        <v>0</v>
      </c>
      <c r="Q347" s="256">
        <v>0.0051000000000000004</v>
      </c>
      <c r="R347" s="256">
        <f>H347*Q347</f>
        <v>0.0028458000000000003</v>
      </c>
      <c r="S347" s="256">
        <v>0</v>
      </c>
      <c r="T347" s="257">
        <f>H347*S347</f>
        <v>0</v>
      </c>
      <c r="AR347" s="14">
        <v>8</v>
      </c>
      <c r="AT347" s="14" t="s">
        <v>153</v>
      </c>
      <c r="AU347" s="14">
        <v>2</v>
      </c>
      <c r="AY347" s="14" t="s">
        <v>81</v>
      </c>
      <c r="BE347" s="14">
        <f>IF(N347="základní",J347,0)</f>
        <v>0</v>
      </c>
      <c r="BF347" s="14">
        <f>IF(N347="snížená",J347,0)</f>
        <v>0</v>
      </c>
      <c r="BG347" s="14">
        <f>IF(N347="zákl. přenesená",J347,0)</f>
        <v>0</v>
      </c>
      <c r="BH347" s="14">
        <f>IF(N347="sníž. přenesená",J347,0)</f>
        <v>0</v>
      </c>
      <c r="BI347" s="14">
        <f>IF(N347="nulová",J347,0)</f>
        <v>0</v>
      </c>
      <c r="BJ347" s="14">
        <v>1</v>
      </c>
    </row>
    <row r="348" s="13" customFormat="1" ht="12">
      <c r="B348" s="231"/>
      <c r="C348" s="232"/>
      <c r="D348" s="226" t="s">
        <v>90</v>
      </c>
      <c r="E348" s="233"/>
      <c r="F348" s="234" t="s">
        <v>400</v>
      </c>
      <c r="G348" s="235"/>
      <c r="H348" s="236">
        <v>0.55000000000000004</v>
      </c>
      <c r="I348" s="237"/>
      <c r="J348" s="237"/>
      <c r="K348" s="238"/>
      <c r="L348" s="231"/>
      <c r="M348" s="239"/>
      <c r="N348" s="238"/>
      <c r="O348" s="240"/>
      <c r="P348" s="240"/>
      <c r="Q348" s="240"/>
      <c r="R348" s="240"/>
      <c r="S348" s="240"/>
      <c r="T348" s="241"/>
      <c r="AT348" s="13" t="s">
        <v>90</v>
      </c>
      <c r="AU348" s="13">
        <v>0</v>
      </c>
      <c r="AV348" s="13">
        <v>2</v>
      </c>
      <c r="AW348" s="13" t="b">
        <v>1</v>
      </c>
      <c r="AY348" s="13" t="s">
        <v>81</v>
      </c>
      <c r="BJ348" s="13">
        <v>0</v>
      </c>
    </row>
    <row r="349" s="13" customFormat="1" ht="12">
      <c r="B349" s="231"/>
      <c r="C349" s="232"/>
      <c r="D349" s="226" t="s">
        <v>90</v>
      </c>
      <c r="E349" s="233"/>
      <c r="F349" s="242" t="s">
        <v>92</v>
      </c>
      <c r="G349" s="243"/>
      <c r="H349" s="244">
        <v>0.55000000000000004</v>
      </c>
      <c r="I349" s="237"/>
      <c r="J349" s="237"/>
      <c r="K349" s="238"/>
      <c r="L349" s="231"/>
      <c r="M349" s="239"/>
      <c r="N349" s="238"/>
      <c r="O349" s="240"/>
      <c r="P349" s="240"/>
      <c r="Q349" s="240"/>
      <c r="R349" s="240"/>
      <c r="S349" s="240"/>
      <c r="T349" s="241"/>
      <c r="AT349" s="13" t="s">
        <v>90</v>
      </c>
      <c r="AU349" s="13">
        <v>0</v>
      </c>
      <c r="AV349" s="13">
        <v>4</v>
      </c>
      <c r="AW349" s="13" t="b">
        <v>1</v>
      </c>
      <c r="AY349" s="13" t="s">
        <v>81</v>
      </c>
      <c r="BJ349" s="13">
        <v>0</v>
      </c>
    </row>
    <row r="350" s="13" customFormat="1" ht="12">
      <c r="B350" s="231"/>
      <c r="C350" s="232"/>
      <c r="D350" s="226" t="s">
        <v>90</v>
      </c>
      <c r="E350" s="233"/>
      <c r="F350" s="234" t="s">
        <v>404</v>
      </c>
      <c r="G350" s="235"/>
      <c r="H350" s="236">
        <v>0.55800000000000005</v>
      </c>
      <c r="I350" s="237"/>
      <c r="J350" s="237"/>
      <c r="K350" s="238"/>
      <c r="L350" s="231"/>
      <c r="M350" s="239"/>
      <c r="N350" s="238"/>
      <c r="O350" s="240"/>
      <c r="P350" s="240"/>
      <c r="Q350" s="240"/>
      <c r="R350" s="240"/>
      <c r="S350" s="240"/>
      <c r="T350" s="241"/>
      <c r="AT350" s="13" t="s">
        <v>90</v>
      </c>
      <c r="AU350" s="13">
        <v>0</v>
      </c>
      <c r="AV350" s="13">
        <v>2</v>
      </c>
      <c r="AW350" s="13" t="b">
        <v>1</v>
      </c>
      <c r="AX350" s="13" t="b">
        <v>1</v>
      </c>
      <c r="AY350" s="13" t="s">
        <v>81</v>
      </c>
      <c r="BJ350" s="13">
        <v>0</v>
      </c>
    </row>
    <row r="351" s="11" customFormat="1" ht="23.1" customHeight="1">
      <c r="B351" s="206"/>
      <c r="C351" s="207"/>
      <c r="D351" s="197" t="s">
        <v>59</v>
      </c>
      <c r="E351" s="208" t="s">
        <v>131</v>
      </c>
      <c r="F351" s="209" t="s">
        <v>405</v>
      </c>
      <c r="G351" s="210"/>
      <c r="H351" s="211"/>
      <c r="I351" s="212"/>
      <c r="J351" s="212">
        <f>J352 + J356 + J360 + J364 + J370 + J372 + J374 + J376 + J380 + J381 + J382 + J383 + J385</f>
        <v>0</v>
      </c>
      <c r="K351" s="209"/>
      <c r="L351" s="206"/>
      <c r="M351" s="213"/>
      <c r="N351" s="203"/>
      <c r="O351" s="204"/>
      <c r="P351" s="204">
        <f>P352 + P356 + P360 + P364 + P370 + P372 + P374 + P376 + P380 + P381 + P382 + P383 + P385</f>
        <v>0</v>
      </c>
      <c r="Q351" s="204"/>
      <c r="R351" s="204">
        <f>R352 + R356 + R360 + R364 + R370 + R372 + R374 + R376 + R380 + R381 + R382 + R383 + R385</f>
        <v>109.774218</v>
      </c>
      <c r="S351" s="204"/>
      <c r="T351" s="205">
        <f>T352 + T356 + T360 + T364 + T370 + T372 + T374 + T376 + T380 + T381 + T382 + T383 + T385</f>
        <v>0.082000000000000003</v>
      </c>
      <c r="AR351" s="11">
        <v>1</v>
      </c>
      <c r="AT351" s="11" t="s">
        <v>59</v>
      </c>
      <c r="AU351" s="11">
        <v>1</v>
      </c>
      <c r="AY351" s="11" t="s">
        <v>81</v>
      </c>
      <c r="BJ351" s="11">
        <v>0</v>
      </c>
    </row>
    <row r="352" s="12" customFormat="1" ht="24">
      <c r="B352" s="214"/>
      <c r="C352" s="215" t="s">
        <v>406</v>
      </c>
      <c r="D352" s="215" t="s">
        <v>84</v>
      </c>
      <c r="E352" s="216" t="s">
        <v>407</v>
      </c>
      <c r="F352" s="217" t="s">
        <v>408</v>
      </c>
      <c r="G352" s="218" t="s">
        <v>96</v>
      </c>
      <c r="H352" s="219">
        <v>1</v>
      </c>
      <c r="I352" s="220"/>
      <c r="J352" s="221">
        <f>ROUND(H352*I352,2)</f>
        <v>0</v>
      </c>
      <c r="K352" s="216"/>
      <c r="L352" s="214"/>
      <c r="M352" s="222"/>
      <c r="N352" s="223" t="s">
        <v>33</v>
      </c>
      <c r="O352" s="224"/>
      <c r="P352" s="224">
        <f>H352*O352</f>
        <v>0</v>
      </c>
      <c r="Q352" s="224">
        <v>0</v>
      </c>
      <c r="R352" s="224">
        <f>H352*Q352</f>
        <v>0</v>
      </c>
      <c r="S352" s="224">
        <v>0.082000000000000003</v>
      </c>
      <c r="T352" s="225">
        <f>H352*S352</f>
        <v>0.082000000000000003</v>
      </c>
      <c r="AR352" s="12">
        <v>4</v>
      </c>
      <c r="AT352" s="12" t="s">
        <v>84</v>
      </c>
      <c r="AU352" s="12">
        <v>2</v>
      </c>
      <c r="AY352" s="12" t="s">
        <v>81</v>
      </c>
      <c r="BE352" s="12">
        <f>IF(N352="základní",J352,0)</f>
        <v>0</v>
      </c>
      <c r="BF352" s="12">
        <f>IF(N352="snížená",J352,0)</f>
        <v>0</v>
      </c>
      <c r="BG352" s="12">
        <f>IF(N352="zákl. přenesená",J352,0)</f>
        <v>0</v>
      </c>
      <c r="BH352" s="12">
        <f>IF(N352="sníž. přenesená",J352,0)</f>
        <v>0</v>
      </c>
      <c r="BI352" s="12">
        <f>IF(N352="nulová",J352,0)</f>
        <v>0</v>
      </c>
      <c r="BJ352" s="12">
        <v>1</v>
      </c>
    </row>
    <row r="353" s="7" customFormat="1">
      <c r="B353" s="135"/>
      <c r="D353" s="226" t="s">
        <v>88</v>
      </c>
      <c r="F353" s="227" t="s">
        <v>409</v>
      </c>
      <c r="L353" s="135"/>
      <c r="M353" s="228"/>
      <c r="T353" s="229"/>
      <c r="AT353" s="230" t="s">
        <v>88</v>
      </c>
      <c r="AU353" s="230">
        <v>0</v>
      </c>
      <c r="AY353" s="7" t="s">
        <v>81</v>
      </c>
      <c r="BJ353" s="7">
        <v>0</v>
      </c>
    </row>
    <row r="354" s="13" customFormat="1" ht="12">
      <c r="B354" s="231"/>
      <c r="C354" s="232"/>
      <c r="D354" s="226" t="s">
        <v>90</v>
      </c>
      <c r="E354" s="233"/>
      <c r="F354" s="234" t="s">
        <v>410</v>
      </c>
      <c r="G354" s="235"/>
      <c r="H354" s="236">
        <v>1</v>
      </c>
      <c r="I354" s="237"/>
      <c r="J354" s="237"/>
      <c r="K354" s="238"/>
      <c r="L354" s="231"/>
      <c r="M354" s="239"/>
      <c r="N354" s="238"/>
      <c r="O354" s="240"/>
      <c r="P354" s="240"/>
      <c r="Q354" s="240"/>
      <c r="R354" s="240"/>
      <c r="S354" s="240"/>
      <c r="T354" s="241"/>
      <c r="AT354" s="13" t="s">
        <v>90</v>
      </c>
      <c r="AU354" s="13">
        <v>0</v>
      </c>
      <c r="AV354" s="13">
        <v>2</v>
      </c>
      <c r="AW354" s="13" t="b">
        <v>1</v>
      </c>
      <c r="AY354" s="13" t="s">
        <v>81</v>
      </c>
      <c r="BJ354" s="13">
        <v>0</v>
      </c>
    </row>
    <row r="355" s="13" customFormat="1" ht="12">
      <c r="B355" s="231"/>
      <c r="C355" s="232"/>
      <c r="D355" s="226" t="s">
        <v>90</v>
      </c>
      <c r="E355" s="233"/>
      <c r="F355" s="242" t="s">
        <v>92</v>
      </c>
      <c r="G355" s="243"/>
      <c r="H355" s="244">
        <v>1</v>
      </c>
      <c r="I355" s="237"/>
      <c r="J355" s="237"/>
      <c r="K355" s="238"/>
      <c r="L355" s="231"/>
      <c r="M355" s="239"/>
      <c r="N355" s="238"/>
      <c r="O355" s="240"/>
      <c r="P355" s="240"/>
      <c r="Q355" s="240"/>
      <c r="R355" s="240"/>
      <c r="S355" s="240"/>
      <c r="T355" s="241"/>
      <c r="AT355" s="13" t="s">
        <v>90</v>
      </c>
      <c r="AU355" s="13">
        <v>0</v>
      </c>
      <c r="AV355" s="13">
        <v>4</v>
      </c>
      <c r="AW355" s="13" t="b">
        <v>1</v>
      </c>
      <c r="AX355" s="13" t="b">
        <v>1</v>
      </c>
      <c r="AY355" s="13" t="s">
        <v>81</v>
      </c>
      <c r="BJ355" s="13">
        <v>0</v>
      </c>
    </row>
    <row r="356" s="12" customFormat="1" ht="24">
      <c r="B356" s="214"/>
      <c r="C356" s="215" t="s">
        <v>411</v>
      </c>
      <c r="D356" s="215" t="s">
        <v>84</v>
      </c>
      <c r="E356" s="216" t="s">
        <v>412</v>
      </c>
      <c r="F356" s="217" t="s">
        <v>413</v>
      </c>
      <c r="G356" s="218" t="s">
        <v>96</v>
      </c>
      <c r="H356" s="219">
        <v>1</v>
      </c>
      <c r="I356" s="220"/>
      <c r="J356" s="221">
        <f>ROUND(H356*I356,2)</f>
        <v>0</v>
      </c>
      <c r="K356" s="216"/>
      <c r="L356" s="214"/>
      <c r="M356" s="222"/>
      <c r="N356" s="223" t="s">
        <v>33</v>
      </c>
      <c r="O356" s="224"/>
      <c r="P356" s="224">
        <f>H356*O356</f>
        <v>0</v>
      </c>
      <c r="Q356" s="224">
        <v>0.00069999999999999999</v>
      </c>
      <c r="R356" s="224">
        <f>H356*Q356</f>
        <v>0.00069999999999999999</v>
      </c>
      <c r="S356" s="224">
        <v>0</v>
      </c>
      <c r="T356" s="225">
        <f>H356*S356</f>
        <v>0</v>
      </c>
      <c r="AR356" s="12">
        <v>4</v>
      </c>
      <c r="AT356" s="12" t="s">
        <v>84</v>
      </c>
      <c r="AU356" s="12">
        <v>2</v>
      </c>
      <c r="AY356" s="12" t="s">
        <v>81</v>
      </c>
      <c r="BE356" s="12">
        <f>IF(N356="základní",J356,0)</f>
        <v>0</v>
      </c>
      <c r="BF356" s="12">
        <f>IF(N356="snížená",J356,0)</f>
        <v>0</v>
      </c>
      <c r="BG356" s="12">
        <f>IF(N356="zákl. přenesená",J356,0)</f>
        <v>0</v>
      </c>
      <c r="BH356" s="12">
        <f>IF(N356="sníž. přenesená",J356,0)</f>
        <v>0</v>
      </c>
      <c r="BI356" s="12">
        <f>IF(N356="nulová",J356,0)</f>
        <v>0</v>
      </c>
      <c r="BJ356" s="12">
        <v>1</v>
      </c>
    </row>
    <row r="357" s="7" customFormat="1">
      <c r="B357" s="135"/>
      <c r="D357" s="226" t="s">
        <v>88</v>
      </c>
      <c r="F357" s="227" t="s">
        <v>414</v>
      </c>
      <c r="L357" s="135"/>
      <c r="M357" s="228"/>
      <c r="T357" s="229"/>
      <c r="AT357" s="230" t="s">
        <v>88</v>
      </c>
      <c r="AU357" s="230">
        <v>0</v>
      </c>
      <c r="AY357" s="7" t="s">
        <v>81</v>
      </c>
      <c r="BJ357" s="7">
        <v>0</v>
      </c>
    </row>
    <row r="358" s="13" customFormat="1" ht="12">
      <c r="B358" s="231"/>
      <c r="C358" s="232"/>
      <c r="D358" s="226" t="s">
        <v>90</v>
      </c>
      <c r="E358" s="233"/>
      <c r="F358" s="234" t="s">
        <v>415</v>
      </c>
      <c r="G358" s="235"/>
      <c r="H358" s="236">
        <v>1</v>
      </c>
      <c r="I358" s="237"/>
      <c r="J358" s="237"/>
      <c r="K358" s="238"/>
      <c r="L358" s="231"/>
      <c r="M358" s="239"/>
      <c r="N358" s="238"/>
      <c r="O358" s="240"/>
      <c r="P358" s="240"/>
      <c r="Q358" s="240"/>
      <c r="R358" s="240"/>
      <c r="S358" s="240"/>
      <c r="T358" s="241"/>
      <c r="AT358" s="13" t="s">
        <v>90</v>
      </c>
      <c r="AU358" s="13">
        <v>0</v>
      </c>
      <c r="AV358" s="13">
        <v>2</v>
      </c>
      <c r="AW358" s="13" t="b">
        <v>1</v>
      </c>
      <c r="AY358" s="13" t="s">
        <v>81</v>
      </c>
      <c r="BJ358" s="13">
        <v>0</v>
      </c>
    </row>
    <row r="359" s="13" customFormat="1" ht="12">
      <c r="B359" s="231"/>
      <c r="C359" s="232"/>
      <c r="D359" s="226" t="s">
        <v>90</v>
      </c>
      <c r="E359" s="233"/>
      <c r="F359" s="242" t="s">
        <v>92</v>
      </c>
      <c r="G359" s="243"/>
      <c r="H359" s="244">
        <v>1</v>
      </c>
      <c r="I359" s="237"/>
      <c r="J359" s="237"/>
      <c r="K359" s="238"/>
      <c r="L359" s="231"/>
      <c r="M359" s="239"/>
      <c r="N359" s="238"/>
      <c r="O359" s="240"/>
      <c r="P359" s="240"/>
      <c r="Q359" s="240"/>
      <c r="R359" s="240"/>
      <c r="S359" s="240"/>
      <c r="T359" s="241"/>
      <c r="AT359" s="13" t="s">
        <v>90</v>
      </c>
      <c r="AU359" s="13">
        <v>0</v>
      </c>
      <c r="AV359" s="13">
        <v>4</v>
      </c>
      <c r="AW359" s="13" t="b">
        <v>1</v>
      </c>
      <c r="AX359" s="13" t="b">
        <v>1</v>
      </c>
      <c r="AY359" s="13" t="s">
        <v>81</v>
      </c>
      <c r="BJ359" s="13">
        <v>0</v>
      </c>
    </row>
    <row r="360" s="12" customFormat="1">
      <c r="B360" s="214"/>
      <c r="C360" s="215" t="s">
        <v>416</v>
      </c>
      <c r="D360" s="215" t="s">
        <v>84</v>
      </c>
      <c r="E360" s="216" t="s">
        <v>417</v>
      </c>
      <c r="F360" s="217" t="s">
        <v>418</v>
      </c>
      <c r="G360" s="218" t="s">
        <v>96</v>
      </c>
      <c r="H360" s="219">
        <v>1</v>
      </c>
      <c r="I360" s="220"/>
      <c r="J360" s="221">
        <f>ROUND(H360*I360,2)</f>
        <v>0</v>
      </c>
      <c r="K360" s="216"/>
      <c r="L360" s="214"/>
      <c r="M360" s="222"/>
      <c r="N360" s="223" t="s">
        <v>33</v>
      </c>
      <c r="O360" s="224"/>
      <c r="P360" s="224">
        <f>H360*O360</f>
        <v>0</v>
      </c>
      <c r="Q360" s="224">
        <v>0.10940999999999999</v>
      </c>
      <c r="R360" s="224">
        <f>H360*Q360</f>
        <v>0.10940999999999999</v>
      </c>
      <c r="S360" s="224">
        <v>0</v>
      </c>
      <c r="T360" s="225">
        <f>H360*S360</f>
        <v>0</v>
      </c>
      <c r="AR360" s="12">
        <v>4</v>
      </c>
      <c r="AT360" s="12" t="s">
        <v>84</v>
      </c>
      <c r="AU360" s="12">
        <v>2</v>
      </c>
      <c r="AY360" s="12" t="s">
        <v>81</v>
      </c>
      <c r="BE360" s="12">
        <f>IF(N360="základní",J360,0)</f>
        <v>0</v>
      </c>
      <c r="BF360" s="12">
        <f>IF(N360="snížená",J360,0)</f>
        <v>0</v>
      </c>
      <c r="BG360" s="12">
        <f>IF(N360="zákl. přenesená",J360,0)</f>
        <v>0</v>
      </c>
      <c r="BH360" s="12">
        <f>IF(N360="sníž. přenesená",J360,0)</f>
        <v>0</v>
      </c>
      <c r="BI360" s="12">
        <f>IF(N360="nulová",J360,0)</f>
        <v>0</v>
      </c>
      <c r="BJ360" s="12">
        <v>1</v>
      </c>
    </row>
    <row r="361" s="7" customFormat="1">
      <c r="B361" s="135"/>
      <c r="D361" s="226" t="s">
        <v>88</v>
      </c>
      <c r="F361" s="227" t="s">
        <v>419</v>
      </c>
      <c r="L361" s="135"/>
      <c r="M361" s="228"/>
      <c r="T361" s="229"/>
      <c r="AT361" s="230" t="s">
        <v>88</v>
      </c>
      <c r="AU361" s="230">
        <v>0</v>
      </c>
      <c r="AY361" s="7" t="s">
        <v>81</v>
      </c>
      <c r="BJ361" s="7">
        <v>0</v>
      </c>
    </row>
    <row r="362" s="13" customFormat="1" ht="12">
      <c r="B362" s="231"/>
      <c r="C362" s="232"/>
      <c r="D362" s="226" t="s">
        <v>90</v>
      </c>
      <c r="E362" s="233"/>
      <c r="F362" s="234" t="s">
        <v>410</v>
      </c>
      <c r="G362" s="235"/>
      <c r="H362" s="236">
        <v>1</v>
      </c>
      <c r="I362" s="237"/>
      <c r="J362" s="237"/>
      <c r="K362" s="238"/>
      <c r="L362" s="231"/>
      <c r="M362" s="239"/>
      <c r="N362" s="238"/>
      <c r="O362" s="240"/>
      <c r="P362" s="240"/>
      <c r="Q362" s="240"/>
      <c r="R362" s="240"/>
      <c r="S362" s="240"/>
      <c r="T362" s="241"/>
      <c r="AT362" s="13" t="s">
        <v>90</v>
      </c>
      <c r="AU362" s="13">
        <v>0</v>
      </c>
      <c r="AV362" s="13">
        <v>2</v>
      </c>
      <c r="AW362" s="13" t="b">
        <v>1</v>
      </c>
      <c r="AY362" s="13" t="s">
        <v>81</v>
      </c>
      <c r="BJ362" s="13">
        <v>0</v>
      </c>
    </row>
    <row r="363" s="13" customFormat="1" ht="12">
      <c r="B363" s="231"/>
      <c r="C363" s="232"/>
      <c r="D363" s="226" t="s">
        <v>90</v>
      </c>
      <c r="E363" s="233"/>
      <c r="F363" s="242" t="s">
        <v>92</v>
      </c>
      <c r="G363" s="243"/>
      <c r="H363" s="244">
        <v>1</v>
      </c>
      <c r="I363" s="237"/>
      <c r="J363" s="237"/>
      <c r="K363" s="238"/>
      <c r="L363" s="231"/>
      <c r="M363" s="239"/>
      <c r="N363" s="238"/>
      <c r="O363" s="240"/>
      <c r="P363" s="240"/>
      <c r="Q363" s="240"/>
      <c r="R363" s="240"/>
      <c r="S363" s="240"/>
      <c r="T363" s="241"/>
      <c r="AT363" s="13" t="s">
        <v>90</v>
      </c>
      <c r="AU363" s="13">
        <v>0</v>
      </c>
      <c r="AV363" s="13">
        <v>4</v>
      </c>
      <c r="AW363" s="13" t="b">
        <v>1</v>
      </c>
      <c r="AX363" s="13" t="b">
        <v>1</v>
      </c>
      <c r="AY363" s="13" t="s">
        <v>81</v>
      </c>
      <c r="BJ363" s="13">
        <v>0</v>
      </c>
    </row>
    <row r="364" s="12" customFormat="1" ht="24">
      <c r="B364" s="214"/>
      <c r="C364" s="215" t="s">
        <v>420</v>
      </c>
      <c r="D364" s="215" t="s">
        <v>84</v>
      </c>
      <c r="E364" s="216" t="s">
        <v>421</v>
      </c>
      <c r="F364" s="217" t="s">
        <v>422</v>
      </c>
      <c r="G364" s="218" t="s">
        <v>231</v>
      </c>
      <c r="H364" s="219">
        <v>438.19999999999999</v>
      </c>
      <c r="I364" s="220"/>
      <c r="J364" s="221">
        <f>ROUND(H364*I364,2)</f>
        <v>0</v>
      </c>
      <c r="K364" s="216"/>
      <c r="L364" s="214"/>
      <c r="M364" s="222"/>
      <c r="N364" s="223" t="s">
        <v>33</v>
      </c>
      <c r="O364" s="224"/>
      <c r="P364" s="224">
        <f>H364*O364</f>
        <v>0</v>
      </c>
      <c r="Q364" s="224">
        <v>0.16850000000000001</v>
      </c>
      <c r="R364" s="224">
        <f>H364*Q364</f>
        <v>73.836700000000008</v>
      </c>
      <c r="S364" s="224">
        <v>0</v>
      </c>
      <c r="T364" s="225">
        <f>H364*S364</f>
        <v>0</v>
      </c>
      <c r="AR364" s="12">
        <v>4</v>
      </c>
      <c r="AT364" s="12" t="s">
        <v>84</v>
      </c>
      <c r="AU364" s="12">
        <v>2</v>
      </c>
      <c r="AY364" s="12" t="s">
        <v>81</v>
      </c>
      <c r="BE364" s="12">
        <f>IF(N364="základní",J364,0)</f>
        <v>0</v>
      </c>
      <c r="BF364" s="12">
        <f>IF(N364="snížená",J364,0)</f>
        <v>0</v>
      </c>
      <c r="BG364" s="12">
        <f>IF(N364="zákl. přenesená",J364,0)</f>
        <v>0</v>
      </c>
      <c r="BH364" s="12">
        <f>IF(N364="sníž. přenesená",J364,0)</f>
        <v>0</v>
      </c>
      <c r="BI364" s="12">
        <f>IF(N364="nulová",J364,0)</f>
        <v>0</v>
      </c>
      <c r="BJ364" s="12">
        <v>1</v>
      </c>
    </row>
    <row r="365" s="7" customFormat="1">
      <c r="B365" s="135"/>
      <c r="D365" s="226" t="s">
        <v>88</v>
      </c>
      <c r="F365" s="227" t="s">
        <v>423</v>
      </c>
      <c r="L365" s="135"/>
      <c r="M365" s="228"/>
      <c r="T365" s="229"/>
      <c r="AT365" s="230" t="s">
        <v>88</v>
      </c>
      <c r="AU365" s="230">
        <v>0</v>
      </c>
      <c r="AY365" s="7" t="s">
        <v>81</v>
      </c>
      <c r="BJ365" s="7">
        <v>0</v>
      </c>
    </row>
    <row r="366" s="13" customFormat="1" ht="12">
      <c r="B366" s="231"/>
      <c r="C366" s="232"/>
      <c r="D366" s="226" t="s">
        <v>90</v>
      </c>
      <c r="E366" s="233"/>
      <c r="F366" s="234" t="s">
        <v>424</v>
      </c>
      <c r="G366" s="235"/>
      <c r="H366" s="236">
        <v>322.20999999999998</v>
      </c>
      <c r="I366" s="237"/>
      <c r="J366" s="237"/>
      <c r="K366" s="238"/>
      <c r="L366" s="231"/>
      <c r="M366" s="239"/>
      <c r="N366" s="238"/>
      <c r="O366" s="240"/>
      <c r="P366" s="240"/>
      <c r="Q366" s="240"/>
      <c r="R366" s="240"/>
      <c r="S366" s="240"/>
      <c r="T366" s="241"/>
      <c r="AT366" s="13" t="s">
        <v>90</v>
      </c>
      <c r="AU366" s="13">
        <v>0</v>
      </c>
      <c r="AV366" s="13">
        <v>2</v>
      </c>
      <c r="AW366" s="13" t="b">
        <v>1</v>
      </c>
      <c r="AY366" s="13" t="s">
        <v>81</v>
      </c>
      <c r="BJ366" s="13">
        <v>0</v>
      </c>
    </row>
    <row r="367" s="13" customFormat="1" ht="12">
      <c r="B367" s="231"/>
      <c r="C367" s="232"/>
      <c r="D367" s="226" t="s">
        <v>90</v>
      </c>
      <c r="E367" s="233"/>
      <c r="F367" s="234" t="s">
        <v>425</v>
      </c>
      <c r="G367" s="235"/>
      <c r="H367" s="236">
        <v>113.98999999999999</v>
      </c>
      <c r="I367" s="237"/>
      <c r="J367" s="237"/>
      <c r="K367" s="238"/>
      <c r="L367" s="231"/>
      <c r="M367" s="239"/>
      <c r="N367" s="238"/>
      <c r="O367" s="240"/>
      <c r="P367" s="240"/>
      <c r="Q367" s="240"/>
      <c r="R367" s="240"/>
      <c r="S367" s="240"/>
      <c r="T367" s="241"/>
      <c r="AT367" s="13" t="s">
        <v>90</v>
      </c>
      <c r="AU367" s="13">
        <v>0</v>
      </c>
      <c r="AV367" s="13">
        <v>2</v>
      </c>
      <c r="AW367" s="13" t="b">
        <v>1</v>
      </c>
      <c r="AY367" s="13" t="s">
        <v>81</v>
      </c>
      <c r="BJ367" s="13">
        <v>0</v>
      </c>
    </row>
    <row r="368" s="13" customFormat="1" ht="12">
      <c r="B368" s="231"/>
      <c r="C368" s="232"/>
      <c r="D368" s="226" t="s">
        <v>90</v>
      </c>
      <c r="E368" s="233"/>
      <c r="F368" s="234" t="s">
        <v>426</v>
      </c>
      <c r="G368" s="235"/>
      <c r="H368" s="236">
        <v>2</v>
      </c>
      <c r="I368" s="237"/>
      <c r="J368" s="237"/>
      <c r="K368" s="238"/>
      <c r="L368" s="231"/>
      <c r="M368" s="239"/>
      <c r="N368" s="238"/>
      <c r="O368" s="240"/>
      <c r="P368" s="240"/>
      <c r="Q368" s="240"/>
      <c r="R368" s="240"/>
      <c r="S368" s="240"/>
      <c r="T368" s="241"/>
      <c r="AT368" s="13" t="s">
        <v>90</v>
      </c>
      <c r="AU368" s="13">
        <v>0</v>
      </c>
      <c r="AV368" s="13">
        <v>2</v>
      </c>
      <c r="AW368" s="13" t="b">
        <v>1</v>
      </c>
      <c r="AY368" s="13" t="s">
        <v>81</v>
      </c>
      <c r="BJ368" s="13">
        <v>0</v>
      </c>
    </row>
    <row r="369" s="13" customFormat="1" ht="12">
      <c r="B369" s="231"/>
      <c r="C369" s="232"/>
      <c r="D369" s="226" t="s">
        <v>90</v>
      </c>
      <c r="E369" s="233"/>
      <c r="F369" s="242" t="s">
        <v>92</v>
      </c>
      <c r="G369" s="243"/>
      <c r="H369" s="244">
        <v>438.19999999999999</v>
      </c>
      <c r="I369" s="237"/>
      <c r="J369" s="237"/>
      <c r="K369" s="238"/>
      <c r="L369" s="231"/>
      <c r="M369" s="239"/>
      <c r="N369" s="238"/>
      <c r="O369" s="240"/>
      <c r="P369" s="240"/>
      <c r="Q369" s="240"/>
      <c r="R369" s="240"/>
      <c r="S369" s="240"/>
      <c r="T369" s="241"/>
      <c r="AT369" s="13" t="s">
        <v>90</v>
      </c>
      <c r="AU369" s="13">
        <v>0</v>
      </c>
      <c r="AV369" s="13">
        <v>4</v>
      </c>
      <c r="AW369" s="13" t="b">
        <v>1</v>
      </c>
      <c r="AX369" s="13" t="b">
        <v>1</v>
      </c>
      <c r="AY369" s="13" t="s">
        <v>81</v>
      </c>
      <c r="BJ369" s="13">
        <v>0</v>
      </c>
    </row>
    <row r="370" s="14" customFormat="1">
      <c r="B370" s="247"/>
      <c r="C370" s="248" t="s">
        <v>427</v>
      </c>
      <c r="D370" s="248" t="s">
        <v>153</v>
      </c>
      <c r="E370" s="249" t="s">
        <v>428</v>
      </c>
      <c r="F370" s="249" t="s">
        <v>429</v>
      </c>
      <c r="G370" s="250" t="s">
        <v>231</v>
      </c>
      <c r="H370" s="251">
        <v>328.654</v>
      </c>
      <c r="I370" s="252"/>
      <c r="J370" s="253">
        <f>ROUND(H370*I370,2)</f>
        <v>0</v>
      </c>
      <c r="K370" s="216"/>
      <c r="L370" s="247"/>
      <c r="M370" s="254"/>
      <c r="N370" s="255" t="s">
        <v>33</v>
      </c>
      <c r="O370" s="256"/>
      <c r="P370" s="256">
        <f>H370*O370</f>
        <v>0</v>
      </c>
      <c r="Q370" s="256">
        <v>0.080000000000000002</v>
      </c>
      <c r="R370" s="256">
        <f>H370*Q370</f>
        <v>26.29232</v>
      </c>
      <c r="S370" s="256">
        <v>0</v>
      </c>
      <c r="T370" s="257">
        <f>H370*S370</f>
        <v>0</v>
      </c>
      <c r="AR370" s="14">
        <v>8</v>
      </c>
      <c r="AT370" s="14" t="s">
        <v>153</v>
      </c>
      <c r="AU370" s="14">
        <v>2</v>
      </c>
      <c r="AY370" s="14" t="s">
        <v>81</v>
      </c>
      <c r="BE370" s="14">
        <f>IF(N370="základní",J370,0)</f>
        <v>0</v>
      </c>
      <c r="BF370" s="14">
        <f>IF(N370="snížená",J370,0)</f>
        <v>0</v>
      </c>
      <c r="BG370" s="14">
        <f>IF(N370="zákl. přenesená",J370,0)</f>
        <v>0</v>
      </c>
      <c r="BH370" s="14">
        <f>IF(N370="sníž. přenesená",J370,0)</f>
        <v>0</v>
      </c>
      <c r="BI370" s="14">
        <f>IF(N370="nulová",J370,0)</f>
        <v>0</v>
      </c>
      <c r="BJ370" s="14">
        <v>1</v>
      </c>
    </row>
    <row r="371" s="13" customFormat="1" ht="12">
      <c r="B371" s="231"/>
      <c r="C371" s="232"/>
      <c r="D371" s="226" t="s">
        <v>90</v>
      </c>
      <c r="E371" s="233"/>
      <c r="F371" s="234" t="s">
        <v>430</v>
      </c>
      <c r="G371" s="235"/>
      <c r="H371" s="236">
        <v>328.654</v>
      </c>
      <c r="I371" s="237"/>
      <c r="J371" s="237"/>
      <c r="K371" s="238"/>
      <c r="L371" s="231"/>
      <c r="M371" s="239"/>
      <c r="N371" s="238"/>
      <c r="O371" s="240"/>
      <c r="P371" s="240"/>
      <c r="Q371" s="240"/>
      <c r="R371" s="240"/>
      <c r="S371" s="240"/>
      <c r="T371" s="241"/>
      <c r="AT371" s="13" t="s">
        <v>90</v>
      </c>
      <c r="AU371" s="13">
        <v>0</v>
      </c>
      <c r="AV371" s="13">
        <v>2</v>
      </c>
      <c r="AW371" s="13" t="b">
        <v>1</v>
      </c>
      <c r="AX371" s="13" t="b">
        <v>1</v>
      </c>
      <c r="AY371" s="13" t="s">
        <v>81</v>
      </c>
      <c r="BJ371" s="13">
        <v>0</v>
      </c>
    </row>
    <row r="372" s="14" customFormat="1">
      <c r="B372" s="247"/>
      <c r="C372" s="248" t="s">
        <v>431</v>
      </c>
      <c r="D372" s="248" t="s">
        <v>153</v>
      </c>
      <c r="E372" s="249" t="s">
        <v>432</v>
      </c>
      <c r="F372" s="249" t="s">
        <v>433</v>
      </c>
      <c r="G372" s="250" t="s">
        <v>231</v>
      </c>
      <c r="H372" s="251">
        <v>116.27</v>
      </c>
      <c r="I372" s="252"/>
      <c r="J372" s="253">
        <f>ROUND(H372*I372,2)</f>
        <v>0</v>
      </c>
      <c r="K372" s="216"/>
      <c r="L372" s="247"/>
      <c r="M372" s="254"/>
      <c r="N372" s="255" t="s">
        <v>33</v>
      </c>
      <c r="O372" s="256"/>
      <c r="P372" s="256">
        <f>H372*O372</f>
        <v>0</v>
      </c>
      <c r="Q372" s="256">
        <v>0.048300000000000003</v>
      </c>
      <c r="R372" s="256">
        <f>H372*Q372</f>
        <v>5.6158410000000005</v>
      </c>
      <c r="S372" s="256">
        <v>0</v>
      </c>
      <c r="T372" s="257">
        <f>H372*S372</f>
        <v>0</v>
      </c>
      <c r="AR372" s="14">
        <v>8</v>
      </c>
      <c r="AT372" s="14" t="s">
        <v>153</v>
      </c>
      <c r="AU372" s="14">
        <v>2</v>
      </c>
      <c r="AY372" s="14" t="s">
        <v>81</v>
      </c>
      <c r="BE372" s="14">
        <f>IF(N372="základní",J372,0)</f>
        <v>0</v>
      </c>
      <c r="BF372" s="14">
        <f>IF(N372="snížená",J372,0)</f>
        <v>0</v>
      </c>
      <c r="BG372" s="14">
        <f>IF(N372="zákl. přenesená",J372,0)</f>
        <v>0</v>
      </c>
      <c r="BH372" s="14">
        <f>IF(N372="sníž. přenesená",J372,0)</f>
        <v>0</v>
      </c>
      <c r="BI372" s="14">
        <f>IF(N372="nulová",J372,0)</f>
        <v>0</v>
      </c>
      <c r="BJ372" s="14">
        <v>1</v>
      </c>
    </row>
    <row r="373" s="13" customFormat="1" ht="12">
      <c r="B373" s="231"/>
      <c r="C373" s="232"/>
      <c r="D373" s="226" t="s">
        <v>90</v>
      </c>
      <c r="E373" s="233"/>
      <c r="F373" s="234" t="s">
        <v>434</v>
      </c>
      <c r="G373" s="235"/>
      <c r="H373" s="236">
        <v>116.27</v>
      </c>
      <c r="I373" s="237"/>
      <c r="J373" s="237"/>
      <c r="K373" s="238"/>
      <c r="L373" s="231"/>
      <c r="M373" s="239"/>
      <c r="N373" s="238"/>
      <c r="O373" s="240"/>
      <c r="P373" s="240"/>
      <c r="Q373" s="240"/>
      <c r="R373" s="240"/>
      <c r="S373" s="240"/>
      <c r="T373" s="241"/>
      <c r="AT373" s="13" t="s">
        <v>90</v>
      </c>
      <c r="AU373" s="13">
        <v>0</v>
      </c>
      <c r="AV373" s="13">
        <v>2</v>
      </c>
      <c r="AW373" s="13" t="b">
        <v>1</v>
      </c>
      <c r="AX373" s="13" t="b">
        <v>1</v>
      </c>
      <c r="AY373" s="13" t="s">
        <v>81</v>
      </c>
      <c r="BJ373" s="13">
        <v>0</v>
      </c>
    </row>
    <row r="374" s="14" customFormat="1">
      <c r="B374" s="247"/>
      <c r="C374" s="248" t="s">
        <v>435</v>
      </c>
      <c r="D374" s="248" t="s">
        <v>153</v>
      </c>
      <c r="E374" s="249" t="s">
        <v>436</v>
      </c>
      <c r="F374" s="249" t="s">
        <v>437</v>
      </c>
      <c r="G374" s="250" t="s">
        <v>231</v>
      </c>
      <c r="H374" s="251">
        <v>2.04</v>
      </c>
      <c r="I374" s="252"/>
      <c r="J374" s="253">
        <f>ROUND(H374*I374,2)</f>
        <v>0</v>
      </c>
      <c r="K374" s="216"/>
      <c r="L374" s="247"/>
      <c r="M374" s="254"/>
      <c r="N374" s="255" t="s">
        <v>33</v>
      </c>
      <c r="O374" s="256"/>
      <c r="P374" s="256">
        <f>H374*O374</f>
        <v>0</v>
      </c>
      <c r="Q374" s="256">
        <v>0.085999999999999993</v>
      </c>
      <c r="R374" s="256">
        <f>H374*Q374</f>
        <v>0.17543999999999998</v>
      </c>
      <c r="S374" s="256">
        <v>0</v>
      </c>
      <c r="T374" s="257">
        <f>H374*S374</f>
        <v>0</v>
      </c>
      <c r="AR374" s="14">
        <v>8</v>
      </c>
      <c r="AT374" s="14" t="s">
        <v>153</v>
      </c>
      <c r="AU374" s="14">
        <v>2</v>
      </c>
      <c r="AY374" s="14" t="s">
        <v>81</v>
      </c>
      <c r="BE374" s="14">
        <f>IF(N374="základní",J374,0)</f>
        <v>0</v>
      </c>
      <c r="BF374" s="14">
        <f>IF(N374="snížená",J374,0)</f>
        <v>0</v>
      </c>
      <c r="BG374" s="14">
        <f>IF(N374="zákl. přenesená",J374,0)</f>
        <v>0</v>
      </c>
      <c r="BH374" s="14">
        <f>IF(N374="sníž. přenesená",J374,0)</f>
        <v>0</v>
      </c>
      <c r="BI374" s="14">
        <f>IF(N374="nulová",J374,0)</f>
        <v>0</v>
      </c>
      <c r="BJ374" s="14">
        <v>1</v>
      </c>
    </row>
    <row r="375" s="13" customFormat="1" ht="12">
      <c r="B375" s="231"/>
      <c r="C375" s="232"/>
      <c r="D375" s="226" t="s">
        <v>90</v>
      </c>
      <c r="E375" s="233"/>
      <c r="F375" s="234" t="s">
        <v>438</v>
      </c>
      <c r="G375" s="235"/>
      <c r="H375" s="236">
        <v>2.04</v>
      </c>
      <c r="I375" s="237"/>
      <c r="J375" s="237"/>
      <c r="K375" s="238"/>
      <c r="L375" s="231"/>
      <c r="M375" s="239"/>
      <c r="N375" s="238"/>
      <c r="O375" s="240"/>
      <c r="P375" s="240"/>
      <c r="Q375" s="240"/>
      <c r="R375" s="240"/>
      <c r="S375" s="240"/>
      <c r="T375" s="241"/>
      <c r="AT375" s="13" t="s">
        <v>90</v>
      </c>
      <c r="AU375" s="13">
        <v>0</v>
      </c>
      <c r="AV375" s="13">
        <v>2</v>
      </c>
      <c r="AW375" s="13" t="b">
        <v>1</v>
      </c>
      <c r="AX375" s="13" t="b">
        <v>1</v>
      </c>
      <c r="AY375" s="13" t="s">
        <v>81</v>
      </c>
      <c r="BJ375" s="13">
        <v>0</v>
      </c>
    </row>
    <row r="376" s="12" customFormat="1" ht="24">
      <c r="B376" s="214"/>
      <c r="C376" s="215" t="s">
        <v>439</v>
      </c>
      <c r="D376" s="215" t="s">
        <v>84</v>
      </c>
      <c r="E376" s="216" t="s">
        <v>440</v>
      </c>
      <c r="F376" s="217" t="s">
        <v>441</v>
      </c>
      <c r="G376" s="218" t="s">
        <v>231</v>
      </c>
      <c r="H376" s="219">
        <v>6.2999999999999998</v>
      </c>
      <c r="I376" s="220"/>
      <c r="J376" s="221">
        <f>ROUND(H376*I376,2)</f>
        <v>0</v>
      </c>
      <c r="K376" s="216"/>
      <c r="L376" s="214"/>
      <c r="M376" s="222"/>
      <c r="N376" s="223" t="s">
        <v>33</v>
      </c>
      <c r="O376" s="224"/>
      <c r="P376" s="224">
        <f>H376*O376</f>
        <v>0</v>
      </c>
      <c r="Q376" s="224">
        <v>0.43819000000000002</v>
      </c>
      <c r="R376" s="224">
        <f>H376*Q376</f>
        <v>2.7605970000000002</v>
      </c>
      <c r="S376" s="224">
        <v>0</v>
      </c>
      <c r="T376" s="225">
        <f>H376*S376</f>
        <v>0</v>
      </c>
      <c r="AR376" s="12">
        <v>4</v>
      </c>
      <c r="AT376" s="12" t="s">
        <v>84</v>
      </c>
      <c r="AU376" s="12">
        <v>2</v>
      </c>
      <c r="AY376" s="12" t="s">
        <v>81</v>
      </c>
      <c r="BE376" s="12">
        <f>IF(N376="základní",J376,0)</f>
        <v>0</v>
      </c>
      <c r="BF376" s="12">
        <f>IF(N376="snížená",J376,0)</f>
        <v>0</v>
      </c>
      <c r="BG376" s="12">
        <f>IF(N376="zákl. přenesená",J376,0)</f>
        <v>0</v>
      </c>
      <c r="BH376" s="12">
        <f>IF(N376="sníž. přenesená",J376,0)</f>
        <v>0</v>
      </c>
      <c r="BI376" s="12">
        <f>IF(N376="nulová",J376,0)</f>
        <v>0</v>
      </c>
      <c r="BJ376" s="12">
        <v>1</v>
      </c>
    </row>
    <row r="377" s="7" customFormat="1">
      <c r="B377" s="135"/>
      <c r="D377" s="226" t="s">
        <v>88</v>
      </c>
      <c r="F377" s="227" t="s">
        <v>442</v>
      </c>
      <c r="L377" s="135"/>
      <c r="M377" s="228"/>
      <c r="T377" s="229"/>
      <c r="AT377" s="230" t="s">
        <v>88</v>
      </c>
      <c r="AU377" s="230">
        <v>0</v>
      </c>
      <c r="AY377" s="7" t="s">
        <v>81</v>
      </c>
      <c r="BJ377" s="7">
        <v>0</v>
      </c>
    </row>
    <row r="378" s="13" customFormat="1" ht="12">
      <c r="B378" s="231"/>
      <c r="C378" s="232"/>
      <c r="D378" s="226" t="s">
        <v>90</v>
      </c>
      <c r="E378" s="233"/>
      <c r="F378" s="234" t="s">
        <v>443</v>
      </c>
      <c r="G378" s="235"/>
      <c r="H378" s="236">
        <v>6.2999999999999998</v>
      </c>
      <c r="I378" s="237"/>
      <c r="J378" s="237"/>
      <c r="K378" s="238"/>
      <c r="L378" s="231"/>
      <c r="M378" s="239"/>
      <c r="N378" s="238"/>
      <c r="O378" s="240"/>
      <c r="P378" s="240"/>
      <c r="Q378" s="240"/>
      <c r="R378" s="240"/>
      <c r="S378" s="240"/>
      <c r="T378" s="241"/>
      <c r="AT378" s="13" t="s">
        <v>90</v>
      </c>
      <c r="AU378" s="13">
        <v>0</v>
      </c>
      <c r="AV378" s="13">
        <v>2</v>
      </c>
      <c r="AW378" s="13" t="b">
        <v>1</v>
      </c>
      <c r="AY378" s="13" t="s">
        <v>81</v>
      </c>
      <c r="BJ378" s="13">
        <v>0</v>
      </c>
    </row>
    <row r="379" s="13" customFormat="1" ht="12">
      <c r="B379" s="231"/>
      <c r="C379" s="232"/>
      <c r="D379" s="226" t="s">
        <v>90</v>
      </c>
      <c r="E379" s="233"/>
      <c r="F379" s="242" t="s">
        <v>92</v>
      </c>
      <c r="G379" s="243"/>
      <c r="H379" s="244">
        <v>6.2999999999999998</v>
      </c>
      <c r="I379" s="237"/>
      <c r="J379" s="237"/>
      <c r="K379" s="238"/>
      <c r="L379" s="231"/>
      <c r="M379" s="239"/>
      <c r="N379" s="238"/>
      <c r="O379" s="240"/>
      <c r="P379" s="240"/>
      <c r="Q379" s="240"/>
      <c r="R379" s="240"/>
      <c r="S379" s="240"/>
      <c r="T379" s="241"/>
      <c r="AT379" s="13" t="s">
        <v>90</v>
      </c>
      <c r="AU379" s="13">
        <v>0</v>
      </c>
      <c r="AV379" s="13">
        <v>4</v>
      </c>
      <c r="AW379" s="13" t="b">
        <v>1</v>
      </c>
      <c r="AX379" s="13" t="b">
        <v>1</v>
      </c>
      <c r="AY379" s="13" t="s">
        <v>81</v>
      </c>
      <c r="BJ379" s="13">
        <v>0</v>
      </c>
    </row>
    <row r="380" s="14" customFormat="1">
      <c r="B380" s="247"/>
      <c r="C380" s="248" t="s">
        <v>444</v>
      </c>
      <c r="D380" s="248" t="s">
        <v>153</v>
      </c>
      <c r="E380" s="249" t="s">
        <v>445</v>
      </c>
      <c r="F380" s="249" t="s">
        <v>446</v>
      </c>
      <c r="G380" s="250" t="s">
        <v>231</v>
      </c>
      <c r="H380" s="251">
        <v>6.2999999999999998</v>
      </c>
      <c r="I380" s="252"/>
      <c r="J380" s="253">
        <f>ROUND(H380*I380,2)</f>
        <v>0</v>
      </c>
      <c r="K380" s="216"/>
      <c r="L380" s="247"/>
      <c r="M380" s="254"/>
      <c r="N380" s="255" t="s">
        <v>33</v>
      </c>
      <c r="O380" s="256"/>
      <c r="P380" s="256">
        <f>H380*O380</f>
        <v>0</v>
      </c>
      <c r="Q380" s="256">
        <v>0.0068999999999999999</v>
      </c>
      <c r="R380" s="256">
        <f>H380*Q380</f>
        <v>0.043469999999999995</v>
      </c>
      <c r="S380" s="256">
        <v>0</v>
      </c>
      <c r="T380" s="257">
        <f>H380*S380</f>
        <v>0</v>
      </c>
      <c r="AR380" s="14">
        <v>8</v>
      </c>
      <c r="AT380" s="14" t="s">
        <v>153</v>
      </c>
      <c r="AU380" s="14">
        <v>2</v>
      </c>
      <c r="AY380" s="14" t="s">
        <v>81</v>
      </c>
      <c r="BE380" s="14">
        <f>IF(N380="základní",J380,0)</f>
        <v>0</v>
      </c>
      <c r="BF380" s="14">
        <f>IF(N380="snížená",J380,0)</f>
        <v>0</v>
      </c>
      <c r="BG380" s="14">
        <f>IF(N380="zákl. přenesená",J380,0)</f>
        <v>0</v>
      </c>
      <c r="BH380" s="14">
        <f>IF(N380="sníž. přenesená",J380,0)</f>
        <v>0</v>
      </c>
      <c r="BI380" s="14">
        <f>IF(N380="nulová",J380,0)</f>
        <v>0</v>
      </c>
      <c r="BJ380" s="14">
        <v>1</v>
      </c>
    </row>
    <row r="381" s="14" customFormat="1" ht="24">
      <c r="B381" s="247"/>
      <c r="C381" s="248" t="s">
        <v>447</v>
      </c>
      <c r="D381" s="248" t="s">
        <v>153</v>
      </c>
      <c r="E381" s="249" t="s">
        <v>448</v>
      </c>
      <c r="F381" s="249" t="s">
        <v>449</v>
      </c>
      <c r="G381" s="250" t="s">
        <v>231</v>
      </c>
      <c r="H381" s="251">
        <v>6.2999999999999998</v>
      </c>
      <c r="I381" s="252"/>
      <c r="J381" s="253">
        <f>ROUND(H381*I381,2)</f>
        <v>0</v>
      </c>
      <c r="K381" s="216"/>
      <c r="L381" s="247"/>
      <c r="M381" s="254"/>
      <c r="N381" s="255" t="s">
        <v>33</v>
      </c>
      <c r="O381" s="256"/>
      <c r="P381" s="256">
        <f>H381*O381</f>
        <v>0</v>
      </c>
      <c r="Q381" s="256">
        <v>0.079000000000000001</v>
      </c>
      <c r="R381" s="256">
        <f>H381*Q381</f>
        <v>0.49769999999999998</v>
      </c>
      <c r="S381" s="256">
        <v>0</v>
      </c>
      <c r="T381" s="257">
        <f>H381*S381</f>
        <v>0</v>
      </c>
      <c r="AR381" s="14">
        <v>8</v>
      </c>
      <c r="AT381" s="14" t="s">
        <v>153</v>
      </c>
      <c r="AU381" s="14">
        <v>2</v>
      </c>
      <c r="AY381" s="14" t="s">
        <v>81</v>
      </c>
      <c r="BE381" s="14">
        <f>IF(N381="základní",J381,0)</f>
        <v>0</v>
      </c>
      <c r="BF381" s="14">
        <f>IF(N381="snížená",J381,0)</f>
        <v>0</v>
      </c>
      <c r="BG381" s="14">
        <f>IF(N381="zákl. přenesená",J381,0)</f>
        <v>0</v>
      </c>
      <c r="BH381" s="14">
        <f>IF(N381="sníž. přenesená",J381,0)</f>
        <v>0</v>
      </c>
      <c r="BI381" s="14">
        <f>IF(N381="nulová",J381,0)</f>
        <v>0</v>
      </c>
      <c r="BJ381" s="14">
        <v>1</v>
      </c>
    </row>
    <row r="382" s="14" customFormat="1">
      <c r="B382" s="247"/>
      <c r="C382" s="248" t="s">
        <v>450</v>
      </c>
      <c r="D382" s="248" t="s">
        <v>153</v>
      </c>
      <c r="E382" s="249" t="s">
        <v>451</v>
      </c>
      <c r="F382" s="249" t="s">
        <v>452</v>
      </c>
      <c r="G382" s="250" t="s">
        <v>96</v>
      </c>
      <c r="H382" s="251">
        <v>1</v>
      </c>
      <c r="I382" s="252"/>
      <c r="J382" s="253">
        <f>ROUND(H382*I382,2)</f>
        <v>0</v>
      </c>
      <c r="K382" s="216"/>
      <c r="L382" s="247"/>
      <c r="M382" s="254"/>
      <c r="N382" s="255" t="s">
        <v>33</v>
      </c>
      <c r="O382" s="256"/>
      <c r="P382" s="256">
        <f>H382*O382</f>
        <v>0</v>
      </c>
      <c r="Q382" s="256">
        <v>0.0011000000000000001</v>
      </c>
      <c r="R382" s="256">
        <f>H382*Q382</f>
        <v>0.0011000000000000001</v>
      </c>
      <c r="S382" s="256">
        <v>0</v>
      </c>
      <c r="T382" s="257">
        <f>H382*S382</f>
        <v>0</v>
      </c>
      <c r="AR382" s="14">
        <v>8</v>
      </c>
      <c r="AT382" s="14" t="s">
        <v>153</v>
      </c>
      <c r="AU382" s="14">
        <v>2</v>
      </c>
      <c r="AY382" s="14" t="s">
        <v>81</v>
      </c>
      <c r="BE382" s="14">
        <f>IF(N382="základní",J382,0)</f>
        <v>0</v>
      </c>
      <c r="BF382" s="14">
        <f>IF(N382="snížená",J382,0)</f>
        <v>0</v>
      </c>
      <c r="BG382" s="14">
        <f>IF(N382="zákl. přenesená",J382,0)</f>
        <v>0</v>
      </c>
      <c r="BH382" s="14">
        <f>IF(N382="sníž. přenesená",J382,0)</f>
        <v>0</v>
      </c>
      <c r="BI382" s="14">
        <f>IF(N382="nulová",J382,0)</f>
        <v>0</v>
      </c>
      <c r="BJ382" s="14">
        <v>1</v>
      </c>
    </row>
    <row r="383" s="12" customFormat="1" ht="24">
      <c r="B383" s="214"/>
      <c r="C383" s="215" t="s">
        <v>453</v>
      </c>
      <c r="D383" s="215" t="s">
        <v>84</v>
      </c>
      <c r="E383" s="216" t="s">
        <v>454</v>
      </c>
      <c r="F383" s="217" t="s">
        <v>455</v>
      </c>
      <c r="G383" s="218" t="s">
        <v>96</v>
      </c>
      <c r="H383" s="219">
        <v>1</v>
      </c>
      <c r="I383" s="220"/>
      <c r="J383" s="221">
        <f>ROUND(H383*I383,2)</f>
        <v>0</v>
      </c>
      <c r="K383" s="216"/>
      <c r="L383" s="214"/>
      <c r="M383" s="222"/>
      <c r="N383" s="223" t="s">
        <v>33</v>
      </c>
      <c r="O383" s="224"/>
      <c r="P383" s="224">
        <f>H383*O383</f>
        <v>0</v>
      </c>
      <c r="Q383" s="224">
        <v>0.37164000000000003</v>
      </c>
      <c r="R383" s="224">
        <f>H383*Q383</f>
        <v>0.37164000000000003</v>
      </c>
      <c r="S383" s="224">
        <v>0</v>
      </c>
      <c r="T383" s="225">
        <f>H383*S383</f>
        <v>0</v>
      </c>
      <c r="AR383" s="12">
        <v>4</v>
      </c>
      <c r="AT383" s="12" t="s">
        <v>84</v>
      </c>
      <c r="AU383" s="12">
        <v>2</v>
      </c>
      <c r="AY383" s="12" t="s">
        <v>81</v>
      </c>
      <c r="BE383" s="12">
        <f>IF(N383="základní",J383,0)</f>
        <v>0</v>
      </c>
      <c r="BF383" s="12">
        <f>IF(N383="snížená",J383,0)</f>
        <v>0</v>
      </c>
      <c r="BG383" s="12">
        <f>IF(N383="zákl. přenesená",J383,0)</f>
        <v>0</v>
      </c>
      <c r="BH383" s="12">
        <f>IF(N383="sníž. přenesená",J383,0)</f>
        <v>0</v>
      </c>
      <c r="BI383" s="12">
        <f>IF(N383="nulová",J383,0)</f>
        <v>0</v>
      </c>
      <c r="BJ383" s="12">
        <v>1</v>
      </c>
    </row>
    <row r="384" s="7" customFormat="1">
      <c r="B384" s="135"/>
      <c r="D384" s="226" t="s">
        <v>88</v>
      </c>
      <c r="F384" s="227" t="s">
        <v>456</v>
      </c>
      <c r="L384" s="135"/>
      <c r="M384" s="228"/>
      <c r="T384" s="229"/>
      <c r="AT384" s="230" t="s">
        <v>88</v>
      </c>
      <c r="AU384" s="230">
        <v>0</v>
      </c>
      <c r="AY384" s="7" t="s">
        <v>81</v>
      </c>
      <c r="BJ384" s="7">
        <v>0</v>
      </c>
    </row>
    <row r="385" s="14" customFormat="1" ht="24">
      <c r="B385" s="247"/>
      <c r="C385" s="248" t="s">
        <v>457</v>
      </c>
      <c r="D385" s="248" t="s">
        <v>153</v>
      </c>
      <c r="E385" s="249" t="s">
        <v>458</v>
      </c>
      <c r="F385" s="249" t="s">
        <v>459</v>
      </c>
      <c r="G385" s="250" t="s">
        <v>96</v>
      </c>
      <c r="H385" s="251">
        <v>1</v>
      </c>
      <c r="I385" s="252"/>
      <c r="J385" s="253">
        <f>ROUND(H385*I385,2)</f>
        <v>0</v>
      </c>
      <c r="K385" s="216"/>
      <c r="L385" s="247"/>
      <c r="M385" s="254"/>
      <c r="N385" s="255" t="s">
        <v>33</v>
      </c>
      <c r="O385" s="256"/>
      <c r="P385" s="256">
        <f>H385*O385</f>
        <v>0</v>
      </c>
      <c r="Q385" s="256">
        <v>0.0693</v>
      </c>
      <c r="R385" s="256">
        <f>H385*Q385</f>
        <v>0.0693</v>
      </c>
      <c r="S385" s="256">
        <v>0</v>
      </c>
      <c r="T385" s="257">
        <f>H385*S385</f>
        <v>0</v>
      </c>
      <c r="AR385" s="14">
        <v>8</v>
      </c>
      <c r="AT385" s="14" t="s">
        <v>153</v>
      </c>
      <c r="AU385" s="14">
        <v>2</v>
      </c>
      <c r="AY385" s="14" t="s">
        <v>81</v>
      </c>
      <c r="BE385" s="14">
        <f>IF(N385="základní",J385,0)</f>
        <v>0</v>
      </c>
      <c r="BF385" s="14">
        <f>IF(N385="snížená",J385,0)</f>
        <v>0</v>
      </c>
      <c r="BG385" s="14">
        <f>IF(N385="zákl. přenesená",J385,0)</f>
        <v>0</v>
      </c>
      <c r="BH385" s="14">
        <f>IF(N385="sníž. přenesená",J385,0)</f>
        <v>0</v>
      </c>
      <c r="BI385" s="14">
        <f>IF(N385="nulová",J385,0)</f>
        <v>0</v>
      </c>
      <c r="BJ385" s="14">
        <v>1</v>
      </c>
    </row>
    <row r="386" s="11" customFormat="1" ht="23.1" customHeight="1">
      <c r="B386" s="206"/>
      <c r="C386" s="207"/>
      <c r="D386" s="197" t="s">
        <v>59</v>
      </c>
      <c r="E386" s="208" t="s">
        <v>460</v>
      </c>
      <c r="F386" s="209" t="s">
        <v>461</v>
      </c>
      <c r="G386" s="210"/>
      <c r="H386" s="211"/>
      <c r="I386" s="212"/>
      <c r="J386" s="212">
        <f>J387 + J389 + J392 + J394 + J398</f>
        <v>0</v>
      </c>
      <c r="K386" s="209"/>
      <c r="L386" s="206"/>
      <c r="M386" s="213"/>
      <c r="N386" s="203"/>
      <c r="O386" s="204"/>
      <c r="P386" s="204">
        <f>P387 + P389 + P392 + P394 + P398</f>
        <v>0</v>
      </c>
      <c r="Q386" s="204"/>
      <c r="R386" s="204">
        <f>R387 + R389 + R392 + R394 + R398</f>
        <v>0</v>
      </c>
      <c r="S386" s="204"/>
      <c r="T386" s="205">
        <f>T387 + T389 + T392 + T394 + T398</f>
        <v>0</v>
      </c>
      <c r="AR386" s="11">
        <v>1</v>
      </c>
      <c r="AT386" s="11" t="s">
        <v>59</v>
      </c>
      <c r="AU386" s="11">
        <v>1</v>
      </c>
      <c r="AY386" s="11" t="s">
        <v>81</v>
      </c>
      <c r="BJ386" s="11">
        <v>0</v>
      </c>
    </row>
    <row r="387" s="12" customFormat="1">
      <c r="B387" s="214"/>
      <c r="C387" s="215" t="s">
        <v>462</v>
      </c>
      <c r="D387" s="215" t="s">
        <v>84</v>
      </c>
      <c r="E387" s="216" t="s">
        <v>463</v>
      </c>
      <c r="F387" s="217" t="s">
        <v>464</v>
      </c>
      <c r="G387" s="218" t="s">
        <v>172</v>
      </c>
      <c r="H387" s="219">
        <v>4.702</v>
      </c>
      <c r="I387" s="220"/>
      <c r="J387" s="221">
        <f>ROUND(H387*I387,2)</f>
        <v>0</v>
      </c>
      <c r="K387" s="216"/>
      <c r="L387" s="214"/>
      <c r="M387" s="222"/>
      <c r="N387" s="223" t="s">
        <v>33</v>
      </c>
      <c r="O387" s="224"/>
      <c r="P387" s="224">
        <f>H387*O387</f>
        <v>0</v>
      </c>
      <c r="Q387" s="224">
        <v>0</v>
      </c>
      <c r="R387" s="224">
        <f>H387*Q387</f>
        <v>0</v>
      </c>
      <c r="S387" s="224">
        <v>0</v>
      </c>
      <c r="T387" s="225">
        <f>H387*S387</f>
        <v>0</v>
      </c>
      <c r="AR387" s="12">
        <v>4</v>
      </c>
      <c r="AT387" s="12" t="s">
        <v>84</v>
      </c>
      <c r="AU387" s="12">
        <v>2</v>
      </c>
      <c r="AY387" s="12" t="s">
        <v>81</v>
      </c>
      <c r="BE387" s="12">
        <f>IF(N387="základní",J387,0)</f>
        <v>0</v>
      </c>
      <c r="BF387" s="12">
        <f>IF(N387="snížená",J387,0)</f>
        <v>0</v>
      </c>
      <c r="BG387" s="12">
        <f>IF(N387="zákl. přenesená",J387,0)</f>
        <v>0</v>
      </c>
      <c r="BH387" s="12">
        <f>IF(N387="sníž. přenesená",J387,0)</f>
        <v>0</v>
      </c>
      <c r="BI387" s="12">
        <f>IF(N387="nulová",J387,0)</f>
        <v>0</v>
      </c>
      <c r="BJ387" s="12">
        <v>1</v>
      </c>
    </row>
    <row r="388" s="7" customFormat="1">
      <c r="B388" s="135"/>
      <c r="D388" s="226" t="s">
        <v>88</v>
      </c>
      <c r="F388" s="227" t="s">
        <v>465</v>
      </c>
      <c r="L388" s="135"/>
      <c r="M388" s="228"/>
      <c r="T388" s="229"/>
      <c r="AT388" s="230" t="s">
        <v>88</v>
      </c>
      <c r="AU388" s="230">
        <v>0</v>
      </c>
      <c r="AY388" s="7" t="s">
        <v>81</v>
      </c>
      <c r="BJ388" s="7">
        <v>0</v>
      </c>
    </row>
    <row r="389" s="12" customFormat="1">
      <c r="B389" s="214"/>
      <c r="C389" s="215" t="s">
        <v>466</v>
      </c>
      <c r="D389" s="215" t="s">
        <v>84</v>
      </c>
      <c r="E389" s="216" t="s">
        <v>467</v>
      </c>
      <c r="F389" s="217" t="s">
        <v>468</v>
      </c>
      <c r="G389" s="218" t="s">
        <v>172</v>
      </c>
      <c r="H389" s="219">
        <v>79.933999999999997</v>
      </c>
      <c r="I389" s="220"/>
      <c r="J389" s="221">
        <f>ROUND(H389*I389,2)</f>
        <v>0</v>
      </c>
      <c r="K389" s="216"/>
      <c r="L389" s="214"/>
      <c r="M389" s="222"/>
      <c r="N389" s="223" t="s">
        <v>33</v>
      </c>
      <c r="O389" s="224"/>
      <c r="P389" s="224">
        <f>H389*O389</f>
        <v>0</v>
      </c>
      <c r="Q389" s="224">
        <v>0</v>
      </c>
      <c r="R389" s="224">
        <f>H389*Q389</f>
        <v>0</v>
      </c>
      <c r="S389" s="224">
        <v>0</v>
      </c>
      <c r="T389" s="225">
        <f>H389*S389</f>
        <v>0</v>
      </c>
      <c r="AR389" s="12">
        <v>4</v>
      </c>
      <c r="AT389" s="12" t="s">
        <v>84</v>
      </c>
      <c r="AU389" s="12">
        <v>2</v>
      </c>
      <c r="AY389" s="12" t="s">
        <v>81</v>
      </c>
      <c r="BE389" s="12">
        <f>IF(N389="základní",J389,0)</f>
        <v>0</v>
      </c>
      <c r="BF389" s="12">
        <f>IF(N389="snížená",J389,0)</f>
        <v>0</v>
      </c>
      <c r="BG389" s="12">
        <f>IF(N389="zákl. přenesená",J389,0)</f>
        <v>0</v>
      </c>
      <c r="BH389" s="12">
        <f>IF(N389="sníž. přenesená",J389,0)</f>
        <v>0</v>
      </c>
      <c r="BI389" s="12">
        <f>IF(N389="nulová",J389,0)</f>
        <v>0</v>
      </c>
      <c r="BJ389" s="12">
        <v>1</v>
      </c>
    </row>
    <row r="390" s="7" customFormat="1">
      <c r="B390" s="135"/>
      <c r="D390" s="226" t="s">
        <v>88</v>
      </c>
      <c r="F390" s="227" t="s">
        <v>469</v>
      </c>
      <c r="L390" s="135"/>
      <c r="M390" s="228"/>
      <c r="T390" s="229"/>
      <c r="AT390" s="230" t="s">
        <v>88</v>
      </c>
      <c r="AU390" s="230">
        <v>0</v>
      </c>
      <c r="AY390" s="7" t="s">
        <v>81</v>
      </c>
      <c r="BJ390" s="7">
        <v>0</v>
      </c>
    </row>
    <row r="391" s="13" customFormat="1" ht="12">
      <c r="B391" s="231"/>
      <c r="C391" s="232"/>
      <c r="D391" s="226" t="s">
        <v>90</v>
      </c>
      <c r="E391" s="233"/>
      <c r="F391" s="234" t="s">
        <v>470</v>
      </c>
      <c r="G391" s="235"/>
      <c r="H391" s="236">
        <v>79.933999999999997</v>
      </c>
      <c r="I391" s="237"/>
      <c r="J391" s="237"/>
      <c r="K391" s="238"/>
      <c r="L391" s="231"/>
      <c r="M391" s="239"/>
      <c r="N391" s="238"/>
      <c r="O391" s="240"/>
      <c r="P391" s="240"/>
      <c r="Q391" s="240"/>
      <c r="R391" s="240"/>
      <c r="S391" s="240"/>
      <c r="T391" s="241"/>
      <c r="AT391" s="13" t="s">
        <v>90</v>
      </c>
      <c r="AU391" s="13">
        <v>0</v>
      </c>
      <c r="AV391" s="13">
        <v>2</v>
      </c>
      <c r="AW391" s="13" t="b">
        <v>1</v>
      </c>
      <c r="AX391" s="13" t="b">
        <v>1</v>
      </c>
      <c r="AY391" s="13" t="s">
        <v>81</v>
      </c>
      <c r="BJ391" s="13">
        <v>0</v>
      </c>
    </row>
    <row r="392" s="12" customFormat="1" ht="24">
      <c r="B392" s="214"/>
      <c r="C392" s="215" t="s">
        <v>471</v>
      </c>
      <c r="D392" s="215" t="s">
        <v>84</v>
      </c>
      <c r="E392" s="216" t="s">
        <v>472</v>
      </c>
      <c r="F392" s="217" t="s">
        <v>473</v>
      </c>
      <c r="G392" s="218" t="s">
        <v>172</v>
      </c>
      <c r="H392" s="219">
        <v>4.702</v>
      </c>
      <c r="I392" s="220"/>
      <c r="J392" s="221">
        <f>ROUND(H392*I392,2)</f>
        <v>0</v>
      </c>
      <c r="K392" s="216"/>
      <c r="L392" s="214"/>
      <c r="M392" s="222"/>
      <c r="N392" s="223" t="s">
        <v>33</v>
      </c>
      <c r="O392" s="224"/>
      <c r="P392" s="224">
        <f>H392*O392</f>
        <v>0</v>
      </c>
      <c r="Q392" s="224">
        <v>0</v>
      </c>
      <c r="R392" s="224">
        <f>H392*Q392</f>
        <v>0</v>
      </c>
      <c r="S392" s="224">
        <v>0</v>
      </c>
      <c r="T392" s="225">
        <f>H392*S392</f>
        <v>0</v>
      </c>
      <c r="AR392" s="12">
        <v>4</v>
      </c>
      <c r="AT392" s="12" t="s">
        <v>84</v>
      </c>
      <c r="AU392" s="12">
        <v>2</v>
      </c>
      <c r="AY392" s="12" t="s">
        <v>81</v>
      </c>
      <c r="BE392" s="12">
        <f>IF(N392="základní",J392,0)</f>
        <v>0</v>
      </c>
      <c r="BF392" s="12">
        <f>IF(N392="snížená",J392,0)</f>
        <v>0</v>
      </c>
      <c r="BG392" s="12">
        <f>IF(N392="zákl. přenesená",J392,0)</f>
        <v>0</v>
      </c>
      <c r="BH392" s="12">
        <f>IF(N392="sníž. přenesená",J392,0)</f>
        <v>0</v>
      </c>
      <c r="BI392" s="12">
        <f>IF(N392="nulová",J392,0)</f>
        <v>0</v>
      </c>
      <c r="BJ392" s="12">
        <v>1</v>
      </c>
    </row>
    <row r="393" s="7" customFormat="1">
      <c r="B393" s="135"/>
      <c r="D393" s="226" t="s">
        <v>88</v>
      </c>
      <c r="F393" s="227" t="s">
        <v>474</v>
      </c>
      <c r="L393" s="135"/>
      <c r="M393" s="228"/>
      <c r="T393" s="229"/>
      <c r="AT393" s="230" t="s">
        <v>88</v>
      </c>
      <c r="AU393" s="230">
        <v>0</v>
      </c>
      <c r="AY393" s="7" t="s">
        <v>81</v>
      </c>
      <c r="BJ393" s="7">
        <v>0</v>
      </c>
    </row>
    <row r="394" s="12" customFormat="1" ht="24">
      <c r="B394" s="214"/>
      <c r="C394" s="215" t="s">
        <v>475</v>
      </c>
      <c r="D394" s="215" t="s">
        <v>84</v>
      </c>
      <c r="E394" s="216" t="s">
        <v>476</v>
      </c>
      <c r="F394" s="217" t="s">
        <v>477</v>
      </c>
      <c r="G394" s="218" t="s">
        <v>172</v>
      </c>
      <c r="H394" s="219">
        <v>3.0800000000000001</v>
      </c>
      <c r="I394" s="220"/>
      <c r="J394" s="221">
        <f>ROUND(H394*I394,2)</f>
        <v>0</v>
      </c>
      <c r="K394" s="216"/>
      <c r="L394" s="214"/>
      <c r="M394" s="222"/>
      <c r="N394" s="223" t="s">
        <v>33</v>
      </c>
      <c r="O394" s="224"/>
      <c r="P394" s="224">
        <f>H394*O394</f>
        <v>0</v>
      </c>
      <c r="Q394" s="224">
        <v>0</v>
      </c>
      <c r="R394" s="224">
        <f>H394*Q394</f>
        <v>0</v>
      </c>
      <c r="S394" s="224">
        <v>0</v>
      </c>
      <c r="T394" s="225">
        <f>H394*S394</f>
        <v>0</v>
      </c>
      <c r="AR394" s="12">
        <v>4</v>
      </c>
      <c r="AT394" s="12" t="s">
        <v>84</v>
      </c>
      <c r="AU394" s="12">
        <v>2</v>
      </c>
      <c r="AY394" s="12" t="s">
        <v>81</v>
      </c>
      <c r="BE394" s="12">
        <f>IF(N394="základní",J394,0)</f>
        <v>0</v>
      </c>
      <c r="BF394" s="12">
        <f>IF(N394="snížená",J394,0)</f>
        <v>0</v>
      </c>
      <c r="BG394" s="12">
        <f>IF(N394="zákl. přenesená",J394,0)</f>
        <v>0</v>
      </c>
      <c r="BH394" s="12">
        <f>IF(N394="sníž. přenesená",J394,0)</f>
        <v>0</v>
      </c>
      <c r="BI394" s="12">
        <f>IF(N394="nulová",J394,0)</f>
        <v>0</v>
      </c>
      <c r="BJ394" s="12">
        <v>1</v>
      </c>
    </row>
    <row r="395" s="7" customFormat="1">
      <c r="B395" s="135"/>
      <c r="D395" s="226" t="s">
        <v>88</v>
      </c>
      <c r="F395" s="227" t="s">
        <v>478</v>
      </c>
      <c r="L395" s="135"/>
      <c r="M395" s="228"/>
      <c r="T395" s="229"/>
      <c r="AT395" s="230" t="s">
        <v>88</v>
      </c>
      <c r="AU395" s="230">
        <v>0</v>
      </c>
      <c r="AY395" s="7" t="s">
        <v>81</v>
      </c>
      <c r="BJ395" s="7">
        <v>0</v>
      </c>
    </row>
    <row r="396" s="13" customFormat="1" ht="12">
      <c r="B396" s="231"/>
      <c r="C396" s="232"/>
      <c r="D396" s="226" t="s">
        <v>90</v>
      </c>
      <c r="E396" s="233"/>
      <c r="F396" s="234" t="s">
        <v>479</v>
      </c>
      <c r="G396" s="235"/>
      <c r="H396" s="236">
        <v>3.0800000000000001</v>
      </c>
      <c r="I396" s="237"/>
      <c r="J396" s="237"/>
      <c r="K396" s="238"/>
      <c r="L396" s="231"/>
      <c r="M396" s="239"/>
      <c r="N396" s="238"/>
      <c r="O396" s="240"/>
      <c r="P396" s="240"/>
      <c r="Q396" s="240"/>
      <c r="R396" s="240"/>
      <c r="S396" s="240"/>
      <c r="T396" s="241"/>
      <c r="AT396" s="13" t="s">
        <v>90</v>
      </c>
      <c r="AU396" s="13">
        <v>0</v>
      </c>
      <c r="AV396" s="13">
        <v>2</v>
      </c>
      <c r="AW396" s="13" t="b">
        <v>1</v>
      </c>
      <c r="AY396" s="13" t="s">
        <v>81</v>
      </c>
      <c r="BJ396" s="13">
        <v>0</v>
      </c>
    </row>
    <row r="397" s="13" customFormat="1" ht="12">
      <c r="B397" s="231"/>
      <c r="C397" s="232"/>
      <c r="D397" s="226" t="s">
        <v>90</v>
      </c>
      <c r="E397" s="233"/>
      <c r="F397" s="242" t="s">
        <v>92</v>
      </c>
      <c r="G397" s="243"/>
      <c r="H397" s="244">
        <v>3.0800000000000001</v>
      </c>
      <c r="I397" s="237"/>
      <c r="J397" s="237"/>
      <c r="K397" s="238"/>
      <c r="L397" s="231"/>
      <c r="M397" s="239"/>
      <c r="N397" s="238"/>
      <c r="O397" s="240"/>
      <c r="P397" s="240"/>
      <c r="Q397" s="240"/>
      <c r="R397" s="240"/>
      <c r="S397" s="240"/>
      <c r="T397" s="241"/>
      <c r="AT397" s="13" t="s">
        <v>90</v>
      </c>
      <c r="AU397" s="13">
        <v>0</v>
      </c>
      <c r="AV397" s="13">
        <v>4</v>
      </c>
      <c r="AW397" s="13" t="b">
        <v>1</v>
      </c>
      <c r="AX397" s="13" t="b">
        <v>1</v>
      </c>
      <c r="AY397" s="13" t="s">
        <v>81</v>
      </c>
      <c r="BJ397" s="13">
        <v>0</v>
      </c>
    </row>
    <row r="398" s="12" customFormat="1" ht="24">
      <c r="B398" s="214"/>
      <c r="C398" s="215" t="s">
        <v>480</v>
      </c>
      <c r="D398" s="215" t="s">
        <v>84</v>
      </c>
      <c r="E398" s="216" t="s">
        <v>481</v>
      </c>
      <c r="F398" s="217" t="s">
        <v>482</v>
      </c>
      <c r="G398" s="218" t="s">
        <v>172</v>
      </c>
      <c r="H398" s="219">
        <v>1.54</v>
      </c>
      <c r="I398" s="220"/>
      <c r="J398" s="221">
        <f>ROUND(H398*I398,2)</f>
        <v>0</v>
      </c>
      <c r="K398" s="216"/>
      <c r="L398" s="214"/>
      <c r="M398" s="222"/>
      <c r="N398" s="223" t="s">
        <v>33</v>
      </c>
      <c r="O398" s="224"/>
      <c r="P398" s="224">
        <f>H398*O398</f>
        <v>0</v>
      </c>
      <c r="Q398" s="224">
        <v>0</v>
      </c>
      <c r="R398" s="224">
        <f>H398*Q398</f>
        <v>0</v>
      </c>
      <c r="S398" s="224">
        <v>0</v>
      </c>
      <c r="T398" s="225">
        <f>H398*S398</f>
        <v>0</v>
      </c>
      <c r="AR398" s="12">
        <v>4</v>
      </c>
      <c r="AT398" s="12" t="s">
        <v>84</v>
      </c>
      <c r="AU398" s="12">
        <v>2</v>
      </c>
      <c r="AY398" s="12" t="s">
        <v>81</v>
      </c>
      <c r="BE398" s="12">
        <f>IF(N398="základní",J398,0)</f>
        <v>0</v>
      </c>
      <c r="BF398" s="12">
        <f>IF(N398="snížená",J398,0)</f>
        <v>0</v>
      </c>
      <c r="BG398" s="12">
        <f>IF(N398="zákl. přenesená",J398,0)</f>
        <v>0</v>
      </c>
      <c r="BH398" s="12">
        <f>IF(N398="sníž. přenesená",J398,0)</f>
        <v>0</v>
      </c>
      <c r="BI398" s="12">
        <f>IF(N398="nulová",J398,0)</f>
        <v>0</v>
      </c>
      <c r="BJ398" s="12">
        <v>1</v>
      </c>
    </row>
    <row r="399" s="7" customFormat="1">
      <c r="B399" s="135"/>
      <c r="D399" s="226" t="s">
        <v>88</v>
      </c>
      <c r="F399" s="227" t="s">
        <v>483</v>
      </c>
      <c r="L399" s="135"/>
      <c r="M399" s="228"/>
      <c r="T399" s="229"/>
      <c r="AT399" s="230" t="s">
        <v>88</v>
      </c>
      <c r="AU399" s="230">
        <v>0</v>
      </c>
      <c r="AY399" s="7" t="s">
        <v>81</v>
      </c>
      <c r="BJ399" s="7">
        <v>0</v>
      </c>
    </row>
    <row r="400" s="13" customFormat="1" ht="12">
      <c r="B400" s="231"/>
      <c r="C400" s="232"/>
      <c r="D400" s="226" t="s">
        <v>90</v>
      </c>
      <c r="E400" s="233"/>
      <c r="F400" s="234" t="s">
        <v>484</v>
      </c>
      <c r="G400" s="235"/>
      <c r="H400" s="236">
        <v>1.54</v>
      </c>
      <c r="I400" s="237"/>
      <c r="J400" s="237"/>
      <c r="K400" s="238"/>
      <c r="L400" s="231"/>
      <c r="M400" s="239"/>
      <c r="N400" s="238"/>
      <c r="O400" s="240"/>
      <c r="P400" s="240"/>
      <c r="Q400" s="240"/>
      <c r="R400" s="240"/>
      <c r="S400" s="240"/>
      <c r="T400" s="241"/>
      <c r="AT400" s="13" t="s">
        <v>90</v>
      </c>
      <c r="AU400" s="13">
        <v>0</v>
      </c>
      <c r="AV400" s="13">
        <v>2</v>
      </c>
      <c r="AW400" s="13" t="b">
        <v>1</v>
      </c>
      <c r="AY400" s="13" t="s">
        <v>81</v>
      </c>
      <c r="BJ400" s="13">
        <v>0</v>
      </c>
    </row>
    <row r="401" s="13" customFormat="1" ht="12">
      <c r="B401" s="231"/>
      <c r="C401" s="232"/>
      <c r="D401" s="226" t="s">
        <v>90</v>
      </c>
      <c r="E401" s="233"/>
      <c r="F401" s="242" t="s">
        <v>92</v>
      </c>
      <c r="G401" s="243"/>
      <c r="H401" s="244">
        <v>1.54</v>
      </c>
      <c r="I401" s="237"/>
      <c r="J401" s="237"/>
      <c r="K401" s="238"/>
      <c r="L401" s="231"/>
      <c r="M401" s="239"/>
      <c r="N401" s="238"/>
      <c r="O401" s="240"/>
      <c r="P401" s="240"/>
      <c r="Q401" s="240"/>
      <c r="R401" s="240"/>
      <c r="S401" s="240"/>
      <c r="T401" s="241"/>
      <c r="AT401" s="13" t="s">
        <v>90</v>
      </c>
      <c r="AU401" s="13">
        <v>0</v>
      </c>
      <c r="AV401" s="13">
        <v>4</v>
      </c>
      <c r="AW401" s="13" t="b">
        <v>1</v>
      </c>
      <c r="AX401" s="13" t="b">
        <v>1</v>
      </c>
      <c r="AY401" s="13" t="s">
        <v>81</v>
      </c>
      <c r="BJ401" s="13">
        <v>0</v>
      </c>
    </row>
    <row r="402" s="11" customFormat="1" ht="23.1" customHeight="1">
      <c r="B402" s="206"/>
      <c r="C402" s="207"/>
      <c r="D402" s="197" t="s">
        <v>59</v>
      </c>
      <c r="E402" s="208" t="s">
        <v>485</v>
      </c>
      <c r="F402" s="209" t="s">
        <v>486</v>
      </c>
      <c r="G402" s="210"/>
      <c r="H402" s="211"/>
      <c r="I402" s="212"/>
      <c r="J402" s="212">
        <f>J403</f>
        <v>0</v>
      </c>
      <c r="K402" s="209"/>
      <c r="L402" s="206"/>
      <c r="M402" s="213"/>
      <c r="N402" s="203"/>
      <c r="O402" s="204"/>
      <c r="P402" s="204">
        <f>P403</f>
        <v>0</v>
      </c>
      <c r="Q402" s="204"/>
      <c r="R402" s="204">
        <f>R403</f>
        <v>0</v>
      </c>
      <c r="S402" s="204"/>
      <c r="T402" s="205">
        <f>T403</f>
        <v>0</v>
      </c>
      <c r="AR402" s="11">
        <v>1</v>
      </c>
      <c r="AT402" s="11" t="s">
        <v>59</v>
      </c>
      <c r="AU402" s="11">
        <v>1</v>
      </c>
      <c r="AY402" s="11" t="s">
        <v>81</v>
      </c>
      <c r="BJ402" s="11">
        <v>0</v>
      </c>
    </row>
    <row r="403" s="12" customFormat="1">
      <c r="B403" s="214"/>
      <c r="C403" s="215" t="s">
        <v>487</v>
      </c>
      <c r="D403" s="215" t="s">
        <v>84</v>
      </c>
      <c r="E403" s="216" t="s">
        <v>488</v>
      </c>
      <c r="F403" s="217" t="s">
        <v>489</v>
      </c>
      <c r="G403" s="218" t="s">
        <v>172</v>
      </c>
      <c r="H403" s="219">
        <v>1646.654</v>
      </c>
      <c r="I403" s="220"/>
      <c r="J403" s="221">
        <f>ROUND(H403*I403,2)</f>
        <v>0</v>
      </c>
      <c r="K403" s="216"/>
      <c r="L403" s="214"/>
      <c r="M403" s="222"/>
      <c r="N403" s="223" t="s">
        <v>33</v>
      </c>
      <c r="O403" s="224"/>
      <c r="P403" s="224">
        <f>H403*O403</f>
        <v>0</v>
      </c>
      <c r="Q403" s="224">
        <v>0</v>
      </c>
      <c r="R403" s="224">
        <f>H403*Q403</f>
        <v>0</v>
      </c>
      <c r="S403" s="224">
        <v>0</v>
      </c>
      <c r="T403" s="225">
        <f>H403*S403</f>
        <v>0</v>
      </c>
      <c r="AR403" s="12">
        <v>4</v>
      </c>
      <c r="AT403" s="12" t="s">
        <v>84</v>
      </c>
      <c r="AU403" s="12">
        <v>2</v>
      </c>
      <c r="AY403" s="12" t="s">
        <v>81</v>
      </c>
      <c r="BE403" s="12">
        <f>IF(N403="základní",J403,0)</f>
        <v>0</v>
      </c>
      <c r="BF403" s="12">
        <f>IF(N403="snížená",J403,0)</f>
        <v>0</v>
      </c>
      <c r="BG403" s="12">
        <f>IF(N403="zákl. přenesená",J403,0)</f>
        <v>0</v>
      </c>
      <c r="BH403" s="12">
        <f>IF(N403="sníž. přenesená",J403,0)</f>
        <v>0</v>
      </c>
      <c r="BI403" s="12">
        <f>IF(N403="nulová",J403,0)</f>
        <v>0</v>
      </c>
      <c r="BJ403" s="12">
        <v>1</v>
      </c>
    </row>
    <row r="404" s="7" customFormat="1">
      <c r="B404" s="135"/>
      <c r="D404" s="226" t="s">
        <v>88</v>
      </c>
      <c r="F404" s="227" t="s">
        <v>490</v>
      </c>
      <c r="L404" s="135"/>
      <c r="M404" s="228"/>
      <c r="T404" s="229"/>
      <c r="AT404" s="230" t="s">
        <v>88</v>
      </c>
      <c r="AU404" s="230">
        <v>0</v>
      </c>
      <c r="AY404" s="7" t="s">
        <v>81</v>
      </c>
      <c r="BJ404" s="7">
        <v>0</v>
      </c>
    </row>
    <row r="405" s="10" customFormat="1" ht="26.1" customHeight="1">
      <c r="B405" s="195"/>
      <c r="C405" s="196"/>
      <c r="D405" s="197" t="s">
        <v>59</v>
      </c>
      <c r="E405" s="198" t="s">
        <v>491</v>
      </c>
      <c r="F405" s="10" t="s">
        <v>492</v>
      </c>
      <c r="G405" s="199"/>
      <c r="H405" s="200"/>
      <c r="I405" s="201"/>
      <c r="J405" s="201">
        <f>J406 + J417 + J424</f>
        <v>0</v>
      </c>
      <c r="L405" s="195"/>
      <c r="M405" s="202"/>
      <c r="N405" s="203"/>
      <c r="O405" s="204"/>
      <c r="P405" s="204">
        <f>P406 + P417 + P424</f>
        <v>0</v>
      </c>
      <c r="Q405" s="204"/>
      <c r="R405" s="204">
        <f>R406 + R417 + R424</f>
        <v>0</v>
      </c>
      <c r="S405" s="204"/>
      <c r="T405" s="205">
        <f>T406 + T417 + T424</f>
        <v>0</v>
      </c>
      <c r="AR405" s="10">
        <v>5</v>
      </c>
      <c r="AT405" s="10" t="s">
        <v>59</v>
      </c>
      <c r="AU405" s="10">
        <v>0</v>
      </c>
      <c r="AY405" s="10" t="s">
        <v>81</v>
      </c>
      <c r="BJ405" s="10">
        <v>0</v>
      </c>
    </row>
    <row r="406" s="11" customFormat="1" ht="23.1" customHeight="1">
      <c r="B406" s="206"/>
      <c r="C406" s="207"/>
      <c r="D406" s="197" t="s">
        <v>59</v>
      </c>
      <c r="E406" s="208" t="s">
        <v>493</v>
      </c>
      <c r="F406" s="209" t="s">
        <v>494</v>
      </c>
      <c r="G406" s="210"/>
      <c r="H406" s="211"/>
      <c r="I406" s="212"/>
      <c r="J406" s="212">
        <f>J407 + J409 + J411 + J413 + J415</f>
        <v>0</v>
      </c>
      <c r="K406" s="209"/>
      <c r="L406" s="206"/>
      <c r="M406" s="213"/>
      <c r="N406" s="203"/>
      <c r="O406" s="204"/>
      <c r="P406" s="204">
        <f>P407 + P409 + P411 + P413 + P415</f>
        <v>0</v>
      </c>
      <c r="Q406" s="204"/>
      <c r="R406" s="204">
        <f>R407 + R409 + R411 + R413 + R415</f>
        <v>0</v>
      </c>
      <c r="S406" s="204"/>
      <c r="T406" s="205">
        <f>T407 + T409 + T411 + T413 + T415</f>
        <v>0</v>
      </c>
      <c r="AR406" s="11">
        <v>5</v>
      </c>
      <c r="AT406" s="11" t="s">
        <v>59</v>
      </c>
      <c r="AU406" s="11">
        <v>1</v>
      </c>
      <c r="AY406" s="11" t="s">
        <v>81</v>
      </c>
      <c r="BJ406" s="11">
        <v>0</v>
      </c>
    </row>
    <row r="407" s="12" customFormat="1">
      <c r="B407" s="214"/>
      <c r="C407" s="215" t="s">
        <v>495</v>
      </c>
      <c r="D407" s="215" t="s">
        <v>84</v>
      </c>
      <c r="E407" s="216" t="s">
        <v>496</v>
      </c>
      <c r="F407" s="217" t="s">
        <v>497</v>
      </c>
      <c r="G407" s="218" t="s">
        <v>498</v>
      </c>
      <c r="H407" s="219">
        <v>1</v>
      </c>
      <c r="I407" s="220"/>
      <c r="J407" s="221">
        <f>ROUND(H407*I407,2)</f>
        <v>0</v>
      </c>
      <c r="K407" s="216"/>
      <c r="L407" s="214"/>
      <c r="M407" s="222"/>
      <c r="N407" s="223" t="s">
        <v>33</v>
      </c>
      <c r="O407" s="224"/>
      <c r="P407" s="224">
        <f>H407*O407</f>
        <v>0</v>
      </c>
      <c r="Q407" s="224">
        <v>0</v>
      </c>
      <c r="R407" s="224">
        <f>H407*Q407</f>
        <v>0</v>
      </c>
      <c r="S407" s="224">
        <v>0</v>
      </c>
      <c r="T407" s="225">
        <f>H407*S407</f>
        <v>0</v>
      </c>
      <c r="AR407" s="12">
        <v>1024</v>
      </c>
      <c r="AT407" s="12" t="s">
        <v>84</v>
      </c>
      <c r="AU407" s="12">
        <v>2</v>
      </c>
      <c r="AY407" s="12" t="s">
        <v>81</v>
      </c>
      <c r="BE407" s="12">
        <f>IF(N407="základní",J407,0)</f>
        <v>0</v>
      </c>
      <c r="BF407" s="12">
        <f>IF(N407="snížená",J407,0)</f>
        <v>0</v>
      </c>
      <c r="BG407" s="12">
        <f>IF(N407="zákl. přenesená",J407,0)</f>
        <v>0</v>
      </c>
      <c r="BH407" s="12">
        <f>IF(N407="sníž. přenesená",J407,0)</f>
        <v>0</v>
      </c>
      <c r="BI407" s="12">
        <f>IF(N407="nulová",J407,0)</f>
        <v>0</v>
      </c>
      <c r="BJ407" s="12">
        <v>1</v>
      </c>
    </row>
    <row r="408" s="7" customFormat="1">
      <c r="B408" s="135"/>
      <c r="D408" s="226" t="s">
        <v>88</v>
      </c>
      <c r="F408" s="227" t="s">
        <v>499</v>
      </c>
      <c r="L408" s="135"/>
      <c r="M408" s="228"/>
      <c r="T408" s="229"/>
      <c r="AT408" s="230" t="s">
        <v>88</v>
      </c>
      <c r="AU408" s="230">
        <v>0</v>
      </c>
      <c r="AY408" s="7" t="s">
        <v>81</v>
      </c>
      <c r="BJ408" s="7">
        <v>0</v>
      </c>
    </row>
    <row r="409" s="12" customFormat="1">
      <c r="B409" s="214"/>
      <c r="C409" s="215" t="s">
        <v>500</v>
      </c>
      <c r="D409" s="215" t="s">
        <v>84</v>
      </c>
      <c r="E409" s="216" t="s">
        <v>501</v>
      </c>
      <c r="F409" s="217" t="s">
        <v>502</v>
      </c>
      <c r="G409" s="218" t="s">
        <v>498</v>
      </c>
      <c r="H409" s="219">
        <v>1</v>
      </c>
      <c r="I409" s="220"/>
      <c r="J409" s="221">
        <f>ROUND(H409*I409,2)</f>
        <v>0</v>
      </c>
      <c r="K409" s="216"/>
      <c r="L409" s="214"/>
      <c r="M409" s="222"/>
      <c r="N409" s="223" t="s">
        <v>33</v>
      </c>
      <c r="O409" s="224"/>
      <c r="P409" s="224">
        <f>H409*O409</f>
        <v>0</v>
      </c>
      <c r="Q409" s="224">
        <v>0</v>
      </c>
      <c r="R409" s="224">
        <f>H409*Q409</f>
        <v>0</v>
      </c>
      <c r="S409" s="224">
        <v>0</v>
      </c>
      <c r="T409" s="225">
        <f>H409*S409</f>
        <v>0</v>
      </c>
      <c r="AR409" s="12">
        <v>1024</v>
      </c>
      <c r="AT409" s="12" t="s">
        <v>84</v>
      </c>
      <c r="AU409" s="12">
        <v>2</v>
      </c>
      <c r="AY409" s="12" t="s">
        <v>81</v>
      </c>
      <c r="BE409" s="12">
        <f>IF(N409="základní",J409,0)</f>
        <v>0</v>
      </c>
      <c r="BF409" s="12">
        <f>IF(N409="snížená",J409,0)</f>
        <v>0</v>
      </c>
      <c r="BG409" s="12">
        <f>IF(N409="zákl. přenesená",J409,0)</f>
        <v>0</v>
      </c>
      <c r="BH409" s="12">
        <f>IF(N409="sníž. přenesená",J409,0)</f>
        <v>0</v>
      </c>
      <c r="BI409" s="12">
        <f>IF(N409="nulová",J409,0)</f>
        <v>0</v>
      </c>
      <c r="BJ409" s="12">
        <v>1</v>
      </c>
    </row>
    <row r="410" s="7" customFormat="1">
      <c r="B410" s="135"/>
      <c r="D410" s="226" t="s">
        <v>88</v>
      </c>
      <c r="F410" s="227" t="s">
        <v>503</v>
      </c>
      <c r="L410" s="135"/>
      <c r="M410" s="228"/>
      <c r="T410" s="229"/>
      <c r="AT410" s="230" t="s">
        <v>88</v>
      </c>
      <c r="AU410" s="230">
        <v>0</v>
      </c>
      <c r="AY410" s="7" t="s">
        <v>81</v>
      </c>
      <c r="BJ410" s="7">
        <v>0</v>
      </c>
    </row>
    <row r="411" s="12" customFormat="1">
      <c r="B411" s="214"/>
      <c r="C411" s="215" t="s">
        <v>504</v>
      </c>
      <c r="D411" s="215" t="s">
        <v>84</v>
      </c>
      <c r="E411" s="216" t="s">
        <v>505</v>
      </c>
      <c r="F411" s="217" t="s">
        <v>506</v>
      </c>
      <c r="G411" s="218" t="s">
        <v>498</v>
      </c>
      <c r="H411" s="219">
        <v>1</v>
      </c>
      <c r="I411" s="220"/>
      <c r="J411" s="221">
        <f>ROUND(H411*I411,2)</f>
        <v>0</v>
      </c>
      <c r="K411" s="216"/>
      <c r="L411" s="214"/>
      <c r="M411" s="222"/>
      <c r="N411" s="223" t="s">
        <v>33</v>
      </c>
      <c r="O411" s="224"/>
      <c r="P411" s="224">
        <f>H411*O411</f>
        <v>0</v>
      </c>
      <c r="Q411" s="224">
        <v>0</v>
      </c>
      <c r="R411" s="224">
        <f>H411*Q411</f>
        <v>0</v>
      </c>
      <c r="S411" s="224">
        <v>0</v>
      </c>
      <c r="T411" s="225">
        <f>H411*S411</f>
        <v>0</v>
      </c>
      <c r="AR411" s="12">
        <v>1024</v>
      </c>
      <c r="AT411" s="12" t="s">
        <v>84</v>
      </c>
      <c r="AU411" s="12">
        <v>2</v>
      </c>
      <c r="AY411" s="12" t="s">
        <v>81</v>
      </c>
      <c r="BE411" s="12">
        <f>IF(N411="základní",J411,0)</f>
        <v>0</v>
      </c>
      <c r="BF411" s="12">
        <f>IF(N411="snížená",J411,0)</f>
        <v>0</v>
      </c>
      <c r="BG411" s="12">
        <f>IF(N411="zákl. přenesená",J411,0)</f>
        <v>0</v>
      </c>
      <c r="BH411" s="12">
        <f>IF(N411="sníž. přenesená",J411,0)</f>
        <v>0</v>
      </c>
      <c r="BI411" s="12">
        <f>IF(N411="nulová",J411,0)</f>
        <v>0</v>
      </c>
      <c r="BJ411" s="12">
        <v>1</v>
      </c>
    </row>
    <row r="412" s="7" customFormat="1">
      <c r="B412" s="135"/>
      <c r="D412" s="226" t="s">
        <v>88</v>
      </c>
      <c r="F412" s="227" t="s">
        <v>507</v>
      </c>
      <c r="L412" s="135"/>
      <c r="M412" s="228"/>
      <c r="T412" s="229"/>
      <c r="AT412" s="230" t="s">
        <v>88</v>
      </c>
      <c r="AU412" s="230">
        <v>0</v>
      </c>
      <c r="AY412" s="7" t="s">
        <v>81</v>
      </c>
      <c r="BJ412" s="7">
        <v>0</v>
      </c>
    </row>
    <row r="413" s="12" customFormat="1">
      <c r="B413" s="214"/>
      <c r="C413" s="215" t="s">
        <v>508</v>
      </c>
      <c r="D413" s="215" t="s">
        <v>84</v>
      </c>
      <c r="E413" s="216" t="s">
        <v>509</v>
      </c>
      <c r="F413" s="217" t="s">
        <v>510</v>
      </c>
      <c r="G413" s="218" t="s">
        <v>498</v>
      </c>
      <c r="H413" s="219">
        <v>1</v>
      </c>
      <c r="I413" s="220"/>
      <c r="J413" s="221">
        <f>ROUND(H413*I413,2)</f>
        <v>0</v>
      </c>
      <c r="K413" s="216"/>
      <c r="L413" s="214"/>
      <c r="M413" s="222"/>
      <c r="N413" s="223" t="s">
        <v>33</v>
      </c>
      <c r="O413" s="224"/>
      <c r="P413" s="224">
        <f>H413*O413</f>
        <v>0</v>
      </c>
      <c r="Q413" s="224">
        <v>0</v>
      </c>
      <c r="R413" s="224">
        <f>H413*Q413</f>
        <v>0</v>
      </c>
      <c r="S413" s="224">
        <v>0</v>
      </c>
      <c r="T413" s="225">
        <f>H413*S413</f>
        <v>0</v>
      </c>
      <c r="AR413" s="12">
        <v>1024</v>
      </c>
      <c r="AT413" s="12" t="s">
        <v>84</v>
      </c>
      <c r="AU413" s="12">
        <v>2</v>
      </c>
      <c r="AY413" s="12" t="s">
        <v>81</v>
      </c>
      <c r="BE413" s="12">
        <f>IF(N413="základní",J413,0)</f>
        <v>0</v>
      </c>
      <c r="BF413" s="12">
        <f>IF(N413="snížená",J413,0)</f>
        <v>0</v>
      </c>
      <c r="BG413" s="12">
        <f>IF(N413="zákl. přenesená",J413,0)</f>
        <v>0</v>
      </c>
      <c r="BH413" s="12">
        <f>IF(N413="sníž. přenesená",J413,0)</f>
        <v>0</v>
      </c>
      <c r="BI413" s="12">
        <f>IF(N413="nulová",J413,0)</f>
        <v>0</v>
      </c>
      <c r="BJ413" s="12">
        <v>1</v>
      </c>
    </row>
    <row r="414" s="7" customFormat="1">
      <c r="B414" s="135"/>
      <c r="D414" s="226" t="s">
        <v>88</v>
      </c>
      <c r="F414" s="227" t="s">
        <v>511</v>
      </c>
      <c r="L414" s="135"/>
      <c r="M414" s="228"/>
      <c r="T414" s="229"/>
      <c r="AT414" s="230" t="s">
        <v>88</v>
      </c>
      <c r="AU414" s="230">
        <v>0</v>
      </c>
      <c r="AY414" s="7" t="s">
        <v>81</v>
      </c>
      <c r="BJ414" s="7">
        <v>0</v>
      </c>
    </row>
    <row r="415" s="12" customFormat="1">
      <c r="B415" s="214"/>
      <c r="C415" s="215" t="s">
        <v>512</v>
      </c>
      <c r="D415" s="215" t="s">
        <v>84</v>
      </c>
      <c r="E415" s="216" t="s">
        <v>513</v>
      </c>
      <c r="F415" s="217" t="s">
        <v>514</v>
      </c>
      <c r="G415" s="218" t="s">
        <v>498</v>
      </c>
      <c r="H415" s="219">
        <v>1</v>
      </c>
      <c r="I415" s="220"/>
      <c r="J415" s="221">
        <f>ROUND(H415*I415,2)</f>
        <v>0</v>
      </c>
      <c r="K415" s="216"/>
      <c r="L415" s="214"/>
      <c r="M415" s="222"/>
      <c r="N415" s="223" t="s">
        <v>33</v>
      </c>
      <c r="O415" s="224"/>
      <c r="P415" s="224">
        <f>H415*O415</f>
        <v>0</v>
      </c>
      <c r="Q415" s="224">
        <v>0</v>
      </c>
      <c r="R415" s="224">
        <f>H415*Q415</f>
        <v>0</v>
      </c>
      <c r="S415" s="224">
        <v>0</v>
      </c>
      <c r="T415" s="225">
        <f>H415*S415</f>
        <v>0</v>
      </c>
      <c r="AR415" s="12">
        <v>1024</v>
      </c>
      <c r="AT415" s="12" t="s">
        <v>84</v>
      </c>
      <c r="AU415" s="12">
        <v>2</v>
      </c>
      <c r="AY415" s="12" t="s">
        <v>81</v>
      </c>
      <c r="BE415" s="12">
        <f>IF(N415="základní",J415,0)</f>
        <v>0</v>
      </c>
      <c r="BF415" s="12">
        <f>IF(N415="snížená",J415,0)</f>
        <v>0</v>
      </c>
      <c r="BG415" s="12">
        <f>IF(N415="zákl. přenesená",J415,0)</f>
        <v>0</v>
      </c>
      <c r="BH415" s="12">
        <f>IF(N415="sníž. přenesená",J415,0)</f>
        <v>0</v>
      </c>
      <c r="BI415" s="12">
        <f>IF(N415="nulová",J415,0)</f>
        <v>0</v>
      </c>
      <c r="BJ415" s="12">
        <v>1</v>
      </c>
    </row>
    <row r="416" s="7" customFormat="1">
      <c r="B416" s="135"/>
      <c r="D416" s="226" t="s">
        <v>88</v>
      </c>
      <c r="F416" s="227" t="s">
        <v>515</v>
      </c>
      <c r="L416" s="135"/>
      <c r="M416" s="228"/>
      <c r="T416" s="229"/>
      <c r="AT416" s="230" t="s">
        <v>88</v>
      </c>
      <c r="AU416" s="230">
        <v>0</v>
      </c>
      <c r="AY416" s="7" t="s">
        <v>81</v>
      </c>
      <c r="BJ416" s="7">
        <v>0</v>
      </c>
    </row>
    <row r="417" s="11" customFormat="1" ht="23.1" customHeight="1">
      <c r="B417" s="206"/>
      <c r="C417" s="207"/>
      <c r="D417" s="197" t="s">
        <v>59</v>
      </c>
      <c r="E417" s="208" t="s">
        <v>516</v>
      </c>
      <c r="F417" s="209" t="s">
        <v>517</v>
      </c>
      <c r="G417" s="210"/>
      <c r="H417" s="211"/>
      <c r="I417" s="212"/>
      <c r="J417" s="212">
        <f>J418 + J420 + J422</f>
        <v>0</v>
      </c>
      <c r="K417" s="209"/>
      <c r="L417" s="206"/>
      <c r="M417" s="213"/>
      <c r="N417" s="203"/>
      <c r="O417" s="204"/>
      <c r="P417" s="204">
        <f>P418 + P420 + P422</f>
        <v>0</v>
      </c>
      <c r="Q417" s="204"/>
      <c r="R417" s="204">
        <f>R418 + R420 + R422</f>
        <v>0</v>
      </c>
      <c r="S417" s="204"/>
      <c r="T417" s="205">
        <f>T418 + T420 + T422</f>
        <v>0</v>
      </c>
      <c r="AR417" s="11">
        <v>5</v>
      </c>
      <c r="AT417" s="11" t="s">
        <v>59</v>
      </c>
      <c r="AU417" s="11">
        <v>1</v>
      </c>
      <c r="AY417" s="11" t="s">
        <v>81</v>
      </c>
      <c r="BJ417" s="11">
        <v>0</v>
      </c>
    </row>
    <row r="418" s="12" customFormat="1">
      <c r="B418" s="214"/>
      <c r="C418" s="215" t="s">
        <v>518</v>
      </c>
      <c r="D418" s="215" t="s">
        <v>84</v>
      </c>
      <c r="E418" s="216" t="s">
        <v>519</v>
      </c>
      <c r="F418" s="217" t="s">
        <v>517</v>
      </c>
      <c r="G418" s="218" t="s">
        <v>498</v>
      </c>
      <c r="H418" s="219">
        <v>1</v>
      </c>
      <c r="I418" s="220"/>
      <c r="J418" s="221">
        <f>ROUND(H418*I418,2)</f>
        <v>0</v>
      </c>
      <c r="K418" s="216"/>
      <c r="L418" s="214"/>
      <c r="M418" s="222"/>
      <c r="N418" s="223" t="s">
        <v>33</v>
      </c>
      <c r="O418" s="224"/>
      <c r="P418" s="224">
        <f>H418*O418</f>
        <v>0</v>
      </c>
      <c r="Q418" s="224">
        <v>0</v>
      </c>
      <c r="R418" s="224">
        <f>H418*Q418</f>
        <v>0</v>
      </c>
      <c r="S418" s="224">
        <v>0</v>
      </c>
      <c r="T418" s="225">
        <f>H418*S418</f>
        <v>0</v>
      </c>
      <c r="AR418" s="12">
        <v>1024</v>
      </c>
      <c r="AT418" s="12" t="s">
        <v>84</v>
      </c>
      <c r="AU418" s="12">
        <v>2</v>
      </c>
      <c r="AY418" s="12" t="s">
        <v>81</v>
      </c>
      <c r="BE418" s="12">
        <f>IF(N418="základní",J418,0)</f>
        <v>0</v>
      </c>
      <c r="BF418" s="12">
        <f>IF(N418="snížená",J418,0)</f>
        <v>0</v>
      </c>
      <c r="BG418" s="12">
        <f>IF(N418="zákl. přenesená",J418,0)</f>
        <v>0</v>
      </c>
      <c r="BH418" s="12">
        <f>IF(N418="sníž. přenesená",J418,0)</f>
        <v>0</v>
      </c>
      <c r="BI418" s="12">
        <f>IF(N418="nulová",J418,0)</f>
        <v>0</v>
      </c>
      <c r="BJ418" s="12">
        <v>1</v>
      </c>
    </row>
    <row r="419" s="7" customFormat="1">
      <c r="B419" s="135"/>
      <c r="D419" s="226" t="s">
        <v>88</v>
      </c>
      <c r="F419" s="227" t="s">
        <v>520</v>
      </c>
      <c r="L419" s="135"/>
      <c r="M419" s="228"/>
      <c r="T419" s="229"/>
      <c r="AT419" s="230" t="s">
        <v>88</v>
      </c>
      <c r="AU419" s="230">
        <v>0</v>
      </c>
      <c r="AY419" s="7" t="s">
        <v>81</v>
      </c>
      <c r="BJ419" s="7">
        <v>0</v>
      </c>
    </row>
    <row r="420" s="12" customFormat="1">
      <c r="B420" s="214"/>
      <c r="C420" s="215" t="s">
        <v>521</v>
      </c>
      <c r="D420" s="215" t="s">
        <v>84</v>
      </c>
      <c r="E420" s="216" t="s">
        <v>522</v>
      </c>
      <c r="F420" s="217" t="s">
        <v>523</v>
      </c>
      <c r="G420" s="218" t="s">
        <v>498</v>
      </c>
      <c r="H420" s="219">
        <v>1</v>
      </c>
      <c r="I420" s="220"/>
      <c r="J420" s="221">
        <f>ROUND(H420*I420,2)</f>
        <v>0</v>
      </c>
      <c r="K420" s="216"/>
      <c r="L420" s="214"/>
      <c r="M420" s="222"/>
      <c r="N420" s="223" t="s">
        <v>33</v>
      </c>
      <c r="O420" s="224"/>
      <c r="P420" s="224">
        <f>H420*O420</f>
        <v>0</v>
      </c>
      <c r="Q420" s="224">
        <v>0</v>
      </c>
      <c r="R420" s="224">
        <f>H420*Q420</f>
        <v>0</v>
      </c>
      <c r="S420" s="224">
        <v>0</v>
      </c>
      <c r="T420" s="225">
        <f>H420*S420</f>
        <v>0</v>
      </c>
      <c r="AR420" s="12">
        <v>1024</v>
      </c>
      <c r="AT420" s="12" t="s">
        <v>84</v>
      </c>
      <c r="AU420" s="12">
        <v>2</v>
      </c>
      <c r="AY420" s="12" t="s">
        <v>81</v>
      </c>
      <c r="BE420" s="12">
        <f>IF(N420="základní",J420,0)</f>
        <v>0</v>
      </c>
      <c r="BF420" s="12">
        <f>IF(N420="snížená",J420,0)</f>
        <v>0</v>
      </c>
      <c r="BG420" s="12">
        <f>IF(N420="zákl. přenesená",J420,0)</f>
        <v>0</v>
      </c>
      <c r="BH420" s="12">
        <f>IF(N420="sníž. přenesená",J420,0)</f>
        <v>0</v>
      </c>
      <c r="BI420" s="12">
        <f>IF(N420="nulová",J420,0)</f>
        <v>0</v>
      </c>
      <c r="BJ420" s="12">
        <v>1</v>
      </c>
    </row>
    <row r="421" s="7" customFormat="1">
      <c r="B421" s="135"/>
      <c r="D421" s="226" t="s">
        <v>88</v>
      </c>
      <c r="F421" s="227" t="s">
        <v>524</v>
      </c>
      <c r="L421" s="135"/>
      <c r="M421" s="228"/>
      <c r="T421" s="229"/>
      <c r="AT421" s="230" t="s">
        <v>88</v>
      </c>
      <c r="AU421" s="230">
        <v>0</v>
      </c>
      <c r="AY421" s="7" t="s">
        <v>81</v>
      </c>
      <c r="BJ421" s="7">
        <v>0</v>
      </c>
    </row>
    <row r="422" s="12" customFormat="1">
      <c r="B422" s="214"/>
      <c r="C422" s="215" t="s">
        <v>525</v>
      </c>
      <c r="D422" s="215" t="s">
        <v>84</v>
      </c>
      <c r="E422" s="216" t="s">
        <v>526</v>
      </c>
      <c r="F422" s="217" t="s">
        <v>527</v>
      </c>
      <c r="G422" s="218" t="s">
        <v>498</v>
      </c>
      <c r="H422" s="219">
        <v>1</v>
      </c>
      <c r="I422" s="220"/>
      <c r="J422" s="221">
        <f>ROUND(H422*I422,2)</f>
        <v>0</v>
      </c>
      <c r="K422" s="216"/>
      <c r="L422" s="214"/>
      <c r="M422" s="222"/>
      <c r="N422" s="223" t="s">
        <v>33</v>
      </c>
      <c r="O422" s="224"/>
      <c r="P422" s="224">
        <f>H422*O422</f>
        <v>0</v>
      </c>
      <c r="Q422" s="224">
        <v>0</v>
      </c>
      <c r="R422" s="224">
        <f>H422*Q422</f>
        <v>0</v>
      </c>
      <c r="S422" s="224">
        <v>0</v>
      </c>
      <c r="T422" s="225">
        <f>H422*S422</f>
        <v>0</v>
      </c>
      <c r="AR422" s="12">
        <v>1024</v>
      </c>
      <c r="AT422" s="12" t="s">
        <v>84</v>
      </c>
      <c r="AU422" s="12">
        <v>2</v>
      </c>
      <c r="AY422" s="12" t="s">
        <v>81</v>
      </c>
      <c r="BE422" s="12">
        <f>IF(N422="základní",J422,0)</f>
        <v>0</v>
      </c>
      <c r="BF422" s="12">
        <f>IF(N422="snížená",J422,0)</f>
        <v>0</v>
      </c>
      <c r="BG422" s="12">
        <f>IF(N422="zákl. přenesená",J422,0)</f>
        <v>0</v>
      </c>
      <c r="BH422" s="12">
        <f>IF(N422="sníž. přenesená",J422,0)</f>
        <v>0</v>
      </c>
      <c r="BI422" s="12">
        <f>IF(N422="nulová",J422,0)</f>
        <v>0</v>
      </c>
      <c r="BJ422" s="12">
        <v>1</v>
      </c>
    </row>
    <row r="423" s="7" customFormat="1">
      <c r="B423" s="135"/>
      <c r="D423" s="226" t="s">
        <v>88</v>
      </c>
      <c r="F423" s="227" t="s">
        <v>528</v>
      </c>
      <c r="L423" s="135"/>
      <c r="M423" s="228"/>
      <c r="T423" s="229"/>
      <c r="AT423" s="230" t="s">
        <v>88</v>
      </c>
      <c r="AU423" s="230">
        <v>0</v>
      </c>
      <c r="AY423" s="7" t="s">
        <v>81</v>
      </c>
      <c r="BJ423" s="7">
        <v>0</v>
      </c>
    </row>
    <row r="424" s="11" customFormat="1" ht="23.1" customHeight="1">
      <c r="B424" s="206"/>
      <c r="C424" s="207"/>
      <c r="D424" s="197" t="s">
        <v>59</v>
      </c>
      <c r="E424" s="208" t="s">
        <v>529</v>
      </c>
      <c r="F424" s="209" t="s">
        <v>530</v>
      </c>
      <c r="G424" s="210"/>
      <c r="H424" s="211"/>
      <c r="I424" s="212"/>
      <c r="J424" s="212">
        <f>J425</f>
        <v>0</v>
      </c>
      <c r="K424" s="209"/>
      <c r="L424" s="206"/>
      <c r="M424" s="213"/>
      <c r="N424" s="203"/>
      <c r="O424" s="204"/>
      <c r="P424" s="204">
        <f>P425</f>
        <v>0</v>
      </c>
      <c r="Q424" s="204"/>
      <c r="R424" s="204">
        <f>R425</f>
        <v>0</v>
      </c>
      <c r="S424" s="204"/>
      <c r="T424" s="205">
        <f>T425</f>
        <v>0</v>
      </c>
      <c r="AR424" s="11">
        <v>5</v>
      </c>
      <c r="AT424" s="11" t="s">
        <v>59</v>
      </c>
      <c r="AU424" s="11">
        <v>1</v>
      </c>
      <c r="AY424" s="11" t="s">
        <v>81</v>
      </c>
      <c r="BJ424" s="11">
        <v>0</v>
      </c>
    </row>
    <row r="425" s="12" customFormat="1">
      <c r="B425" s="214"/>
      <c r="C425" s="215" t="s">
        <v>531</v>
      </c>
      <c r="D425" s="215" t="s">
        <v>84</v>
      </c>
      <c r="E425" s="216" t="s">
        <v>532</v>
      </c>
      <c r="F425" s="217" t="s">
        <v>533</v>
      </c>
      <c r="G425" s="218" t="s">
        <v>498</v>
      </c>
      <c r="H425" s="219">
        <v>1</v>
      </c>
      <c r="I425" s="220"/>
      <c r="J425" s="221">
        <f>ROUND(H425*I425,2)</f>
        <v>0</v>
      </c>
      <c r="K425" s="216"/>
      <c r="L425" s="214"/>
      <c r="M425" s="222"/>
      <c r="N425" s="223" t="s">
        <v>33</v>
      </c>
      <c r="O425" s="224"/>
      <c r="P425" s="224">
        <f>H425*O425</f>
        <v>0</v>
      </c>
      <c r="Q425" s="224">
        <v>0</v>
      </c>
      <c r="R425" s="224">
        <f>H425*Q425</f>
        <v>0</v>
      </c>
      <c r="S425" s="224">
        <v>0</v>
      </c>
      <c r="T425" s="225">
        <f>H425*S425</f>
        <v>0</v>
      </c>
      <c r="AR425" s="12">
        <v>1024</v>
      </c>
      <c r="AT425" s="12" t="s">
        <v>84</v>
      </c>
      <c r="AU425" s="12">
        <v>2</v>
      </c>
      <c r="AY425" s="12" t="s">
        <v>81</v>
      </c>
      <c r="BE425" s="12">
        <f>IF(N425="základní",J425,0)</f>
        <v>0</v>
      </c>
      <c r="BF425" s="12">
        <f>IF(N425="snížená",J425,0)</f>
        <v>0</v>
      </c>
      <c r="BG425" s="12">
        <f>IF(N425="zákl. přenesená",J425,0)</f>
        <v>0</v>
      </c>
      <c r="BH425" s="12">
        <f>IF(N425="sníž. přenesená",J425,0)</f>
        <v>0</v>
      </c>
      <c r="BI425" s="12">
        <f>IF(N425="nulová",J425,0)</f>
        <v>0</v>
      </c>
      <c r="BJ425" s="12">
        <v>1</v>
      </c>
    </row>
    <row r="426" s="13" customFormat="1" ht="14.45" customHeight="1">
      <c r="B426" s="231"/>
      <c r="C426" s="232"/>
      <c r="D426" s="232"/>
      <c r="E426" s="233"/>
      <c r="F426" s="258"/>
      <c r="G426" s="243"/>
      <c r="H426" s="246"/>
      <c r="I426" s="237"/>
      <c r="J426" s="237"/>
      <c r="K426" s="238"/>
      <c r="L426" s="231"/>
      <c r="M426" s="239"/>
      <c r="N426" s="238"/>
      <c r="O426" s="240"/>
      <c r="P426" s="240"/>
      <c r="Q426" s="240"/>
      <c r="R426" s="240"/>
      <c r="S426" s="240"/>
      <c r="T426" s="259"/>
    </row>
    <row r="427" s="7" customFormat="1">
      <c r="B427" s="175"/>
      <c r="C427" s="176"/>
      <c r="D427" s="176"/>
      <c r="E427" s="176"/>
      <c r="F427" s="176"/>
      <c r="G427" s="176"/>
      <c r="H427" s="176"/>
      <c r="I427" s="176"/>
      <c r="J427" s="176"/>
      <c r="K427" s="176"/>
      <c r="L427" s="135"/>
      <c r="M427" s="260"/>
      <c r="N427" s="260"/>
      <c r="O427" s="260"/>
      <c r="P427" s="260"/>
      <c r="Q427" s="260"/>
      <c r="R427" s="260"/>
      <c r="S427" s="260"/>
      <c r="T427" s="260"/>
    </row>
  </sheetData>
  <sheetProtection sheet="1" formatColumns="0" formatRows="0" objects="1" scenarios="1" spinCount="100000" saltValue="rqFpnXn9WtftnJrfgJTW9bKD4hXu43cVVUiw9dvd0rfbjhqigV79Ra0zgQJNn9ZpBn77a5Icy+Zkcy7nxXtILA==" hashValue="uu140dg0BaImrYbwGp8SGZptXmIUXVNKP2JsBHAi0t+yRm6KG2u+ad8puLbVq/ppkUfOARDDXksGSLa19836zA==" algorithmName="SHA-512" password="CC35"/>
  <autoFilter ref="C83:K84"/>
  <mergeCells count="8">
    <mergeCell ref="L2:V2"/>
    <mergeCell ref="E76:H76"/>
    <mergeCell ref="E7:H7"/>
    <mergeCell ref="E13:H13"/>
    <mergeCell ref="E19:H19"/>
    <mergeCell ref="E22:H22"/>
    <mergeCell ref="E25:H25"/>
    <mergeCell ref="E16:H16"/>
  </mergeCells>
  <hyperlinks>
    <hyperlink ref="F423" r:id="rId1" display="https://podminky.urs.cz/item/CS_URS_2026_01/035002000"/>
    <hyperlink ref="F421" r:id="rId2" display="https://podminky.urs.cz/item/CS_URS_2026_01/034303000"/>
    <hyperlink ref="F419" r:id="rId3" display="https://podminky.urs.cz/item/CS_URS_2026_01/030001000"/>
    <hyperlink ref="F416" r:id="rId4" display="https://podminky.urs.cz/item/CS_URS_2026_01/013254000"/>
    <hyperlink ref="F414" r:id="rId5" display="https://podminky.urs.cz/item/CS_URS_2026_01/012434000"/>
    <hyperlink ref="F412" r:id="rId6" display="https://podminky.urs.cz/item/CS_URS_2026_01/012414000"/>
    <hyperlink ref="F410" r:id="rId7" display="https://podminky.urs.cz/item/CS_URS_2026_01/012203000"/>
    <hyperlink ref="F408" r:id="rId8" display="https://podminky.urs.cz/item/CS_URS_2026_01/012164000"/>
    <hyperlink ref="F404" r:id="rId9" display="https://podminky.urs.cz/item/CS_URS_2026_01/998223011"/>
    <hyperlink ref="F399" r:id="rId10" display="https://podminky.urs.cz/item/CS_URS_2026_01/997221875"/>
    <hyperlink ref="F395" r:id="rId11" display="https://podminky.urs.cz/item/CS_URS_2026_01/997221873"/>
    <hyperlink ref="F393" r:id="rId12" display="https://podminky.urs.cz/item/CS_URS_2026_01/997221612"/>
    <hyperlink ref="F390" r:id="rId13" display="https://podminky.urs.cz/item/CS_URS_2026_01/997221579"/>
    <hyperlink ref="F388" r:id="rId14" display="https://podminky.urs.cz/item/CS_URS_2026_01/997221571"/>
    <hyperlink ref="F384" r:id="rId15" display="https://podminky.urs.cz/item/CS_URS_2026_01/935923218"/>
    <hyperlink ref="F377" r:id="rId16" display="https://podminky.urs.cz/item/CS_URS_2026_01/935113212"/>
    <hyperlink ref="F365" r:id="rId17" display="https://podminky.urs.cz/item/CS_URS_2026_01/916131213"/>
    <hyperlink ref="F361" r:id="rId18" display="https://podminky.urs.cz/item/CS_URS_2026_01/914511111"/>
    <hyperlink ref="F357" r:id="rId19" display="https://podminky.urs.cz/item/CS_URS_2026_01/914111111"/>
    <hyperlink ref="F353" r:id="rId20" display="https://podminky.urs.cz/item/CS_URS_2026_01/966006132"/>
    <hyperlink ref="F344" r:id="rId21" display="https://podminky.urs.cz/item/CS_URS_2026_01/871350320"/>
    <hyperlink ref="F334" r:id="rId22" display="https://podminky.urs.cz/item/CS_URS_2026_01/871310320"/>
    <hyperlink ref="F300" r:id="rId23" display="https://podminky.urs.cz/item/CS_URS_2026_01/877315123"/>
    <hyperlink ref="F295" r:id="rId24" display="https://podminky.urs.cz/item/CS_URS_2026_01/599141111"/>
    <hyperlink ref="F284" r:id="rId25" display="https://podminky.urs.cz/item/CS_URS_2026_01/593532121"/>
    <hyperlink ref="F276" r:id="rId26" display="https://podminky.urs.cz/item/CS_URS_2026_01/593532114"/>
    <hyperlink ref="F272" r:id="rId27" display="https://podminky.urs.cz/item/CS_URS_2026_01/577144021"/>
    <hyperlink ref="F268" r:id="rId28" display="https://podminky.urs.cz/item/CS_URS_2026_01/577134211"/>
    <hyperlink ref="F263" r:id="rId29" display="https://podminky.urs.cz/item/CS_URS_2026_01/573231106"/>
    <hyperlink ref="F258" r:id="rId30" display="https://podminky.urs.cz/item/CS_URS_2026_01/573191111"/>
    <hyperlink ref="F254" r:id="rId31" display="https://podminky.urs.cz/item/CS_URS_2026_01/565166011"/>
    <hyperlink ref="F250" r:id="rId32" display="https://podminky.urs.cz/item/CS_URS_2026_01/565136001"/>
    <hyperlink ref="F246" r:id="rId33" display="https://podminky.urs.cz/item/CS_URS_2026_01/564871011"/>
    <hyperlink ref="F240" r:id="rId34" display="https://podminky.urs.cz/item/CS_URS_2026_01/564861111"/>
    <hyperlink ref="F236" r:id="rId35" display="https://podminky.urs.cz/item/CS_URS_2026_01/564861011"/>
    <hyperlink ref="F231" r:id="rId36" display="https://podminky.urs.cz/item/CS_URS_2026_01/564851111"/>
    <hyperlink ref="F227" r:id="rId37" display="https://podminky.urs.cz/item/CS_URS_2026_01/564801112"/>
    <hyperlink ref="F216" r:id="rId38" display="https://podminky.urs.cz/item/CS_URS_2026_01/561041121"/>
    <hyperlink ref="F209" r:id="rId39" display="https://podminky.urs.cz/item/CS_URS_2026_01/219991114"/>
    <hyperlink ref="F199" r:id="rId40" display="https://podminky.urs.cz/item/CS_URS_2026_01/213141112"/>
    <hyperlink ref="F196" r:id="rId41" display="https://podminky.urs.cz/item/CS_URS_2026_01/212755214"/>
    <hyperlink ref="F189" r:id="rId42" display="https://podminky.urs.cz/item/CS_URS_2026_01/212572111"/>
    <hyperlink ref="F181" r:id="rId43" display="https://podminky.urs.cz/item/CS_URS_2026_01/211971110"/>
    <hyperlink ref="F175" r:id="rId44" display="https://podminky.urs.cz/item/CS_URS_2026_01/182351133"/>
    <hyperlink ref="F173" r:id="rId45" display="https://podminky.urs.cz/item/CS_URS_2026_01/182251101"/>
    <hyperlink ref="F171" r:id="rId46" display="https://podminky.urs.cz/item/CS_URS_2026_01/182151111"/>
    <hyperlink ref="F166" r:id="rId47" display="https://podminky.urs.cz/item/CS_URS_2026_01/181951112"/>
    <hyperlink ref="F162" r:id="rId48" display="https://podminky.urs.cz/item/CS_URS_2026_01/181451311"/>
    <hyperlink ref="F160" r:id="rId49" display="https://podminky.urs.cz/item/CS_URS_2026_01/181151312"/>
    <hyperlink ref="F153" r:id="rId50" display="https://podminky.urs.cz/item/CS_URS_2026_01/175151101"/>
    <hyperlink ref="F146" r:id="rId51" display="https://podminky.urs.cz/item/CS_URS_2026_01/174151101"/>
    <hyperlink ref="F138" r:id="rId52" display="https://podminky.urs.cz/item/CS_URS_2026_01/171152101"/>
    <hyperlink ref="F134" r:id="rId53" display="https://podminky.urs.cz/item/CS_URS_2026_01/167151111"/>
    <hyperlink ref="F128" r:id="rId54" display="https://podminky.urs.cz/item/CS_URS_2026_01/162751119"/>
    <hyperlink ref="F123" r:id="rId55" display="https://podminky.urs.cz/item/CS_URS_2026_01/162751117"/>
    <hyperlink ref="F117" r:id="rId56" display="https://podminky.urs.cz/item/CS_URS_2026_01/162451106"/>
    <hyperlink ref="F113" r:id="rId57" display="https://podminky.urs.cz/item/CS_URS_2026_01/132112131"/>
    <hyperlink ref="F106" r:id="rId58" display="https://podminky.urs.cz/item/CS_URS_2026_01/122151106"/>
    <hyperlink ref="F102" r:id="rId59" display="https://podminky.urs.cz/item/CS_URS_2026_01/113107442"/>
    <hyperlink ref="F98" r:id="rId60" display="https://podminky.urs.cz/item/CS_URS_2026_01/113107423"/>
    <hyperlink ref="F88" r:id="rId61" display="https://podminky.urs.cz/item/CS_URS_2026_01/111212322"/>
  </hyperlinks>
  <printOptions horizontalCentered="1"/>
  <pageMargins left="0.39375" right="0.39375" top="0.39375" bottom="0.39375" header="0" footer="0"/>
  <pageSetup r:id="rId62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2"/>
  </sheetViews>
  <sheetFormatPr defaultRowHeight="15"/>
  <cols>
    <col min="1" max="1" width="6.1875" customWidth="1"/>
    <col min="2" max="2" width="1.6132812" customWidth="1"/>
    <col min="3" max="4" width="4.9765625" customWidth="1"/>
    <col min="5" max="5" width="11.566406" customWidth="1"/>
    <col min="6" max="6" width="9.144531" customWidth="1"/>
    <col min="7" max="7" width="4.9765625" customWidth="1"/>
    <col min="8" max="8" width="77.88672" customWidth="1"/>
    <col min="9" max="10" width="20.042969" customWidth="1"/>
    <col min="11" max="11" width="1.6132812" customWidth="1"/>
  </cols>
  <sheetData>
    <row r="1" ht="37.5" customHeight="1"/>
    <row r="2" ht="7.5" customHeight="1">
      <c r="B2" s="261"/>
      <c r="C2" s="262"/>
      <c r="D2" s="262"/>
      <c r="E2" s="262"/>
      <c r="F2" s="262"/>
      <c r="G2" s="262"/>
      <c r="H2" s="262"/>
      <c r="I2" s="262"/>
      <c r="J2" s="262"/>
      <c r="K2" s="263"/>
    </row>
    <row r="3" s="15" customFormat="1" ht="45" customHeight="1">
      <c r="B3" s="264"/>
      <c r="C3" s="265" t="s">
        <v>534</v>
      </c>
      <c r="D3" s="265"/>
      <c r="E3" s="265"/>
      <c r="F3" s="265"/>
      <c r="G3" s="265"/>
      <c r="H3" s="265"/>
      <c r="I3" s="265"/>
      <c r="J3" s="265"/>
      <c r="K3" s="266"/>
    </row>
    <row r="4" ht="25.5" customHeight="1">
      <c r="B4" s="267"/>
      <c r="C4" s="268" t="s">
        <v>535</v>
      </c>
      <c r="D4" s="268"/>
      <c r="E4" s="268"/>
      <c r="F4" s="268"/>
      <c r="G4" s="268"/>
      <c r="H4" s="268"/>
      <c r="I4" s="268"/>
      <c r="J4" s="268"/>
      <c r="K4" s="269"/>
    </row>
    <row r="5" ht="5.25" customHeight="1">
      <c r="B5" s="267"/>
      <c r="C5" s="270"/>
      <c r="D5" s="270"/>
      <c r="E5" s="270"/>
      <c r="F5" s="270"/>
      <c r="G5" s="270"/>
      <c r="H5" s="270"/>
      <c r="I5" s="270"/>
      <c r="J5" s="270"/>
      <c r="K5" s="269"/>
    </row>
    <row r="6" ht="15" customHeight="1">
      <c r="B6" s="267"/>
      <c r="C6" s="271" t="s">
        <v>536</v>
      </c>
      <c r="D6" s="271"/>
      <c r="E6" s="271"/>
      <c r="F6" s="271"/>
      <c r="G6" s="271"/>
      <c r="H6" s="271"/>
      <c r="I6" s="271"/>
      <c r="J6" s="271"/>
      <c r="K6" s="269"/>
    </row>
    <row r="7" ht="15" customHeight="1">
      <c r="B7" s="272"/>
      <c r="C7" s="271" t="s">
        <v>537</v>
      </c>
      <c r="D7" s="271"/>
      <c r="E7" s="271"/>
      <c r="F7" s="271"/>
      <c r="G7" s="271"/>
      <c r="H7" s="271"/>
      <c r="I7" s="271"/>
      <c r="J7" s="271"/>
      <c r="K7" s="269"/>
    </row>
    <row r="8" ht="12.75" customHeight="1">
      <c r="B8" s="272"/>
      <c r="C8" s="271"/>
      <c r="D8" s="271"/>
      <c r="E8" s="271"/>
      <c r="F8" s="271"/>
      <c r="G8" s="271"/>
      <c r="H8" s="271"/>
      <c r="I8" s="271"/>
      <c r="J8" s="271"/>
      <c r="K8" s="269"/>
    </row>
    <row r="9" ht="15" customHeight="1">
      <c r="B9" s="272"/>
      <c r="C9" s="271" t="s">
        <v>538</v>
      </c>
      <c r="D9" s="271"/>
      <c r="E9" s="271"/>
      <c r="F9" s="271"/>
      <c r="G9" s="271"/>
      <c r="H9" s="271"/>
      <c r="I9" s="271"/>
      <c r="J9" s="271"/>
      <c r="K9" s="269"/>
    </row>
    <row r="10" ht="15" customHeight="1">
      <c r="B10" s="272"/>
      <c r="C10" s="271"/>
      <c r="D10" s="271" t="s">
        <v>539</v>
      </c>
      <c r="E10" s="271"/>
      <c r="F10" s="271"/>
      <c r="G10" s="271"/>
      <c r="H10" s="271"/>
      <c r="I10" s="271"/>
      <c r="J10" s="271"/>
      <c r="K10" s="269"/>
    </row>
    <row r="11" ht="15" customHeight="1">
      <c r="B11" s="272"/>
      <c r="C11" s="273"/>
      <c r="D11" s="271" t="s">
        <v>540</v>
      </c>
      <c r="E11" s="271"/>
      <c r="F11" s="271"/>
      <c r="G11" s="271"/>
      <c r="H11" s="271"/>
      <c r="I11" s="271"/>
      <c r="J11" s="271"/>
      <c r="K11" s="269"/>
    </row>
    <row r="12" ht="15" customHeight="1">
      <c r="B12" s="272"/>
      <c r="C12" s="273"/>
      <c r="D12" s="271"/>
      <c r="E12" s="271"/>
      <c r="F12" s="271"/>
      <c r="G12" s="271"/>
      <c r="H12" s="271"/>
      <c r="I12" s="271"/>
      <c r="J12" s="271"/>
      <c r="K12" s="269"/>
    </row>
    <row r="13" ht="15" customHeight="1">
      <c r="B13" s="272"/>
      <c r="C13" s="273"/>
      <c r="D13" s="274" t="s">
        <v>541</v>
      </c>
      <c r="E13" s="271"/>
      <c r="F13" s="271"/>
      <c r="G13" s="271"/>
      <c r="H13" s="271"/>
      <c r="I13" s="271"/>
      <c r="J13" s="271"/>
      <c r="K13" s="269"/>
    </row>
    <row r="14" ht="12.75" customHeight="1">
      <c r="B14" s="272"/>
      <c r="C14" s="273"/>
      <c r="D14" s="273"/>
      <c r="E14" s="273"/>
      <c r="F14" s="273"/>
      <c r="G14" s="273"/>
      <c r="H14" s="273"/>
      <c r="I14" s="273"/>
      <c r="J14" s="273"/>
      <c r="K14" s="269"/>
    </row>
    <row r="15" ht="15" customHeight="1">
      <c r="B15" s="272"/>
      <c r="C15" s="273"/>
      <c r="D15" s="271" t="s">
        <v>542</v>
      </c>
      <c r="E15" s="271"/>
      <c r="F15" s="271"/>
      <c r="G15" s="271"/>
      <c r="H15" s="271"/>
      <c r="I15" s="271"/>
      <c r="J15" s="271"/>
      <c r="K15" s="269"/>
    </row>
    <row r="16" ht="15" customHeight="1">
      <c r="B16" s="272"/>
      <c r="C16" s="273"/>
      <c r="D16" s="271" t="s">
        <v>543</v>
      </c>
      <c r="E16" s="271"/>
      <c r="F16" s="271"/>
      <c r="G16" s="271"/>
      <c r="H16" s="271"/>
      <c r="I16" s="271"/>
      <c r="J16" s="271"/>
      <c r="K16" s="269"/>
    </row>
    <row r="17" ht="15" customHeight="1">
      <c r="B17" s="272"/>
      <c r="C17" s="273"/>
      <c r="D17" s="271" t="s">
        <v>544</v>
      </c>
      <c r="E17" s="271"/>
      <c r="F17" s="271"/>
      <c r="G17" s="271"/>
      <c r="H17" s="271"/>
      <c r="I17" s="271"/>
      <c r="J17" s="271"/>
      <c r="K17" s="269"/>
    </row>
    <row r="18" ht="15" customHeight="1">
      <c r="B18" s="272"/>
      <c r="C18" s="273"/>
      <c r="D18" s="273"/>
      <c r="E18" s="275" t="s">
        <v>64</v>
      </c>
      <c r="F18" s="271" t="s">
        <v>545</v>
      </c>
      <c r="G18" s="271"/>
      <c r="H18" s="271"/>
      <c r="I18" s="271"/>
      <c r="J18" s="271"/>
      <c r="K18" s="269"/>
    </row>
    <row r="19" ht="15" customHeight="1">
      <c r="B19" s="272"/>
      <c r="C19" s="273"/>
      <c r="D19" s="273"/>
      <c r="E19" s="275" t="s">
        <v>546</v>
      </c>
      <c r="F19" s="271" t="s">
        <v>547</v>
      </c>
      <c r="G19" s="271"/>
      <c r="H19" s="271"/>
      <c r="I19" s="271"/>
      <c r="J19" s="271"/>
      <c r="K19" s="269"/>
    </row>
    <row r="20" ht="15" customHeight="1">
      <c r="B20" s="272"/>
      <c r="C20" s="273"/>
      <c r="D20" s="273"/>
      <c r="E20" s="275" t="s">
        <v>548</v>
      </c>
      <c r="F20" s="271" t="s">
        <v>549</v>
      </c>
      <c r="G20" s="271"/>
      <c r="H20" s="271"/>
      <c r="I20" s="271"/>
      <c r="J20" s="271"/>
      <c r="K20" s="269"/>
    </row>
    <row r="21" ht="15" customHeight="1">
      <c r="B21" s="272"/>
      <c r="C21" s="273"/>
      <c r="D21" s="273"/>
      <c r="E21" s="275" t="s">
        <v>550</v>
      </c>
      <c r="F21" s="271" t="s">
        <v>551</v>
      </c>
      <c r="G21" s="271"/>
      <c r="H21" s="271"/>
      <c r="I21" s="271"/>
      <c r="J21" s="271"/>
      <c r="K21" s="269"/>
    </row>
    <row r="22" ht="15" customHeight="1">
      <c r="B22" s="272"/>
      <c r="C22" s="273"/>
      <c r="D22" s="273"/>
      <c r="E22" s="275" t="s">
        <v>552</v>
      </c>
      <c r="F22" s="271" t="s">
        <v>553</v>
      </c>
      <c r="G22" s="271"/>
      <c r="H22" s="271"/>
      <c r="I22" s="271"/>
      <c r="J22" s="271"/>
      <c r="K22" s="269"/>
    </row>
    <row r="23" ht="15" customHeight="1">
      <c r="B23" s="272"/>
      <c r="C23" s="273"/>
      <c r="D23" s="273"/>
      <c r="E23" s="275" t="s">
        <v>554</v>
      </c>
      <c r="F23" s="271" t="s">
        <v>555</v>
      </c>
      <c r="G23" s="271"/>
      <c r="H23" s="271"/>
      <c r="I23" s="271"/>
      <c r="J23" s="271"/>
      <c r="K23" s="269"/>
    </row>
    <row r="24" ht="12.75" customHeight="1">
      <c r="B24" s="272"/>
      <c r="C24" s="273"/>
      <c r="D24" s="273"/>
      <c r="E24" s="273"/>
      <c r="F24" s="273"/>
      <c r="G24" s="273"/>
      <c r="H24" s="273"/>
      <c r="I24" s="273"/>
      <c r="J24" s="273"/>
      <c r="K24" s="269"/>
    </row>
    <row r="25" ht="15" customHeight="1">
      <c r="B25" s="272"/>
      <c r="C25" s="271" t="s">
        <v>556</v>
      </c>
      <c r="D25" s="271"/>
      <c r="E25" s="271"/>
      <c r="F25" s="271"/>
      <c r="G25" s="271"/>
      <c r="H25" s="271"/>
      <c r="I25" s="271"/>
      <c r="J25" s="271"/>
      <c r="K25" s="269"/>
    </row>
    <row r="26" ht="15" customHeight="1">
      <c r="B26" s="272"/>
      <c r="C26" s="271" t="s">
        <v>557</v>
      </c>
      <c r="D26" s="271"/>
      <c r="E26" s="271"/>
      <c r="F26" s="271"/>
      <c r="G26" s="271"/>
      <c r="H26" s="271"/>
      <c r="I26" s="271"/>
      <c r="J26" s="271"/>
      <c r="K26" s="269"/>
    </row>
    <row r="27" ht="15" customHeight="1">
      <c r="B27" s="272"/>
      <c r="C27" s="271"/>
      <c r="D27" s="271" t="s">
        <v>558</v>
      </c>
      <c r="E27" s="271"/>
      <c r="F27" s="271"/>
      <c r="G27" s="271"/>
      <c r="H27" s="271"/>
      <c r="I27" s="271"/>
      <c r="J27" s="271"/>
      <c r="K27" s="269"/>
    </row>
    <row r="28" ht="15" customHeight="1">
      <c r="B28" s="272"/>
      <c r="C28" s="273"/>
      <c r="D28" s="271" t="s">
        <v>559</v>
      </c>
      <c r="E28" s="271"/>
      <c r="F28" s="271"/>
      <c r="G28" s="271"/>
      <c r="H28" s="271"/>
      <c r="I28" s="271"/>
      <c r="J28" s="271"/>
      <c r="K28" s="269"/>
    </row>
    <row r="29" ht="12.75" customHeight="1">
      <c r="B29" s="272"/>
      <c r="C29" s="273"/>
      <c r="D29" s="273"/>
      <c r="E29" s="273"/>
      <c r="F29" s="273"/>
      <c r="G29" s="273"/>
      <c r="H29" s="273"/>
      <c r="I29" s="273"/>
      <c r="J29" s="273"/>
      <c r="K29" s="269"/>
    </row>
    <row r="30" ht="15" customHeight="1">
      <c r="B30" s="272"/>
      <c r="C30" s="273"/>
      <c r="D30" s="271" t="s">
        <v>560</v>
      </c>
      <c r="E30" s="271"/>
      <c r="F30" s="271"/>
      <c r="G30" s="271"/>
      <c r="H30" s="271"/>
      <c r="I30" s="271"/>
      <c r="J30" s="271"/>
      <c r="K30" s="269"/>
    </row>
    <row r="31" ht="15" customHeight="1">
      <c r="B31" s="272"/>
      <c r="C31" s="273"/>
      <c r="D31" s="271" t="s">
        <v>561</v>
      </c>
      <c r="E31" s="271"/>
      <c r="F31" s="271"/>
      <c r="G31" s="271"/>
      <c r="H31" s="271"/>
      <c r="I31" s="271"/>
      <c r="J31" s="271"/>
      <c r="K31" s="269"/>
    </row>
    <row r="32" ht="12.75" customHeight="1">
      <c r="B32" s="272"/>
      <c r="C32" s="273"/>
      <c r="D32" s="273"/>
      <c r="E32" s="273"/>
      <c r="F32" s="273"/>
      <c r="G32" s="273"/>
      <c r="H32" s="273"/>
      <c r="I32" s="273"/>
      <c r="J32" s="273"/>
      <c r="K32" s="269"/>
    </row>
    <row r="33" ht="15" customHeight="1">
      <c r="B33" s="272"/>
      <c r="C33" s="273"/>
      <c r="D33" s="271" t="s">
        <v>562</v>
      </c>
      <c r="E33" s="271"/>
      <c r="F33" s="271"/>
      <c r="G33" s="271"/>
      <c r="H33" s="271"/>
      <c r="I33" s="271"/>
      <c r="J33" s="271"/>
      <c r="K33" s="269"/>
    </row>
    <row r="34" ht="15" customHeight="1">
      <c r="B34" s="272"/>
      <c r="C34" s="273"/>
      <c r="D34" s="271" t="s">
        <v>563</v>
      </c>
      <c r="E34" s="271"/>
      <c r="F34" s="271"/>
      <c r="G34" s="271"/>
      <c r="H34" s="271"/>
      <c r="I34" s="271"/>
      <c r="J34" s="271"/>
      <c r="K34" s="269"/>
    </row>
    <row r="35" ht="15" customHeight="1">
      <c r="B35" s="272"/>
      <c r="C35" s="273"/>
      <c r="D35" s="271" t="s">
        <v>564</v>
      </c>
      <c r="E35" s="271"/>
      <c r="F35" s="271"/>
      <c r="G35" s="271"/>
      <c r="H35" s="271"/>
      <c r="I35" s="271"/>
      <c r="J35" s="271"/>
      <c r="K35" s="269"/>
    </row>
    <row r="36" ht="15" customHeight="1">
      <c r="B36" s="272"/>
      <c r="C36" s="273"/>
      <c r="D36" s="271"/>
      <c r="E36" s="274" t="s">
        <v>68</v>
      </c>
      <c r="F36" s="271"/>
      <c r="G36" s="271" t="s">
        <v>565</v>
      </c>
      <c r="H36" s="271"/>
      <c r="I36" s="271"/>
      <c r="J36" s="271"/>
      <c r="K36" s="269"/>
    </row>
    <row r="37" ht="30.75" customHeight="1">
      <c r="B37" s="272"/>
      <c r="C37" s="273"/>
      <c r="D37" s="271"/>
      <c r="E37" s="274" t="s">
        <v>566</v>
      </c>
      <c r="F37" s="271"/>
      <c r="G37" s="271" t="s">
        <v>567</v>
      </c>
      <c r="H37" s="271"/>
      <c r="I37" s="271"/>
      <c r="J37" s="271"/>
      <c r="K37" s="269"/>
    </row>
    <row r="38" ht="15" customHeight="1">
      <c r="B38" s="272"/>
      <c r="C38" s="273"/>
      <c r="D38" s="271"/>
      <c r="E38" s="274" t="s">
        <v>40</v>
      </c>
      <c r="F38" s="271"/>
      <c r="G38" s="271" t="s">
        <v>568</v>
      </c>
      <c r="H38" s="271"/>
      <c r="I38" s="271"/>
      <c r="J38" s="271"/>
      <c r="K38" s="269"/>
    </row>
    <row r="39" ht="15" customHeight="1">
      <c r="B39" s="272"/>
      <c r="C39" s="273"/>
      <c r="D39" s="271"/>
      <c r="E39" s="274" t="s">
        <v>42</v>
      </c>
      <c r="F39" s="271"/>
      <c r="G39" s="271" t="s">
        <v>569</v>
      </c>
      <c r="H39" s="271"/>
      <c r="I39" s="271"/>
      <c r="J39" s="271"/>
      <c r="K39" s="269"/>
    </row>
    <row r="40" ht="15" customHeight="1">
      <c r="B40" s="272"/>
      <c r="C40" s="273"/>
      <c r="D40" s="271"/>
      <c r="E40" s="274" t="s">
        <v>69</v>
      </c>
      <c r="F40" s="271"/>
      <c r="G40" s="271" t="s">
        <v>570</v>
      </c>
      <c r="H40" s="271"/>
      <c r="I40" s="271"/>
      <c r="J40" s="271"/>
      <c r="K40" s="269"/>
    </row>
    <row r="41" ht="15" customHeight="1">
      <c r="B41" s="272"/>
      <c r="C41" s="273"/>
      <c r="D41" s="271"/>
      <c r="E41" s="274" t="s">
        <v>70</v>
      </c>
      <c r="F41" s="271"/>
      <c r="G41" s="271" t="s">
        <v>571</v>
      </c>
      <c r="H41" s="271"/>
      <c r="I41" s="271"/>
      <c r="J41" s="271"/>
      <c r="K41" s="269"/>
    </row>
    <row r="42" ht="15" customHeight="1">
      <c r="B42" s="272"/>
      <c r="C42" s="273"/>
      <c r="D42" s="271"/>
      <c r="E42" s="274" t="s">
        <v>572</v>
      </c>
      <c r="F42" s="271"/>
      <c r="G42" s="271" t="s">
        <v>573</v>
      </c>
      <c r="H42" s="271"/>
      <c r="I42" s="271"/>
      <c r="J42" s="271"/>
      <c r="K42" s="269"/>
    </row>
    <row r="43" ht="15" customHeight="1">
      <c r="B43" s="272"/>
      <c r="C43" s="273"/>
      <c r="D43" s="271"/>
      <c r="E43" s="274"/>
      <c r="F43" s="271"/>
      <c r="G43" s="271" t="s">
        <v>574</v>
      </c>
      <c r="H43" s="271"/>
      <c r="I43" s="271"/>
      <c r="J43" s="271"/>
      <c r="K43" s="269"/>
    </row>
    <row r="44" ht="15" customHeight="1">
      <c r="B44" s="272"/>
      <c r="C44" s="273"/>
      <c r="D44" s="271"/>
      <c r="E44" s="274" t="s">
        <v>575</v>
      </c>
      <c r="F44" s="271"/>
      <c r="G44" s="271" t="s">
        <v>576</v>
      </c>
      <c r="H44" s="271"/>
      <c r="I44" s="271"/>
      <c r="J44" s="271"/>
      <c r="K44" s="269"/>
    </row>
    <row r="45" ht="15" customHeight="1">
      <c r="B45" s="272"/>
      <c r="C45" s="273"/>
      <c r="D45" s="271"/>
      <c r="E45" s="274" t="s">
        <v>73</v>
      </c>
      <c r="F45" s="271"/>
      <c r="G45" s="271" t="s">
        <v>577</v>
      </c>
      <c r="H45" s="271"/>
      <c r="I45" s="271"/>
      <c r="J45" s="271"/>
      <c r="K45" s="269"/>
    </row>
    <row r="46" ht="12.75" customHeight="1">
      <c r="B46" s="272"/>
      <c r="C46" s="273"/>
      <c r="D46" s="271"/>
      <c r="E46" s="271"/>
      <c r="F46" s="271"/>
      <c r="G46" s="271"/>
      <c r="H46" s="271"/>
      <c r="I46" s="271"/>
      <c r="J46" s="271"/>
      <c r="K46" s="269"/>
    </row>
    <row r="47" ht="15" customHeight="1">
      <c r="B47" s="272"/>
      <c r="C47" s="273"/>
      <c r="D47" s="271" t="s">
        <v>578</v>
      </c>
      <c r="E47" s="271"/>
      <c r="F47" s="271"/>
      <c r="G47" s="271"/>
      <c r="H47" s="271"/>
      <c r="I47" s="271"/>
      <c r="J47" s="271"/>
      <c r="K47" s="269"/>
    </row>
    <row r="48" ht="15" customHeight="1">
      <c r="B48" s="272"/>
      <c r="C48" s="273"/>
      <c r="D48" s="273"/>
      <c r="E48" s="271" t="s">
        <v>579</v>
      </c>
      <c r="F48" s="271"/>
      <c r="G48" s="271"/>
      <c r="H48" s="271"/>
      <c r="I48" s="271"/>
      <c r="J48" s="271"/>
      <c r="K48" s="269"/>
    </row>
    <row r="49" ht="15" customHeight="1">
      <c r="B49" s="272"/>
      <c r="C49" s="273"/>
      <c r="D49" s="273"/>
      <c r="E49" s="271" t="s">
        <v>580</v>
      </c>
      <c r="F49" s="271"/>
      <c r="G49" s="271"/>
      <c r="H49" s="271"/>
      <c r="I49" s="271"/>
      <c r="J49" s="271"/>
      <c r="K49" s="269"/>
    </row>
    <row r="50" ht="15" customHeight="1">
      <c r="B50" s="272"/>
      <c r="C50" s="273"/>
      <c r="D50" s="273"/>
      <c r="E50" s="271" t="s">
        <v>581</v>
      </c>
      <c r="F50" s="271"/>
      <c r="G50" s="271"/>
      <c r="H50" s="271"/>
      <c r="I50" s="271"/>
      <c r="J50" s="271"/>
      <c r="K50" s="269"/>
    </row>
    <row r="51" ht="15" customHeight="1">
      <c r="B51" s="272"/>
      <c r="C51" s="273"/>
      <c r="D51" s="271" t="s">
        <v>582</v>
      </c>
      <c r="E51" s="271"/>
      <c r="F51" s="271"/>
      <c r="G51" s="271"/>
      <c r="H51" s="271"/>
      <c r="I51" s="271"/>
      <c r="J51" s="271"/>
      <c r="K51" s="269"/>
    </row>
    <row r="52" ht="25.5" customHeight="1">
      <c r="B52" s="267"/>
      <c r="C52" s="268" t="s">
        <v>583</v>
      </c>
      <c r="D52" s="268"/>
      <c r="E52" s="268"/>
      <c r="F52" s="268"/>
      <c r="G52" s="268"/>
      <c r="H52" s="268"/>
      <c r="I52" s="268"/>
      <c r="J52" s="268"/>
      <c r="K52" s="269"/>
    </row>
    <row r="53" ht="5.25" customHeight="1">
      <c r="B53" s="267"/>
      <c r="C53" s="270"/>
      <c r="D53" s="270"/>
      <c r="E53" s="270"/>
      <c r="F53" s="270"/>
      <c r="G53" s="270"/>
      <c r="H53" s="270"/>
      <c r="I53" s="270"/>
      <c r="J53" s="270"/>
      <c r="K53" s="269"/>
    </row>
    <row r="54" ht="15" customHeight="1">
      <c r="B54" s="267"/>
      <c r="C54" s="271" t="s">
        <v>584</v>
      </c>
      <c r="D54" s="271"/>
      <c r="E54" s="271"/>
      <c r="F54" s="271"/>
      <c r="G54" s="271"/>
      <c r="H54" s="271"/>
      <c r="I54" s="271"/>
      <c r="J54" s="271"/>
      <c r="K54" s="269"/>
    </row>
    <row r="55" ht="15" customHeight="1">
      <c r="B55" s="267"/>
      <c r="C55" s="271" t="s">
        <v>585</v>
      </c>
      <c r="D55" s="271"/>
      <c r="E55" s="271"/>
      <c r="F55" s="271"/>
      <c r="G55" s="271"/>
      <c r="H55" s="271"/>
      <c r="I55" s="271"/>
      <c r="J55" s="271"/>
      <c r="K55" s="269"/>
    </row>
    <row r="56" ht="12.75" customHeight="1">
      <c r="B56" s="267"/>
      <c r="C56" s="271"/>
      <c r="D56" s="271"/>
      <c r="E56" s="271"/>
      <c r="F56" s="271"/>
      <c r="G56" s="271"/>
      <c r="H56" s="271"/>
      <c r="I56" s="271"/>
      <c r="J56" s="271"/>
      <c r="K56" s="269"/>
    </row>
    <row r="57" ht="15" customHeight="1">
      <c r="B57" s="267"/>
      <c r="C57" s="271" t="s">
        <v>586</v>
      </c>
      <c r="D57" s="271"/>
      <c r="E57" s="271"/>
      <c r="F57" s="271"/>
      <c r="G57" s="271"/>
      <c r="H57" s="271"/>
      <c r="I57" s="271"/>
      <c r="J57" s="271"/>
      <c r="K57" s="269"/>
    </row>
    <row r="58" ht="15" customHeight="1">
      <c r="B58" s="267"/>
      <c r="C58" s="273"/>
      <c r="D58" s="271" t="s">
        <v>587</v>
      </c>
      <c r="E58" s="271"/>
      <c r="F58" s="271"/>
      <c r="G58" s="271"/>
      <c r="H58" s="271"/>
      <c r="I58" s="271"/>
      <c r="J58" s="271"/>
      <c r="K58" s="269"/>
    </row>
    <row r="59" ht="15" customHeight="1">
      <c r="B59" s="267"/>
      <c r="C59" s="273"/>
      <c r="D59" s="271" t="s">
        <v>588</v>
      </c>
      <c r="E59" s="271"/>
      <c r="F59" s="271"/>
      <c r="G59" s="271"/>
      <c r="H59" s="271"/>
      <c r="I59" s="271"/>
      <c r="J59" s="271"/>
      <c r="K59" s="269"/>
    </row>
    <row r="60" ht="15" customHeight="1">
      <c r="B60" s="267"/>
      <c r="C60" s="273"/>
      <c r="D60" s="271" t="s">
        <v>589</v>
      </c>
      <c r="E60" s="271"/>
      <c r="F60" s="271"/>
      <c r="G60" s="271"/>
      <c r="H60" s="271"/>
      <c r="I60" s="271"/>
      <c r="J60" s="271"/>
      <c r="K60" s="269"/>
    </row>
    <row r="61" ht="15" customHeight="1">
      <c r="B61" s="267"/>
      <c r="C61" s="273"/>
      <c r="D61" s="271" t="s">
        <v>590</v>
      </c>
      <c r="E61" s="271"/>
      <c r="F61" s="271"/>
      <c r="G61" s="271"/>
      <c r="H61" s="271"/>
      <c r="I61" s="271"/>
      <c r="J61" s="271"/>
      <c r="K61" s="269"/>
    </row>
    <row r="62" ht="15" customHeight="1">
      <c r="B62" s="267"/>
      <c r="C62" s="273"/>
      <c r="D62" s="276" t="s">
        <v>591</v>
      </c>
      <c r="E62" s="276"/>
      <c r="F62" s="276"/>
      <c r="G62" s="276"/>
      <c r="H62" s="276"/>
      <c r="I62" s="276"/>
      <c r="J62" s="276"/>
      <c r="K62" s="269"/>
    </row>
    <row r="63" ht="15" customHeight="1">
      <c r="B63" s="267"/>
      <c r="C63" s="273"/>
      <c r="D63" s="271" t="s">
        <v>592</v>
      </c>
      <c r="E63" s="271"/>
      <c r="F63" s="271"/>
      <c r="G63" s="271"/>
      <c r="H63" s="271"/>
      <c r="I63" s="271"/>
      <c r="J63" s="271"/>
      <c r="K63" s="269"/>
    </row>
    <row r="64" ht="12.75" customHeight="1">
      <c r="B64" s="267"/>
      <c r="C64" s="273"/>
      <c r="D64" s="273"/>
      <c r="E64" s="277"/>
      <c r="F64" s="273"/>
      <c r="G64" s="273"/>
      <c r="H64" s="273"/>
      <c r="I64" s="273"/>
      <c r="J64" s="273"/>
      <c r="K64" s="269"/>
    </row>
    <row r="65" ht="15" customHeight="1">
      <c r="B65" s="267"/>
      <c r="C65" s="273"/>
      <c r="D65" s="271" t="s">
        <v>593</v>
      </c>
      <c r="E65" s="271"/>
      <c r="F65" s="271"/>
      <c r="G65" s="271"/>
      <c r="H65" s="271"/>
      <c r="I65" s="271"/>
      <c r="J65" s="271"/>
      <c r="K65" s="269"/>
    </row>
    <row r="66" ht="15" customHeight="1">
      <c r="B66" s="267"/>
      <c r="C66" s="273"/>
      <c r="D66" s="276" t="s">
        <v>594</v>
      </c>
      <c r="E66" s="276"/>
      <c r="F66" s="276"/>
      <c r="G66" s="276"/>
      <c r="H66" s="276"/>
      <c r="I66" s="276"/>
      <c r="J66" s="276"/>
      <c r="K66" s="269"/>
    </row>
    <row r="67" ht="15" customHeight="1">
      <c r="B67" s="267"/>
      <c r="C67" s="273"/>
      <c r="D67" s="271" t="s">
        <v>595</v>
      </c>
      <c r="E67" s="271"/>
      <c r="F67" s="271"/>
      <c r="G67" s="271"/>
      <c r="H67" s="271"/>
      <c r="I67" s="271"/>
      <c r="J67" s="271"/>
      <c r="K67" s="269"/>
    </row>
    <row r="68" ht="15" customHeight="1">
      <c r="B68" s="267"/>
      <c r="C68" s="273"/>
      <c r="D68" s="271" t="s">
        <v>596</v>
      </c>
      <c r="E68" s="271"/>
      <c r="F68" s="271"/>
      <c r="G68" s="271"/>
      <c r="H68" s="271"/>
      <c r="I68" s="271"/>
      <c r="J68" s="271"/>
      <c r="K68" s="269"/>
    </row>
    <row r="69" ht="15" customHeight="1">
      <c r="B69" s="267"/>
      <c r="C69" s="273"/>
      <c r="D69" s="271" t="s">
        <v>597</v>
      </c>
      <c r="E69" s="271"/>
      <c r="F69" s="271"/>
      <c r="G69" s="271"/>
      <c r="H69" s="271"/>
      <c r="I69" s="271"/>
      <c r="J69" s="271"/>
      <c r="K69" s="269"/>
    </row>
    <row r="70" ht="15" customHeight="1">
      <c r="B70" s="267"/>
      <c r="C70" s="273"/>
      <c r="D70" s="271" t="s">
        <v>598</v>
      </c>
      <c r="E70" s="271"/>
      <c r="F70" s="271"/>
      <c r="G70" s="271"/>
      <c r="H70" s="271"/>
      <c r="I70" s="271"/>
      <c r="J70" s="271"/>
      <c r="K70" s="269"/>
    </row>
    <row r="71" ht="12.75" customHeight="1">
      <c r="B71" s="278"/>
      <c r="C71" s="279"/>
      <c r="D71" s="279"/>
      <c r="E71" s="279"/>
      <c r="F71" s="279"/>
      <c r="G71" s="279"/>
      <c r="H71" s="279"/>
      <c r="I71" s="279"/>
      <c r="J71" s="279"/>
      <c r="K71" s="280"/>
    </row>
    <row r="72" ht="18.75" customHeight="1">
      <c r="B72" s="281"/>
      <c r="C72" s="281"/>
      <c r="D72" s="281"/>
      <c r="E72" s="281"/>
      <c r="F72" s="281"/>
      <c r="G72" s="281"/>
      <c r="H72" s="281"/>
      <c r="I72" s="281"/>
      <c r="J72" s="281"/>
      <c r="K72" s="282"/>
    </row>
    <row r="73" ht="18.75" customHeight="1">
      <c r="B73" s="282"/>
      <c r="C73" s="282"/>
      <c r="D73" s="282"/>
      <c r="E73" s="282"/>
      <c r="F73" s="282"/>
      <c r="G73" s="282"/>
      <c r="H73" s="282"/>
      <c r="I73" s="282"/>
      <c r="J73" s="282"/>
      <c r="K73" s="282"/>
    </row>
    <row r="74" ht="7.5" customHeight="1">
      <c r="B74" s="283"/>
      <c r="C74" s="284"/>
      <c r="D74" s="284"/>
      <c r="E74" s="284"/>
      <c r="F74" s="284"/>
      <c r="G74" s="284"/>
      <c r="H74" s="284"/>
      <c r="I74" s="284"/>
      <c r="J74" s="284"/>
      <c r="K74" s="285"/>
    </row>
    <row r="75" ht="45" customHeight="1">
      <c r="B75" s="286"/>
      <c r="C75" s="287" t="s">
        <v>599</v>
      </c>
      <c r="D75" s="287"/>
      <c r="E75" s="287"/>
      <c r="F75" s="287"/>
      <c r="G75" s="287"/>
      <c r="H75" s="287"/>
      <c r="I75" s="287"/>
      <c r="J75" s="287"/>
      <c r="K75" s="288"/>
    </row>
    <row r="76" ht="17.25" customHeight="1">
      <c r="B76" s="286"/>
      <c r="C76" s="289" t="s">
        <v>600</v>
      </c>
      <c r="D76" s="289"/>
      <c r="E76" s="289"/>
      <c r="F76" s="289" t="s">
        <v>601</v>
      </c>
      <c r="G76" s="290"/>
      <c r="H76" s="289" t="s">
        <v>42</v>
      </c>
      <c r="I76" s="289" t="s">
        <v>45</v>
      </c>
      <c r="J76" s="289" t="s">
        <v>602</v>
      </c>
      <c r="K76" s="288"/>
    </row>
    <row r="77" ht="17.25" customHeight="1">
      <c r="B77" s="286"/>
      <c r="C77" s="291" t="s">
        <v>603</v>
      </c>
      <c r="D77" s="291"/>
      <c r="E77" s="291"/>
      <c r="F77" s="292" t="s">
        <v>604</v>
      </c>
      <c r="G77" s="293"/>
      <c r="H77" s="291"/>
      <c r="I77" s="291"/>
      <c r="J77" s="291" t="s">
        <v>605</v>
      </c>
      <c r="K77" s="288"/>
    </row>
    <row r="78" ht="5.25" customHeight="1">
      <c r="B78" s="286"/>
      <c r="C78" s="294"/>
      <c r="D78" s="294"/>
      <c r="E78" s="294"/>
      <c r="F78" s="294"/>
      <c r="G78" s="295"/>
      <c r="H78" s="294"/>
      <c r="I78" s="294"/>
      <c r="J78" s="294"/>
      <c r="K78" s="288"/>
    </row>
    <row r="79" ht="15" customHeight="1">
      <c r="B79" s="286"/>
      <c r="C79" s="274" t="s">
        <v>40</v>
      </c>
      <c r="D79" s="296"/>
      <c r="E79" s="296"/>
      <c r="F79" s="297" t="s">
        <v>606</v>
      </c>
      <c r="G79" s="298"/>
      <c r="H79" s="274" t="s">
        <v>607</v>
      </c>
      <c r="I79" s="274" t="s">
        <v>608</v>
      </c>
      <c r="J79" s="274">
        <v>20</v>
      </c>
      <c r="K79" s="288"/>
    </row>
    <row r="80" ht="15" customHeight="1">
      <c r="B80" s="286"/>
      <c r="C80" s="274" t="s">
        <v>609</v>
      </c>
      <c r="D80" s="274"/>
      <c r="E80" s="274"/>
      <c r="F80" s="297" t="s">
        <v>606</v>
      </c>
      <c r="G80" s="298"/>
      <c r="H80" s="274" t="s">
        <v>610</v>
      </c>
      <c r="I80" s="274" t="s">
        <v>608</v>
      </c>
      <c r="J80" s="274">
        <v>120</v>
      </c>
      <c r="K80" s="288"/>
    </row>
    <row r="81" ht="15" customHeight="1">
      <c r="B81" s="299"/>
      <c r="C81" s="274" t="s">
        <v>611</v>
      </c>
      <c r="D81" s="274"/>
      <c r="E81" s="274"/>
      <c r="F81" s="297" t="s">
        <v>612</v>
      </c>
      <c r="G81" s="298"/>
      <c r="H81" s="274" t="s">
        <v>613</v>
      </c>
      <c r="I81" s="274" t="s">
        <v>608</v>
      </c>
      <c r="J81" s="274">
        <v>50</v>
      </c>
      <c r="K81" s="288"/>
    </row>
    <row r="82" ht="15" customHeight="1">
      <c r="B82" s="299"/>
      <c r="C82" s="274" t="s">
        <v>614</v>
      </c>
      <c r="D82" s="274"/>
      <c r="E82" s="274"/>
      <c r="F82" s="297" t="s">
        <v>606</v>
      </c>
      <c r="G82" s="298"/>
      <c r="H82" s="274" t="s">
        <v>615</v>
      </c>
      <c r="I82" s="274" t="s">
        <v>616</v>
      </c>
      <c r="J82" s="274"/>
      <c r="K82" s="288"/>
    </row>
    <row r="83" ht="15" customHeight="1">
      <c r="B83" s="299"/>
      <c r="C83" s="300" t="s">
        <v>617</v>
      </c>
      <c r="D83" s="300"/>
      <c r="E83" s="300"/>
      <c r="F83" s="301" t="s">
        <v>612</v>
      </c>
      <c r="G83" s="300"/>
      <c r="H83" s="300" t="s">
        <v>618</v>
      </c>
      <c r="I83" s="300" t="s">
        <v>608</v>
      </c>
      <c r="J83" s="300">
        <v>15</v>
      </c>
      <c r="K83" s="288"/>
    </row>
    <row r="84" ht="15" customHeight="1">
      <c r="B84" s="299"/>
      <c r="C84" s="300" t="s">
        <v>619</v>
      </c>
      <c r="D84" s="300"/>
      <c r="E84" s="300"/>
      <c r="F84" s="301" t="s">
        <v>612</v>
      </c>
      <c r="G84" s="300"/>
      <c r="H84" s="300" t="s">
        <v>620</v>
      </c>
      <c r="I84" s="300" t="s">
        <v>608</v>
      </c>
      <c r="J84" s="300">
        <v>15</v>
      </c>
      <c r="K84" s="288"/>
    </row>
    <row r="85" ht="15" customHeight="1">
      <c r="B85" s="299"/>
      <c r="C85" s="300" t="s">
        <v>621</v>
      </c>
      <c r="D85" s="300"/>
      <c r="E85" s="300"/>
      <c r="F85" s="301" t="s">
        <v>612</v>
      </c>
      <c r="G85" s="300"/>
      <c r="H85" s="300" t="s">
        <v>622</v>
      </c>
      <c r="I85" s="300" t="s">
        <v>608</v>
      </c>
      <c r="J85" s="300">
        <v>20</v>
      </c>
      <c r="K85" s="288"/>
    </row>
    <row r="86" ht="15" customHeight="1">
      <c r="B86" s="299"/>
      <c r="C86" s="300" t="s">
        <v>623</v>
      </c>
      <c r="D86" s="300"/>
      <c r="E86" s="300"/>
      <c r="F86" s="301" t="s">
        <v>612</v>
      </c>
      <c r="G86" s="300"/>
      <c r="H86" s="300" t="s">
        <v>624</v>
      </c>
      <c r="I86" s="300" t="s">
        <v>608</v>
      </c>
      <c r="J86" s="300">
        <v>20</v>
      </c>
      <c r="K86" s="288"/>
    </row>
    <row r="87" ht="15" customHeight="1">
      <c r="B87" s="299"/>
      <c r="C87" s="274" t="s">
        <v>625</v>
      </c>
      <c r="D87" s="274"/>
      <c r="E87" s="274"/>
      <c r="F87" s="297" t="s">
        <v>612</v>
      </c>
      <c r="G87" s="298"/>
      <c r="H87" s="274" t="s">
        <v>626</v>
      </c>
      <c r="I87" s="274" t="s">
        <v>608</v>
      </c>
      <c r="J87" s="274">
        <v>50</v>
      </c>
      <c r="K87" s="288"/>
    </row>
    <row r="88" ht="15" customHeight="1">
      <c r="B88" s="299"/>
      <c r="C88" s="274" t="s">
        <v>627</v>
      </c>
      <c r="D88" s="274"/>
      <c r="E88" s="274"/>
      <c r="F88" s="297" t="s">
        <v>612</v>
      </c>
      <c r="G88" s="298"/>
      <c r="H88" s="274" t="s">
        <v>628</v>
      </c>
      <c r="I88" s="274" t="s">
        <v>608</v>
      </c>
      <c r="J88" s="274">
        <v>20</v>
      </c>
      <c r="K88" s="288"/>
    </row>
    <row r="89" ht="15" customHeight="1">
      <c r="B89" s="299"/>
      <c r="C89" s="274" t="s">
        <v>629</v>
      </c>
      <c r="D89" s="274"/>
      <c r="E89" s="274"/>
      <c r="F89" s="297" t="s">
        <v>612</v>
      </c>
      <c r="G89" s="298"/>
      <c r="H89" s="274" t="s">
        <v>630</v>
      </c>
      <c r="I89" s="274" t="s">
        <v>608</v>
      </c>
      <c r="J89" s="274">
        <v>20</v>
      </c>
      <c r="K89" s="288"/>
    </row>
    <row r="90" ht="15" customHeight="1">
      <c r="B90" s="299"/>
      <c r="C90" s="274" t="s">
        <v>631</v>
      </c>
      <c r="D90" s="274"/>
      <c r="E90" s="274"/>
      <c r="F90" s="297" t="s">
        <v>612</v>
      </c>
      <c r="G90" s="298"/>
      <c r="H90" s="274" t="s">
        <v>632</v>
      </c>
      <c r="I90" s="274" t="s">
        <v>608</v>
      </c>
      <c r="J90" s="274">
        <v>50</v>
      </c>
      <c r="K90" s="288"/>
    </row>
    <row r="91" ht="15" customHeight="1">
      <c r="B91" s="299"/>
      <c r="C91" s="274" t="s">
        <v>633</v>
      </c>
      <c r="D91" s="274"/>
      <c r="E91" s="274"/>
      <c r="F91" s="297" t="s">
        <v>612</v>
      </c>
      <c r="G91" s="298"/>
      <c r="H91" s="274" t="s">
        <v>633</v>
      </c>
      <c r="I91" s="274" t="s">
        <v>608</v>
      </c>
      <c r="J91" s="274">
        <v>50</v>
      </c>
      <c r="K91" s="288"/>
    </row>
    <row r="92" ht="15" customHeight="1">
      <c r="B92" s="299"/>
      <c r="C92" s="274" t="s">
        <v>634</v>
      </c>
      <c r="D92" s="274"/>
      <c r="E92" s="274"/>
      <c r="F92" s="297" t="s">
        <v>612</v>
      </c>
      <c r="G92" s="298"/>
      <c r="H92" s="274" t="s">
        <v>635</v>
      </c>
      <c r="I92" s="274" t="s">
        <v>608</v>
      </c>
      <c r="J92" s="274">
        <v>255</v>
      </c>
      <c r="K92" s="288"/>
    </row>
    <row r="93" ht="15" customHeight="1">
      <c r="B93" s="299"/>
      <c r="C93" s="274" t="s">
        <v>636</v>
      </c>
      <c r="D93" s="274"/>
      <c r="E93" s="274"/>
      <c r="F93" s="297" t="s">
        <v>606</v>
      </c>
      <c r="G93" s="298"/>
      <c r="H93" s="274" t="s">
        <v>637</v>
      </c>
      <c r="I93" s="274" t="s">
        <v>638</v>
      </c>
      <c r="J93" s="274"/>
      <c r="K93" s="288"/>
    </row>
    <row r="94" ht="15" customHeight="1">
      <c r="B94" s="299"/>
      <c r="C94" s="274" t="s">
        <v>639</v>
      </c>
      <c r="D94" s="274"/>
      <c r="E94" s="274"/>
      <c r="F94" s="297" t="s">
        <v>606</v>
      </c>
      <c r="G94" s="298"/>
      <c r="H94" s="274" t="s">
        <v>640</v>
      </c>
      <c r="I94" s="274" t="s">
        <v>641</v>
      </c>
      <c r="J94" s="274"/>
      <c r="K94" s="288"/>
    </row>
    <row r="95" ht="15" customHeight="1">
      <c r="B95" s="299"/>
      <c r="C95" s="274" t="s">
        <v>642</v>
      </c>
      <c r="D95" s="274"/>
      <c r="E95" s="274"/>
      <c r="F95" s="297" t="s">
        <v>606</v>
      </c>
      <c r="G95" s="298"/>
      <c r="H95" s="274" t="s">
        <v>642</v>
      </c>
      <c r="I95" s="274" t="s">
        <v>641</v>
      </c>
      <c r="J95" s="274"/>
      <c r="K95" s="288"/>
    </row>
    <row r="96" ht="15" customHeight="1">
      <c r="B96" s="299"/>
      <c r="C96" s="274" t="s">
        <v>28</v>
      </c>
      <c r="D96" s="274"/>
      <c r="E96" s="274"/>
      <c r="F96" s="297" t="s">
        <v>606</v>
      </c>
      <c r="G96" s="298"/>
      <c r="H96" s="274" t="s">
        <v>643</v>
      </c>
      <c r="I96" s="274" t="s">
        <v>641</v>
      </c>
      <c r="J96" s="274"/>
      <c r="K96" s="288"/>
    </row>
    <row r="97" ht="15" customHeight="1">
      <c r="B97" s="299"/>
      <c r="C97" s="274" t="s">
        <v>34</v>
      </c>
      <c r="D97" s="274"/>
      <c r="E97" s="274"/>
      <c r="F97" s="297" t="s">
        <v>606</v>
      </c>
      <c r="G97" s="298"/>
      <c r="H97" s="274" t="s">
        <v>644</v>
      </c>
      <c r="I97" s="274" t="s">
        <v>641</v>
      </c>
      <c r="J97" s="274"/>
      <c r="K97" s="288"/>
    </row>
    <row r="98" ht="15" customHeight="1">
      <c r="B98" s="302"/>
      <c r="C98" s="303"/>
      <c r="D98" s="303"/>
      <c r="E98" s="303"/>
      <c r="F98" s="303"/>
      <c r="G98" s="303"/>
      <c r="H98" s="303"/>
      <c r="I98" s="303"/>
      <c r="J98" s="303"/>
      <c r="K98" s="304"/>
    </row>
    <row r="99" ht="18.75" customHeight="1">
      <c r="B99" s="305"/>
      <c r="C99" s="306"/>
      <c r="D99" s="306"/>
      <c r="E99" s="306"/>
      <c r="F99" s="306"/>
      <c r="G99" s="306"/>
      <c r="H99" s="306"/>
      <c r="I99" s="306"/>
      <c r="J99" s="306"/>
      <c r="K99" s="305"/>
    </row>
    <row r="100" ht="18.75" customHeight="1">
      <c r="B100" s="282"/>
      <c r="C100" s="282"/>
      <c r="D100" s="282"/>
      <c r="E100" s="282"/>
      <c r="F100" s="282"/>
      <c r="G100" s="282"/>
      <c r="H100" s="282"/>
      <c r="I100" s="282"/>
      <c r="J100" s="282"/>
      <c r="K100" s="282"/>
    </row>
    <row r="101" ht="7.5" customHeight="1">
      <c r="B101" s="283"/>
      <c r="C101" s="284"/>
      <c r="D101" s="284"/>
      <c r="E101" s="284"/>
      <c r="F101" s="284"/>
      <c r="G101" s="284"/>
      <c r="H101" s="284"/>
      <c r="I101" s="284"/>
      <c r="J101" s="284"/>
      <c r="K101" s="285"/>
    </row>
    <row r="102" ht="45" customHeight="1">
      <c r="B102" s="286"/>
      <c r="C102" s="287" t="s">
        <v>645</v>
      </c>
      <c r="D102" s="287"/>
      <c r="E102" s="287"/>
      <c r="F102" s="287"/>
      <c r="G102" s="287"/>
      <c r="H102" s="287"/>
      <c r="I102" s="287"/>
      <c r="J102" s="287"/>
      <c r="K102" s="288"/>
    </row>
    <row r="103" ht="17.25" customHeight="1">
      <c r="B103" s="286"/>
      <c r="C103" s="289" t="s">
        <v>600</v>
      </c>
      <c r="D103" s="289"/>
      <c r="E103" s="289"/>
      <c r="F103" s="289" t="s">
        <v>601</v>
      </c>
      <c r="G103" s="290"/>
      <c r="H103" s="289" t="s">
        <v>42</v>
      </c>
      <c r="I103" s="289" t="s">
        <v>45</v>
      </c>
      <c r="J103" s="289" t="s">
        <v>602</v>
      </c>
      <c r="K103" s="288"/>
    </row>
    <row r="104" ht="17.25" customHeight="1">
      <c r="B104" s="286"/>
      <c r="C104" s="291" t="s">
        <v>603</v>
      </c>
      <c r="D104" s="291"/>
      <c r="E104" s="291"/>
      <c r="F104" s="292" t="s">
        <v>604</v>
      </c>
      <c r="G104" s="293"/>
      <c r="H104" s="291"/>
      <c r="I104" s="291"/>
      <c r="J104" s="291" t="s">
        <v>605</v>
      </c>
      <c r="K104" s="288"/>
    </row>
    <row r="105" ht="5.25" customHeight="1">
      <c r="B105" s="286"/>
      <c r="C105" s="289"/>
      <c r="D105" s="289"/>
      <c r="E105" s="289"/>
      <c r="F105" s="289"/>
      <c r="G105" s="307"/>
      <c r="H105" s="289"/>
      <c r="I105" s="289"/>
      <c r="J105" s="289"/>
      <c r="K105" s="288"/>
    </row>
    <row r="106" ht="15" customHeight="1">
      <c r="B106" s="286"/>
      <c r="C106" s="274" t="s">
        <v>40</v>
      </c>
      <c r="D106" s="296"/>
      <c r="E106" s="296"/>
      <c r="F106" s="297" t="s">
        <v>606</v>
      </c>
      <c r="G106" s="274"/>
      <c r="H106" s="274" t="s">
        <v>646</v>
      </c>
      <c r="I106" s="274" t="s">
        <v>608</v>
      </c>
      <c r="J106" s="274">
        <v>20</v>
      </c>
      <c r="K106" s="288"/>
    </row>
    <row r="107" ht="15" customHeight="1">
      <c r="B107" s="286"/>
      <c r="C107" s="274" t="s">
        <v>609</v>
      </c>
      <c r="D107" s="274"/>
      <c r="E107" s="274"/>
      <c r="F107" s="297" t="s">
        <v>606</v>
      </c>
      <c r="G107" s="274"/>
      <c r="H107" s="274" t="s">
        <v>646</v>
      </c>
      <c r="I107" s="274" t="s">
        <v>608</v>
      </c>
      <c r="J107" s="274">
        <v>120</v>
      </c>
      <c r="K107" s="288"/>
    </row>
    <row r="108" ht="15" customHeight="1">
      <c r="B108" s="299"/>
      <c r="C108" s="274" t="s">
        <v>611</v>
      </c>
      <c r="D108" s="274"/>
      <c r="E108" s="274"/>
      <c r="F108" s="297" t="s">
        <v>612</v>
      </c>
      <c r="G108" s="274"/>
      <c r="H108" s="274" t="s">
        <v>646</v>
      </c>
      <c r="I108" s="274" t="s">
        <v>608</v>
      </c>
      <c r="J108" s="274">
        <v>50</v>
      </c>
      <c r="K108" s="288"/>
    </row>
    <row r="109" ht="15" customHeight="1">
      <c r="B109" s="299"/>
      <c r="C109" s="274" t="s">
        <v>614</v>
      </c>
      <c r="D109" s="274"/>
      <c r="E109" s="274"/>
      <c r="F109" s="297" t="s">
        <v>606</v>
      </c>
      <c r="G109" s="274"/>
      <c r="H109" s="274" t="s">
        <v>646</v>
      </c>
      <c r="I109" s="274" t="s">
        <v>616</v>
      </c>
      <c r="J109" s="274"/>
      <c r="K109" s="288"/>
    </row>
    <row r="110" ht="15" customHeight="1">
      <c r="B110" s="299"/>
      <c r="C110" s="274" t="s">
        <v>625</v>
      </c>
      <c r="D110" s="274"/>
      <c r="E110" s="274"/>
      <c r="F110" s="297" t="s">
        <v>612</v>
      </c>
      <c r="G110" s="274"/>
      <c r="H110" s="274" t="s">
        <v>646</v>
      </c>
      <c r="I110" s="274" t="s">
        <v>608</v>
      </c>
      <c r="J110" s="274">
        <v>50</v>
      </c>
      <c r="K110" s="288"/>
    </row>
    <row r="111" ht="15" customHeight="1">
      <c r="B111" s="299"/>
      <c r="C111" s="274" t="s">
        <v>633</v>
      </c>
      <c r="D111" s="274"/>
      <c r="E111" s="274"/>
      <c r="F111" s="297" t="s">
        <v>612</v>
      </c>
      <c r="G111" s="274"/>
      <c r="H111" s="274" t="s">
        <v>646</v>
      </c>
      <c r="I111" s="274" t="s">
        <v>608</v>
      </c>
      <c r="J111" s="274">
        <v>50</v>
      </c>
      <c r="K111" s="288"/>
    </row>
    <row r="112" ht="15" customHeight="1">
      <c r="B112" s="299"/>
      <c r="C112" s="274" t="s">
        <v>631</v>
      </c>
      <c r="D112" s="274"/>
      <c r="E112" s="274"/>
      <c r="F112" s="297" t="s">
        <v>612</v>
      </c>
      <c r="G112" s="274"/>
      <c r="H112" s="274" t="s">
        <v>646</v>
      </c>
      <c r="I112" s="274" t="s">
        <v>608</v>
      </c>
      <c r="J112" s="274">
        <v>50</v>
      </c>
      <c r="K112" s="288"/>
    </row>
    <row r="113" ht="15" customHeight="1">
      <c r="B113" s="299"/>
      <c r="C113" s="274" t="s">
        <v>40</v>
      </c>
      <c r="D113" s="274"/>
      <c r="E113" s="274"/>
      <c r="F113" s="297" t="s">
        <v>606</v>
      </c>
      <c r="G113" s="274"/>
      <c r="H113" s="274" t="s">
        <v>647</v>
      </c>
      <c r="I113" s="274" t="s">
        <v>608</v>
      </c>
      <c r="J113" s="274">
        <v>20</v>
      </c>
      <c r="K113" s="288"/>
    </row>
    <row r="114" ht="15" customHeight="1">
      <c r="B114" s="299"/>
      <c r="C114" s="274" t="s">
        <v>648</v>
      </c>
      <c r="D114" s="274"/>
      <c r="E114" s="274"/>
      <c r="F114" s="297" t="s">
        <v>606</v>
      </c>
      <c r="G114" s="274"/>
      <c r="H114" s="274" t="s">
        <v>649</v>
      </c>
      <c r="I114" s="274" t="s">
        <v>608</v>
      </c>
      <c r="J114" s="274">
        <v>120</v>
      </c>
      <c r="K114" s="288"/>
    </row>
    <row r="115" ht="15" customHeight="1">
      <c r="B115" s="299"/>
      <c r="C115" s="274" t="s">
        <v>28</v>
      </c>
      <c r="D115" s="274"/>
      <c r="E115" s="274"/>
      <c r="F115" s="297" t="s">
        <v>606</v>
      </c>
      <c r="G115" s="274"/>
      <c r="H115" s="274" t="s">
        <v>650</v>
      </c>
      <c r="I115" s="274" t="s">
        <v>641</v>
      </c>
      <c r="J115" s="274"/>
      <c r="K115" s="288"/>
    </row>
    <row r="116" ht="15" customHeight="1">
      <c r="B116" s="299"/>
      <c r="C116" s="274" t="s">
        <v>34</v>
      </c>
      <c r="D116" s="274"/>
      <c r="E116" s="274"/>
      <c r="F116" s="297" t="s">
        <v>606</v>
      </c>
      <c r="G116" s="274"/>
      <c r="H116" s="274" t="s">
        <v>651</v>
      </c>
      <c r="I116" s="274" t="s">
        <v>641</v>
      </c>
      <c r="J116" s="274"/>
      <c r="K116" s="288"/>
    </row>
    <row r="117" ht="15" customHeight="1">
      <c r="B117" s="299"/>
      <c r="C117" s="274" t="s">
        <v>45</v>
      </c>
      <c r="D117" s="274"/>
      <c r="E117" s="274"/>
      <c r="F117" s="297" t="s">
        <v>606</v>
      </c>
      <c r="G117" s="274"/>
      <c r="H117" s="274" t="s">
        <v>652</v>
      </c>
      <c r="I117" s="274" t="s">
        <v>653</v>
      </c>
      <c r="J117" s="274"/>
      <c r="K117" s="288"/>
    </row>
    <row r="118" ht="15" customHeight="1">
      <c r="B118" s="302"/>
      <c r="C118" s="308"/>
      <c r="D118" s="308"/>
      <c r="E118" s="308"/>
      <c r="F118" s="308"/>
      <c r="G118" s="308"/>
      <c r="H118" s="308"/>
      <c r="I118" s="308"/>
      <c r="J118" s="308"/>
      <c r="K118" s="304"/>
    </row>
    <row r="119" ht="18.75" customHeight="1">
      <c r="B119" s="309"/>
      <c r="C119" s="310"/>
      <c r="D119" s="310"/>
      <c r="E119" s="310"/>
      <c r="F119" s="311"/>
      <c r="G119" s="310"/>
      <c r="H119" s="310"/>
      <c r="I119" s="310"/>
      <c r="J119" s="310"/>
      <c r="K119" s="309"/>
    </row>
    <row r="120" ht="18.75" customHeight="1">
      <c r="B120" s="282"/>
      <c r="C120" s="282"/>
      <c r="D120" s="282"/>
      <c r="E120" s="282"/>
      <c r="F120" s="282"/>
      <c r="G120" s="282"/>
      <c r="H120" s="282"/>
      <c r="I120" s="282"/>
      <c r="J120" s="282"/>
      <c r="K120" s="282"/>
    </row>
    <row r="121" ht="7.5" customHeight="1">
      <c r="B121" s="312"/>
      <c r="C121" s="313"/>
      <c r="D121" s="313"/>
      <c r="E121" s="313"/>
      <c r="F121" s="313"/>
      <c r="G121" s="313"/>
      <c r="H121" s="313"/>
      <c r="I121" s="313"/>
      <c r="J121" s="313"/>
      <c r="K121" s="314"/>
    </row>
    <row r="122" ht="45" customHeight="1">
      <c r="B122" s="315"/>
      <c r="C122" s="265" t="s">
        <v>654</v>
      </c>
      <c r="D122" s="265"/>
      <c r="E122" s="265"/>
      <c r="F122" s="265"/>
      <c r="G122" s="265"/>
      <c r="H122" s="265"/>
      <c r="I122" s="265"/>
      <c r="J122" s="265"/>
      <c r="K122" s="316"/>
    </row>
    <row r="123" ht="17.25" customHeight="1">
      <c r="B123" s="317"/>
      <c r="C123" s="289" t="s">
        <v>600</v>
      </c>
      <c r="D123" s="289"/>
      <c r="E123" s="289"/>
      <c r="F123" s="289" t="s">
        <v>601</v>
      </c>
      <c r="G123" s="290"/>
      <c r="H123" s="289" t="s">
        <v>42</v>
      </c>
      <c r="I123" s="289" t="s">
        <v>45</v>
      </c>
      <c r="J123" s="289" t="s">
        <v>602</v>
      </c>
      <c r="K123" s="318"/>
    </row>
    <row r="124" ht="17.25" customHeight="1">
      <c r="B124" s="317"/>
      <c r="C124" s="291" t="s">
        <v>603</v>
      </c>
      <c r="D124" s="291"/>
      <c r="E124" s="291"/>
      <c r="F124" s="292" t="s">
        <v>604</v>
      </c>
      <c r="G124" s="293"/>
      <c r="H124" s="291"/>
      <c r="I124" s="291"/>
      <c r="J124" s="291" t="s">
        <v>605</v>
      </c>
      <c r="K124" s="318"/>
    </row>
    <row r="125" ht="5.25" customHeight="1">
      <c r="B125" s="319"/>
      <c r="C125" s="294"/>
      <c r="D125" s="294"/>
      <c r="E125" s="294"/>
      <c r="F125" s="294"/>
      <c r="G125" s="320"/>
      <c r="H125" s="294"/>
      <c r="I125" s="294"/>
      <c r="J125" s="294"/>
      <c r="K125" s="321"/>
    </row>
    <row r="126" ht="15" customHeight="1">
      <c r="B126" s="319"/>
      <c r="C126" s="274" t="s">
        <v>609</v>
      </c>
      <c r="D126" s="296"/>
      <c r="E126" s="296"/>
      <c r="F126" s="297" t="s">
        <v>606</v>
      </c>
      <c r="G126" s="274"/>
      <c r="H126" s="274" t="s">
        <v>646</v>
      </c>
      <c r="I126" s="274" t="s">
        <v>608</v>
      </c>
      <c r="J126" s="274">
        <v>120</v>
      </c>
      <c r="K126" s="322"/>
    </row>
    <row r="127" ht="15" customHeight="1">
      <c r="B127" s="319"/>
      <c r="C127" s="274" t="s">
        <v>655</v>
      </c>
      <c r="D127" s="274"/>
      <c r="E127" s="274"/>
      <c r="F127" s="297" t="s">
        <v>606</v>
      </c>
      <c r="G127" s="274"/>
      <c r="H127" s="274" t="s">
        <v>656</v>
      </c>
      <c r="I127" s="274" t="s">
        <v>608</v>
      </c>
      <c r="J127" s="274" t="s">
        <v>657</v>
      </c>
      <c r="K127" s="322"/>
    </row>
    <row r="128" ht="15" customHeight="1">
      <c r="B128" s="319"/>
      <c r="C128" s="274" t="s">
        <v>554</v>
      </c>
      <c r="D128" s="274"/>
      <c r="E128" s="274"/>
      <c r="F128" s="297" t="s">
        <v>606</v>
      </c>
      <c r="G128" s="274"/>
      <c r="H128" s="274" t="s">
        <v>658</v>
      </c>
      <c r="I128" s="274" t="s">
        <v>608</v>
      </c>
      <c r="J128" s="274" t="s">
        <v>657</v>
      </c>
      <c r="K128" s="322"/>
    </row>
    <row r="129" ht="15" customHeight="1">
      <c r="B129" s="319"/>
      <c r="C129" s="274" t="s">
        <v>617</v>
      </c>
      <c r="D129" s="274"/>
      <c r="E129" s="274"/>
      <c r="F129" s="297" t="s">
        <v>612</v>
      </c>
      <c r="G129" s="274"/>
      <c r="H129" s="274" t="s">
        <v>618</v>
      </c>
      <c r="I129" s="274" t="s">
        <v>608</v>
      </c>
      <c r="J129" s="274">
        <v>15</v>
      </c>
      <c r="K129" s="322"/>
    </row>
    <row r="130" ht="15" customHeight="1">
      <c r="B130" s="319"/>
      <c r="C130" s="300" t="s">
        <v>619</v>
      </c>
      <c r="D130" s="300"/>
      <c r="E130" s="300"/>
      <c r="F130" s="301" t="s">
        <v>612</v>
      </c>
      <c r="G130" s="300"/>
      <c r="H130" s="300" t="s">
        <v>620</v>
      </c>
      <c r="I130" s="300" t="s">
        <v>608</v>
      </c>
      <c r="J130" s="300">
        <v>15</v>
      </c>
      <c r="K130" s="322"/>
    </row>
    <row r="131" ht="15" customHeight="1">
      <c r="B131" s="319"/>
      <c r="C131" s="300" t="s">
        <v>621</v>
      </c>
      <c r="D131" s="300"/>
      <c r="E131" s="300"/>
      <c r="F131" s="301" t="s">
        <v>612</v>
      </c>
      <c r="G131" s="300"/>
      <c r="H131" s="300" t="s">
        <v>622</v>
      </c>
      <c r="I131" s="300" t="s">
        <v>608</v>
      </c>
      <c r="J131" s="300">
        <v>20</v>
      </c>
      <c r="K131" s="322"/>
    </row>
    <row r="132" ht="15" customHeight="1">
      <c r="B132" s="319"/>
      <c r="C132" s="300" t="s">
        <v>623</v>
      </c>
      <c r="D132" s="300"/>
      <c r="E132" s="300"/>
      <c r="F132" s="301" t="s">
        <v>612</v>
      </c>
      <c r="G132" s="300"/>
      <c r="H132" s="300" t="s">
        <v>624</v>
      </c>
      <c r="I132" s="300" t="s">
        <v>608</v>
      </c>
      <c r="J132" s="300">
        <v>20</v>
      </c>
      <c r="K132" s="322"/>
    </row>
    <row r="133" ht="15" customHeight="1">
      <c r="B133" s="319"/>
      <c r="C133" s="274" t="s">
        <v>611</v>
      </c>
      <c r="D133" s="274"/>
      <c r="E133" s="274"/>
      <c r="F133" s="297" t="s">
        <v>612</v>
      </c>
      <c r="G133" s="274"/>
      <c r="H133" s="274" t="s">
        <v>646</v>
      </c>
      <c r="I133" s="274" t="s">
        <v>608</v>
      </c>
      <c r="J133" s="274">
        <v>50</v>
      </c>
      <c r="K133" s="322"/>
    </row>
    <row r="134" ht="15" customHeight="1">
      <c r="B134" s="319"/>
      <c r="C134" s="274" t="s">
        <v>625</v>
      </c>
      <c r="D134" s="274"/>
      <c r="E134" s="274"/>
      <c r="F134" s="297" t="s">
        <v>612</v>
      </c>
      <c r="G134" s="274"/>
      <c r="H134" s="274" t="s">
        <v>646</v>
      </c>
      <c r="I134" s="274" t="s">
        <v>608</v>
      </c>
      <c r="J134" s="274">
        <v>50</v>
      </c>
      <c r="K134" s="322"/>
    </row>
    <row r="135" ht="15" customHeight="1">
      <c r="B135" s="319"/>
      <c r="C135" s="274" t="s">
        <v>631</v>
      </c>
      <c r="D135" s="274"/>
      <c r="E135" s="274"/>
      <c r="F135" s="297" t="s">
        <v>612</v>
      </c>
      <c r="G135" s="274"/>
      <c r="H135" s="274" t="s">
        <v>646</v>
      </c>
      <c r="I135" s="274" t="s">
        <v>608</v>
      </c>
      <c r="J135" s="274">
        <v>50</v>
      </c>
      <c r="K135" s="322"/>
    </row>
    <row r="136" ht="15" customHeight="1">
      <c r="B136" s="319"/>
      <c r="C136" s="274" t="s">
        <v>633</v>
      </c>
      <c r="D136" s="274"/>
      <c r="E136" s="274"/>
      <c r="F136" s="297" t="s">
        <v>612</v>
      </c>
      <c r="G136" s="274"/>
      <c r="H136" s="274" t="s">
        <v>646</v>
      </c>
      <c r="I136" s="274" t="s">
        <v>608</v>
      </c>
      <c r="J136" s="274">
        <v>50</v>
      </c>
      <c r="K136" s="322"/>
    </row>
    <row r="137" ht="15" customHeight="1">
      <c r="B137" s="319"/>
      <c r="C137" s="274" t="s">
        <v>634</v>
      </c>
      <c r="D137" s="274"/>
      <c r="E137" s="274"/>
      <c r="F137" s="297" t="s">
        <v>612</v>
      </c>
      <c r="G137" s="274"/>
      <c r="H137" s="274" t="s">
        <v>659</v>
      </c>
      <c r="I137" s="274" t="s">
        <v>608</v>
      </c>
      <c r="J137" s="274">
        <v>255</v>
      </c>
      <c r="K137" s="322"/>
    </row>
    <row r="138" ht="15" customHeight="1">
      <c r="B138" s="319"/>
      <c r="C138" s="274" t="s">
        <v>636</v>
      </c>
      <c r="D138" s="274"/>
      <c r="E138" s="274"/>
      <c r="F138" s="297" t="s">
        <v>606</v>
      </c>
      <c r="G138" s="274"/>
      <c r="H138" s="274" t="s">
        <v>660</v>
      </c>
      <c r="I138" s="274" t="s">
        <v>638</v>
      </c>
      <c r="J138" s="274"/>
      <c r="K138" s="322"/>
    </row>
    <row r="139" ht="15" customHeight="1">
      <c r="B139" s="319"/>
      <c r="C139" s="274" t="s">
        <v>639</v>
      </c>
      <c r="D139" s="274"/>
      <c r="E139" s="274"/>
      <c r="F139" s="297" t="s">
        <v>606</v>
      </c>
      <c r="G139" s="274"/>
      <c r="H139" s="274" t="s">
        <v>661</v>
      </c>
      <c r="I139" s="274" t="s">
        <v>641</v>
      </c>
      <c r="J139" s="274"/>
      <c r="K139" s="322"/>
    </row>
    <row r="140" ht="15" customHeight="1">
      <c r="B140" s="319"/>
      <c r="C140" s="274" t="s">
        <v>642</v>
      </c>
      <c r="D140" s="274"/>
      <c r="E140" s="274"/>
      <c r="F140" s="297" t="s">
        <v>606</v>
      </c>
      <c r="G140" s="274"/>
      <c r="H140" s="274" t="s">
        <v>642</v>
      </c>
      <c r="I140" s="274" t="s">
        <v>641</v>
      </c>
      <c r="J140" s="274"/>
      <c r="K140" s="322"/>
    </row>
    <row r="141" ht="15" customHeight="1">
      <c r="B141" s="319"/>
      <c r="C141" s="274" t="s">
        <v>28</v>
      </c>
      <c r="D141" s="274"/>
      <c r="E141" s="274"/>
      <c r="F141" s="297" t="s">
        <v>606</v>
      </c>
      <c r="G141" s="274"/>
      <c r="H141" s="274" t="s">
        <v>662</v>
      </c>
      <c r="I141" s="274" t="s">
        <v>641</v>
      </c>
      <c r="J141" s="274"/>
      <c r="K141" s="322"/>
    </row>
    <row r="142" ht="15" customHeight="1">
      <c r="B142" s="319"/>
      <c r="C142" s="274" t="s">
        <v>663</v>
      </c>
      <c r="D142" s="274"/>
      <c r="E142" s="274"/>
      <c r="F142" s="297" t="s">
        <v>606</v>
      </c>
      <c r="G142" s="274"/>
      <c r="H142" s="274" t="s">
        <v>664</v>
      </c>
      <c r="I142" s="274" t="s">
        <v>641</v>
      </c>
      <c r="J142" s="274"/>
      <c r="K142" s="322"/>
    </row>
    <row r="143" ht="15" customHeight="1">
      <c r="B143" s="323"/>
      <c r="C143" s="324"/>
      <c r="D143" s="324"/>
      <c r="E143" s="324"/>
      <c r="F143" s="324"/>
      <c r="G143" s="324"/>
      <c r="H143" s="324"/>
      <c r="I143" s="324"/>
      <c r="J143" s="324"/>
      <c r="K143" s="325"/>
    </row>
    <row r="144" ht="18.75" customHeight="1">
      <c r="B144" s="310"/>
      <c r="C144" s="310"/>
      <c r="D144" s="310"/>
      <c r="E144" s="310"/>
      <c r="F144" s="311"/>
      <c r="G144" s="310"/>
      <c r="H144" s="310"/>
      <c r="I144" s="310"/>
      <c r="J144" s="310"/>
      <c r="K144" s="310"/>
    </row>
    <row r="145" ht="18.75" customHeight="1">
      <c r="B145" s="282"/>
      <c r="C145" s="282"/>
      <c r="D145" s="282"/>
      <c r="E145" s="282"/>
      <c r="F145" s="282"/>
      <c r="G145" s="282"/>
      <c r="H145" s="282"/>
      <c r="I145" s="282"/>
      <c r="J145" s="282"/>
      <c r="K145" s="282"/>
    </row>
    <row r="146" ht="7.5" customHeight="1">
      <c r="B146" s="283"/>
      <c r="C146" s="284"/>
      <c r="D146" s="284"/>
      <c r="E146" s="284"/>
      <c r="F146" s="284"/>
      <c r="G146" s="284"/>
      <c r="H146" s="284"/>
      <c r="I146" s="284"/>
      <c r="J146" s="284"/>
      <c r="K146" s="285"/>
    </row>
    <row r="147" ht="45" customHeight="1">
      <c r="B147" s="286"/>
      <c r="C147" s="287" t="s">
        <v>665</v>
      </c>
      <c r="D147" s="287"/>
      <c r="E147" s="287"/>
      <c r="F147" s="287"/>
      <c r="G147" s="287"/>
      <c r="H147" s="287"/>
      <c r="I147" s="287"/>
      <c r="J147" s="287"/>
      <c r="K147" s="288"/>
    </row>
    <row r="148" ht="17.25" customHeight="1">
      <c r="B148" s="286"/>
      <c r="C148" s="289" t="s">
        <v>600</v>
      </c>
      <c r="D148" s="289"/>
      <c r="E148" s="289"/>
      <c r="F148" s="289" t="s">
        <v>601</v>
      </c>
      <c r="G148" s="290"/>
      <c r="H148" s="289" t="s">
        <v>42</v>
      </c>
      <c r="I148" s="289" t="s">
        <v>45</v>
      </c>
      <c r="J148" s="289" t="s">
        <v>602</v>
      </c>
      <c r="K148" s="288"/>
    </row>
    <row r="149" ht="17.25" customHeight="1">
      <c r="B149" s="286"/>
      <c r="C149" s="291" t="s">
        <v>603</v>
      </c>
      <c r="D149" s="291"/>
      <c r="E149" s="291"/>
      <c r="F149" s="292" t="s">
        <v>604</v>
      </c>
      <c r="G149" s="293"/>
      <c r="H149" s="291"/>
      <c r="I149" s="291"/>
      <c r="J149" s="291" t="s">
        <v>605</v>
      </c>
      <c r="K149" s="288"/>
    </row>
    <row r="150" ht="5.25" customHeight="1">
      <c r="B150" s="299"/>
      <c r="C150" s="294"/>
      <c r="D150" s="294"/>
      <c r="E150" s="294"/>
      <c r="F150" s="294"/>
      <c r="G150" s="295"/>
      <c r="H150" s="294"/>
      <c r="I150" s="294"/>
      <c r="J150" s="294"/>
      <c r="K150" s="322"/>
    </row>
    <row r="151" ht="15" customHeight="1">
      <c r="B151" s="299"/>
      <c r="C151" s="326" t="s">
        <v>609</v>
      </c>
      <c r="D151" s="274"/>
      <c r="E151" s="274"/>
      <c r="F151" s="327" t="s">
        <v>606</v>
      </c>
      <c r="G151" s="274"/>
      <c r="H151" s="326" t="s">
        <v>646</v>
      </c>
      <c r="I151" s="326" t="s">
        <v>608</v>
      </c>
      <c r="J151" s="326">
        <v>120</v>
      </c>
      <c r="K151" s="322"/>
    </row>
    <row r="152" ht="15" customHeight="1">
      <c r="B152" s="299"/>
      <c r="C152" s="326" t="s">
        <v>655</v>
      </c>
      <c r="D152" s="274"/>
      <c r="E152" s="274"/>
      <c r="F152" s="327" t="s">
        <v>606</v>
      </c>
      <c r="G152" s="274"/>
      <c r="H152" s="326" t="s">
        <v>666</v>
      </c>
      <c r="I152" s="326" t="s">
        <v>608</v>
      </c>
      <c r="J152" s="326" t="s">
        <v>657</v>
      </c>
      <c r="K152" s="322"/>
    </row>
    <row r="153" ht="15" customHeight="1">
      <c r="B153" s="299"/>
      <c r="C153" s="326" t="s">
        <v>554</v>
      </c>
      <c r="D153" s="274"/>
      <c r="E153" s="274"/>
      <c r="F153" s="327" t="s">
        <v>606</v>
      </c>
      <c r="G153" s="274"/>
      <c r="H153" s="326" t="s">
        <v>667</v>
      </c>
      <c r="I153" s="326" t="s">
        <v>608</v>
      </c>
      <c r="J153" s="326" t="s">
        <v>657</v>
      </c>
      <c r="K153" s="322"/>
    </row>
    <row r="154" ht="15" customHeight="1">
      <c r="B154" s="299"/>
      <c r="C154" s="326" t="s">
        <v>611</v>
      </c>
      <c r="D154" s="274"/>
      <c r="E154" s="274"/>
      <c r="F154" s="327" t="s">
        <v>612</v>
      </c>
      <c r="G154" s="274"/>
      <c r="H154" s="326" t="s">
        <v>646</v>
      </c>
      <c r="I154" s="326" t="s">
        <v>608</v>
      </c>
      <c r="J154" s="326">
        <v>50</v>
      </c>
      <c r="K154" s="322"/>
    </row>
    <row r="155" ht="15" customHeight="1">
      <c r="B155" s="299"/>
      <c r="C155" s="326" t="s">
        <v>614</v>
      </c>
      <c r="D155" s="274"/>
      <c r="E155" s="274"/>
      <c r="F155" s="327" t="s">
        <v>606</v>
      </c>
      <c r="G155" s="274"/>
      <c r="H155" s="326" t="s">
        <v>646</v>
      </c>
      <c r="I155" s="326" t="s">
        <v>616</v>
      </c>
      <c r="J155" s="326"/>
      <c r="K155" s="322"/>
    </row>
    <row r="156" ht="15" customHeight="1">
      <c r="B156" s="299"/>
      <c r="C156" s="326" t="s">
        <v>625</v>
      </c>
      <c r="D156" s="274"/>
      <c r="E156" s="274"/>
      <c r="F156" s="327" t="s">
        <v>612</v>
      </c>
      <c r="G156" s="274"/>
      <c r="H156" s="326" t="s">
        <v>646</v>
      </c>
      <c r="I156" s="326" t="s">
        <v>608</v>
      </c>
      <c r="J156" s="326">
        <v>50</v>
      </c>
      <c r="K156" s="322"/>
    </row>
    <row r="157" ht="15" customHeight="1">
      <c r="B157" s="299"/>
      <c r="C157" s="326" t="s">
        <v>633</v>
      </c>
      <c r="D157" s="274"/>
      <c r="E157" s="274"/>
      <c r="F157" s="327" t="s">
        <v>612</v>
      </c>
      <c r="G157" s="274"/>
      <c r="H157" s="326" t="s">
        <v>646</v>
      </c>
      <c r="I157" s="326" t="s">
        <v>608</v>
      </c>
      <c r="J157" s="326">
        <v>50</v>
      </c>
      <c r="K157" s="322"/>
    </row>
    <row r="158" ht="15" customHeight="1">
      <c r="B158" s="299"/>
      <c r="C158" s="326" t="s">
        <v>631</v>
      </c>
      <c r="D158" s="274"/>
      <c r="E158" s="274"/>
      <c r="F158" s="327" t="s">
        <v>612</v>
      </c>
      <c r="G158" s="274"/>
      <c r="H158" s="326" t="s">
        <v>646</v>
      </c>
      <c r="I158" s="326" t="s">
        <v>608</v>
      </c>
      <c r="J158" s="326">
        <v>50</v>
      </c>
      <c r="K158" s="322"/>
    </row>
    <row r="159" ht="15" customHeight="1">
      <c r="B159" s="299"/>
      <c r="C159" s="326" t="s">
        <v>668</v>
      </c>
      <c r="D159" s="274"/>
      <c r="E159" s="274"/>
      <c r="F159" s="327" t="s">
        <v>606</v>
      </c>
      <c r="G159" s="274"/>
      <c r="H159" s="326" t="s">
        <v>669</v>
      </c>
      <c r="I159" s="326" t="s">
        <v>608</v>
      </c>
      <c r="J159" s="326" t="s">
        <v>670</v>
      </c>
      <c r="K159" s="322"/>
    </row>
    <row r="160" ht="15" customHeight="1">
      <c r="B160" s="299"/>
      <c r="C160" s="326" t="s">
        <v>671</v>
      </c>
      <c r="D160" s="274"/>
      <c r="E160" s="274"/>
      <c r="F160" s="327" t="s">
        <v>606</v>
      </c>
      <c r="G160" s="274"/>
      <c r="H160" s="326" t="s">
        <v>672</v>
      </c>
      <c r="I160" s="326" t="s">
        <v>641</v>
      </c>
      <c r="J160" s="326"/>
      <c r="K160" s="322"/>
    </row>
    <row r="161" ht="15" customHeight="1">
      <c r="B161" s="328"/>
      <c r="C161" s="308"/>
      <c r="D161" s="308"/>
      <c r="E161" s="308"/>
      <c r="F161" s="308"/>
      <c r="G161" s="308"/>
      <c r="H161" s="308"/>
      <c r="I161" s="308"/>
      <c r="J161" s="308"/>
      <c r="K161" s="329"/>
    </row>
    <row r="162" ht="18.75" customHeight="1">
      <c r="B162" s="310"/>
      <c r="C162" s="320"/>
      <c r="D162" s="320"/>
      <c r="E162" s="320"/>
      <c r="F162" s="330"/>
      <c r="G162" s="320"/>
      <c r="H162" s="320"/>
      <c r="I162" s="320"/>
      <c r="J162" s="320"/>
      <c r="K162" s="310"/>
    </row>
    <row r="163" ht="18.75" customHeight="1">
      <c r="B163" s="282"/>
      <c r="C163" s="282"/>
      <c r="D163" s="282"/>
      <c r="E163" s="282"/>
      <c r="F163" s="282"/>
      <c r="G163" s="282"/>
      <c r="H163" s="282"/>
      <c r="I163" s="282"/>
      <c r="J163" s="282"/>
      <c r="K163" s="282"/>
    </row>
    <row r="164" ht="7.5" customHeight="1">
      <c r="B164" s="261"/>
      <c r="C164" s="262"/>
      <c r="D164" s="262"/>
      <c r="E164" s="262"/>
      <c r="F164" s="262"/>
      <c r="G164" s="262"/>
      <c r="H164" s="262"/>
      <c r="I164" s="262"/>
      <c r="J164" s="262"/>
      <c r="K164" s="263"/>
    </row>
    <row r="165" ht="45" customHeight="1">
      <c r="B165" s="264"/>
      <c r="C165" s="265" t="s">
        <v>673</v>
      </c>
      <c r="D165" s="265"/>
      <c r="E165" s="265"/>
      <c r="F165" s="265"/>
      <c r="G165" s="265"/>
      <c r="H165" s="265"/>
      <c r="I165" s="265"/>
      <c r="J165" s="265"/>
      <c r="K165" s="266"/>
    </row>
    <row r="166" ht="17.25" customHeight="1">
      <c r="B166" s="264"/>
      <c r="C166" s="289" t="s">
        <v>600</v>
      </c>
      <c r="D166" s="289"/>
      <c r="E166" s="289"/>
      <c r="F166" s="289" t="s">
        <v>601</v>
      </c>
      <c r="G166" s="331"/>
      <c r="H166" s="332" t="s">
        <v>42</v>
      </c>
      <c r="I166" s="332" t="s">
        <v>45</v>
      </c>
      <c r="J166" s="289" t="s">
        <v>602</v>
      </c>
      <c r="K166" s="266"/>
    </row>
    <row r="167" ht="17.25" customHeight="1">
      <c r="B167" s="267"/>
      <c r="C167" s="291" t="s">
        <v>603</v>
      </c>
      <c r="D167" s="291"/>
      <c r="E167" s="291"/>
      <c r="F167" s="292" t="s">
        <v>604</v>
      </c>
      <c r="G167" s="333"/>
      <c r="H167" s="334"/>
      <c r="I167" s="334"/>
      <c r="J167" s="291" t="s">
        <v>605</v>
      </c>
      <c r="K167" s="269"/>
    </row>
    <row r="168" ht="5.25" customHeight="1">
      <c r="B168" s="299"/>
      <c r="C168" s="294"/>
      <c r="D168" s="294"/>
      <c r="E168" s="294"/>
      <c r="F168" s="294"/>
      <c r="G168" s="295"/>
      <c r="H168" s="294"/>
      <c r="I168" s="294"/>
      <c r="J168" s="294"/>
      <c r="K168" s="322"/>
    </row>
    <row r="169" ht="15" customHeight="1">
      <c r="B169" s="299"/>
      <c r="C169" s="274" t="s">
        <v>609</v>
      </c>
      <c r="D169" s="274"/>
      <c r="E169" s="274"/>
      <c r="F169" s="297" t="s">
        <v>606</v>
      </c>
      <c r="G169" s="274"/>
      <c r="H169" s="274" t="s">
        <v>646</v>
      </c>
      <c r="I169" s="274" t="s">
        <v>608</v>
      </c>
      <c r="J169" s="274">
        <v>120</v>
      </c>
      <c r="K169" s="322"/>
    </row>
    <row r="170" ht="15" customHeight="1">
      <c r="B170" s="299"/>
      <c r="C170" s="274" t="s">
        <v>655</v>
      </c>
      <c r="D170" s="274"/>
      <c r="E170" s="274"/>
      <c r="F170" s="297" t="s">
        <v>606</v>
      </c>
      <c r="G170" s="274"/>
      <c r="H170" s="274" t="s">
        <v>656</v>
      </c>
      <c r="I170" s="274" t="s">
        <v>608</v>
      </c>
      <c r="J170" s="274" t="s">
        <v>657</v>
      </c>
      <c r="K170" s="322"/>
    </row>
    <row r="171" ht="15" customHeight="1">
      <c r="B171" s="299"/>
      <c r="C171" s="274" t="s">
        <v>554</v>
      </c>
      <c r="D171" s="274"/>
      <c r="E171" s="274"/>
      <c r="F171" s="297" t="s">
        <v>606</v>
      </c>
      <c r="G171" s="274"/>
      <c r="H171" s="274" t="s">
        <v>674</v>
      </c>
      <c r="I171" s="274" t="s">
        <v>608</v>
      </c>
      <c r="J171" s="274" t="s">
        <v>657</v>
      </c>
      <c r="K171" s="322"/>
    </row>
    <row r="172" ht="15" customHeight="1">
      <c r="B172" s="299"/>
      <c r="C172" s="274" t="s">
        <v>611</v>
      </c>
      <c r="D172" s="274"/>
      <c r="E172" s="274"/>
      <c r="F172" s="297" t="s">
        <v>612</v>
      </c>
      <c r="G172" s="274"/>
      <c r="H172" s="274" t="s">
        <v>674</v>
      </c>
      <c r="I172" s="274" t="s">
        <v>608</v>
      </c>
      <c r="J172" s="274">
        <v>50</v>
      </c>
      <c r="K172" s="322"/>
    </row>
    <row r="173" ht="15" customHeight="1">
      <c r="B173" s="299"/>
      <c r="C173" s="274" t="s">
        <v>614</v>
      </c>
      <c r="D173" s="274"/>
      <c r="E173" s="274"/>
      <c r="F173" s="297" t="s">
        <v>606</v>
      </c>
      <c r="G173" s="274"/>
      <c r="H173" s="274" t="s">
        <v>674</v>
      </c>
      <c r="I173" s="274" t="s">
        <v>616</v>
      </c>
      <c r="J173" s="274"/>
      <c r="K173" s="322"/>
    </row>
    <row r="174" ht="15" customHeight="1">
      <c r="B174" s="299"/>
      <c r="C174" s="274" t="s">
        <v>625</v>
      </c>
      <c r="D174" s="274"/>
      <c r="E174" s="274"/>
      <c r="F174" s="297" t="s">
        <v>612</v>
      </c>
      <c r="G174" s="274"/>
      <c r="H174" s="274" t="s">
        <v>674</v>
      </c>
      <c r="I174" s="274" t="s">
        <v>608</v>
      </c>
      <c r="J174" s="274">
        <v>50</v>
      </c>
      <c r="K174" s="322"/>
    </row>
    <row r="175" ht="15" customHeight="1">
      <c r="B175" s="299"/>
      <c r="C175" s="274" t="s">
        <v>633</v>
      </c>
      <c r="D175" s="274"/>
      <c r="E175" s="274"/>
      <c r="F175" s="297" t="s">
        <v>612</v>
      </c>
      <c r="G175" s="274"/>
      <c r="H175" s="274" t="s">
        <v>674</v>
      </c>
      <c r="I175" s="274" t="s">
        <v>608</v>
      </c>
      <c r="J175" s="274">
        <v>50</v>
      </c>
      <c r="K175" s="322"/>
    </row>
    <row r="176" ht="15" customHeight="1">
      <c r="B176" s="299"/>
      <c r="C176" s="274" t="s">
        <v>631</v>
      </c>
      <c r="D176" s="274"/>
      <c r="E176" s="274"/>
      <c r="F176" s="297" t="s">
        <v>612</v>
      </c>
      <c r="G176" s="274"/>
      <c r="H176" s="274" t="s">
        <v>674</v>
      </c>
      <c r="I176" s="274" t="s">
        <v>608</v>
      </c>
      <c r="J176" s="274">
        <v>50</v>
      </c>
      <c r="K176" s="322"/>
    </row>
    <row r="177" ht="15" customHeight="1">
      <c r="B177" s="299"/>
      <c r="C177" s="274" t="s">
        <v>68</v>
      </c>
      <c r="D177" s="274"/>
      <c r="E177" s="274"/>
      <c r="F177" s="297" t="s">
        <v>606</v>
      </c>
      <c r="G177" s="274"/>
      <c r="H177" s="274" t="s">
        <v>675</v>
      </c>
      <c r="I177" s="274" t="s">
        <v>676</v>
      </c>
      <c r="J177" s="274"/>
      <c r="K177" s="322"/>
    </row>
    <row r="178" ht="15" customHeight="1">
      <c r="B178" s="299"/>
      <c r="C178" s="274" t="s">
        <v>45</v>
      </c>
      <c r="D178" s="274"/>
      <c r="E178" s="274"/>
      <c r="F178" s="297" t="s">
        <v>606</v>
      </c>
      <c r="G178" s="274"/>
      <c r="H178" s="274" t="s">
        <v>677</v>
      </c>
      <c r="I178" s="274" t="s">
        <v>678</v>
      </c>
      <c r="J178" s="274">
        <v>1</v>
      </c>
      <c r="K178" s="322"/>
    </row>
    <row r="179" ht="15" customHeight="1">
      <c r="B179" s="299"/>
      <c r="C179" s="274" t="s">
        <v>40</v>
      </c>
      <c r="D179" s="274"/>
      <c r="E179" s="274"/>
      <c r="F179" s="297" t="s">
        <v>606</v>
      </c>
      <c r="G179" s="274"/>
      <c r="H179" s="274" t="s">
        <v>679</v>
      </c>
      <c r="I179" s="274" t="s">
        <v>608</v>
      </c>
      <c r="J179" s="274">
        <v>20</v>
      </c>
      <c r="K179" s="322"/>
    </row>
    <row r="180" ht="15" customHeight="1">
      <c r="B180" s="299"/>
      <c r="C180" s="274" t="s">
        <v>42</v>
      </c>
      <c r="D180" s="274"/>
      <c r="E180" s="274"/>
      <c r="F180" s="297" t="s">
        <v>606</v>
      </c>
      <c r="G180" s="274"/>
      <c r="H180" s="274" t="s">
        <v>680</v>
      </c>
      <c r="I180" s="274" t="s">
        <v>608</v>
      </c>
      <c r="J180" s="274">
        <v>255</v>
      </c>
      <c r="K180" s="322"/>
    </row>
    <row r="181" ht="15" customHeight="1">
      <c r="B181" s="299"/>
      <c r="C181" s="274" t="s">
        <v>69</v>
      </c>
      <c r="D181" s="274"/>
      <c r="E181" s="274"/>
      <c r="F181" s="297" t="s">
        <v>606</v>
      </c>
      <c r="G181" s="274"/>
      <c r="H181" s="274" t="s">
        <v>570</v>
      </c>
      <c r="I181" s="274" t="s">
        <v>608</v>
      </c>
      <c r="J181" s="274">
        <v>10</v>
      </c>
      <c r="K181" s="322"/>
    </row>
    <row r="182" ht="15" customHeight="1">
      <c r="B182" s="299"/>
      <c r="C182" s="274" t="s">
        <v>70</v>
      </c>
      <c r="D182" s="274"/>
      <c r="E182" s="274"/>
      <c r="F182" s="297" t="s">
        <v>606</v>
      </c>
      <c r="G182" s="274"/>
      <c r="H182" s="274" t="s">
        <v>681</v>
      </c>
      <c r="I182" s="274" t="s">
        <v>641</v>
      </c>
      <c r="J182" s="274"/>
      <c r="K182" s="322"/>
    </row>
    <row r="183" ht="15" customHeight="1">
      <c r="B183" s="299"/>
      <c r="C183" s="274" t="s">
        <v>682</v>
      </c>
      <c r="D183" s="274"/>
      <c r="E183" s="274"/>
      <c r="F183" s="297" t="s">
        <v>606</v>
      </c>
      <c r="G183" s="274"/>
      <c r="H183" s="274" t="s">
        <v>683</v>
      </c>
      <c r="I183" s="274" t="s">
        <v>641</v>
      </c>
      <c r="J183" s="274"/>
      <c r="K183" s="322"/>
    </row>
    <row r="184" ht="15" customHeight="1">
      <c r="B184" s="299"/>
      <c r="C184" s="274" t="s">
        <v>671</v>
      </c>
      <c r="D184" s="274"/>
      <c r="E184" s="274"/>
      <c r="F184" s="297" t="s">
        <v>606</v>
      </c>
      <c r="G184" s="274"/>
      <c r="H184" s="274" t="s">
        <v>684</v>
      </c>
      <c r="I184" s="274" t="s">
        <v>641</v>
      </c>
      <c r="J184" s="274"/>
      <c r="K184" s="322"/>
    </row>
    <row r="185" ht="15" customHeight="1">
      <c r="B185" s="299"/>
      <c r="C185" s="274" t="s">
        <v>73</v>
      </c>
      <c r="D185" s="274"/>
      <c r="E185" s="274"/>
      <c r="F185" s="297" t="s">
        <v>612</v>
      </c>
      <c r="G185" s="274"/>
      <c r="H185" s="274" t="s">
        <v>685</v>
      </c>
      <c r="I185" s="274" t="s">
        <v>608</v>
      </c>
      <c r="J185" s="274">
        <v>50</v>
      </c>
      <c r="K185" s="322"/>
    </row>
    <row r="186" ht="15" customHeight="1">
      <c r="B186" s="299"/>
      <c r="C186" s="274" t="s">
        <v>686</v>
      </c>
      <c r="D186" s="274"/>
      <c r="E186" s="274"/>
      <c r="F186" s="297" t="s">
        <v>612</v>
      </c>
      <c r="G186" s="274"/>
      <c r="H186" s="274" t="s">
        <v>687</v>
      </c>
      <c r="I186" s="274" t="s">
        <v>688</v>
      </c>
      <c r="J186" s="274"/>
      <c r="K186" s="322"/>
    </row>
    <row r="187" ht="15" customHeight="1">
      <c r="B187" s="299"/>
      <c r="C187" s="274" t="s">
        <v>689</v>
      </c>
      <c r="D187" s="274"/>
      <c r="E187" s="274"/>
      <c r="F187" s="297" t="s">
        <v>612</v>
      </c>
      <c r="G187" s="274"/>
      <c r="H187" s="274" t="s">
        <v>690</v>
      </c>
      <c r="I187" s="274" t="s">
        <v>688</v>
      </c>
      <c r="J187" s="274"/>
      <c r="K187" s="322"/>
    </row>
    <row r="188" ht="15" customHeight="1">
      <c r="B188" s="299"/>
      <c r="C188" s="274" t="s">
        <v>691</v>
      </c>
      <c r="D188" s="274"/>
      <c r="E188" s="274"/>
      <c r="F188" s="297" t="s">
        <v>612</v>
      </c>
      <c r="G188" s="274"/>
      <c r="H188" s="274" t="s">
        <v>692</v>
      </c>
      <c r="I188" s="274" t="s">
        <v>688</v>
      </c>
      <c r="J188" s="274"/>
      <c r="K188" s="322"/>
    </row>
    <row r="189" ht="15" customHeight="1">
      <c r="B189" s="299"/>
      <c r="C189" s="335" t="s">
        <v>693</v>
      </c>
      <c r="D189" s="274"/>
      <c r="E189" s="274"/>
      <c r="F189" s="297" t="s">
        <v>612</v>
      </c>
      <c r="G189" s="274"/>
      <c r="H189" s="274" t="s">
        <v>694</v>
      </c>
      <c r="I189" s="274" t="s">
        <v>695</v>
      </c>
      <c r="J189" s="336" t="s">
        <v>696</v>
      </c>
      <c r="K189" s="322"/>
    </row>
    <row r="190" s="16" customFormat="1" ht="15" customHeight="1">
      <c r="B190" s="337"/>
      <c r="C190" s="338" t="s">
        <v>697</v>
      </c>
      <c r="D190" s="339"/>
      <c r="E190" s="339"/>
      <c r="F190" s="340" t="s">
        <v>612</v>
      </c>
      <c r="G190" s="339"/>
      <c r="H190" s="339" t="s">
        <v>698</v>
      </c>
      <c r="I190" s="339" t="s">
        <v>695</v>
      </c>
      <c r="J190" s="341" t="s">
        <v>696</v>
      </c>
      <c r="K190" s="342"/>
    </row>
    <row r="191" ht="15" customHeight="1">
      <c r="B191" s="299"/>
      <c r="C191" s="335" t="s">
        <v>32</v>
      </c>
      <c r="D191" s="274"/>
      <c r="E191" s="274"/>
      <c r="F191" s="297" t="s">
        <v>606</v>
      </c>
      <c r="G191" s="274"/>
      <c r="H191" s="271" t="s">
        <v>699</v>
      </c>
      <c r="I191" s="274" t="s">
        <v>700</v>
      </c>
      <c r="J191" s="274"/>
      <c r="K191" s="322"/>
    </row>
    <row r="192" ht="15" customHeight="1">
      <c r="B192" s="299"/>
      <c r="C192" s="335" t="s">
        <v>701</v>
      </c>
      <c r="D192" s="274"/>
      <c r="E192" s="274"/>
      <c r="F192" s="297" t="s">
        <v>606</v>
      </c>
      <c r="G192" s="274"/>
      <c r="H192" s="274" t="s">
        <v>702</v>
      </c>
      <c r="I192" s="274" t="s">
        <v>641</v>
      </c>
      <c r="J192" s="274"/>
      <c r="K192" s="322"/>
    </row>
    <row r="193" ht="15" customHeight="1">
      <c r="B193" s="299"/>
      <c r="C193" s="335" t="s">
        <v>703</v>
      </c>
      <c r="D193" s="274"/>
      <c r="E193" s="274"/>
      <c r="F193" s="297" t="s">
        <v>606</v>
      </c>
      <c r="G193" s="274"/>
      <c r="H193" s="274" t="s">
        <v>704</v>
      </c>
      <c r="I193" s="274" t="s">
        <v>641</v>
      </c>
      <c r="J193" s="274"/>
      <c r="K193" s="322"/>
    </row>
    <row r="194" ht="15" customHeight="1">
      <c r="B194" s="299"/>
      <c r="C194" s="335" t="s">
        <v>705</v>
      </c>
      <c r="D194" s="274"/>
      <c r="E194" s="274"/>
      <c r="F194" s="297" t="s">
        <v>612</v>
      </c>
      <c r="G194" s="274"/>
      <c r="H194" s="274" t="s">
        <v>706</v>
      </c>
      <c r="I194" s="274" t="s">
        <v>641</v>
      </c>
      <c r="J194" s="274"/>
      <c r="K194" s="322"/>
    </row>
    <row r="195" ht="15" customHeight="1">
      <c r="B195" s="328"/>
      <c r="C195" s="343"/>
      <c r="D195" s="308"/>
      <c r="E195" s="308"/>
      <c r="F195" s="308"/>
      <c r="G195" s="308"/>
      <c r="H195" s="308"/>
      <c r="I195" s="308"/>
      <c r="J195" s="308"/>
      <c r="K195" s="329"/>
    </row>
    <row r="196" ht="18.75" customHeight="1">
      <c r="B196" s="310"/>
      <c r="C196" s="320"/>
      <c r="D196" s="320"/>
      <c r="E196" s="320"/>
      <c r="F196" s="330"/>
      <c r="G196" s="320"/>
      <c r="H196" s="320"/>
      <c r="I196" s="320"/>
      <c r="J196" s="320"/>
      <c r="K196" s="310"/>
    </row>
    <row r="197" ht="18.75" customHeight="1">
      <c r="B197" s="310"/>
      <c r="C197" s="320"/>
      <c r="D197" s="320"/>
      <c r="E197" s="320"/>
      <c r="F197" s="330"/>
      <c r="G197" s="320"/>
      <c r="H197" s="320"/>
      <c r="I197" s="320"/>
      <c r="J197" s="320"/>
      <c r="K197" s="310"/>
    </row>
    <row r="198" ht="18.75" customHeight="1">
      <c r="B198" s="282"/>
      <c r="C198" s="282"/>
      <c r="D198" s="282"/>
      <c r="E198" s="282"/>
      <c r="F198" s="282"/>
      <c r="G198" s="282"/>
      <c r="H198" s="282"/>
      <c r="I198" s="282"/>
      <c r="J198" s="282"/>
      <c r="K198" s="282"/>
    </row>
    <row r="199">
      <c r="B199" s="261"/>
      <c r="C199" s="262"/>
      <c r="D199" s="262"/>
      <c r="E199" s="262"/>
      <c r="F199" s="262"/>
      <c r="G199" s="262"/>
      <c r="H199" s="262"/>
      <c r="I199" s="262"/>
      <c r="J199" s="262"/>
      <c r="K199" s="263"/>
    </row>
    <row r="200" ht="20.25">
      <c r="B200" s="264"/>
      <c r="C200" s="265" t="s">
        <v>707</v>
      </c>
      <c r="D200" s="265"/>
      <c r="E200" s="265"/>
      <c r="F200" s="265"/>
      <c r="G200" s="265"/>
      <c r="H200" s="265"/>
      <c r="I200" s="265"/>
      <c r="J200" s="265"/>
      <c r="K200" s="266"/>
    </row>
    <row r="201" ht="25.5" customHeight="1">
      <c r="B201" s="264"/>
      <c r="C201" s="344" t="s">
        <v>708</v>
      </c>
      <c r="D201" s="344"/>
      <c r="E201" s="344"/>
      <c r="F201" s="344" t="s">
        <v>709</v>
      </c>
      <c r="G201" s="345"/>
      <c r="H201" s="344" t="s">
        <v>710</v>
      </c>
      <c r="I201" s="344"/>
      <c r="J201" s="344"/>
      <c r="K201" s="266"/>
    </row>
    <row r="202" ht="5.25" customHeight="1">
      <c r="B202" s="299"/>
      <c r="C202" s="294"/>
      <c r="D202" s="294"/>
      <c r="E202" s="294"/>
      <c r="F202" s="294"/>
      <c r="G202" s="320"/>
      <c r="H202" s="294"/>
      <c r="I202" s="294"/>
      <c r="J202" s="294"/>
      <c r="K202" s="322"/>
    </row>
    <row r="203" ht="15" customHeight="1">
      <c r="B203" s="299"/>
      <c r="C203" s="274" t="s">
        <v>700</v>
      </c>
      <c r="D203" s="274"/>
      <c r="E203" s="274"/>
      <c r="F203" s="297" t="s">
        <v>33</v>
      </c>
      <c r="G203" s="274"/>
      <c r="H203" s="274" t="s">
        <v>711</v>
      </c>
      <c r="I203" s="274"/>
      <c r="J203" s="274"/>
      <c r="K203" s="322"/>
    </row>
    <row r="204" ht="15" customHeight="1">
      <c r="B204" s="299"/>
      <c r="C204" s="274"/>
      <c r="D204" s="274"/>
      <c r="E204" s="274"/>
      <c r="F204" s="297" t="s">
        <v>712</v>
      </c>
      <c r="G204" s="274"/>
      <c r="H204" s="274" t="s">
        <v>713</v>
      </c>
      <c r="I204" s="274"/>
      <c r="J204" s="274"/>
      <c r="K204" s="322"/>
    </row>
    <row r="205" ht="15" customHeight="1">
      <c r="B205" s="299"/>
      <c r="C205" s="274"/>
      <c r="D205" s="274"/>
      <c r="E205" s="274"/>
      <c r="F205" s="297" t="s">
        <v>714</v>
      </c>
      <c r="G205" s="274"/>
      <c r="H205" s="274" t="s">
        <v>715</v>
      </c>
      <c r="I205" s="274"/>
      <c r="J205" s="274"/>
      <c r="K205" s="322"/>
    </row>
    <row r="206" ht="15" customHeight="1">
      <c r="B206" s="299"/>
      <c r="C206" s="274"/>
      <c r="D206" s="274"/>
      <c r="E206" s="274"/>
      <c r="F206" s="297" t="s">
        <v>716</v>
      </c>
      <c r="G206" s="274"/>
      <c r="H206" s="274" t="s">
        <v>717</v>
      </c>
      <c r="I206" s="274"/>
      <c r="J206" s="274"/>
      <c r="K206" s="322"/>
    </row>
    <row r="207" ht="15" customHeight="1">
      <c r="B207" s="299"/>
      <c r="C207" s="274"/>
      <c r="D207" s="274"/>
      <c r="E207" s="274"/>
      <c r="F207" s="297" t="s">
        <v>718</v>
      </c>
      <c r="G207" s="274"/>
      <c r="H207" s="274" t="s">
        <v>719</v>
      </c>
      <c r="I207" s="274"/>
      <c r="J207" s="274"/>
      <c r="K207" s="322"/>
    </row>
    <row r="208" ht="15" customHeight="1">
      <c r="B208" s="299"/>
      <c r="C208" s="274"/>
      <c r="D208" s="274"/>
      <c r="E208" s="274"/>
      <c r="F208" s="297"/>
      <c r="G208" s="274"/>
      <c r="H208" s="274"/>
      <c r="I208" s="274"/>
      <c r="J208" s="274"/>
      <c r="K208" s="322"/>
    </row>
    <row r="209" ht="15" customHeight="1">
      <c r="B209" s="299"/>
      <c r="C209" s="274" t="s">
        <v>653</v>
      </c>
      <c r="D209" s="274"/>
      <c r="E209" s="274"/>
      <c r="F209" s="297" t="s">
        <v>64</v>
      </c>
      <c r="G209" s="274"/>
      <c r="H209" s="274" t="s">
        <v>720</v>
      </c>
      <c r="I209" s="274"/>
      <c r="J209" s="274"/>
      <c r="K209" s="322"/>
    </row>
    <row r="210" ht="15" customHeight="1">
      <c r="B210" s="299"/>
      <c r="C210" s="274"/>
      <c r="D210" s="274"/>
      <c r="E210" s="274"/>
      <c r="F210" s="297" t="s">
        <v>548</v>
      </c>
      <c r="G210" s="274"/>
      <c r="H210" s="274" t="s">
        <v>549</v>
      </c>
      <c r="I210" s="274"/>
      <c r="J210" s="274"/>
      <c r="K210" s="322"/>
    </row>
    <row r="211" ht="15" customHeight="1">
      <c r="B211" s="299"/>
      <c r="C211" s="274"/>
      <c r="D211" s="274"/>
      <c r="E211" s="274"/>
      <c r="F211" s="297" t="s">
        <v>546</v>
      </c>
      <c r="G211" s="274"/>
      <c r="H211" s="274" t="s">
        <v>721</v>
      </c>
      <c r="I211" s="274"/>
      <c r="J211" s="274"/>
      <c r="K211" s="322"/>
    </row>
    <row r="212" ht="15" customHeight="1">
      <c r="B212" s="346"/>
      <c r="C212" s="274"/>
      <c r="D212" s="274"/>
      <c r="E212" s="274"/>
      <c r="F212" s="297" t="s">
        <v>550</v>
      </c>
      <c r="G212" s="335"/>
      <c r="H212" s="326" t="s">
        <v>551</v>
      </c>
      <c r="I212" s="326"/>
      <c r="J212" s="326"/>
      <c r="K212" s="347"/>
    </row>
    <row r="213" ht="15" customHeight="1">
      <c r="B213" s="346"/>
      <c r="C213" s="274"/>
      <c r="D213" s="274"/>
      <c r="E213" s="274"/>
      <c r="F213" s="297" t="s">
        <v>552</v>
      </c>
      <c r="G213" s="335"/>
      <c r="H213" s="326" t="s">
        <v>722</v>
      </c>
      <c r="I213" s="326"/>
      <c r="J213" s="326"/>
      <c r="K213" s="347"/>
    </row>
    <row r="214" ht="15" customHeight="1">
      <c r="B214" s="346"/>
      <c r="C214" s="274"/>
      <c r="D214" s="274"/>
      <c r="E214" s="274"/>
      <c r="F214" s="297"/>
      <c r="G214" s="335"/>
      <c r="H214" s="326"/>
      <c r="I214" s="326"/>
      <c r="J214" s="326"/>
      <c r="K214" s="347"/>
    </row>
    <row r="215" ht="15" customHeight="1">
      <c r="B215" s="346"/>
      <c r="C215" s="274" t="s">
        <v>678</v>
      </c>
      <c r="D215" s="274"/>
      <c r="E215" s="274"/>
      <c r="F215" s="297">
        <v>1</v>
      </c>
      <c r="G215" s="335"/>
      <c r="H215" s="326" t="s">
        <v>723</v>
      </c>
      <c r="I215" s="326"/>
      <c r="J215" s="326"/>
      <c r="K215" s="347"/>
    </row>
    <row r="216" ht="15" customHeight="1">
      <c r="B216" s="346"/>
      <c r="C216" s="274"/>
      <c r="D216" s="274"/>
      <c r="E216" s="274"/>
      <c r="F216" s="297">
        <v>2</v>
      </c>
      <c r="G216" s="335"/>
      <c r="H216" s="326" t="s">
        <v>724</v>
      </c>
      <c r="I216" s="326"/>
      <c r="J216" s="326"/>
      <c r="K216" s="347"/>
    </row>
    <row r="217" ht="15" customHeight="1">
      <c r="B217" s="346"/>
      <c r="C217" s="274"/>
      <c r="D217" s="274"/>
      <c r="E217" s="274"/>
      <c r="F217" s="297">
        <v>3</v>
      </c>
      <c r="G217" s="335"/>
      <c r="H217" s="326" t="s">
        <v>725</v>
      </c>
      <c r="I217" s="326"/>
      <c r="J217" s="326"/>
      <c r="K217" s="347"/>
    </row>
    <row r="218" ht="15" customHeight="1">
      <c r="B218" s="346"/>
      <c r="C218" s="274"/>
      <c r="D218" s="274"/>
      <c r="E218" s="274"/>
      <c r="F218" s="297">
        <v>4</v>
      </c>
      <c r="G218" s="335"/>
      <c r="H218" s="326" t="s">
        <v>726</v>
      </c>
      <c r="I218" s="326"/>
      <c r="J218" s="326"/>
      <c r="K218" s="347"/>
    </row>
    <row r="219" ht="12.75" customHeight="1">
      <c r="B219" s="348"/>
      <c r="C219" s="349"/>
      <c r="D219" s="349"/>
      <c r="E219" s="349"/>
      <c r="F219" s="349"/>
      <c r="G219" s="349"/>
      <c r="H219" s="349"/>
      <c r="I219" s="349"/>
      <c r="J219" s="349"/>
      <c r="K219" s="350"/>
    </row>
  </sheetData>
  <sheetProtection sheet="1" formatColumns="0" formatRows="0" objects="1" scenarios="1" spinCount="100000" saltValue="NtuUgVJc7sL+OAlGE7eEzEaEzJpQqIRH1NymV+72jpP41KPde9Kwp/cuwvLk9upowZ9PTGL0vlKbGIVLzRFS8A==" hashValue="2t3jDliW2xyIn2dW5oG7xX17Jmxc1Qkqt7N472r6N81MW3AhnKJB9O2iPNTE4OPNMUfY15gkK1u2tQBlVPGN8A==" algorithmName="SHA-512" password="CC35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AppVersion>25.2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Printed>2020-06-02T10:46:26Z</cp:lastPrinted>
  <dcterms:created xsi:type="dcterms:W3CDTF">2012-09-17T09:18:14Z</dcterms:created>
  <dcterms:modified xsi:type="dcterms:W3CDTF">2026-05-07T07:25:58Z</dcterms:modified>
</cp:coreProperties>
</file>