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dys\Desktop\"/>
    </mc:Choice>
  </mc:AlternateContent>
  <xr:revisionPtr revIDLastSave="0" documentId="8_{B228B0E6-6C6A-471D-9D42-AAD336D72F44}" xr6:coauthVersionLast="47" xr6:coauthVersionMax="47" xr10:uidLastSave="{00000000-0000-0000-0000-000000000000}"/>
  <bookViews>
    <workbookView xWindow="-673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Pol'!$A$1:$Y$60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4" i="1" l="1"/>
  <c r="I63" i="1"/>
  <c r="I62" i="1"/>
  <c r="I61" i="1"/>
  <c r="I60" i="1"/>
  <c r="I59" i="1"/>
  <c r="I58" i="1"/>
  <c r="I57" i="1"/>
  <c r="I56" i="1"/>
  <c r="I55" i="1"/>
  <c r="I54" i="1"/>
  <c r="I53" i="1"/>
  <c r="I52" i="1"/>
  <c r="G41" i="1"/>
  <c r="F41" i="1"/>
  <c r="G40" i="1"/>
  <c r="F40" i="1"/>
  <c r="H40" i="1" s="1"/>
  <c r="I40" i="1" s="1"/>
  <c r="G39" i="1"/>
  <c r="F39" i="1"/>
  <c r="G50" i="12"/>
  <c r="BA18" i="12"/>
  <c r="G9" i="12"/>
  <c r="I9" i="12"/>
  <c r="I8" i="12" s="1"/>
  <c r="K9" i="12"/>
  <c r="K8" i="12" s="1"/>
  <c r="M9" i="12"/>
  <c r="O9" i="12"/>
  <c r="O8" i="12" s="1"/>
  <c r="Q9" i="12"/>
  <c r="Q8" i="12" s="1"/>
  <c r="V9" i="12"/>
  <c r="V8" i="12" s="1"/>
  <c r="G10" i="12"/>
  <c r="G8" i="12" s="1"/>
  <c r="I10" i="12"/>
  <c r="K10" i="12"/>
  <c r="O10" i="12"/>
  <c r="Q10" i="12"/>
  <c r="V10" i="12"/>
  <c r="O11" i="12"/>
  <c r="V11" i="12"/>
  <c r="G12" i="12"/>
  <c r="M12" i="12" s="1"/>
  <c r="M11" i="12" s="1"/>
  <c r="I12" i="12"/>
  <c r="I11" i="12" s="1"/>
  <c r="K12" i="12"/>
  <c r="K11" i="12" s="1"/>
  <c r="O12" i="12"/>
  <c r="Q12" i="12"/>
  <c r="V12" i="12"/>
  <c r="G13" i="12"/>
  <c r="I13" i="12"/>
  <c r="K13" i="12"/>
  <c r="M13" i="12"/>
  <c r="O13" i="12"/>
  <c r="Q13" i="12"/>
  <c r="Q11" i="12" s="1"/>
  <c r="V13" i="12"/>
  <c r="G14" i="12"/>
  <c r="I14" i="12"/>
  <c r="K14" i="12"/>
  <c r="M14" i="12"/>
  <c r="O14" i="12"/>
  <c r="V14" i="12"/>
  <c r="G15" i="12"/>
  <c r="I15" i="12"/>
  <c r="K15" i="12"/>
  <c r="M15" i="12"/>
  <c r="O15" i="12"/>
  <c r="Q15" i="12"/>
  <c r="Q14" i="12" s="1"/>
  <c r="V15" i="12"/>
  <c r="G16" i="12"/>
  <c r="I16" i="12"/>
  <c r="K16" i="12"/>
  <c r="O16" i="12"/>
  <c r="Q16" i="12"/>
  <c r="V16" i="12"/>
  <c r="G17" i="12"/>
  <c r="M17" i="12" s="1"/>
  <c r="M16" i="12" s="1"/>
  <c r="I17" i="12"/>
  <c r="K17" i="12"/>
  <c r="O17" i="12"/>
  <c r="Q17" i="12"/>
  <c r="V17" i="12"/>
  <c r="K19" i="12"/>
  <c r="O19" i="12"/>
  <c r="Q19" i="12"/>
  <c r="V19" i="12"/>
  <c r="G20" i="12"/>
  <c r="M20" i="12" s="1"/>
  <c r="M19" i="12" s="1"/>
  <c r="I20" i="12"/>
  <c r="I19" i="12" s="1"/>
  <c r="K20" i="12"/>
  <c r="O20" i="12"/>
  <c r="Q20" i="12"/>
  <c r="V20" i="12"/>
  <c r="G22" i="12"/>
  <c r="G21" i="12" s="1"/>
  <c r="I22" i="12"/>
  <c r="I21" i="12" s="1"/>
  <c r="K22" i="12"/>
  <c r="K21" i="12" s="1"/>
  <c r="M22" i="12"/>
  <c r="O22" i="12"/>
  <c r="Q22" i="12"/>
  <c r="V22" i="12"/>
  <c r="G24" i="12"/>
  <c r="I24" i="12"/>
  <c r="K24" i="12"/>
  <c r="M24" i="12"/>
  <c r="O24" i="12"/>
  <c r="O21" i="12" s="1"/>
  <c r="Q24" i="12"/>
  <c r="V24" i="12"/>
  <c r="G25" i="12"/>
  <c r="I25" i="12"/>
  <c r="K25" i="12"/>
  <c r="M25" i="12"/>
  <c r="O25" i="12"/>
  <c r="Q25" i="12"/>
  <c r="Q21" i="12" s="1"/>
  <c r="V25" i="12"/>
  <c r="G26" i="12"/>
  <c r="M26" i="12" s="1"/>
  <c r="I26" i="12"/>
  <c r="K26" i="12"/>
  <c r="O26" i="12"/>
  <c r="Q26" i="12"/>
  <c r="V26" i="12"/>
  <c r="V21" i="12" s="1"/>
  <c r="G27" i="12"/>
  <c r="I27" i="12"/>
  <c r="K27" i="12"/>
  <c r="M27" i="12"/>
  <c r="O27" i="12"/>
  <c r="Q27" i="12"/>
  <c r="V27" i="12"/>
  <c r="G28" i="12"/>
  <c r="G29" i="12"/>
  <c r="I29" i="12"/>
  <c r="I28" i="12" s="1"/>
  <c r="K29" i="12"/>
  <c r="M29" i="12"/>
  <c r="O29" i="12"/>
  <c r="O28" i="12" s="1"/>
  <c r="Q29" i="12"/>
  <c r="Q28" i="12" s="1"/>
  <c r="V29" i="12"/>
  <c r="V28" i="12" s="1"/>
  <c r="G30" i="12"/>
  <c r="M30" i="12" s="1"/>
  <c r="I30" i="12"/>
  <c r="K30" i="12"/>
  <c r="K28" i="12" s="1"/>
  <c r="O30" i="12"/>
  <c r="Q30" i="12"/>
  <c r="V30" i="12"/>
  <c r="G31" i="12"/>
  <c r="I31" i="12"/>
  <c r="K31" i="12"/>
  <c r="M31" i="12"/>
  <c r="O31" i="12"/>
  <c r="Q31" i="12"/>
  <c r="V31" i="12"/>
  <c r="G32" i="12"/>
  <c r="K32" i="12"/>
  <c r="O32" i="12"/>
  <c r="G33" i="12"/>
  <c r="I33" i="12"/>
  <c r="K33" i="12"/>
  <c r="M33" i="12"/>
  <c r="O33" i="12"/>
  <c r="Q33" i="12"/>
  <c r="Q32" i="12" s="1"/>
  <c r="V33" i="12"/>
  <c r="G34" i="12"/>
  <c r="M34" i="12" s="1"/>
  <c r="M32" i="12" s="1"/>
  <c r="I34" i="12"/>
  <c r="I32" i="12" s="1"/>
  <c r="K34" i="12"/>
  <c r="O34" i="12"/>
  <c r="Q34" i="12"/>
  <c r="V34" i="12"/>
  <c r="V32" i="12" s="1"/>
  <c r="G35" i="12"/>
  <c r="I35" i="12"/>
  <c r="K35" i="12"/>
  <c r="M35" i="12"/>
  <c r="O35" i="12"/>
  <c r="Q35" i="12"/>
  <c r="V35" i="12"/>
  <c r="K36" i="12"/>
  <c r="O36" i="12"/>
  <c r="Q36" i="12"/>
  <c r="V36" i="12"/>
  <c r="G37" i="12"/>
  <c r="M37" i="12" s="1"/>
  <c r="M36" i="12" s="1"/>
  <c r="I37" i="12"/>
  <c r="I36" i="12" s="1"/>
  <c r="K37" i="12"/>
  <c r="O37" i="12"/>
  <c r="Q37" i="12"/>
  <c r="V37" i="12"/>
  <c r="O38" i="12"/>
  <c r="Q38" i="12"/>
  <c r="V38" i="12"/>
  <c r="G39" i="12"/>
  <c r="G38" i="12" s="1"/>
  <c r="I39" i="12"/>
  <c r="I38" i="12" s="1"/>
  <c r="K39" i="12"/>
  <c r="K38" i="12" s="1"/>
  <c r="M39" i="12"/>
  <c r="M38" i="12" s="1"/>
  <c r="O39" i="12"/>
  <c r="Q39" i="12"/>
  <c r="V39" i="12"/>
  <c r="G41" i="12"/>
  <c r="G40" i="12" s="1"/>
  <c r="I41" i="12"/>
  <c r="I40" i="12" s="1"/>
  <c r="K41" i="12"/>
  <c r="K40" i="12" s="1"/>
  <c r="M41" i="12"/>
  <c r="O41" i="12"/>
  <c r="O40" i="12" s="1"/>
  <c r="Q41" i="12"/>
  <c r="Q40" i="12" s="1"/>
  <c r="V41" i="12"/>
  <c r="G42" i="12"/>
  <c r="M42" i="12" s="1"/>
  <c r="I42" i="12"/>
  <c r="K42" i="12"/>
  <c r="O42" i="12"/>
  <c r="Q42" i="12"/>
  <c r="V42" i="12"/>
  <c r="V40" i="12" s="1"/>
  <c r="G43" i="12"/>
  <c r="I43" i="12"/>
  <c r="K43" i="12"/>
  <c r="M43" i="12"/>
  <c r="O43" i="12"/>
  <c r="Q43" i="12"/>
  <c r="V43" i="12"/>
  <c r="G44" i="12"/>
  <c r="K44" i="12"/>
  <c r="G45" i="12"/>
  <c r="I45" i="12"/>
  <c r="I44" i="12" s="1"/>
  <c r="K45" i="12"/>
  <c r="M45" i="12"/>
  <c r="M44" i="12" s="1"/>
  <c r="O45" i="12"/>
  <c r="O44" i="12" s="1"/>
  <c r="Q45" i="12"/>
  <c r="Q44" i="12" s="1"/>
  <c r="V45" i="12"/>
  <c r="V44" i="12" s="1"/>
  <c r="G47" i="12"/>
  <c r="I47" i="12"/>
  <c r="K47" i="12"/>
  <c r="O47" i="12"/>
  <c r="G48" i="12"/>
  <c r="I48" i="12"/>
  <c r="K48" i="12"/>
  <c r="M48" i="12"/>
  <c r="M47" i="12" s="1"/>
  <c r="O48" i="12"/>
  <c r="Q48" i="12"/>
  <c r="Q47" i="12" s="1"/>
  <c r="V48" i="12"/>
  <c r="V47" i="12" s="1"/>
  <c r="AE50" i="12"/>
  <c r="I20" i="1"/>
  <c r="I19" i="1"/>
  <c r="I18" i="1"/>
  <c r="I17" i="1"/>
  <c r="I16" i="1"/>
  <c r="F42" i="1"/>
  <c r="G23" i="1" s="1"/>
  <c r="G42" i="1"/>
  <c r="G25" i="1" s="1"/>
  <c r="A25" i="1" s="1"/>
  <c r="A26" i="1" s="1"/>
  <c r="H41" i="1"/>
  <c r="I41" i="1" s="1"/>
  <c r="H39" i="1"/>
  <c r="H42" i="1" s="1"/>
  <c r="J28" i="1"/>
  <c r="J26" i="1"/>
  <c r="G38" i="1"/>
  <c r="F38" i="1"/>
  <c r="J23" i="1"/>
  <c r="J24" i="1"/>
  <c r="J25" i="1"/>
  <c r="J27" i="1"/>
  <c r="E24" i="1"/>
  <c r="E26" i="1"/>
  <c r="I65" i="1" l="1"/>
  <c r="J64" i="1" s="1"/>
  <c r="J52" i="1"/>
  <c r="J53" i="1"/>
  <c r="J60" i="1"/>
  <c r="J56" i="1"/>
  <c r="J54" i="1"/>
  <c r="J55" i="1"/>
  <c r="J57" i="1"/>
  <c r="J58" i="1"/>
  <c r="J59" i="1"/>
  <c r="G26" i="1"/>
  <c r="A23" i="1"/>
  <c r="G28" i="1"/>
  <c r="M28" i="12"/>
  <c r="M40" i="12"/>
  <c r="M21" i="12"/>
  <c r="AF50" i="12"/>
  <c r="G11" i="12"/>
  <c r="G36" i="12"/>
  <c r="M10" i="12"/>
  <c r="M8" i="12" s="1"/>
  <c r="G19" i="12"/>
  <c r="I21" i="1"/>
  <c r="J63" i="1"/>
  <c r="I39" i="1"/>
  <c r="I42" i="1" s="1"/>
  <c r="J61" i="1" l="1"/>
  <c r="J62" i="1"/>
  <c r="J65" i="1"/>
  <c r="A24" i="1"/>
  <c r="G24" i="1"/>
  <c r="A27" i="1" s="1"/>
  <c r="J40" i="1"/>
  <c r="J39" i="1"/>
  <c r="J42" i="1" s="1"/>
  <c r="J41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Nedys</author>
  </authors>
  <commentList>
    <comment ref="S6" authorId="0" shapeId="0" xr:uid="{01F1A5C5-564B-4741-B8DB-6EB2A6A8D7F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A418DE5-E627-46D1-9618-01E44036E2C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<sst xmlns="http://schemas.openxmlformats.org/spreadsheetml/2006/main" count="427" uniqueCount="196">
  <si>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</si>
  <si>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</si>
  <si>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</si>
  <si>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</si>
  <si>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</si>
  <si>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</si>
  <si>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</si>
  <si>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</si>
  <si>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</si>
  <si>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</si>
  <si>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</si>
  <si>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</si>
  <si>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</si>
  <si>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</si>
  <si>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</si>
  <si>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</si>
  <si>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</si>
  <si>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</si>
  <si>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</si>
  <si>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</si>
  <si>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</si>
  <si>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</si>
  <si>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</si>
  <si>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</si>
  <si>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</si>
  <si>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</si>
  <si>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</si>
  <si>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</si>
  <si>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</si>
  <si>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</si>
  <si>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</si>
  <si>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</si>
  <si>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</si>
  <si>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</si>
  <si>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</si>
  <si>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</si>
  <si>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</si>
  <si>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</si>
  <si>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</si>
  <si>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</si>
  <si>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</si>
  <si>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</si>
  <si>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</si>
  <si>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</si>
  <si>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VÝTAH</t>
  </si>
  <si>
    <t>01</t>
  </si>
  <si>
    <t>STAVEBNÍ ÚPRAVY VÝTAHU</t>
  </si>
  <si>
    <t>Objekt:</t>
  </si>
  <si>
    <t>Rozpočet:</t>
  </si>
  <si>
    <t>001</t>
  </si>
  <si>
    <t>MODERNIZACE VÝTAHU CSS KYJOV - STAVEBNÍ ÚPRAVY</t>
  </si>
  <si>
    <t>Stavba</t>
  </si>
  <si>
    <t>Celkem za stavbu</t>
  </si>
  <si>
    <t>CZK</t>
  </si>
  <si>
    <t>#POPS</t>
  </si>
  <si>
    <t>Popis stavby: 001 - MODERNIZACE VÝTAHU CSS KYJOV - STAVEBNÍ ÚPRAVY</t>
  </si>
  <si>
    <t>#POPO</t>
  </si>
  <si>
    <t>Popis objektu: 01 - STAVEBNÍ ÚPRAVY VÝTAHU</t>
  </si>
  <si>
    <t>#POPR</t>
  </si>
  <si>
    <t>Popis rozpočtu: 1 - VÝTAH</t>
  </si>
  <si>
    <t>Rekapitulace dílů</t>
  </si>
  <si>
    <t>Typ dílu</t>
  </si>
  <si>
    <t>471</t>
  </si>
  <si>
    <t>Výtahy</t>
  </si>
  <si>
    <t>61</t>
  </si>
  <si>
    <t>Úpravy povrchů vnitřní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</si>
  <si>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</si>
  <si>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</si>
  <si>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</si>
  <si>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</si>
  <si>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</si>
  <si>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</si>
  <si>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</si>
  <si>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</si>
  <si>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</si>
  <si>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Přesuny suti a vybouraných hmot</t>
  </si>
  <si>
    <t>767</t>
  </si>
  <si>
    <t>Konstrukce zámečnické</t>
  </si>
  <si>
    <t>784</t>
  </si>
  <si>
    <t>Malby</t>
  </si>
  <si>
    <t>M21</t>
  </si>
  <si>
    <t>Elektromontáže</t>
  </si>
  <si>
    <t>M33</t>
  </si>
  <si>
    <t>Montáže dopravních zařízení a vah-výtahy</t>
  </si>
  <si>
    <t>M99</t>
  </si>
  <si>
    <t>Ostatní práce "M"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</si>
  <si>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</si>
  <si>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</si>
  <si>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</si>
  <si>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</si>
  <si>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</si>
  <si>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</si>
  <si>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</si>
  <si>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</si>
  <si>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</si>
  <si>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</si>
  <si>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</si>
  <si>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</si>
  <si>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</si>
  <si>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</si>
  <si>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</si>
  <si>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</si>
  <si>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</si>
  <si>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</si>
  <si>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</si>
  <si>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</si>
  <si>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</si>
  <si>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</si>
  <si>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</si>
  <si>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</si>
  <si>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</si>
  <si>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</si>
  <si>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</si>
  <si>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</si>
  <si>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</si>
  <si>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</si>
  <si>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47124700D</t>
  </si>
  <si>
    <t>Demontáž stávajícího výtahu</t>
  </si>
  <si>
    <t>kus</t>
  </si>
  <si>
    <t>Vlastní</t>
  </si>
  <si>
    <t>Indiv</t>
  </si>
  <si>
    <t>Práce</t>
  </si>
  <si>
    <t>Běžná</t>
  </si>
  <si>
    <t>POL1_</t>
  </si>
  <si>
    <t>47124700R-V</t>
  </si>
  <si>
    <t>Výtah osobní, nosnost 1000kg, 13 osob, počet stanic/nástupišť: 4/4, elektrický pohon, podrobná specifikace výtahu  uvedena v technické zprávě, D+M</t>
  </si>
  <si>
    <t>Specifikace</t>
  </si>
  <si>
    <t>POL3_</t>
  </si>
  <si>
    <t>612409991RT2</t>
  </si>
  <si>
    <t>Začištění omítek kolem oken,dveří apod. s použitím suché maltové směsi</t>
  </si>
  <si>
    <t>m</t>
  </si>
  <si>
    <t>RTS 24/ II</t>
  </si>
  <si>
    <t>612425931R00</t>
  </si>
  <si>
    <t>Omítka vápenná vnitřního ostění - štuková</t>
  </si>
  <si>
    <t>m2</t>
  </si>
  <si>
    <t>941955001R00</t>
  </si>
  <si>
    <t>Lešení lehké pomocné, výška podlahy do 1,2 m</t>
  </si>
  <si>
    <t>952901114R00</t>
  </si>
  <si>
    <t>Vyčištění budov a ostatních objektů budov bytové nebo občanské výstavby - zametení a umytí podlah, dlažeb, obkladů, schodů v místnostech, chodbách a schodištích, vyčištění a umytí oken, dveří s rámy,</t>
  </si>
  <si>
    <t>zárubněmi, umytí a vyčištění jiných zasklených a natíraných ploch a zařizovacích předmětů před předáním do užívání světlá výška podlaží přes 4 m</t>
  </si>
  <si>
    <t>POP</t>
  </si>
  <si>
    <t>968072455R00</t>
  </si>
  <si>
    <t>Vybourání kovových zárubní,přisekání ostění, demontáž drobných zámečnických prvků</t>
  </si>
  <si>
    <t>soubor</t>
  </si>
  <si>
    <t>979081111R00</t>
  </si>
  <si>
    <t>Odvoz suti a vybour. hmot na skládku do 1 km</t>
  </si>
  <si>
    <t>t</t>
  </si>
  <si>
    <t>Včetně naložení na dopravní prostředek a složení na skládku, bez poplatku za skládku.</t>
  </si>
  <si>
    <t>979081121R00</t>
  </si>
  <si>
    <t>Příplatek k odvozu za každý další 1 km</t>
  </si>
  <si>
    <t>979981104R00</t>
  </si>
  <si>
    <t>Ekologická likvidace demontovaného výtahu</t>
  </si>
  <si>
    <t>979990105R00</t>
  </si>
  <si>
    <t>Poplatek za skládku suti - cihelné výrobky, skupina odpadu 170102</t>
  </si>
  <si>
    <t>RTS 23/ II</t>
  </si>
  <si>
    <t>977SPEC</t>
  </si>
  <si>
    <t>Likvidace starého hydraulického oleje</t>
  </si>
  <si>
    <t xml:space="preserve">l     </t>
  </si>
  <si>
    <t>784191101R00-V</t>
  </si>
  <si>
    <t>Penetrace podkladu univerzální 1x</t>
  </si>
  <si>
    <t>784195212R00-V</t>
  </si>
  <si>
    <t>Malba bílá, bez penetrace, 2x</t>
  </si>
  <si>
    <t>784011222RT2</t>
  </si>
  <si>
    <t>Zakrytí podlah včetně papírové lepenky</t>
  </si>
  <si>
    <t>210172206R00-V</t>
  </si>
  <si>
    <t>Rozvaděč  a elektroinstalace k výtahu</t>
  </si>
  <si>
    <t>210172208R00</t>
  </si>
  <si>
    <t>Ovládací panel ve výtahové kabině</t>
  </si>
  <si>
    <t>220890202R00</t>
  </si>
  <si>
    <t>Revize elektro</t>
  </si>
  <si>
    <t>909      R00</t>
  </si>
  <si>
    <t>Hzs - nezmeritelne stavebni prace</t>
  </si>
  <si>
    <t>h</t>
  </si>
  <si>
    <t>Prav.M</t>
  </si>
  <si>
    <t>HZS</t>
  </si>
  <si>
    <t>POL10_</t>
  </si>
  <si>
    <t>330030120RA0-V</t>
  </si>
  <si>
    <t>Interiér kabiny v provedení nerez</t>
  </si>
  <si>
    <t>Agregovaná položka</t>
  </si>
  <si>
    <t>POL2_</t>
  </si>
  <si>
    <t>OVN03</t>
  </si>
  <si>
    <t>Příplatek za stížené podmínky vlivem provozu investora</t>
  </si>
  <si>
    <t>VN01</t>
  </si>
  <si>
    <t>Zařízení staveniště</t>
  </si>
  <si>
    <t>VN02</t>
  </si>
  <si>
    <t>Kompletační a koordinační činnost</t>
  </si>
  <si>
    <t>12710144R-V</t>
  </si>
  <si>
    <t>OCELOVÁ VANA TL. 5mm + 2x NÁTĚR + CHEMICKÉ KOTVY, D+M</t>
  </si>
  <si>
    <t>15*1,2</t>
  </si>
  <si>
    <t>VV</t>
  </si>
  <si>
    <t>597101010RAA-V</t>
  </si>
  <si>
    <t>Žlab odvodnovací polymerbeton, zatížení A15 kN včetně dodávky roštu a žlabu, D+M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</si>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</sst>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8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2" t="s">
        <v>24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5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5">
      <c r="A4" s="111">
        <v>480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5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5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SUMIF(F52:F64,A16,I52:I64)+SUMIF(F52:F64,"PSU",I52:I64)</f>
        <v>0</v>
      </c>
      <c r="J16" s="85"/>
    </row>
    <row r="17" spans="1:10" ht="23.25" customHeight="1" x14ac:dyDescent="0.25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SUMIF(F52:F64,A17,I52:I64)</f>
        <v>0</v>
      </c>
      <c r="J17" s="85"/>
    </row>
    <row r="18" spans="1:10" ht="23.25" customHeight="1" x14ac:dyDescent="0.25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SUMIF(F52:F64,A18,I52:I64)</f>
        <v>0</v>
      </c>
      <c r="J18" s="85"/>
    </row>
    <row r="19" spans="1:10" ht="23.25" customHeight="1" x14ac:dyDescent="0.25">
      <c r="A19" s="196" t="s">
        <v>86</v>
      </c>
      <c r="B19" s="38" t="s">
        <v>29</v>
      </c>
      <c r="C19" s="62"/>
      <c r="D19" s="63"/>
      <c r="E19" s="83"/>
      <c r="F19" s="84"/>
      <c r="G19" s="83"/>
      <c r="H19" s="84"/>
      <c r="I19" s="83">
        <f>SUMIF(F52:F64,A19,I52:I64)</f>
        <v>0</v>
      </c>
      <c r="J19" s="85"/>
    </row>
    <row r="20" spans="1:10" ht="23.25" customHeight="1" x14ac:dyDescent="0.25">
      <c r="A20" s="196" t="s">
        <v>87</v>
      </c>
      <c r="B20" s="38" t="s">
        <v>30</v>
      </c>
      <c r="C20" s="62"/>
      <c r="D20" s="63"/>
      <c r="E20" s="83"/>
      <c r="F20" s="84"/>
      <c r="G20" s="83"/>
      <c r="H20" s="84"/>
      <c r="I20" s="83">
        <f>SUMIF(F52:F64,A20,I52:I64)</f>
        <v>0</v>
      </c>
      <c r="J20" s="85"/>
    </row>
    <row r="21" spans="1:10" ht="23.25" customHeight="1" x14ac:dyDescent="0.25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53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5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5">
      <c r="A39" s="136">
        <v>1</v>
      </c>
      <c r="B39" s="146" t="s">
        <v>51</v>
      </c>
      <c r="C39" s="147"/>
      <c r="D39" s="147"/>
      <c r="E39" s="147"/>
      <c r="F39" s="148">
        <f>'01 1 Pol'!AE50</f>
        <v>0</v>
      </c>
      <c r="G39" s="149">
        <f>'01 1 Pol'!AF50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hidden="1" customHeight="1" x14ac:dyDescent="0.25">
      <c r="A40" s="136">
        <v>2</v>
      </c>
      <c r="B40" s="152" t="s">
        <v>45</v>
      </c>
      <c r="C40" s="153" t="s">
        <v>46</v>
      </c>
      <c r="D40" s="153"/>
      <c r="E40" s="153"/>
      <c r="F40" s="154">
        <f>'01 1 Pol'!AE50</f>
        <v>0</v>
      </c>
      <c r="G40" s="155">
        <f>'01 1 Pol'!AF50</f>
        <v>0</v>
      </c>
      <c r="H40" s="155">
        <f>(F40*SazbaDPH1/100)+(G40*SazbaDPH2/100)</f>
        <v>0</v>
      </c>
      <c r="I40" s="155">
        <f>F40+G40+H40</f>
        <v>0</v>
      </c>
      <c r="J40" s="156" t="str">
        <f>IF(CenaCelkemVypocet=0,"",I40/CenaCelkemVypocet*100)</f>
        <v/>
      </c>
    </row>
    <row r="41" spans="1:10" ht="25.5" hidden="1" customHeight="1" x14ac:dyDescent="0.25">
      <c r="A41" s="136">
        <v>3</v>
      </c>
      <c r="B41" s="157" t="s">
        <v>43</v>
      </c>
      <c r="C41" s="147" t="s">
        <v>44</v>
      </c>
      <c r="D41" s="147"/>
      <c r="E41" s="147"/>
      <c r="F41" s="158">
        <f>'01 1 Pol'!AE50</f>
        <v>0</v>
      </c>
      <c r="G41" s="150">
        <f>'01 1 Pol'!AF50</f>
        <v>0</v>
      </c>
      <c r="H41" s="150">
        <f>(F41*SazbaDPH1/100)+(G41*SazbaDPH2/100)</f>
        <v>0</v>
      </c>
      <c r="I41" s="150">
        <f>F41+G41+H41</f>
        <v>0</v>
      </c>
      <c r="J41" s="151" t="str">
        <f>IF(CenaCelkemVypocet=0,"",I41/CenaCelkemVypocet*100)</f>
        <v/>
      </c>
    </row>
    <row r="42" spans="1:10" ht="25.5" hidden="1" customHeight="1" x14ac:dyDescent="0.25">
      <c r="A42" s="136"/>
      <c r="B42" s="159" t="s">
        <v>52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4" spans="1:10" x14ac:dyDescent="0.25">
      <c r="A44" t="s">
        <v>54</v>
      </c>
      <c r="B44" t="s">
        <v>55</v>
      </c>
    </row>
    <row r="45" spans="1:10" x14ac:dyDescent="0.25">
      <c r="A45" t="s">
        <v>56</v>
      </c>
      <c r="B45" t="s">
        <v>57</v>
      </c>
    </row>
    <row r="46" spans="1:10" x14ac:dyDescent="0.25">
      <c r="A46" t="s">
        <v>58</v>
      </c>
      <c r="B46" t="s">
        <v>59</v>
      </c>
    </row>
    <row r="49" spans="1:10" ht="15.6" x14ac:dyDescent="0.3">
      <c r="B49" s="175" t="s">
        <v>60</v>
      </c>
    </row>
    <row r="51" spans="1:10" ht="25.5" customHeight="1" x14ac:dyDescent="0.25">
      <c r="A51" s="177"/>
      <c r="B51" s="180" t="s">
        <v>18</v>
      </c>
      <c r="C51" s="180" t="s">
        <v>6</v>
      </c>
      <c r="D51" s="181"/>
      <c r="E51" s="181"/>
      <c r="F51" s="182" t="s">
        <v>61</v>
      </c>
      <c r="G51" s="182"/>
      <c r="H51" s="182"/>
      <c r="I51" s="182" t="s">
        <v>31</v>
      </c>
      <c r="J51" s="182" t="s">
        <v>0</v>
      </c>
    </row>
    <row r="52" spans="1:10" ht="36.75" customHeight="1" x14ac:dyDescent="0.25">
      <c r="A52" s="178"/>
      <c r="B52" s="183" t="s">
        <v>62</v>
      </c>
      <c r="C52" s="184" t="s">
        <v>63</v>
      </c>
      <c r="D52" s="185"/>
      <c r="E52" s="185"/>
      <c r="F52" s="192" t="s">
        <v>26</v>
      </c>
      <c r="G52" s="193"/>
      <c r="H52" s="193"/>
      <c r="I52" s="193">
        <f>'01 1 Pol'!G8</f>
        <v>0</v>
      </c>
      <c r="J52" s="189" t="str">
        <f>IF(I65=0,"",I52/I65*100)</f>
        <v/>
      </c>
    </row>
    <row r="53" spans="1:10" ht="36.75" customHeight="1" x14ac:dyDescent="0.25">
      <c r="A53" s="178"/>
      <c r="B53" s="183" t="s">
        <v>64</v>
      </c>
      <c r="C53" s="184" t="s">
        <v>65</v>
      </c>
      <c r="D53" s="185"/>
      <c r="E53" s="185"/>
      <c r="F53" s="192" t="s">
        <v>26</v>
      </c>
      <c r="G53" s="193"/>
      <c r="H53" s="193"/>
      <c r="I53" s="193">
        <f>'01 1 Pol'!G11</f>
        <v>0</v>
      </c>
      <c r="J53" s="189" t="str">
        <f>IF(I65=0,"",I53/I65*100)</f>
        <v/>
      </c>
    </row>
    <row r="54" spans="1:10" ht="36.75" customHeight="1" x14ac:dyDescent="0.25">
      <c r="A54" s="178"/>
      <c r="B54" s="183" t="s">
        <v>66</v>
      </c>
      <c r="C54" s="184" t="s">
        <v>67</v>
      </c>
      <c r="D54" s="185"/>
      <c r="E54" s="185"/>
      <c r="F54" s="192" t="s">
        <v>26</v>
      </c>
      <c r="G54" s="193"/>
      <c r="H54" s="193"/>
      <c r="I54" s="193">
        <f>'01 1 Pol'!G47</f>
        <v>0</v>
      </c>
      <c r="J54" s="189" t="str">
        <f>IF(I65=0,"",I54/I65*100)</f>
        <v/>
      </c>
    </row>
    <row r="55" spans="1:10" ht="36.75" customHeight="1" x14ac:dyDescent="0.25">
      <c r="A55" s="178"/>
      <c r="B55" s="183" t="s">
        <v>68</v>
      </c>
      <c r="C55" s="184" t="s">
        <v>69</v>
      </c>
      <c r="D55" s="185"/>
      <c r="E55" s="185"/>
      <c r="F55" s="192" t="s">
        <v>26</v>
      </c>
      <c r="G55" s="193"/>
      <c r="H55" s="193"/>
      <c r="I55" s="193">
        <f>'01 1 Pol'!G14</f>
        <v>0</v>
      </c>
      <c r="J55" s="189" t="str">
        <f>IF(I65=0,"",I55/I65*100)</f>
        <v/>
      </c>
    </row>
    <row r="56" spans="1:10" ht="36.75" customHeight="1" x14ac:dyDescent="0.25">
      <c r="A56" s="178"/>
      <c r="B56" s="183" t="s">
        <v>70</v>
      </c>
      <c r="C56" s="184" t="s">
        <v>71</v>
      </c>
      <c r="D56" s="185"/>
      <c r="E56" s="185"/>
      <c r="F56" s="192" t="s">
        <v>26</v>
      </c>
      <c r="G56" s="193"/>
      <c r="H56" s="193"/>
      <c r="I56" s="193">
        <f>'01 1 Pol'!G16</f>
        <v>0</v>
      </c>
      <c r="J56" s="189" t="str">
        <f>IF(I65=0,"",I56/I65*100)</f>
        <v/>
      </c>
    </row>
    <row r="57" spans="1:10" ht="36.75" customHeight="1" x14ac:dyDescent="0.25">
      <c r="A57" s="178"/>
      <c r="B57" s="183" t="s">
        <v>72</v>
      </c>
      <c r="C57" s="184" t="s">
        <v>73</v>
      </c>
      <c r="D57" s="185"/>
      <c r="E57" s="185"/>
      <c r="F57" s="192" t="s">
        <v>26</v>
      </c>
      <c r="G57" s="193"/>
      <c r="H57" s="193"/>
      <c r="I57" s="193">
        <f>'01 1 Pol'!G19</f>
        <v>0</v>
      </c>
      <c r="J57" s="189" t="str">
        <f>IF(I65=0,"",I57/I65*100)</f>
        <v/>
      </c>
    </row>
    <row r="58" spans="1:10" ht="36.75" customHeight="1" x14ac:dyDescent="0.25">
      <c r="A58" s="178"/>
      <c r="B58" s="183" t="s">
        <v>74</v>
      </c>
      <c r="C58" s="184" t="s">
        <v>75</v>
      </c>
      <c r="D58" s="185"/>
      <c r="E58" s="185"/>
      <c r="F58" s="192" t="s">
        <v>26</v>
      </c>
      <c r="G58" s="193"/>
      <c r="H58" s="193"/>
      <c r="I58" s="193">
        <f>'01 1 Pol'!G21</f>
        <v>0</v>
      </c>
      <c r="J58" s="189" t="str">
        <f>IF(I65=0,"",I58/I65*100)</f>
        <v/>
      </c>
    </row>
    <row r="59" spans="1:10" ht="36.75" customHeight="1" x14ac:dyDescent="0.25">
      <c r="A59" s="178"/>
      <c r="B59" s="183" t="s">
        <v>76</v>
      </c>
      <c r="C59" s="184" t="s">
        <v>77</v>
      </c>
      <c r="D59" s="185"/>
      <c r="E59" s="185"/>
      <c r="F59" s="192" t="s">
        <v>27</v>
      </c>
      <c r="G59" s="193"/>
      <c r="H59" s="193"/>
      <c r="I59" s="193">
        <f>'01 1 Pol'!G44</f>
        <v>0</v>
      </c>
      <c r="J59" s="189" t="str">
        <f>IF(I65=0,"",I59/I65*100)</f>
        <v/>
      </c>
    </row>
    <row r="60" spans="1:10" ht="36.75" customHeight="1" x14ac:dyDescent="0.25">
      <c r="A60" s="178"/>
      <c r="B60" s="183" t="s">
        <v>78</v>
      </c>
      <c r="C60" s="184" t="s">
        <v>79</v>
      </c>
      <c r="D60" s="185"/>
      <c r="E60" s="185"/>
      <c r="F60" s="192" t="s">
        <v>27</v>
      </c>
      <c r="G60" s="193"/>
      <c r="H60" s="193"/>
      <c r="I60" s="193">
        <f>'01 1 Pol'!G28</f>
        <v>0</v>
      </c>
      <c r="J60" s="189" t="str">
        <f>IF(I65=0,"",I60/I65*100)</f>
        <v/>
      </c>
    </row>
    <row r="61" spans="1:10" ht="36.75" customHeight="1" x14ac:dyDescent="0.25">
      <c r="A61" s="178"/>
      <c r="B61" s="183" t="s">
        <v>80</v>
      </c>
      <c r="C61" s="184" t="s">
        <v>81</v>
      </c>
      <c r="D61" s="185"/>
      <c r="E61" s="185"/>
      <c r="F61" s="192" t="s">
        <v>28</v>
      </c>
      <c r="G61" s="193"/>
      <c r="H61" s="193"/>
      <c r="I61" s="193">
        <f>'01 1 Pol'!G32</f>
        <v>0</v>
      </c>
      <c r="J61" s="189" t="str">
        <f>IF(I65=0,"",I61/I65*100)</f>
        <v/>
      </c>
    </row>
    <row r="62" spans="1:10" ht="36.75" customHeight="1" x14ac:dyDescent="0.25">
      <c r="A62" s="178"/>
      <c r="B62" s="183" t="s">
        <v>82</v>
      </c>
      <c r="C62" s="184" t="s">
        <v>83</v>
      </c>
      <c r="D62" s="185"/>
      <c r="E62" s="185"/>
      <c r="F62" s="192" t="s">
        <v>28</v>
      </c>
      <c r="G62" s="193"/>
      <c r="H62" s="193"/>
      <c r="I62" s="193">
        <f>'01 1 Pol'!G38</f>
        <v>0</v>
      </c>
      <c r="J62" s="189" t="str">
        <f>IF(I65=0,"",I62/I65*100)</f>
        <v/>
      </c>
    </row>
    <row r="63" spans="1:10" ht="36.75" customHeight="1" x14ac:dyDescent="0.25">
      <c r="A63" s="178"/>
      <c r="B63" s="183" t="s">
        <v>84</v>
      </c>
      <c r="C63" s="184" t="s">
        <v>85</v>
      </c>
      <c r="D63" s="185"/>
      <c r="E63" s="185"/>
      <c r="F63" s="192" t="s">
        <v>28</v>
      </c>
      <c r="G63" s="193"/>
      <c r="H63" s="193"/>
      <c r="I63" s="193">
        <f>'01 1 Pol'!G36</f>
        <v>0</v>
      </c>
      <c r="J63" s="189" t="str">
        <f>IF(I65=0,"",I63/I65*100)</f>
        <v/>
      </c>
    </row>
    <row r="64" spans="1:10" ht="36.75" customHeight="1" x14ac:dyDescent="0.25">
      <c r="A64" s="178"/>
      <c r="B64" s="183" t="s">
        <v>86</v>
      </c>
      <c r="C64" s="184" t="s">
        <v>29</v>
      </c>
      <c r="D64" s="185"/>
      <c r="E64" s="185"/>
      <c r="F64" s="192" t="s">
        <v>86</v>
      </c>
      <c r="G64" s="193"/>
      <c r="H64" s="193"/>
      <c r="I64" s="193">
        <f>'01 1 Pol'!G40</f>
        <v>0</v>
      </c>
      <c r="J64" s="189" t="str">
        <f>IF(I65=0,"",I64/I65*100)</f>
        <v/>
      </c>
    </row>
    <row r="65" spans="1:10" ht="25.5" customHeight="1" x14ac:dyDescent="0.25">
      <c r="A65" s="179"/>
      <c r="B65" s="186" t="s">
        <v>1</v>
      </c>
      <c r="C65" s="187"/>
      <c r="D65" s="188"/>
      <c r="E65" s="188"/>
      <c r="F65" s="194"/>
      <c r="G65" s="195"/>
      <c r="H65" s="195"/>
      <c r="I65" s="195">
        <f>SUM(I52:I64)</f>
        <v>0</v>
      </c>
      <c r="J65" s="190">
        <f>SUM(J52:J64)</f>
        <v>0</v>
      </c>
    </row>
    <row r="66" spans="1:10" x14ac:dyDescent="0.25">
      <c r="F66" s="135"/>
      <c r="G66" s="135"/>
      <c r="H66" s="135"/>
      <c r="I66" s="135"/>
      <c r="J66" s="191"/>
    </row>
    <row r="67" spans="1:10" x14ac:dyDescent="0.25">
      <c r="F67" s="135"/>
      <c r="G67" s="135"/>
      <c r="H67" s="135"/>
      <c r="I67" s="135"/>
      <c r="J67" s="191"/>
    </row>
    <row r="68" spans="1:10" x14ac:dyDescent="0.25">
      <c r="F68" s="135"/>
      <c r="G68" s="135"/>
      <c r="H68" s="135"/>
      <c r="I68" s="135"/>
      <c r="J68" s="1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3:E63"/>
    <mergeCell ref="C64:E64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7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8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9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10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1296-29AA-4FB3-8D4D-D7A67EF97209}">
  <sheetPr>
    <outlinePr summaryBelow="0"/>
  </sheetPr>
  <dimension ref="A1:BH5000"/>
  <sheetViews>
    <sheetView workbookViewId="0">
      <pane ySplit="7" topLeftCell="A3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76" customWidth="1"/>
    <col min="3" max="3" width="38.33203125" style="176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197" t="s">
        <v>7</v>
      </c>
      <c r="B1" s="197"/>
      <c r="C1" s="197"/>
      <c r="D1" s="197"/>
      <c r="E1" s="197"/>
      <c r="F1" s="197"/>
      <c r="G1" s="197"/>
      <c r="AG1" t="s">
        <v>88</v>
      </c>
    </row>
    <row r="2" spans="1:60" ht="25.05" customHeight="1" x14ac:dyDescent="0.25">
      <c r="A2" s="198" t="s">
        <v>8</v>
      </c>
      <c r="B2" s="49" t="s">
        <v>49</v>
      </c>
      <c r="C2" s="201" t="s">
        <v>50</v>
      </c>
      <c r="D2" s="199"/>
      <c r="E2" s="199"/>
      <c r="F2" s="199"/>
      <c r="G2" s="200"/>
      <c r="AG2" t="s">
        <v>89</v>
      </c>
    </row>
    <row r="3" spans="1:60" ht="25.05" customHeight="1" x14ac:dyDescent="0.25">
      <c r="A3" s="198" t="s">
        <v>9</v>
      </c>
      <c r="B3" s="49" t="s">
        <v>45</v>
      </c>
      <c r="C3" s="201" t="s">
        <v>46</v>
      </c>
      <c r="D3" s="199"/>
      <c r="E3" s="199"/>
      <c r="F3" s="199"/>
      <c r="G3" s="200"/>
      <c r="AC3" s="176" t="s">
        <v>89</v>
      </c>
      <c r="AG3" t="s">
        <v>90</v>
      </c>
    </row>
    <row r="4" spans="1:60" ht="25.05" customHeight="1" x14ac:dyDescent="0.25">
      <c r="A4" s="202" t="s">
        <v>10</v>
      </c>
      <c r="B4" s="203" t="s">
        <v>43</v>
      </c>
      <c r="C4" s="204" t="s">
        <v>44</v>
      </c>
      <c r="D4" s="205"/>
      <c r="E4" s="205"/>
      <c r="F4" s="205"/>
      <c r="G4" s="206"/>
      <c r="AG4" t="s">
        <v>91</v>
      </c>
    </row>
    <row r="5" spans="1:60" x14ac:dyDescent="0.25">
      <c r="D5" s="10"/>
    </row>
    <row r="6" spans="1:60" ht="39.6" x14ac:dyDescent="0.25">
      <c r="A6" s="208" t="s">
        <v>92</v>
      </c>
      <c r="B6" s="210" t="s">
        <v>93</v>
      </c>
      <c r="C6" s="210" t="s">
        <v>94</v>
      </c>
      <c r="D6" s="209" t="s">
        <v>95</v>
      </c>
      <c r="E6" s="208" t="s">
        <v>96</v>
      </c>
      <c r="F6" s="207" t="s">
        <v>97</v>
      </c>
      <c r="G6" s="208" t="s">
        <v>31</v>
      </c>
      <c r="H6" s="211" t="s">
        <v>32</v>
      </c>
      <c r="I6" s="211" t="s">
        <v>98</v>
      </c>
      <c r="J6" s="211" t="s">
        <v>33</v>
      </c>
      <c r="K6" s="211" t="s">
        <v>99</v>
      </c>
      <c r="L6" s="211" t="s">
        <v>100</v>
      </c>
      <c r="M6" s="211" t="s">
        <v>101</v>
      </c>
      <c r="N6" s="211" t="s">
        <v>102</v>
      </c>
      <c r="O6" s="211" t="s">
        <v>103</v>
      </c>
      <c r="P6" s="211" t="s">
        <v>104</v>
      </c>
      <c r="Q6" s="211" t="s">
        <v>105</v>
      </c>
      <c r="R6" s="211" t="s">
        <v>106</v>
      </c>
      <c r="S6" s="211" t="s">
        <v>107</v>
      </c>
      <c r="T6" s="211" t="s">
        <v>108</v>
      </c>
      <c r="U6" s="211" t="s">
        <v>109</v>
      </c>
      <c r="V6" s="211" t="s">
        <v>110</v>
      </c>
      <c r="W6" s="211" t="s">
        <v>111</v>
      </c>
      <c r="X6" s="211" t="s">
        <v>112</v>
      </c>
      <c r="Y6" s="211" t="s">
        <v>113</v>
      </c>
    </row>
    <row r="7" spans="1:60" hidden="1" x14ac:dyDescent="0.25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5">
      <c r="A8" s="238" t="s">
        <v>114</v>
      </c>
      <c r="B8" s="239" t="s">
        <v>62</v>
      </c>
      <c r="C8" s="259" t="s">
        <v>63</v>
      </c>
      <c r="D8" s="240"/>
      <c r="E8" s="241"/>
      <c r="F8" s="242"/>
      <c r="G8" s="243">
        <f>SUMIF(AG9:AG10,"&lt;&gt;NOR",G9:G10)</f>
        <v>0</v>
      </c>
      <c r="H8" s="237"/>
      <c r="I8" s="237">
        <f>SUM(I9:I10)</f>
        <v>0</v>
      </c>
      <c r="J8" s="237"/>
      <c r="K8" s="237">
        <f>SUM(K9:K10)</f>
        <v>0</v>
      </c>
      <c r="L8" s="237"/>
      <c r="M8" s="237">
        <f>SUM(M9:M10)</f>
        <v>0</v>
      </c>
      <c r="N8" s="236"/>
      <c r="O8" s="236">
        <f>SUM(O9:O10)</f>
        <v>2.4500000000000002</v>
      </c>
      <c r="P8" s="236"/>
      <c r="Q8" s="236">
        <f>SUM(Q9:Q10)</f>
        <v>0</v>
      </c>
      <c r="R8" s="237"/>
      <c r="S8" s="237"/>
      <c r="T8" s="237"/>
      <c r="U8" s="237"/>
      <c r="V8" s="237">
        <f>SUM(V9:V10)</f>
        <v>0</v>
      </c>
      <c r="W8" s="237"/>
      <c r="X8" s="237"/>
      <c r="Y8" s="237"/>
      <c r="AG8" t="s">
        <v>115</v>
      </c>
    </row>
    <row r="9" spans="1:60" outlineLevel="1" x14ac:dyDescent="0.25">
      <c r="A9" s="251">
        <v>1</v>
      </c>
      <c r="B9" s="252" t="s">
        <v>116</v>
      </c>
      <c r="C9" s="260" t="s">
        <v>117</v>
      </c>
      <c r="D9" s="253" t="s">
        <v>118</v>
      </c>
      <c r="E9" s="254">
        <v>1</v>
      </c>
      <c r="F9" s="255"/>
      <c r="G9" s="256">
        <f>ROUND(E9*F9,2)</f>
        <v>0</v>
      </c>
      <c r="H9" s="233"/>
      <c r="I9" s="232">
        <f>ROUND(E9*H9,2)</f>
        <v>0</v>
      </c>
      <c r="J9" s="233"/>
      <c r="K9" s="232">
        <f>ROUND(E9*J9,2)</f>
        <v>0</v>
      </c>
      <c r="L9" s="232">
        <v>21</v>
      </c>
      <c r="M9" s="232">
        <f>G9*(1+L9/100)</f>
        <v>0</v>
      </c>
      <c r="N9" s="231">
        <v>0</v>
      </c>
      <c r="O9" s="231">
        <f>ROUND(E9*N9,2)</f>
        <v>0</v>
      </c>
      <c r="P9" s="231">
        <v>0</v>
      </c>
      <c r="Q9" s="231">
        <f>ROUND(E9*P9,2)</f>
        <v>0</v>
      </c>
      <c r="R9" s="232"/>
      <c r="S9" s="232" t="s">
        <v>119</v>
      </c>
      <c r="T9" s="232" t="s">
        <v>120</v>
      </c>
      <c r="U9" s="232">
        <v>0</v>
      </c>
      <c r="V9" s="232">
        <f>ROUND(E9*U9,2)</f>
        <v>0</v>
      </c>
      <c r="W9" s="232"/>
      <c r="X9" s="232" t="s">
        <v>121</v>
      </c>
      <c r="Y9" s="232" t="s">
        <v>122</v>
      </c>
      <c r="Z9" s="212"/>
      <c r="AA9" s="212"/>
      <c r="AB9" s="212"/>
      <c r="AC9" s="212"/>
      <c r="AD9" s="212"/>
      <c r="AE9" s="212"/>
      <c r="AF9" s="212"/>
      <c r="AG9" s="212" t="s">
        <v>123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ht="30.6" outlineLevel="1" x14ac:dyDescent="0.25">
      <c r="A10" s="251">
        <v>2</v>
      </c>
      <c r="B10" s="252" t="s">
        <v>124</v>
      </c>
      <c r="C10" s="260" t="s">
        <v>125</v>
      </c>
      <c r="D10" s="253" t="s">
        <v>118</v>
      </c>
      <c r="E10" s="254">
        <v>1</v>
      </c>
      <c r="F10" s="255"/>
      <c r="G10" s="256">
        <f>ROUND(E10*F10,2)</f>
        <v>0</v>
      </c>
      <c r="H10" s="233"/>
      <c r="I10" s="232">
        <f>ROUND(E10*H10,2)</f>
        <v>0</v>
      </c>
      <c r="J10" s="233"/>
      <c r="K10" s="232">
        <f>ROUND(E10*J10,2)</f>
        <v>0</v>
      </c>
      <c r="L10" s="232">
        <v>21</v>
      </c>
      <c r="M10" s="232">
        <f>G10*(1+L10/100)</f>
        <v>0</v>
      </c>
      <c r="N10" s="231">
        <v>2.4500000000000002</v>
      </c>
      <c r="O10" s="231">
        <f>ROUND(E10*N10,2)</f>
        <v>2.4500000000000002</v>
      </c>
      <c r="P10" s="231">
        <v>0</v>
      </c>
      <c r="Q10" s="231">
        <f>ROUND(E10*P10,2)</f>
        <v>0</v>
      </c>
      <c r="R10" s="232"/>
      <c r="S10" s="232" t="s">
        <v>119</v>
      </c>
      <c r="T10" s="232" t="s">
        <v>120</v>
      </c>
      <c r="U10" s="232">
        <v>0</v>
      </c>
      <c r="V10" s="232">
        <f>ROUND(E10*U10,2)</f>
        <v>0</v>
      </c>
      <c r="W10" s="232"/>
      <c r="X10" s="232" t="s">
        <v>126</v>
      </c>
      <c r="Y10" s="232" t="s">
        <v>122</v>
      </c>
      <c r="Z10" s="212"/>
      <c r="AA10" s="212"/>
      <c r="AB10" s="212"/>
      <c r="AC10" s="212"/>
      <c r="AD10" s="212"/>
      <c r="AE10" s="212"/>
      <c r="AF10" s="212"/>
      <c r="AG10" s="212" t="s">
        <v>127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x14ac:dyDescent="0.25">
      <c r="A11" s="238" t="s">
        <v>114</v>
      </c>
      <c r="B11" s="239" t="s">
        <v>64</v>
      </c>
      <c r="C11" s="259" t="s">
        <v>65</v>
      </c>
      <c r="D11" s="240"/>
      <c r="E11" s="241"/>
      <c r="F11" s="242"/>
      <c r="G11" s="243">
        <f>SUMIF(AG12:AG13,"&lt;&gt;NOR",G12:G13)</f>
        <v>0</v>
      </c>
      <c r="H11" s="237"/>
      <c r="I11" s="237">
        <f>SUM(I12:I13)</f>
        <v>0</v>
      </c>
      <c r="J11" s="237"/>
      <c r="K11" s="237">
        <f>SUM(K12:K13)</f>
        <v>0</v>
      </c>
      <c r="L11" s="237"/>
      <c r="M11" s="237">
        <f>SUM(M12:M13)</f>
        <v>0</v>
      </c>
      <c r="N11" s="236"/>
      <c r="O11" s="236">
        <f>SUM(O12:O13)</f>
        <v>0.48</v>
      </c>
      <c r="P11" s="236"/>
      <c r="Q11" s="236">
        <f>SUM(Q12:Q13)</f>
        <v>0</v>
      </c>
      <c r="R11" s="237"/>
      <c r="S11" s="237"/>
      <c r="T11" s="237"/>
      <c r="U11" s="237"/>
      <c r="V11" s="237">
        <f>SUM(V12:V13)</f>
        <v>13.92</v>
      </c>
      <c r="W11" s="237"/>
      <c r="X11" s="237"/>
      <c r="Y11" s="237"/>
      <c r="AG11" t="s">
        <v>115</v>
      </c>
    </row>
    <row r="12" spans="1:60" ht="20.399999999999999" outlineLevel="1" x14ac:dyDescent="0.25">
      <c r="A12" s="251">
        <v>3</v>
      </c>
      <c r="B12" s="252" t="s">
        <v>128</v>
      </c>
      <c r="C12" s="260" t="s">
        <v>129</v>
      </c>
      <c r="D12" s="253" t="s">
        <v>130</v>
      </c>
      <c r="E12" s="254">
        <v>26</v>
      </c>
      <c r="F12" s="255"/>
      <c r="G12" s="256">
        <f>ROUND(E12*F12,2)</f>
        <v>0</v>
      </c>
      <c r="H12" s="233"/>
      <c r="I12" s="232">
        <f>ROUND(E12*H12,2)</f>
        <v>0</v>
      </c>
      <c r="J12" s="233"/>
      <c r="K12" s="232">
        <f>ROUND(E12*J12,2)</f>
        <v>0</v>
      </c>
      <c r="L12" s="232">
        <v>21</v>
      </c>
      <c r="M12" s="232">
        <f>G12*(1+L12/100)</f>
        <v>0</v>
      </c>
      <c r="N12" s="231">
        <v>2.3800000000000002E-3</v>
      </c>
      <c r="O12" s="231">
        <f>ROUND(E12*N12,2)</f>
        <v>0.06</v>
      </c>
      <c r="P12" s="231">
        <v>0</v>
      </c>
      <c r="Q12" s="231">
        <f>ROUND(E12*P12,2)</f>
        <v>0</v>
      </c>
      <c r="R12" s="232"/>
      <c r="S12" s="232" t="s">
        <v>131</v>
      </c>
      <c r="T12" s="232" t="s">
        <v>120</v>
      </c>
      <c r="U12" s="232">
        <v>0.18232999999999999</v>
      </c>
      <c r="V12" s="232">
        <f>ROUND(E12*U12,2)</f>
        <v>4.74</v>
      </c>
      <c r="W12" s="232"/>
      <c r="X12" s="232" t="s">
        <v>121</v>
      </c>
      <c r="Y12" s="232" t="s">
        <v>122</v>
      </c>
      <c r="Z12" s="212"/>
      <c r="AA12" s="212"/>
      <c r="AB12" s="212"/>
      <c r="AC12" s="212"/>
      <c r="AD12" s="212"/>
      <c r="AE12" s="212"/>
      <c r="AF12" s="212"/>
      <c r="AG12" s="212" t="s">
        <v>123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 x14ac:dyDescent="0.25">
      <c r="A13" s="251">
        <v>4</v>
      </c>
      <c r="B13" s="252" t="s">
        <v>132</v>
      </c>
      <c r="C13" s="260" t="s">
        <v>133</v>
      </c>
      <c r="D13" s="253" t="s">
        <v>134</v>
      </c>
      <c r="E13" s="254">
        <v>7.8</v>
      </c>
      <c r="F13" s="255"/>
      <c r="G13" s="256">
        <f>ROUND(E13*F13,2)</f>
        <v>0</v>
      </c>
      <c r="H13" s="233"/>
      <c r="I13" s="232">
        <f>ROUND(E13*H13,2)</f>
        <v>0</v>
      </c>
      <c r="J13" s="233"/>
      <c r="K13" s="232">
        <f>ROUND(E13*J13,2)</f>
        <v>0</v>
      </c>
      <c r="L13" s="232">
        <v>21</v>
      </c>
      <c r="M13" s="232">
        <f>G13*(1+L13/100)</f>
        <v>0</v>
      </c>
      <c r="N13" s="231">
        <v>5.3690000000000002E-2</v>
      </c>
      <c r="O13" s="231">
        <f>ROUND(E13*N13,2)</f>
        <v>0.42</v>
      </c>
      <c r="P13" s="231">
        <v>0</v>
      </c>
      <c r="Q13" s="231">
        <f>ROUND(E13*P13,2)</f>
        <v>0</v>
      </c>
      <c r="R13" s="232"/>
      <c r="S13" s="232" t="s">
        <v>131</v>
      </c>
      <c r="T13" s="232" t="s">
        <v>120</v>
      </c>
      <c r="U13" s="232">
        <v>1.17717</v>
      </c>
      <c r="V13" s="232">
        <f>ROUND(E13*U13,2)</f>
        <v>9.18</v>
      </c>
      <c r="W13" s="232"/>
      <c r="X13" s="232" t="s">
        <v>121</v>
      </c>
      <c r="Y13" s="232" t="s">
        <v>122</v>
      </c>
      <c r="Z13" s="212"/>
      <c r="AA13" s="212"/>
      <c r="AB13" s="212"/>
      <c r="AC13" s="212"/>
      <c r="AD13" s="212"/>
      <c r="AE13" s="212"/>
      <c r="AF13" s="212"/>
      <c r="AG13" s="212" t="s">
        <v>123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x14ac:dyDescent="0.25">
      <c r="A14" s="238" t="s">
        <v>114</v>
      </c>
      <c r="B14" s="239" t="s">
        <v>68</v>
      </c>
      <c r="C14" s="259" t="s">
        <v>69</v>
      </c>
      <c r="D14" s="240"/>
      <c r="E14" s="241"/>
      <c r="F14" s="242"/>
      <c r="G14" s="243">
        <f>SUMIF(AG15:AG15,"&lt;&gt;NOR",G15:G15)</f>
        <v>0</v>
      </c>
      <c r="H14" s="237"/>
      <c r="I14" s="237">
        <f>SUM(I15:I15)</f>
        <v>0</v>
      </c>
      <c r="J14" s="237"/>
      <c r="K14" s="237">
        <f>SUM(K15:K15)</f>
        <v>0</v>
      </c>
      <c r="L14" s="237"/>
      <c r="M14" s="237">
        <f>SUM(M15:M15)</f>
        <v>0</v>
      </c>
      <c r="N14" s="236"/>
      <c r="O14" s="236">
        <f>SUM(O15:O15)</f>
        <v>0.24</v>
      </c>
      <c r="P14" s="236"/>
      <c r="Q14" s="236">
        <f>SUM(Q15:Q15)</f>
        <v>0</v>
      </c>
      <c r="R14" s="237"/>
      <c r="S14" s="237"/>
      <c r="T14" s="237"/>
      <c r="U14" s="237"/>
      <c r="V14" s="237">
        <f>SUM(V15:V15)</f>
        <v>34.520000000000003</v>
      </c>
      <c r="W14" s="237"/>
      <c r="X14" s="237"/>
      <c r="Y14" s="237"/>
      <c r="AG14" t="s">
        <v>115</v>
      </c>
    </row>
    <row r="15" spans="1:60" outlineLevel="1" x14ac:dyDescent="0.25">
      <c r="A15" s="251">
        <v>5</v>
      </c>
      <c r="B15" s="252" t="s">
        <v>135</v>
      </c>
      <c r="C15" s="260" t="s">
        <v>136</v>
      </c>
      <c r="D15" s="253" t="s">
        <v>134</v>
      </c>
      <c r="E15" s="254">
        <v>195</v>
      </c>
      <c r="F15" s="255"/>
      <c r="G15" s="256">
        <f>ROUND(E15*F15,2)</f>
        <v>0</v>
      </c>
      <c r="H15" s="233"/>
      <c r="I15" s="232">
        <f>ROUND(E15*H15,2)</f>
        <v>0</v>
      </c>
      <c r="J15" s="233"/>
      <c r="K15" s="232">
        <f>ROUND(E15*J15,2)</f>
        <v>0</v>
      </c>
      <c r="L15" s="232">
        <v>21</v>
      </c>
      <c r="M15" s="232">
        <f>G15*(1+L15/100)</f>
        <v>0</v>
      </c>
      <c r="N15" s="231">
        <v>1.2099999999999999E-3</v>
      </c>
      <c r="O15" s="231">
        <f>ROUND(E15*N15,2)</f>
        <v>0.24</v>
      </c>
      <c r="P15" s="231">
        <v>0</v>
      </c>
      <c r="Q15" s="231">
        <f>ROUND(E15*P15,2)</f>
        <v>0</v>
      </c>
      <c r="R15" s="232"/>
      <c r="S15" s="232" t="s">
        <v>131</v>
      </c>
      <c r="T15" s="232" t="s">
        <v>120</v>
      </c>
      <c r="U15" s="232">
        <v>0.17699999999999999</v>
      </c>
      <c r="V15" s="232">
        <f>ROUND(E15*U15,2)</f>
        <v>34.520000000000003</v>
      </c>
      <c r="W15" s="232"/>
      <c r="X15" s="232" t="s">
        <v>121</v>
      </c>
      <c r="Y15" s="232" t="s">
        <v>122</v>
      </c>
      <c r="Z15" s="212"/>
      <c r="AA15" s="212"/>
      <c r="AB15" s="212"/>
      <c r="AC15" s="212"/>
      <c r="AD15" s="212"/>
      <c r="AE15" s="212"/>
      <c r="AF15" s="212"/>
      <c r="AG15" s="212" t="s">
        <v>123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ht="26.4" x14ac:dyDescent="0.25">
      <c r="A16" s="238" t="s">
        <v>114</v>
      </c>
      <c r="B16" s="239" t="s">
        <v>70</v>
      </c>
      <c r="C16" s="259" t="s">
        <v>71</v>
      </c>
      <c r="D16" s="240"/>
      <c r="E16" s="241"/>
      <c r="F16" s="242"/>
      <c r="G16" s="243">
        <f>SUMIF(AG17:AG18,"&lt;&gt;NOR",G17:G18)</f>
        <v>0</v>
      </c>
      <c r="H16" s="237"/>
      <c r="I16" s="237">
        <f>SUM(I17:I18)</f>
        <v>0</v>
      </c>
      <c r="J16" s="237"/>
      <c r="K16" s="237">
        <f>SUM(K17:K18)</f>
        <v>0</v>
      </c>
      <c r="L16" s="237"/>
      <c r="M16" s="237">
        <f>SUM(M17:M18)</f>
        <v>0</v>
      </c>
      <c r="N16" s="236"/>
      <c r="O16" s="236">
        <f>SUM(O17:O18)</f>
        <v>0</v>
      </c>
      <c r="P16" s="236"/>
      <c r="Q16" s="236">
        <f>SUM(Q17:Q18)</f>
        <v>0</v>
      </c>
      <c r="R16" s="237"/>
      <c r="S16" s="237"/>
      <c r="T16" s="237"/>
      <c r="U16" s="237"/>
      <c r="V16" s="237">
        <f>SUM(V17:V18)</f>
        <v>42.48</v>
      </c>
      <c r="W16" s="237"/>
      <c r="X16" s="237"/>
      <c r="Y16" s="237"/>
      <c r="AG16" t="s">
        <v>115</v>
      </c>
    </row>
    <row r="17" spans="1:60" ht="40.799999999999997" outlineLevel="1" x14ac:dyDescent="0.25">
      <c r="A17" s="245">
        <v>6</v>
      </c>
      <c r="B17" s="246" t="s">
        <v>137</v>
      </c>
      <c r="C17" s="261" t="s">
        <v>138</v>
      </c>
      <c r="D17" s="247" t="s">
        <v>134</v>
      </c>
      <c r="E17" s="248">
        <v>120</v>
      </c>
      <c r="F17" s="249"/>
      <c r="G17" s="250">
        <f>ROUND(E17*F17,2)</f>
        <v>0</v>
      </c>
      <c r="H17" s="233"/>
      <c r="I17" s="232">
        <f>ROUND(E17*H17,2)</f>
        <v>0</v>
      </c>
      <c r="J17" s="233"/>
      <c r="K17" s="232">
        <f>ROUND(E17*J17,2)</f>
        <v>0</v>
      </c>
      <c r="L17" s="232">
        <v>21</v>
      </c>
      <c r="M17" s="232">
        <f>G17*(1+L17/100)</f>
        <v>0</v>
      </c>
      <c r="N17" s="231">
        <v>4.0000000000000003E-5</v>
      </c>
      <c r="O17" s="231">
        <f>ROUND(E17*N17,2)</f>
        <v>0</v>
      </c>
      <c r="P17" s="231">
        <v>0</v>
      </c>
      <c r="Q17" s="231">
        <f>ROUND(E17*P17,2)</f>
        <v>0</v>
      </c>
      <c r="R17" s="232"/>
      <c r="S17" s="232" t="s">
        <v>131</v>
      </c>
      <c r="T17" s="232" t="s">
        <v>120</v>
      </c>
      <c r="U17" s="232">
        <v>0.35399999999999998</v>
      </c>
      <c r="V17" s="232">
        <f>ROUND(E17*U17,2)</f>
        <v>42.48</v>
      </c>
      <c r="W17" s="232"/>
      <c r="X17" s="232" t="s">
        <v>121</v>
      </c>
      <c r="Y17" s="232" t="s">
        <v>122</v>
      </c>
      <c r="Z17" s="212"/>
      <c r="AA17" s="212"/>
      <c r="AB17" s="212"/>
      <c r="AC17" s="212"/>
      <c r="AD17" s="212"/>
      <c r="AE17" s="212"/>
      <c r="AF17" s="212"/>
      <c r="AG17" s="212" t="s">
        <v>123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ht="21" outlineLevel="2" x14ac:dyDescent="0.25">
      <c r="A18" s="229"/>
      <c r="B18" s="230"/>
      <c r="C18" s="262" t="s">
        <v>139</v>
      </c>
      <c r="D18" s="258"/>
      <c r="E18" s="258"/>
      <c r="F18" s="258"/>
      <c r="G18" s="258"/>
      <c r="H18" s="232"/>
      <c r="I18" s="232"/>
      <c r="J18" s="232"/>
      <c r="K18" s="232"/>
      <c r="L18" s="232"/>
      <c r="M18" s="232"/>
      <c r="N18" s="231"/>
      <c r="O18" s="231"/>
      <c r="P18" s="231"/>
      <c r="Q18" s="231"/>
      <c r="R18" s="232"/>
      <c r="S18" s="232"/>
      <c r="T18" s="232"/>
      <c r="U18" s="232"/>
      <c r="V18" s="232"/>
      <c r="W18" s="232"/>
      <c r="X18" s="232"/>
      <c r="Y18" s="232"/>
      <c r="Z18" s="212"/>
      <c r="AA18" s="212"/>
      <c r="AB18" s="212"/>
      <c r="AC18" s="212"/>
      <c r="AD18" s="212"/>
      <c r="AE18" s="212"/>
      <c r="AF18" s="212"/>
      <c r="AG18" s="212" t="s">
        <v>140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57" t="str">
        <f>C18</f>
        <v>zárubněmi, umytí a vyčištění jiných zasklených a natíraných ploch a zařizovacích předmětů před předáním do užívání světlá výška podlaží přes 4 m</v>
      </c>
      <c r="BB18" s="212"/>
      <c r="BC18" s="212"/>
      <c r="BD18" s="212"/>
      <c r="BE18" s="212"/>
      <c r="BF18" s="212"/>
      <c r="BG18" s="212"/>
      <c r="BH18" s="212"/>
    </row>
    <row r="19" spans="1:60" x14ac:dyDescent="0.25">
      <c r="A19" s="238" t="s">
        <v>114</v>
      </c>
      <c r="B19" s="239" t="s">
        <v>72</v>
      </c>
      <c r="C19" s="259" t="s">
        <v>73</v>
      </c>
      <c r="D19" s="240"/>
      <c r="E19" s="241"/>
      <c r="F19" s="242"/>
      <c r="G19" s="243">
        <f>SUMIF(AG20:AG20,"&lt;&gt;NOR",G20:G20)</f>
        <v>0</v>
      </c>
      <c r="H19" s="237"/>
      <c r="I19" s="237">
        <f>SUM(I20:I20)</f>
        <v>0</v>
      </c>
      <c r="J19" s="237"/>
      <c r="K19" s="237">
        <f>SUM(K20:K20)</f>
        <v>0</v>
      </c>
      <c r="L19" s="237"/>
      <c r="M19" s="237">
        <f>SUM(M20:M20)</f>
        <v>0</v>
      </c>
      <c r="N19" s="236"/>
      <c r="O19" s="236">
        <f>SUM(O20:O20)</f>
        <v>0</v>
      </c>
      <c r="P19" s="236"/>
      <c r="Q19" s="236">
        <f>SUM(Q20:Q20)</f>
        <v>0.08</v>
      </c>
      <c r="R19" s="237"/>
      <c r="S19" s="237"/>
      <c r="T19" s="237"/>
      <c r="U19" s="237"/>
      <c r="V19" s="237">
        <f>SUM(V20:V20)</f>
        <v>0.94</v>
      </c>
      <c r="W19" s="237"/>
      <c r="X19" s="237"/>
      <c r="Y19" s="237"/>
      <c r="AG19" t="s">
        <v>115</v>
      </c>
    </row>
    <row r="20" spans="1:60" ht="20.399999999999999" outlineLevel="1" x14ac:dyDescent="0.25">
      <c r="A20" s="251">
        <v>7</v>
      </c>
      <c r="B20" s="252" t="s">
        <v>141</v>
      </c>
      <c r="C20" s="260" t="s">
        <v>142</v>
      </c>
      <c r="D20" s="253" t="s">
        <v>143</v>
      </c>
      <c r="E20" s="254">
        <v>1</v>
      </c>
      <c r="F20" s="255"/>
      <c r="G20" s="256">
        <f>ROUND(E20*F20,2)</f>
        <v>0</v>
      </c>
      <c r="H20" s="233"/>
      <c r="I20" s="232">
        <f>ROUND(E20*H20,2)</f>
        <v>0</v>
      </c>
      <c r="J20" s="233"/>
      <c r="K20" s="232">
        <f>ROUND(E20*J20,2)</f>
        <v>0</v>
      </c>
      <c r="L20" s="232">
        <v>21</v>
      </c>
      <c r="M20" s="232">
        <f>G20*(1+L20/100)</f>
        <v>0</v>
      </c>
      <c r="N20" s="231">
        <v>1.17E-3</v>
      </c>
      <c r="O20" s="231">
        <f>ROUND(E20*N20,2)</f>
        <v>0</v>
      </c>
      <c r="P20" s="231">
        <v>7.5999999999999998E-2</v>
      </c>
      <c r="Q20" s="231">
        <f>ROUND(E20*P20,2)</f>
        <v>0.08</v>
      </c>
      <c r="R20" s="232"/>
      <c r="S20" s="232" t="s">
        <v>131</v>
      </c>
      <c r="T20" s="232" t="s">
        <v>120</v>
      </c>
      <c r="U20" s="232">
        <v>0.93899999999999995</v>
      </c>
      <c r="V20" s="232">
        <f>ROUND(E20*U20,2)</f>
        <v>0.94</v>
      </c>
      <c r="W20" s="232"/>
      <c r="X20" s="232" t="s">
        <v>121</v>
      </c>
      <c r="Y20" s="232" t="s">
        <v>122</v>
      </c>
      <c r="Z20" s="212"/>
      <c r="AA20" s="212"/>
      <c r="AB20" s="212"/>
      <c r="AC20" s="212"/>
      <c r="AD20" s="212"/>
      <c r="AE20" s="212"/>
      <c r="AF20" s="212"/>
      <c r="AG20" s="212" t="s">
        <v>123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x14ac:dyDescent="0.25">
      <c r="A21" s="238" t="s">
        <v>114</v>
      </c>
      <c r="B21" s="239" t="s">
        <v>74</v>
      </c>
      <c r="C21" s="259" t="s">
        <v>75</v>
      </c>
      <c r="D21" s="240"/>
      <c r="E21" s="241"/>
      <c r="F21" s="242"/>
      <c r="G21" s="243">
        <f>SUMIF(AG22:AG27,"&lt;&gt;NOR",G22:G27)</f>
        <v>0</v>
      </c>
      <c r="H21" s="237"/>
      <c r="I21" s="237">
        <f>SUM(I22:I27)</f>
        <v>0</v>
      </c>
      <c r="J21" s="237"/>
      <c r="K21" s="237">
        <f>SUM(K22:K27)</f>
        <v>0</v>
      </c>
      <c r="L21" s="237"/>
      <c r="M21" s="237">
        <f>SUM(M22:M27)</f>
        <v>0</v>
      </c>
      <c r="N21" s="236"/>
      <c r="O21" s="236">
        <f>SUM(O22:O27)</f>
        <v>0</v>
      </c>
      <c r="P21" s="236"/>
      <c r="Q21" s="236">
        <f>SUM(Q22:Q27)</f>
        <v>0</v>
      </c>
      <c r="R21" s="237"/>
      <c r="S21" s="237"/>
      <c r="T21" s="237"/>
      <c r="U21" s="237"/>
      <c r="V21" s="237">
        <f>SUM(V22:V27)</f>
        <v>0.09</v>
      </c>
      <c r="W21" s="237"/>
      <c r="X21" s="237"/>
      <c r="Y21" s="237"/>
      <c r="AG21" t="s">
        <v>115</v>
      </c>
    </row>
    <row r="22" spans="1:60" outlineLevel="1" x14ac:dyDescent="0.25">
      <c r="A22" s="245">
        <v>8</v>
      </c>
      <c r="B22" s="246" t="s">
        <v>144</v>
      </c>
      <c r="C22" s="261" t="s">
        <v>145</v>
      </c>
      <c r="D22" s="247" t="s">
        <v>146</v>
      </c>
      <c r="E22" s="248">
        <v>0.19</v>
      </c>
      <c r="F22" s="249"/>
      <c r="G22" s="250">
        <f>ROUND(E22*F22,2)</f>
        <v>0</v>
      </c>
      <c r="H22" s="233"/>
      <c r="I22" s="232">
        <f>ROUND(E22*H22,2)</f>
        <v>0</v>
      </c>
      <c r="J22" s="233"/>
      <c r="K22" s="232">
        <f>ROUND(E22*J22,2)</f>
        <v>0</v>
      </c>
      <c r="L22" s="232">
        <v>21</v>
      </c>
      <c r="M22" s="232">
        <f>G22*(1+L22/100)</f>
        <v>0</v>
      </c>
      <c r="N22" s="231">
        <v>0</v>
      </c>
      <c r="O22" s="231">
        <f>ROUND(E22*N22,2)</f>
        <v>0</v>
      </c>
      <c r="P22" s="231">
        <v>0</v>
      </c>
      <c r="Q22" s="231">
        <f>ROUND(E22*P22,2)</f>
        <v>0</v>
      </c>
      <c r="R22" s="232"/>
      <c r="S22" s="232" t="s">
        <v>131</v>
      </c>
      <c r="T22" s="232" t="s">
        <v>120</v>
      </c>
      <c r="U22" s="232">
        <v>0.49</v>
      </c>
      <c r="V22" s="232">
        <f>ROUND(E22*U22,2)</f>
        <v>0.09</v>
      </c>
      <c r="W22" s="232"/>
      <c r="X22" s="232" t="s">
        <v>121</v>
      </c>
      <c r="Y22" s="232" t="s">
        <v>122</v>
      </c>
      <c r="Z22" s="212"/>
      <c r="AA22" s="212"/>
      <c r="AB22" s="212"/>
      <c r="AC22" s="212"/>
      <c r="AD22" s="212"/>
      <c r="AE22" s="212"/>
      <c r="AF22" s="212"/>
      <c r="AG22" s="212" t="s">
        <v>123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2" x14ac:dyDescent="0.25">
      <c r="A23" s="229"/>
      <c r="B23" s="230"/>
      <c r="C23" s="262" t="s">
        <v>147</v>
      </c>
      <c r="D23" s="258"/>
      <c r="E23" s="258"/>
      <c r="F23" s="258"/>
      <c r="G23" s="258"/>
      <c r="H23" s="232"/>
      <c r="I23" s="232"/>
      <c r="J23" s="232"/>
      <c r="K23" s="232"/>
      <c r="L23" s="232"/>
      <c r="M23" s="232"/>
      <c r="N23" s="231"/>
      <c r="O23" s="231"/>
      <c r="P23" s="231"/>
      <c r="Q23" s="231"/>
      <c r="R23" s="232"/>
      <c r="S23" s="232"/>
      <c r="T23" s="232"/>
      <c r="U23" s="232"/>
      <c r="V23" s="232"/>
      <c r="W23" s="232"/>
      <c r="X23" s="232"/>
      <c r="Y23" s="232"/>
      <c r="Z23" s="212"/>
      <c r="AA23" s="212"/>
      <c r="AB23" s="212"/>
      <c r="AC23" s="212"/>
      <c r="AD23" s="212"/>
      <c r="AE23" s="212"/>
      <c r="AF23" s="212"/>
      <c r="AG23" s="212" t="s">
        <v>140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25">
      <c r="A24" s="251">
        <v>9</v>
      </c>
      <c r="B24" s="252" t="s">
        <v>148</v>
      </c>
      <c r="C24" s="260" t="s">
        <v>149</v>
      </c>
      <c r="D24" s="253" t="s">
        <v>146</v>
      </c>
      <c r="E24" s="254">
        <v>2.2799999999999998</v>
      </c>
      <c r="F24" s="255"/>
      <c r="G24" s="256">
        <f>ROUND(E24*F24,2)</f>
        <v>0</v>
      </c>
      <c r="H24" s="233"/>
      <c r="I24" s="232">
        <f>ROUND(E24*H24,2)</f>
        <v>0</v>
      </c>
      <c r="J24" s="233"/>
      <c r="K24" s="232">
        <f>ROUND(E24*J24,2)</f>
        <v>0</v>
      </c>
      <c r="L24" s="232">
        <v>21</v>
      </c>
      <c r="M24" s="232">
        <f>G24*(1+L24/100)</f>
        <v>0</v>
      </c>
      <c r="N24" s="231">
        <v>0</v>
      </c>
      <c r="O24" s="231">
        <f>ROUND(E24*N24,2)</f>
        <v>0</v>
      </c>
      <c r="P24" s="231">
        <v>0</v>
      </c>
      <c r="Q24" s="231">
        <f>ROUND(E24*P24,2)</f>
        <v>0</v>
      </c>
      <c r="R24" s="232"/>
      <c r="S24" s="232" t="s">
        <v>131</v>
      </c>
      <c r="T24" s="232" t="s">
        <v>120</v>
      </c>
      <c r="U24" s="232">
        <v>0</v>
      </c>
      <c r="V24" s="232">
        <f>ROUND(E24*U24,2)</f>
        <v>0</v>
      </c>
      <c r="W24" s="232"/>
      <c r="X24" s="232" t="s">
        <v>121</v>
      </c>
      <c r="Y24" s="232" t="s">
        <v>122</v>
      </c>
      <c r="Z24" s="212"/>
      <c r="AA24" s="212"/>
      <c r="AB24" s="212"/>
      <c r="AC24" s="212"/>
      <c r="AD24" s="212"/>
      <c r="AE24" s="212"/>
      <c r="AF24" s="212"/>
      <c r="AG24" s="212" t="s">
        <v>123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1" x14ac:dyDescent="0.25">
      <c r="A25" s="251">
        <v>10</v>
      </c>
      <c r="B25" s="252" t="s">
        <v>150</v>
      </c>
      <c r="C25" s="260" t="s">
        <v>151</v>
      </c>
      <c r="D25" s="253" t="s">
        <v>143</v>
      </c>
      <c r="E25" s="254">
        <v>1</v>
      </c>
      <c r="F25" s="255"/>
      <c r="G25" s="256">
        <f>ROUND(E25*F25,2)</f>
        <v>0</v>
      </c>
      <c r="H25" s="233"/>
      <c r="I25" s="232">
        <f>ROUND(E25*H25,2)</f>
        <v>0</v>
      </c>
      <c r="J25" s="233"/>
      <c r="K25" s="232">
        <f>ROUND(E25*J25,2)</f>
        <v>0</v>
      </c>
      <c r="L25" s="232">
        <v>21</v>
      </c>
      <c r="M25" s="232">
        <f>G25*(1+L25/100)</f>
        <v>0</v>
      </c>
      <c r="N25" s="231">
        <v>0</v>
      </c>
      <c r="O25" s="231">
        <f>ROUND(E25*N25,2)</f>
        <v>0</v>
      </c>
      <c r="P25" s="231">
        <v>0</v>
      </c>
      <c r="Q25" s="231">
        <f>ROUND(E25*P25,2)</f>
        <v>0</v>
      </c>
      <c r="R25" s="232"/>
      <c r="S25" s="232" t="s">
        <v>131</v>
      </c>
      <c r="T25" s="232" t="s">
        <v>120</v>
      </c>
      <c r="U25" s="232">
        <v>0</v>
      </c>
      <c r="V25" s="232">
        <f>ROUND(E25*U25,2)</f>
        <v>0</v>
      </c>
      <c r="W25" s="232"/>
      <c r="X25" s="232" t="s">
        <v>121</v>
      </c>
      <c r="Y25" s="232" t="s">
        <v>122</v>
      </c>
      <c r="Z25" s="212"/>
      <c r="AA25" s="212"/>
      <c r="AB25" s="212"/>
      <c r="AC25" s="212"/>
      <c r="AD25" s="212"/>
      <c r="AE25" s="212"/>
      <c r="AF25" s="212"/>
      <c r="AG25" s="212" t="s">
        <v>123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ht="20.399999999999999" outlineLevel="1" x14ac:dyDescent="0.25">
      <c r="A26" s="251">
        <v>11</v>
      </c>
      <c r="B26" s="252" t="s">
        <v>152</v>
      </c>
      <c r="C26" s="260" t="s">
        <v>153</v>
      </c>
      <c r="D26" s="253" t="s">
        <v>146</v>
      </c>
      <c r="E26" s="254">
        <v>0.19</v>
      </c>
      <c r="F26" s="255"/>
      <c r="G26" s="256">
        <f>ROUND(E26*F26,2)</f>
        <v>0</v>
      </c>
      <c r="H26" s="233"/>
      <c r="I26" s="232">
        <f>ROUND(E26*H26,2)</f>
        <v>0</v>
      </c>
      <c r="J26" s="233"/>
      <c r="K26" s="232">
        <f>ROUND(E26*J26,2)</f>
        <v>0</v>
      </c>
      <c r="L26" s="232">
        <v>21</v>
      </c>
      <c r="M26" s="232">
        <f>G26*(1+L26/100)</f>
        <v>0</v>
      </c>
      <c r="N26" s="231">
        <v>0</v>
      </c>
      <c r="O26" s="231">
        <f>ROUND(E26*N26,2)</f>
        <v>0</v>
      </c>
      <c r="P26" s="231">
        <v>0</v>
      </c>
      <c r="Q26" s="231">
        <f>ROUND(E26*P26,2)</f>
        <v>0</v>
      </c>
      <c r="R26" s="232"/>
      <c r="S26" s="232" t="s">
        <v>154</v>
      </c>
      <c r="T26" s="232" t="s">
        <v>120</v>
      </c>
      <c r="U26" s="232">
        <v>0</v>
      </c>
      <c r="V26" s="232">
        <f>ROUND(E26*U26,2)</f>
        <v>0</v>
      </c>
      <c r="W26" s="232"/>
      <c r="X26" s="232" t="s">
        <v>121</v>
      </c>
      <c r="Y26" s="232" t="s">
        <v>122</v>
      </c>
      <c r="Z26" s="212"/>
      <c r="AA26" s="212"/>
      <c r="AB26" s="212"/>
      <c r="AC26" s="212"/>
      <c r="AD26" s="212"/>
      <c r="AE26" s="212"/>
      <c r="AF26" s="212"/>
      <c r="AG26" s="212" t="s">
        <v>123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1" x14ac:dyDescent="0.25">
      <c r="A27" s="251">
        <v>12</v>
      </c>
      <c r="B27" s="252" t="s">
        <v>155</v>
      </c>
      <c r="C27" s="260" t="s">
        <v>156</v>
      </c>
      <c r="D27" s="253" t="s">
        <v>157</v>
      </c>
      <c r="E27" s="254">
        <v>180</v>
      </c>
      <c r="F27" s="255"/>
      <c r="G27" s="256">
        <f>ROUND(E27*F27,2)</f>
        <v>0</v>
      </c>
      <c r="H27" s="233"/>
      <c r="I27" s="232">
        <f>ROUND(E27*H27,2)</f>
        <v>0</v>
      </c>
      <c r="J27" s="233"/>
      <c r="K27" s="232">
        <f>ROUND(E27*J27,2)</f>
        <v>0</v>
      </c>
      <c r="L27" s="232">
        <v>21</v>
      </c>
      <c r="M27" s="232">
        <f>G27*(1+L27/100)</f>
        <v>0</v>
      </c>
      <c r="N27" s="231">
        <v>0</v>
      </c>
      <c r="O27" s="231">
        <f>ROUND(E27*N27,2)</f>
        <v>0</v>
      </c>
      <c r="P27" s="231">
        <v>0</v>
      </c>
      <c r="Q27" s="231">
        <f>ROUND(E27*P27,2)</f>
        <v>0</v>
      </c>
      <c r="R27" s="232"/>
      <c r="S27" s="232" t="s">
        <v>119</v>
      </c>
      <c r="T27" s="232" t="s">
        <v>120</v>
      </c>
      <c r="U27" s="232">
        <v>0</v>
      </c>
      <c r="V27" s="232">
        <f>ROUND(E27*U27,2)</f>
        <v>0</v>
      </c>
      <c r="W27" s="232"/>
      <c r="X27" s="232" t="s">
        <v>121</v>
      </c>
      <c r="Y27" s="232" t="s">
        <v>122</v>
      </c>
      <c r="Z27" s="212"/>
      <c r="AA27" s="212"/>
      <c r="AB27" s="212"/>
      <c r="AC27" s="212"/>
      <c r="AD27" s="212"/>
      <c r="AE27" s="212"/>
      <c r="AF27" s="212"/>
      <c r="AG27" s="212" t="s">
        <v>123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x14ac:dyDescent="0.25">
      <c r="A28" s="238" t="s">
        <v>114</v>
      </c>
      <c r="B28" s="239" t="s">
        <v>78</v>
      </c>
      <c r="C28" s="259" t="s">
        <v>79</v>
      </c>
      <c r="D28" s="240"/>
      <c r="E28" s="241"/>
      <c r="F28" s="242"/>
      <c r="G28" s="243">
        <f>SUMIF(AG29:AG31,"&lt;&gt;NOR",G29:G31)</f>
        <v>0</v>
      </c>
      <c r="H28" s="237"/>
      <c r="I28" s="237">
        <f>SUM(I29:I31)</f>
        <v>0</v>
      </c>
      <c r="J28" s="237"/>
      <c r="K28" s="237">
        <f>SUM(K29:K31)</f>
        <v>0</v>
      </c>
      <c r="L28" s="237"/>
      <c r="M28" s="237">
        <f>SUM(M29:M31)</f>
        <v>0</v>
      </c>
      <c r="N28" s="236"/>
      <c r="O28" s="236">
        <f>SUM(O29:O31)</f>
        <v>0.08</v>
      </c>
      <c r="P28" s="236"/>
      <c r="Q28" s="236">
        <f>SUM(Q29:Q31)</f>
        <v>0</v>
      </c>
      <c r="R28" s="237"/>
      <c r="S28" s="237"/>
      <c r="T28" s="237"/>
      <c r="U28" s="237"/>
      <c r="V28" s="237">
        <f>SUM(V29:V31)</f>
        <v>26.970000000000002</v>
      </c>
      <c r="W28" s="237"/>
      <c r="X28" s="237"/>
      <c r="Y28" s="237"/>
      <c r="AG28" t="s">
        <v>115</v>
      </c>
    </row>
    <row r="29" spans="1:60" outlineLevel="1" x14ac:dyDescent="0.25">
      <c r="A29" s="251">
        <v>13</v>
      </c>
      <c r="B29" s="252" t="s">
        <v>158</v>
      </c>
      <c r="C29" s="260" t="s">
        <v>159</v>
      </c>
      <c r="D29" s="253" t="s">
        <v>134</v>
      </c>
      <c r="E29" s="254">
        <v>195</v>
      </c>
      <c r="F29" s="255"/>
      <c r="G29" s="256">
        <f>ROUND(E29*F29,2)</f>
        <v>0</v>
      </c>
      <c r="H29" s="233"/>
      <c r="I29" s="232">
        <f>ROUND(E29*H29,2)</f>
        <v>0</v>
      </c>
      <c r="J29" s="233"/>
      <c r="K29" s="232">
        <f>ROUND(E29*J29,2)</f>
        <v>0</v>
      </c>
      <c r="L29" s="232">
        <v>21</v>
      </c>
      <c r="M29" s="232">
        <f>G29*(1+L29/100)</f>
        <v>0</v>
      </c>
      <c r="N29" s="231">
        <v>6.9999999999999994E-5</v>
      </c>
      <c r="O29" s="231">
        <f>ROUND(E29*N29,2)</f>
        <v>0.01</v>
      </c>
      <c r="P29" s="231">
        <v>0</v>
      </c>
      <c r="Q29" s="231">
        <f>ROUND(E29*P29,2)</f>
        <v>0</v>
      </c>
      <c r="R29" s="232"/>
      <c r="S29" s="232" t="s">
        <v>119</v>
      </c>
      <c r="T29" s="232" t="s">
        <v>120</v>
      </c>
      <c r="U29" s="232">
        <v>0.03</v>
      </c>
      <c r="V29" s="232">
        <f>ROUND(E29*U29,2)</f>
        <v>5.85</v>
      </c>
      <c r="W29" s="232"/>
      <c r="X29" s="232" t="s">
        <v>121</v>
      </c>
      <c r="Y29" s="232" t="s">
        <v>122</v>
      </c>
      <c r="Z29" s="212"/>
      <c r="AA29" s="212"/>
      <c r="AB29" s="212"/>
      <c r="AC29" s="212"/>
      <c r="AD29" s="212"/>
      <c r="AE29" s="212"/>
      <c r="AF29" s="212"/>
      <c r="AG29" s="212" t="s">
        <v>123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1" x14ac:dyDescent="0.25">
      <c r="A30" s="251">
        <v>14</v>
      </c>
      <c r="B30" s="252" t="s">
        <v>160</v>
      </c>
      <c r="C30" s="260" t="s">
        <v>161</v>
      </c>
      <c r="D30" s="253" t="s">
        <v>134</v>
      </c>
      <c r="E30" s="254">
        <v>195</v>
      </c>
      <c r="F30" s="255"/>
      <c r="G30" s="256">
        <f>ROUND(E30*F30,2)</f>
        <v>0</v>
      </c>
      <c r="H30" s="233"/>
      <c r="I30" s="232">
        <f>ROUND(E30*H30,2)</f>
        <v>0</v>
      </c>
      <c r="J30" s="233"/>
      <c r="K30" s="232">
        <f>ROUND(E30*J30,2)</f>
        <v>0</v>
      </c>
      <c r="L30" s="232">
        <v>21</v>
      </c>
      <c r="M30" s="232">
        <f>G30*(1+L30/100)</f>
        <v>0</v>
      </c>
      <c r="N30" s="231">
        <v>1.4999999999999999E-4</v>
      </c>
      <c r="O30" s="231">
        <f>ROUND(E30*N30,2)</f>
        <v>0.03</v>
      </c>
      <c r="P30" s="231">
        <v>0</v>
      </c>
      <c r="Q30" s="231">
        <f>ROUND(E30*P30,2)</f>
        <v>0</v>
      </c>
      <c r="R30" s="232"/>
      <c r="S30" s="232" t="s">
        <v>119</v>
      </c>
      <c r="T30" s="232" t="s">
        <v>120</v>
      </c>
      <c r="U30" s="232">
        <v>0.1</v>
      </c>
      <c r="V30" s="232">
        <f>ROUND(E30*U30,2)</f>
        <v>19.5</v>
      </c>
      <c r="W30" s="232"/>
      <c r="X30" s="232" t="s">
        <v>121</v>
      </c>
      <c r="Y30" s="232" t="s">
        <v>122</v>
      </c>
      <c r="Z30" s="212"/>
      <c r="AA30" s="212"/>
      <c r="AB30" s="212"/>
      <c r="AC30" s="212"/>
      <c r="AD30" s="212"/>
      <c r="AE30" s="212"/>
      <c r="AF30" s="212"/>
      <c r="AG30" s="212" t="s">
        <v>123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5">
      <c r="A31" s="251">
        <v>15</v>
      </c>
      <c r="B31" s="252" t="s">
        <v>162</v>
      </c>
      <c r="C31" s="260" t="s">
        <v>163</v>
      </c>
      <c r="D31" s="253" t="s">
        <v>134</v>
      </c>
      <c r="E31" s="254">
        <v>120</v>
      </c>
      <c r="F31" s="255"/>
      <c r="G31" s="256">
        <f>ROUND(E31*F31,2)</f>
        <v>0</v>
      </c>
      <c r="H31" s="233"/>
      <c r="I31" s="232">
        <f>ROUND(E31*H31,2)</f>
        <v>0</v>
      </c>
      <c r="J31" s="233"/>
      <c r="K31" s="232">
        <f>ROUND(E31*J31,2)</f>
        <v>0</v>
      </c>
      <c r="L31" s="232">
        <v>21</v>
      </c>
      <c r="M31" s="232">
        <f>G31*(1+L31/100)</f>
        <v>0</v>
      </c>
      <c r="N31" s="231">
        <v>3.5E-4</v>
      </c>
      <c r="O31" s="231">
        <f>ROUND(E31*N31,2)</f>
        <v>0.04</v>
      </c>
      <c r="P31" s="231">
        <v>0</v>
      </c>
      <c r="Q31" s="231">
        <f>ROUND(E31*P31,2)</f>
        <v>0</v>
      </c>
      <c r="R31" s="232"/>
      <c r="S31" s="232" t="s">
        <v>131</v>
      </c>
      <c r="T31" s="232" t="s">
        <v>120</v>
      </c>
      <c r="U31" s="232">
        <v>1.35E-2</v>
      </c>
      <c r="V31" s="232">
        <f>ROUND(E31*U31,2)</f>
        <v>1.62</v>
      </c>
      <c r="W31" s="232"/>
      <c r="X31" s="232" t="s">
        <v>121</v>
      </c>
      <c r="Y31" s="232" t="s">
        <v>122</v>
      </c>
      <c r="Z31" s="212"/>
      <c r="AA31" s="212"/>
      <c r="AB31" s="212"/>
      <c r="AC31" s="212"/>
      <c r="AD31" s="212"/>
      <c r="AE31" s="212"/>
      <c r="AF31" s="212"/>
      <c r="AG31" s="212" t="s">
        <v>123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x14ac:dyDescent="0.25">
      <c r="A32" s="238" t="s">
        <v>114</v>
      </c>
      <c r="B32" s="239" t="s">
        <v>80</v>
      </c>
      <c r="C32" s="259" t="s">
        <v>81</v>
      </c>
      <c r="D32" s="240"/>
      <c r="E32" s="241"/>
      <c r="F32" s="242"/>
      <c r="G32" s="243">
        <f>SUMIF(AG33:AG35,"&lt;&gt;NOR",G33:G35)</f>
        <v>0</v>
      </c>
      <c r="H32" s="237"/>
      <c r="I32" s="237">
        <f>SUM(I33:I35)</f>
        <v>0</v>
      </c>
      <c r="J32" s="237"/>
      <c r="K32" s="237">
        <f>SUM(K33:K35)</f>
        <v>0</v>
      </c>
      <c r="L32" s="237"/>
      <c r="M32" s="237">
        <f>SUM(M33:M35)</f>
        <v>0</v>
      </c>
      <c r="N32" s="236"/>
      <c r="O32" s="236">
        <f>SUM(O33:O35)</f>
        <v>0</v>
      </c>
      <c r="P32" s="236"/>
      <c r="Q32" s="236">
        <f>SUM(Q33:Q35)</f>
        <v>0</v>
      </c>
      <c r="R32" s="237"/>
      <c r="S32" s="237"/>
      <c r="T32" s="237"/>
      <c r="U32" s="237"/>
      <c r="V32" s="237">
        <f>SUM(V33:V35)</f>
        <v>1.73</v>
      </c>
      <c r="W32" s="237"/>
      <c r="X32" s="237"/>
      <c r="Y32" s="237"/>
      <c r="AG32" t="s">
        <v>115</v>
      </c>
    </row>
    <row r="33" spans="1:60" outlineLevel="1" x14ac:dyDescent="0.25">
      <c r="A33" s="251">
        <v>16</v>
      </c>
      <c r="B33" s="252" t="s">
        <v>164</v>
      </c>
      <c r="C33" s="260" t="s">
        <v>165</v>
      </c>
      <c r="D33" s="253" t="s">
        <v>118</v>
      </c>
      <c r="E33" s="254">
        <v>1</v>
      </c>
      <c r="F33" s="255"/>
      <c r="G33" s="256">
        <f>ROUND(E33*F33,2)</f>
        <v>0</v>
      </c>
      <c r="H33" s="233"/>
      <c r="I33" s="232">
        <f>ROUND(E33*H33,2)</f>
        <v>0</v>
      </c>
      <c r="J33" s="233"/>
      <c r="K33" s="232">
        <f>ROUND(E33*J33,2)</f>
        <v>0</v>
      </c>
      <c r="L33" s="232">
        <v>21</v>
      </c>
      <c r="M33" s="232">
        <f>G33*(1+L33/100)</f>
        <v>0</v>
      </c>
      <c r="N33" s="231">
        <v>0</v>
      </c>
      <c r="O33" s="231">
        <f>ROUND(E33*N33,2)</f>
        <v>0</v>
      </c>
      <c r="P33" s="231">
        <v>0</v>
      </c>
      <c r="Q33" s="231">
        <f>ROUND(E33*P33,2)</f>
        <v>0</v>
      </c>
      <c r="R33" s="232"/>
      <c r="S33" s="232" t="s">
        <v>119</v>
      </c>
      <c r="T33" s="232" t="s">
        <v>120</v>
      </c>
      <c r="U33" s="232">
        <v>0.2</v>
      </c>
      <c r="V33" s="232">
        <f>ROUND(E33*U33,2)</f>
        <v>0.2</v>
      </c>
      <c r="W33" s="232"/>
      <c r="X33" s="232" t="s">
        <v>121</v>
      </c>
      <c r="Y33" s="232" t="s">
        <v>122</v>
      </c>
      <c r="Z33" s="212"/>
      <c r="AA33" s="212"/>
      <c r="AB33" s="212"/>
      <c r="AC33" s="212"/>
      <c r="AD33" s="212"/>
      <c r="AE33" s="212"/>
      <c r="AF33" s="212"/>
      <c r="AG33" s="212" t="s">
        <v>123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 x14ac:dyDescent="0.25">
      <c r="A34" s="251">
        <v>17</v>
      </c>
      <c r="B34" s="252" t="s">
        <v>166</v>
      </c>
      <c r="C34" s="260" t="s">
        <v>167</v>
      </c>
      <c r="D34" s="253" t="s">
        <v>118</v>
      </c>
      <c r="E34" s="254">
        <v>1</v>
      </c>
      <c r="F34" s="255"/>
      <c r="G34" s="256">
        <f>ROUND(E34*F34,2)</f>
        <v>0</v>
      </c>
      <c r="H34" s="233"/>
      <c r="I34" s="232">
        <f>ROUND(E34*H34,2)</f>
        <v>0</v>
      </c>
      <c r="J34" s="233"/>
      <c r="K34" s="232">
        <f>ROUND(E34*J34,2)</f>
        <v>0</v>
      </c>
      <c r="L34" s="232">
        <v>21</v>
      </c>
      <c r="M34" s="232">
        <f>G34*(1+L34/100)</f>
        <v>0</v>
      </c>
      <c r="N34" s="231">
        <v>0</v>
      </c>
      <c r="O34" s="231">
        <f>ROUND(E34*N34,2)</f>
        <v>0</v>
      </c>
      <c r="P34" s="231">
        <v>0</v>
      </c>
      <c r="Q34" s="231">
        <f>ROUND(E34*P34,2)</f>
        <v>0</v>
      </c>
      <c r="R34" s="232"/>
      <c r="S34" s="232" t="s">
        <v>131</v>
      </c>
      <c r="T34" s="232" t="s">
        <v>120</v>
      </c>
      <c r="U34" s="232">
        <v>0.53300000000000003</v>
      </c>
      <c r="V34" s="232">
        <f>ROUND(E34*U34,2)</f>
        <v>0.53</v>
      </c>
      <c r="W34" s="232"/>
      <c r="X34" s="232" t="s">
        <v>121</v>
      </c>
      <c r="Y34" s="232" t="s">
        <v>122</v>
      </c>
      <c r="Z34" s="212"/>
      <c r="AA34" s="212"/>
      <c r="AB34" s="212"/>
      <c r="AC34" s="212"/>
      <c r="AD34" s="212"/>
      <c r="AE34" s="212"/>
      <c r="AF34" s="212"/>
      <c r="AG34" s="212" t="s">
        <v>123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 x14ac:dyDescent="0.25">
      <c r="A35" s="251">
        <v>18</v>
      </c>
      <c r="B35" s="252" t="s">
        <v>168</v>
      </c>
      <c r="C35" s="260" t="s">
        <v>169</v>
      </c>
      <c r="D35" s="253" t="s">
        <v>118</v>
      </c>
      <c r="E35" s="254">
        <v>1</v>
      </c>
      <c r="F35" s="255"/>
      <c r="G35" s="256">
        <f>ROUND(E35*F35,2)</f>
        <v>0</v>
      </c>
      <c r="H35" s="233"/>
      <c r="I35" s="232">
        <f>ROUND(E35*H35,2)</f>
        <v>0</v>
      </c>
      <c r="J35" s="233"/>
      <c r="K35" s="232">
        <f>ROUND(E35*J35,2)</f>
        <v>0</v>
      </c>
      <c r="L35" s="232">
        <v>21</v>
      </c>
      <c r="M35" s="232">
        <f>G35*(1+L35/100)</f>
        <v>0</v>
      </c>
      <c r="N35" s="231">
        <v>0</v>
      </c>
      <c r="O35" s="231">
        <f>ROUND(E35*N35,2)</f>
        <v>0</v>
      </c>
      <c r="P35" s="231">
        <v>0</v>
      </c>
      <c r="Q35" s="231">
        <f>ROUND(E35*P35,2)</f>
        <v>0</v>
      </c>
      <c r="R35" s="232"/>
      <c r="S35" s="232" t="s">
        <v>131</v>
      </c>
      <c r="T35" s="232" t="s">
        <v>120</v>
      </c>
      <c r="U35" s="232">
        <v>1</v>
      </c>
      <c r="V35" s="232">
        <f>ROUND(E35*U35,2)</f>
        <v>1</v>
      </c>
      <c r="W35" s="232"/>
      <c r="X35" s="232" t="s">
        <v>121</v>
      </c>
      <c r="Y35" s="232" t="s">
        <v>122</v>
      </c>
      <c r="Z35" s="212"/>
      <c r="AA35" s="212"/>
      <c r="AB35" s="212"/>
      <c r="AC35" s="212"/>
      <c r="AD35" s="212"/>
      <c r="AE35" s="212"/>
      <c r="AF35" s="212"/>
      <c r="AG35" s="212" t="s">
        <v>123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x14ac:dyDescent="0.25">
      <c r="A36" s="238" t="s">
        <v>114</v>
      </c>
      <c r="B36" s="239" t="s">
        <v>84</v>
      </c>
      <c r="C36" s="259" t="s">
        <v>85</v>
      </c>
      <c r="D36" s="240"/>
      <c r="E36" s="241"/>
      <c r="F36" s="242"/>
      <c r="G36" s="243">
        <f>SUMIF(AG37:AG37,"&lt;&gt;NOR",G37:G37)</f>
        <v>0</v>
      </c>
      <c r="H36" s="237"/>
      <c r="I36" s="237">
        <f>SUM(I37:I37)</f>
        <v>0</v>
      </c>
      <c r="J36" s="237"/>
      <c r="K36" s="237">
        <f>SUM(K37:K37)</f>
        <v>0</v>
      </c>
      <c r="L36" s="237"/>
      <c r="M36" s="237">
        <f>SUM(M37:M37)</f>
        <v>0</v>
      </c>
      <c r="N36" s="236"/>
      <c r="O36" s="236">
        <f>SUM(O37:O37)</f>
        <v>0</v>
      </c>
      <c r="P36" s="236"/>
      <c r="Q36" s="236">
        <f>SUM(Q37:Q37)</f>
        <v>0</v>
      </c>
      <c r="R36" s="237"/>
      <c r="S36" s="237"/>
      <c r="T36" s="237"/>
      <c r="U36" s="237"/>
      <c r="V36" s="237">
        <f>SUM(V37:V37)</f>
        <v>20</v>
      </c>
      <c r="W36" s="237"/>
      <c r="X36" s="237"/>
      <c r="Y36" s="237"/>
      <c r="AG36" t="s">
        <v>115</v>
      </c>
    </row>
    <row r="37" spans="1:60" outlineLevel="1" x14ac:dyDescent="0.25">
      <c r="A37" s="251">
        <v>19</v>
      </c>
      <c r="B37" s="252" t="s">
        <v>170</v>
      </c>
      <c r="C37" s="260" t="s">
        <v>171</v>
      </c>
      <c r="D37" s="253" t="s">
        <v>172</v>
      </c>
      <c r="E37" s="254">
        <v>20</v>
      </c>
      <c r="F37" s="255"/>
      <c r="G37" s="256">
        <f>ROUND(E37*F37,2)</f>
        <v>0</v>
      </c>
      <c r="H37" s="233"/>
      <c r="I37" s="232">
        <f>ROUND(E37*H37,2)</f>
        <v>0</v>
      </c>
      <c r="J37" s="233"/>
      <c r="K37" s="232">
        <f>ROUND(E37*J37,2)</f>
        <v>0</v>
      </c>
      <c r="L37" s="232">
        <v>21</v>
      </c>
      <c r="M37" s="232">
        <f>G37*(1+L37/100)</f>
        <v>0</v>
      </c>
      <c r="N37" s="231">
        <v>0</v>
      </c>
      <c r="O37" s="231">
        <f>ROUND(E37*N37,2)</f>
        <v>0</v>
      </c>
      <c r="P37" s="231">
        <v>0</v>
      </c>
      <c r="Q37" s="231">
        <f>ROUND(E37*P37,2)</f>
        <v>0</v>
      </c>
      <c r="R37" s="232" t="s">
        <v>173</v>
      </c>
      <c r="S37" s="232" t="s">
        <v>131</v>
      </c>
      <c r="T37" s="232" t="s">
        <v>120</v>
      </c>
      <c r="U37" s="232">
        <v>1</v>
      </c>
      <c r="V37" s="232">
        <f>ROUND(E37*U37,2)</f>
        <v>20</v>
      </c>
      <c r="W37" s="232"/>
      <c r="X37" s="232" t="s">
        <v>174</v>
      </c>
      <c r="Y37" s="232" t="s">
        <v>122</v>
      </c>
      <c r="Z37" s="212"/>
      <c r="AA37" s="212"/>
      <c r="AB37" s="212"/>
      <c r="AC37" s="212"/>
      <c r="AD37" s="212"/>
      <c r="AE37" s="212"/>
      <c r="AF37" s="212"/>
      <c r="AG37" s="212" t="s">
        <v>175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ht="26.4" x14ac:dyDescent="0.25">
      <c r="A38" s="238" t="s">
        <v>114</v>
      </c>
      <c r="B38" s="239" t="s">
        <v>82</v>
      </c>
      <c r="C38" s="259" t="s">
        <v>83</v>
      </c>
      <c r="D38" s="240"/>
      <c r="E38" s="241"/>
      <c r="F38" s="242"/>
      <c r="G38" s="243">
        <f>SUMIF(AG39:AG39,"&lt;&gt;NOR",G39:G39)</f>
        <v>0</v>
      </c>
      <c r="H38" s="237"/>
      <c r="I38" s="237">
        <f>SUM(I39:I39)</f>
        <v>0</v>
      </c>
      <c r="J38" s="237"/>
      <c r="K38" s="237">
        <f>SUM(K39:K39)</f>
        <v>0</v>
      </c>
      <c r="L38" s="237"/>
      <c r="M38" s="237">
        <f>SUM(M39:M39)</f>
        <v>0</v>
      </c>
      <c r="N38" s="236"/>
      <c r="O38" s="236">
        <f>SUM(O39:O39)</f>
        <v>2.4500000000000002</v>
      </c>
      <c r="P38" s="236"/>
      <c r="Q38" s="236">
        <f>SUM(Q39:Q39)</f>
        <v>0</v>
      </c>
      <c r="R38" s="237"/>
      <c r="S38" s="237"/>
      <c r="T38" s="237"/>
      <c r="U38" s="237"/>
      <c r="V38" s="237">
        <f>SUM(V39:V39)</f>
        <v>0</v>
      </c>
      <c r="W38" s="237"/>
      <c r="X38" s="237"/>
      <c r="Y38" s="237"/>
      <c r="AG38" t="s">
        <v>115</v>
      </c>
    </row>
    <row r="39" spans="1:60" outlineLevel="1" x14ac:dyDescent="0.25">
      <c r="A39" s="251">
        <v>20</v>
      </c>
      <c r="B39" s="252" t="s">
        <v>176</v>
      </c>
      <c r="C39" s="260" t="s">
        <v>177</v>
      </c>
      <c r="D39" s="253" t="s">
        <v>118</v>
      </c>
      <c r="E39" s="254">
        <v>1</v>
      </c>
      <c r="F39" s="255"/>
      <c r="G39" s="256">
        <f>ROUND(E39*F39,2)</f>
        <v>0</v>
      </c>
      <c r="H39" s="233"/>
      <c r="I39" s="232">
        <f>ROUND(E39*H39,2)</f>
        <v>0</v>
      </c>
      <c r="J39" s="233"/>
      <c r="K39" s="232">
        <f>ROUND(E39*J39,2)</f>
        <v>0</v>
      </c>
      <c r="L39" s="232">
        <v>21</v>
      </c>
      <c r="M39" s="232">
        <f>G39*(1+L39/100)</f>
        <v>0</v>
      </c>
      <c r="N39" s="231">
        <v>2.4500000000000002</v>
      </c>
      <c r="O39" s="231">
        <f>ROUND(E39*N39,2)</f>
        <v>2.4500000000000002</v>
      </c>
      <c r="P39" s="231">
        <v>0</v>
      </c>
      <c r="Q39" s="231">
        <f>ROUND(E39*P39,2)</f>
        <v>0</v>
      </c>
      <c r="R39" s="232"/>
      <c r="S39" s="232" t="s">
        <v>119</v>
      </c>
      <c r="T39" s="232" t="s">
        <v>120</v>
      </c>
      <c r="U39" s="232">
        <v>0</v>
      </c>
      <c r="V39" s="232">
        <f>ROUND(E39*U39,2)</f>
        <v>0</v>
      </c>
      <c r="W39" s="232"/>
      <c r="X39" s="232" t="s">
        <v>178</v>
      </c>
      <c r="Y39" s="232" t="s">
        <v>122</v>
      </c>
      <c r="Z39" s="212"/>
      <c r="AA39" s="212"/>
      <c r="AB39" s="212"/>
      <c r="AC39" s="212"/>
      <c r="AD39" s="212"/>
      <c r="AE39" s="212"/>
      <c r="AF39" s="212"/>
      <c r="AG39" s="212" t="s">
        <v>179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x14ac:dyDescent="0.25">
      <c r="A40" s="238" t="s">
        <v>114</v>
      </c>
      <c r="B40" s="239" t="s">
        <v>86</v>
      </c>
      <c r="C40" s="259" t="s">
        <v>29</v>
      </c>
      <c r="D40" s="240"/>
      <c r="E40" s="241"/>
      <c r="F40" s="242"/>
      <c r="G40" s="243">
        <f>SUMIF(AG41:AG43,"&lt;&gt;NOR",G41:G43)</f>
        <v>0</v>
      </c>
      <c r="H40" s="237"/>
      <c r="I40" s="237">
        <f>SUM(I41:I43)</f>
        <v>0</v>
      </c>
      <c r="J40" s="237"/>
      <c r="K40" s="237">
        <f>SUM(K41:K43)</f>
        <v>0</v>
      </c>
      <c r="L40" s="237"/>
      <c r="M40" s="237">
        <f>SUM(M41:M43)</f>
        <v>0</v>
      </c>
      <c r="N40" s="236"/>
      <c r="O40" s="236">
        <f>SUM(O41:O43)</f>
        <v>0</v>
      </c>
      <c r="P40" s="236"/>
      <c r="Q40" s="236">
        <f>SUM(Q41:Q43)</f>
        <v>0</v>
      </c>
      <c r="R40" s="237"/>
      <c r="S40" s="237"/>
      <c r="T40" s="237"/>
      <c r="U40" s="237"/>
      <c r="V40" s="237">
        <f>SUM(V41:V43)</f>
        <v>0</v>
      </c>
      <c r="W40" s="237"/>
      <c r="X40" s="237"/>
      <c r="Y40" s="237"/>
      <c r="AG40" t="s">
        <v>115</v>
      </c>
    </row>
    <row r="41" spans="1:60" outlineLevel="1" x14ac:dyDescent="0.25">
      <c r="A41" s="251">
        <v>21</v>
      </c>
      <c r="B41" s="252" t="s">
        <v>180</v>
      </c>
      <c r="C41" s="260" t="s">
        <v>181</v>
      </c>
      <c r="D41" s="253" t="s">
        <v>143</v>
      </c>
      <c r="E41" s="254">
        <v>1</v>
      </c>
      <c r="F41" s="255"/>
      <c r="G41" s="256">
        <f>ROUND(E41*F41,2)</f>
        <v>0</v>
      </c>
      <c r="H41" s="233"/>
      <c r="I41" s="232">
        <f>ROUND(E41*H41,2)</f>
        <v>0</v>
      </c>
      <c r="J41" s="233"/>
      <c r="K41" s="232">
        <f>ROUND(E41*J41,2)</f>
        <v>0</v>
      </c>
      <c r="L41" s="232">
        <v>21</v>
      </c>
      <c r="M41" s="232">
        <f>G41*(1+L41/100)</f>
        <v>0</v>
      </c>
      <c r="N41" s="231">
        <v>0</v>
      </c>
      <c r="O41" s="231">
        <f>ROUND(E41*N41,2)</f>
        <v>0</v>
      </c>
      <c r="P41" s="231">
        <v>0</v>
      </c>
      <c r="Q41" s="231">
        <f>ROUND(E41*P41,2)</f>
        <v>0</v>
      </c>
      <c r="R41" s="232"/>
      <c r="S41" s="232" t="s">
        <v>119</v>
      </c>
      <c r="T41" s="232" t="s">
        <v>120</v>
      </c>
      <c r="U41" s="232">
        <v>0</v>
      </c>
      <c r="V41" s="232">
        <f>ROUND(E41*U41,2)</f>
        <v>0</v>
      </c>
      <c r="W41" s="232"/>
      <c r="X41" s="232" t="s">
        <v>121</v>
      </c>
      <c r="Y41" s="232" t="s">
        <v>122</v>
      </c>
      <c r="Z41" s="212"/>
      <c r="AA41" s="212"/>
      <c r="AB41" s="212"/>
      <c r="AC41" s="212"/>
      <c r="AD41" s="212"/>
      <c r="AE41" s="212"/>
      <c r="AF41" s="212"/>
      <c r="AG41" s="212" t="s">
        <v>123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25">
      <c r="A42" s="251">
        <v>22</v>
      </c>
      <c r="B42" s="252" t="s">
        <v>182</v>
      </c>
      <c r="C42" s="260" t="s">
        <v>183</v>
      </c>
      <c r="D42" s="253" t="s">
        <v>143</v>
      </c>
      <c r="E42" s="254">
        <v>1</v>
      </c>
      <c r="F42" s="255"/>
      <c r="G42" s="256">
        <f>ROUND(E42*F42,2)</f>
        <v>0</v>
      </c>
      <c r="H42" s="233"/>
      <c r="I42" s="232">
        <f>ROUND(E42*H42,2)</f>
        <v>0</v>
      </c>
      <c r="J42" s="233"/>
      <c r="K42" s="232">
        <f>ROUND(E42*J42,2)</f>
        <v>0</v>
      </c>
      <c r="L42" s="232">
        <v>21</v>
      </c>
      <c r="M42" s="232">
        <f>G42*(1+L42/100)</f>
        <v>0</v>
      </c>
      <c r="N42" s="231">
        <v>0</v>
      </c>
      <c r="O42" s="231">
        <f>ROUND(E42*N42,2)</f>
        <v>0</v>
      </c>
      <c r="P42" s="231">
        <v>0</v>
      </c>
      <c r="Q42" s="231">
        <f>ROUND(E42*P42,2)</f>
        <v>0</v>
      </c>
      <c r="R42" s="232"/>
      <c r="S42" s="232" t="s">
        <v>119</v>
      </c>
      <c r="T42" s="232" t="s">
        <v>120</v>
      </c>
      <c r="U42" s="232">
        <v>0</v>
      </c>
      <c r="V42" s="232">
        <f>ROUND(E42*U42,2)</f>
        <v>0</v>
      </c>
      <c r="W42" s="232"/>
      <c r="X42" s="232" t="s">
        <v>121</v>
      </c>
      <c r="Y42" s="232" t="s">
        <v>122</v>
      </c>
      <c r="Z42" s="212"/>
      <c r="AA42" s="212"/>
      <c r="AB42" s="212"/>
      <c r="AC42" s="212"/>
      <c r="AD42" s="212"/>
      <c r="AE42" s="212"/>
      <c r="AF42" s="212"/>
      <c r="AG42" s="212" t="s">
        <v>123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5">
      <c r="A43" s="251">
        <v>23</v>
      </c>
      <c r="B43" s="252" t="s">
        <v>184</v>
      </c>
      <c r="C43" s="260" t="s">
        <v>185</v>
      </c>
      <c r="D43" s="253" t="s">
        <v>143</v>
      </c>
      <c r="E43" s="254">
        <v>1</v>
      </c>
      <c r="F43" s="255"/>
      <c r="G43" s="256">
        <f>ROUND(E43*F43,2)</f>
        <v>0</v>
      </c>
      <c r="H43" s="233"/>
      <c r="I43" s="232">
        <f>ROUND(E43*H43,2)</f>
        <v>0</v>
      </c>
      <c r="J43" s="233"/>
      <c r="K43" s="232">
        <f>ROUND(E43*J43,2)</f>
        <v>0</v>
      </c>
      <c r="L43" s="232">
        <v>21</v>
      </c>
      <c r="M43" s="232">
        <f>G43*(1+L43/100)</f>
        <v>0</v>
      </c>
      <c r="N43" s="231">
        <v>0</v>
      </c>
      <c r="O43" s="231">
        <f>ROUND(E43*N43,2)</f>
        <v>0</v>
      </c>
      <c r="P43" s="231">
        <v>0</v>
      </c>
      <c r="Q43" s="231">
        <f>ROUND(E43*P43,2)</f>
        <v>0</v>
      </c>
      <c r="R43" s="232"/>
      <c r="S43" s="232" t="s">
        <v>119</v>
      </c>
      <c r="T43" s="232" t="s">
        <v>120</v>
      </c>
      <c r="U43" s="232">
        <v>0</v>
      </c>
      <c r="V43" s="232">
        <f>ROUND(E43*U43,2)</f>
        <v>0</v>
      </c>
      <c r="W43" s="232"/>
      <c r="X43" s="232" t="s">
        <v>121</v>
      </c>
      <c r="Y43" s="232" t="s">
        <v>122</v>
      </c>
      <c r="Z43" s="212"/>
      <c r="AA43" s="212"/>
      <c r="AB43" s="212"/>
      <c r="AC43" s="212"/>
      <c r="AD43" s="212"/>
      <c r="AE43" s="212"/>
      <c r="AF43" s="212"/>
      <c r="AG43" s="212" t="s">
        <v>123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x14ac:dyDescent="0.25">
      <c r="A44" s="238" t="s">
        <v>114</v>
      </c>
      <c r="B44" s="239" t="s">
        <v>76</v>
      </c>
      <c r="C44" s="259" t="s">
        <v>77</v>
      </c>
      <c r="D44" s="240"/>
      <c r="E44" s="241"/>
      <c r="F44" s="242"/>
      <c r="G44" s="243">
        <f>SUMIF(AG45:AG46,"&lt;&gt;NOR",G45:G46)</f>
        <v>0</v>
      </c>
      <c r="H44" s="237"/>
      <c r="I44" s="237">
        <f>SUM(I45:I46)</f>
        <v>0</v>
      </c>
      <c r="J44" s="237"/>
      <c r="K44" s="237">
        <f>SUM(K45:K46)</f>
        <v>0</v>
      </c>
      <c r="L44" s="237"/>
      <c r="M44" s="237">
        <f>SUM(M45:M46)</f>
        <v>0</v>
      </c>
      <c r="N44" s="236"/>
      <c r="O44" s="236">
        <f>SUM(O45:O46)</f>
        <v>2.84</v>
      </c>
      <c r="P44" s="236"/>
      <c r="Q44" s="236">
        <f>SUM(Q45:Q46)</f>
        <v>0</v>
      </c>
      <c r="R44" s="237"/>
      <c r="S44" s="237"/>
      <c r="T44" s="237"/>
      <c r="U44" s="237"/>
      <c r="V44" s="237">
        <f>SUM(V45:V46)</f>
        <v>0</v>
      </c>
      <c r="W44" s="237"/>
      <c r="X44" s="237"/>
      <c r="Y44" s="237"/>
      <c r="AG44" t="s">
        <v>115</v>
      </c>
    </row>
    <row r="45" spans="1:60" ht="20.399999999999999" outlineLevel="1" x14ac:dyDescent="0.25">
      <c r="A45" s="245">
        <v>24</v>
      </c>
      <c r="B45" s="246" t="s">
        <v>186</v>
      </c>
      <c r="C45" s="261" t="s">
        <v>187</v>
      </c>
      <c r="D45" s="247" t="s">
        <v>134</v>
      </c>
      <c r="E45" s="248">
        <v>18</v>
      </c>
      <c r="F45" s="249"/>
      <c r="G45" s="250">
        <f>ROUND(E45*F45,2)</f>
        <v>0</v>
      </c>
      <c r="H45" s="233"/>
      <c r="I45" s="232">
        <f>ROUND(E45*H45,2)</f>
        <v>0</v>
      </c>
      <c r="J45" s="233"/>
      <c r="K45" s="232">
        <f>ROUND(E45*J45,2)</f>
        <v>0</v>
      </c>
      <c r="L45" s="232">
        <v>21</v>
      </c>
      <c r="M45" s="232">
        <f>G45*(1+L45/100)</f>
        <v>0</v>
      </c>
      <c r="N45" s="231">
        <v>0.158</v>
      </c>
      <c r="O45" s="231">
        <f>ROUND(E45*N45,2)</f>
        <v>2.84</v>
      </c>
      <c r="P45" s="231">
        <v>0</v>
      </c>
      <c r="Q45" s="231">
        <f>ROUND(E45*P45,2)</f>
        <v>0</v>
      </c>
      <c r="R45" s="232"/>
      <c r="S45" s="232" t="s">
        <v>119</v>
      </c>
      <c r="T45" s="232" t="s">
        <v>131</v>
      </c>
      <c r="U45" s="232">
        <v>0</v>
      </c>
      <c r="V45" s="232">
        <f>ROUND(E45*U45,2)</f>
        <v>0</v>
      </c>
      <c r="W45" s="232"/>
      <c r="X45" s="232" t="s">
        <v>126</v>
      </c>
      <c r="Y45" s="232" t="s">
        <v>122</v>
      </c>
      <c r="Z45" s="212"/>
      <c r="AA45" s="212"/>
      <c r="AB45" s="212"/>
      <c r="AC45" s="212"/>
      <c r="AD45" s="212"/>
      <c r="AE45" s="212"/>
      <c r="AF45" s="212"/>
      <c r="AG45" s="212" t="s">
        <v>127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2" x14ac:dyDescent="0.25">
      <c r="A46" s="229"/>
      <c r="B46" s="230"/>
      <c r="C46" s="263" t="s">
        <v>188</v>
      </c>
      <c r="D46" s="234"/>
      <c r="E46" s="235">
        <v>18</v>
      </c>
      <c r="F46" s="232"/>
      <c r="G46" s="232"/>
      <c r="H46" s="232"/>
      <c r="I46" s="232"/>
      <c r="J46" s="232"/>
      <c r="K46" s="232"/>
      <c r="L46" s="232"/>
      <c r="M46" s="232"/>
      <c r="N46" s="231"/>
      <c r="O46" s="231"/>
      <c r="P46" s="231"/>
      <c r="Q46" s="231"/>
      <c r="R46" s="232"/>
      <c r="S46" s="232"/>
      <c r="T46" s="232"/>
      <c r="U46" s="232"/>
      <c r="V46" s="232"/>
      <c r="W46" s="232"/>
      <c r="X46" s="232"/>
      <c r="Y46" s="232"/>
      <c r="Z46" s="212"/>
      <c r="AA46" s="212"/>
      <c r="AB46" s="212"/>
      <c r="AC46" s="212"/>
      <c r="AD46" s="212"/>
      <c r="AE46" s="212"/>
      <c r="AF46" s="212"/>
      <c r="AG46" s="212" t="s">
        <v>189</v>
      </c>
      <c r="AH46" s="212">
        <v>0</v>
      </c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x14ac:dyDescent="0.25">
      <c r="A47" s="238" t="s">
        <v>114</v>
      </c>
      <c r="B47" s="239" t="s">
        <v>66</v>
      </c>
      <c r="C47" s="259" t="s">
        <v>67</v>
      </c>
      <c r="D47" s="240"/>
      <c r="E47" s="241"/>
      <c r="F47" s="242"/>
      <c r="G47" s="243">
        <f>SUMIF(AG48:AG48,"&lt;&gt;NOR",G48:G48)</f>
        <v>0</v>
      </c>
      <c r="H47" s="237"/>
      <c r="I47" s="237">
        <f>SUM(I48:I48)</f>
        <v>0</v>
      </c>
      <c r="J47" s="237"/>
      <c r="K47" s="237">
        <f>SUM(K48:K48)</f>
        <v>0</v>
      </c>
      <c r="L47" s="237"/>
      <c r="M47" s="237">
        <f>SUM(M48:M48)</f>
        <v>0</v>
      </c>
      <c r="N47" s="236"/>
      <c r="O47" s="236">
        <f>SUM(O48:O48)</f>
        <v>0.2</v>
      </c>
      <c r="P47" s="236"/>
      <c r="Q47" s="236">
        <f>SUM(Q48:Q48)</f>
        <v>0</v>
      </c>
      <c r="R47" s="237"/>
      <c r="S47" s="237"/>
      <c r="T47" s="237"/>
      <c r="U47" s="237"/>
      <c r="V47" s="237">
        <f>SUM(V48:V48)</f>
        <v>0</v>
      </c>
      <c r="W47" s="237"/>
      <c r="X47" s="237"/>
      <c r="Y47" s="237"/>
      <c r="AG47" t="s">
        <v>115</v>
      </c>
    </row>
    <row r="48" spans="1:60" ht="20.399999999999999" outlineLevel="1" x14ac:dyDescent="0.25">
      <c r="A48" s="245">
        <v>25</v>
      </c>
      <c r="B48" s="246" t="s">
        <v>190</v>
      </c>
      <c r="C48" s="261" t="s">
        <v>191</v>
      </c>
      <c r="D48" s="247" t="s">
        <v>130</v>
      </c>
      <c r="E48" s="248">
        <v>2</v>
      </c>
      <c r="F48" s="249"/>
      <c r="G48" s="250">
        <f>ROUND(E48*F48,2)</f>
        <v>0</v>
      </c>
      <c r="H48" s="233"/>
      <c r="I48" s="232">
        <f>ROUND(E48*H48,2)</f>
        <v>0</v>
      </c>
      <c r="J48" s="233"/>
      <c r="K48" s="232">
        <f>ROUND(E48*J48,2)</f>
        <v>0</v>
      </c>
      <c r="L48" s="232">
        <v>21</v>
      </c>
      <c r="M48" s="232">
        <f>G48*(1+L48/100)</f>
        <v>0</v>
      </c>
      <c r="N48" s="231">
        <v>9.8650000000000002E-2</v>
      </c>
      <c r="O48" s="231">
        <f>ROUND(E48*N48,2)</f>
        <v>0.2</v>
      </c>
      <c r="P48" s="231">
        <v>0</v>
      </c>
      <c r="Q48" s="231">
        <f>ROUND(E48*P48,2)</f>
        <v>0</v>
      </c>
      <c r="R48" s="232"/>
      <c r="S48" s="232" t="s">
        <v>119</v>
      </c>
      <c r="T48" s="232" t="s">
        <v>131</v>
      </c>
      <c r="U48" s="232">
        <v>0</v>
      </c>
      <c r="V48" s="232">
        <f>ROUND(E48*U48,2)</f>
        <v>0</v>
      </c>
      <c r="W48" s="232"/>
      <c r="X48" s="232" t="s">
        <v>178</v>
      </c>
      <c r="Y48" s="232" t="s">
        <v>122</v>
      </c>
      <c r="Z48" s="212"/>
      <c r="AA48" s="212"/>
      <c r="AB48" s="212"/>
      <c r="AC48" s="212"/>
      <c r="AD48" s="212"/>
      <c r="AE48" s="212"/>
      <c r="AF48" s="212"/>
      <c r="AG48" s="212" t="s">
        <v>179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33" x14ac:dyDescent="0.25">
      <c r="A49" s="3"/>
      <c r="B49" s="4"/>
      <c r="C49" s="264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E49">
        <v>12</v>
      </c>
      <c r="AF49">
        <v>21</v>
      </c>
      <c r="AG49" t="s">
        <v>100</v>
      </c>
    </row>
    <row r="50" spans="1:33" x14ac:dyDescent="0.25">
      <c r="A50" s="215"/>
      <c r="B50" s="216" t="s">
        <v>31</v>
      </c>
      <c r="C50" s="265"/>
      <c r="D50" s="217"/>
      <c r="E50" s="218"/>
      <c r="F50" s="218"/>
      <c r="G50" s="244">
        <f>G8+G11+G14+G16+G19+G21+G28+G32+G36+G38+G40+G44+G47</f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E50">
        <f>SUMIF(L7:L48,AE49,G7:G48)</f>
        <v>0</v>
      </c>
      <c r="AF50">
        <f>SUMIF(L7:L48,AF49,G7:G48)</f>
        <v>0</v>
      </c>
      <c r="AG50" t="s">
        <v>192</v>
      </c>
    </row>
    <row r="51" spans="1:33" x14ac:dyDescent="0.25">
      <c r="A51" s="3"/>
      <c r="B51" s="4"/>
      <c r="C51" s="264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3" x14ac:dyDescent="0.25">
      <c r="A52" s="3"/>
      <c r="B52" s="4"/>
      <c r="C52" s="264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33" x14ac:dyDescent="0.25">
      <c r="A53" s="219" t="s">
        <v>193</v>
      </c>
      <c r="B53" s="219"/>
      <c r="C53" s="266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33" x14ac:dyDescent="0.25">
      <c r="A54" s="220"/>
      <c r="B54" s="221"/>
      <c r="C54" s="267"/>
      <c r="D54" s="221"/>
      <c r="E54" s="221"/>
      <c r="F54" s="221"/>
      <c r="G54" s="22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G54" t="s">
        <v>194</v>
      </c>
    </row>
    <row r="55" spans="1:33" x14ac:dyDescent="0.25">
      <c r="A55" s="223"/>
      <c r="B55" s="224"/>
      <c r="C55" s="268"/>
      <c r="D55" s="224"/>
      <c r="E55" s="224"/>
      <c r="F55" s="224"/>
      <c r="G55" s="225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33" x14ac:dyDescent="0.25">
      <c r="A56" s="223"/>
      <c r="B56" s="224"/>
      <c r="C56" s="268"/>
      <c r="D56" s="224"/>
      <c r="E56" s="224"/>
      <c r="F56" s="224"/>
      <c r="G56" s="225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33" x14ac:dyDescent="0.25">
      <c r="A57" s="223"/>
      <c r="B57" s="224"/>
      <c r="C57" s="268"/>
      <c r="D57" s="224"/>
      <c r="E57" s="224"/>
      <c r="F57" s="224"/>
      <c r="G57" s="225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33" x14ac:dyDescent="0.25">
      <c r="A58" s="226"/>
      <c r="B58" s="227"/>
      <c r="C58" s="269"/>
      <c r="D58" s="227"/>
      <c r="E58" s="227"/>
      <c r="F58" s="227"/>
      <c r="G58" s="228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33" x14ac:dyDescent="0.25">
      <c r="A59" s="3"/>
      <c r="B59" s="4"/>
      <c r="C59" s="264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33" x14ac:dyDescent="0.25">
      <c r="C60" s="270"/>
      <c r="D60" s="10"/>
      <c r="AG60" t="s">
        <v>195</v>
      </c>
    </row>
    <row r="61" spans="1:33" x14ac:dyDescent="0.25">
      <c r="D61" s="10"/>
    </row>
    <row r="62" spans="1:33" x14ac:dyDescent="0.25">
      <c r="D62" s="10"/>
    </row>
    <row r="63" spans="1:33" x14ac:dyDescent="0.25">
      <c r="D63" s="10"/>
    </row>
    <row r="64" spans="1:33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8">
    <mergeCell ref="A1:G1"/>
    <mergeCell ref="C2:G2"/>
    <mergeCell ref="C3:G3"/>
    <mergeCell ref="C4:G4"/>
    <mergeCell ref="A53:C53"/>
    <mergeCell ref="A54:G58"/>
    <mergeCell ref="C18:G18"/>
    <mergeCell ref="C23:G23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Nedys</dc:creator>
  <cp:lastModifiedBy>Nedys</cp:lastModifiedBy>
  <cp:lastPrinted>2019-03-19T12:27:02Z</cp:lastPrinted>
  <dcterms:created xsi:type="dcterms:W3CDTF">2009-04-08T07:15:50Z</dcterms:created>
  <dcterms:modified xsi:type="dcterms:W3CDTF">2024-11-06T11:08:53Z</dcterms:modified>
</cp:coreProperties>
</file>