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kramar\AppData\Roaming\ELO Digital Office\croprod\839\checkout\"/>
    </mc:Choice>
  </mc:AlternateContent>
  <xr:revisionPtr revIDLastSave="0" documentId="13_ncr:1_{1D5DC0DE-6B8C-4866-9F56-16AB13B19954}" xr6:coauthVersionLast="36" xr6:coauthVersionMax="36" xr10:uidLastSave="{00000000-0000-0000-0000-000000000000}"/>
  <bookViews>
    <workbookView xWindow="-119" yWindow="-119" windowWidth="29038" windowHeight="15721" activeTab="5" xr2:uid="{00000000-000D-0000-FFFF-FFFF00000000}"/>
  </bookViews>
  <sheets>
    <sheet name="REKAPITULACE" sheetId="16" r:id="rId1"/>
    <sheet name="Stavba" sheetId="1" r:id="rId2"/>
    <sheet name="VzorPolozky" sheetId="10" state="hidden" r:id="rId3"/>
    <sheet name="Rozpočet Pol - STAVBA" sheetId="12" r:id="rId4"/>
    <sheet name="Ocenění  - KLIMATIZACE" sheetId="14" r:id="rId5"/>
    <sheet name="Pokyny pro vyplnění rozpočtu" sheetId="11" r:id="rId6"/>
  </sheets>
  <externalReferences>
    <externalReference r:id="rId7"/>
  </externalReferences>
  <definedNames>
    <definedName name="CelkemDPHVypocet" localSheetId="0">REKAPITULACE!$H$38</definedName>
    <definedName name="CelkemDPHVypocet" localSheetId="1">Stavba!$H$41</definedName>
    <definedName name="CenaCelkem" localSheetId="0">REKAPITULACE!$G$27</definedName>
    <definedName name="CenaCelkem">Stavba!$G$30</definedName>
    <definedName name="CenaCelkemBezDPH" localSheetId="0">REKAPITULACE!$G$26</definedName>
    <definedName name="CenaCelkemBezDPH">Stavba!$G$29</definedName>
    <definedName name="CenaCelkemVypocet" localSheetId="0">REKAPITULACE!$I$38</definedName>
    <definedName name="CenaCelkemVypocet" localSheetId="1">Stavba!$I$41</definedName>
    <definedName name="cisloobjektu" localSheetId="0">REKAPITULACE!$C$3</definedName>
    <definedName name="cisloobjektu">Stavba!$C$3</definedName>
    <definedName name="CisloRozpoctu">'[1]Krycí list'!$C$2</definedName>
    <definedName name="CisloStavby" localSheetId="0">REKAPITULACE!$C$2</definedName>
    <definedName name="CisloStavby" localSheetId="1">Stavba!$C$2</definedName>
    <definedName name="cislostavby">'[1]Krycí list'!$A$7</definedName>
    <definedName name="CisloStavebnihoRozpoctu" localSheetId="0">REKAPITULACE!$D$4</definedName>
    <definedName name="CisloStavebnihoRozpoctu">Stavba!$D$4</definedName>
    <definedName name="dadresa" localSheetId="0">REKAPITULACE!$D$12:$G$12</definedName>
    <definedName name="dadresa">Stavba!$D$12:$G$12</definedName>
    <definedName name="DIČ" localSheetId="0">REKAPITULACE!$I$12</definedName>
    <definedName name="DIČ" localSheetId="1">Stavba!$I$12</definedName>
    <definedName name="dmisto" localSheetId="0">REKAPITULACE!$D$13:$G$13</definedName>
    <definedName name="dmisto">Stavba!$D$13:$G$13</definedName>
    <definedName name="DPHSni" localSheetId="0">REKAPITULACE!$G$22</definedName>
    <definedName name="DPHSni">Stavba!$G$25</definedName>
    <definedName name="DPHZakl" localSheetId="0">REKAPITULACE!$G$24</definedName>
    <definedName name="DPHZakl">Stavba!$G$27</definedName>
    <definedName name="dpsc" localSheetId="0">REKAPITULACE!$C$13</definedName>
    <definedName name="dpsc" localSheetId="1">Stavba!$C$13</definedName>
    <definedName name="IČO" localSheetId="0">REKAPITULACE!$I$11</definedName>
    <definedName name="IČO" localSheetId="1">Stavba!$I$11</definedName>
    <definedName name="Mena" localSheetId="0">REKAPITULACE!$J$27</definedName>
    <definedName name="Mena">Stavba!$J$30</definedName>
    <definedName name="MistoStavby" localSheetId="0">REKAPITULACE!$D$4</definedName>
    <definedName name="MistoStavby">Stavba!$D$4</definedName>
    <definedName name="nazevobjektu" localSheetId="0">REKAPITULACE!$D$3</definedName>
    <definedName name="nazevobjektu">Stavba!$D$3</definedName>
    <definedName name="NazevRozpoctu">'[1]Krycí list'!$D$2</definedName>
    <definedName name="NazevStavby" localSheetId="0">REKAPITULACE!$D$2</definedName>
    <definedName name="NazevStavby" localSheetId="1">Stavba!$D$2</definedName>
    <definedName name="nazevstavby">'[1]Krycí list'!$C$7</definedName>
    <definedName name="NazevStavebnihoRozpoctu" localSheetId="0">REKAPITULACE!$E$4</definedName>
    <definedName name="NazevStavebnihoRozpoctu">Stavba!$E$4</definedName>
    <definedName name="oadresa" localSheetId="0">REKAPITULACE!$D$6</definedName>
    <definedName name="oadresa">Stavba!$D$6</definedName>
    <definedName name="Objednatel" localSheetId="0">REKAPITULACE!$D$5</definedName>
    <definedName name="Objednatel" localSheetId="1">Stavba!$D$5</definedName>
    <definedName name="Objekt" localSheetId="0">REKAPITULACE!$B$36</definedName>
    <definedName name="Objekt" localSheetId="1">Stavba!$B$39</definedName>
    <definedName name="_xlnm.Print_Area" localSheetId="0">REKAPITULACE!$A$1:$J$39</definedName>
    <definedName name="_xlnm.Print_Area" localSheetId="3">'Rozpočet Pol - STAVBA'!$A$1:$U$449</definedName>
    <definedName name="_xlnm.Print_Area" localSheetId="1">Stavba!$A$1:$J$73</definedName>
    <definedName name="odic" localSheetId="0">REKAPITULACE!$I$6</definedName>
    <definedName name="odic" localSheetId="1">Stavba!$I$6</definedName>
    <definedName name="oico" localSheetId="0">REKAPITULACE!$I$5</definedName>
    <definedName name="oico" localSheetId="1">Stavba!$I$5</definedName>
    <definedName name="omisto" localSheetId="0">REKAPITULACE!$D$7</definedName>
    <definedName name="omisto" localSheetId="1">Stavba!$D$7</definedName>
    <definedName name="onazev" localSheetId="0">REKAPITULACE!$D$6</definedName>
    <definedName name="onazev" localSheetId="1">Stavba!$D$6</definedName>
    <definedName name="opsc" localSheetId="0">REKAPITULACE!$C$7</definedName>
    <definedName name="opsc" localSheetId="1">Stavba!$C$7</definedName>
    <definedName name="padresa" localSheetId="0">REKAPITULACE!$D$9</definedName>
    <definedName name="padresa">Stavba!$D$9</definedName>
    <definedName name="pdic" localSheetId="0">REKAPITULACE!$I$9</definedName>
    <definedName name="pdic">Stavba!$I$9</definedName>
    <definedName name="pico" localSheetId="0">REKAPITULACE!$I$8</definedName>
    <definedName name="pico">Stavba!$I$8</definedName>
    <definedName name="pmisto" localSheetId="0">REKAPITULACE!$D$10</definedName>
    <definedName name="pmisto">Stavba!$D$10</definedName>
    <definedName name="PocetMJ" localSheetId="0">#REF!</definedName>
    <definedName name="PocetMJ">#REF!</definedName>
    <definedName name="PoptavkaID" localSheetId="0">REKAPITULACE!$A$1</definedName>
    <definedName name="PoptavkaID">Stavba!$A$1</definedName>
    <definedName name="pPSC" localSheetId="0">REKAPITULACE!$C$10</definedName>
    <definedName name="pPSC">Stavba!$C$10</definedName>
    <definedName name="Projektant" localSheetId="0">REKAPITULACE!$D$8</definedName>
    <definedName name="Projektant">Stavba!$D$8</definedName>
    <definedName name="SazbaDPH1" localSheetId="0">REKAPITULACE!$E$21</definedName>
    <definedName name="SazbaDPH1" localSheetId="1">Stavba!$E$24</definedName>
    <definedName name="SazbaDPH1">'[1]Krycí list'!$C$30</definedName>
    <definedName name="SazbaDPH2" localSheetId="0">REKAPITULACE!$E$23</definedName>
    <definedName name="SazbaDPH2" localSheetId="1">Stavba!$E$26</definedName>
    <definedName name="SazbaDPH2">'[1]Krycí list'!$C$32</definedName>
    <definedName name="SloupecCC" localSheetId="0">#REF!</definedName>
    <definedName name="SloupecCC">#REF!</definedName>
    <definedName name="SloupecCisloPol" localSheetId="0">#REF!</definedName>
    <definedName name="SloupecCisloPol">#REF!</definedName>
    <definedName name="SloupecJC" localSheetId="0">#REF!</definedName>
    <definedName name="SloupecJC">#REF!</definedName>
    <definedName name="SloupecMJ" localSheetId="0">#REF!</definedName>
    <definedName name="SloupecMJ">#REF!</definedName>
    <definedName name="SloupecMnozstvi" localSheetId="0">#REF!</definedName>
    <definedName name="SloupecMnozstvi">#REF!</definedName>
    <definedName name="SloupecNazPol" localSheetId="0">#REF!</definedName>
    <definedName name="SloupecNazPol">#REF!</definedName>
    <definedName name="SloupecPC" localSheetId="0">#REF!</definedName>
    <definedName name="SloupecPC">#REF!</definedName>
    <definedName name="Vypracoval" localSheetId="0">REKAPITULACE!$D$14</definedName>
    <definedName name="Vypracoval">Stavba!$D$14</definedName>
    <definedName name="Z_B7E7C763_C459_487D_8ABA_5CFDDFBD5A84_.wvu.Cols" localSheetId="0" hidden="1">REKAPITULACE!$A:$A</definedName>
    <definedName name="Z_B7E7C763_C459_487D_8ABA_5CFDDFBD5A84_.wvu.Cols" localSheetId="1" hidden="1">Stavba!$A:$A</definedName>
    <definedName name="Z_B7E7C763_C459_487D_8ABA_5CFDDFBD5A84_.wvu.PrintArea" localSheetId="0" hidden="1">REKAPITULACE!$B$1:$J$34</definedName>
    <definedName name="Z_B7E7C763_C459_487D_8ABA_5CFDDFBD5A84_.wvu.PrintArea" localSheetId="1" hidden="1">Stavba!$B$1:$J$37</definedName>
    <definedName name="ZakladDPHSni" localSheetId="0">REKAPITULACE!$G$21</definedName>
    <definedName name="ZakladDPHSni">Stavba!$G$24</definedName>
    <definedName name="ZakladDPHSniVypocet" localSheetId="0">REKAPITULACE!$F$38</definedName>
    <definedName name="ZakladDPHSniVypocet" localSheetId="1">Stavba!$F$41</definedName>
    <definedName name="ZakladDPHZakl" localSheetId="0">REKAPITULACE!$G$23</definedName>
    <definedName name="ZakladDPHZakl">Stavba!$G$26</definedName>
    <definedName name="ZakladDPHZaklVypocet" localSheetId="0">REKAPITULACE!$G$38</definedName>
    <definedName name="ZakladDPHZaklVypocet" localSheetId="1">Stavba!$G$41</definedName>
    <definedName name="ZaObjednatele" localSheetId="0">REKAPITULACE!$G$32</definedName>
    <definedName name="ZaObjednatele">Stavba!$G$35</definedName>
    <definedName name="Zaokrouhleni" localSheetId="0">REKAPITULACE!$G$25</definedName>
    <definedName name="Zaokrouhleni">Stavba!$G$28</definedName>
    <definedName name="ZaZhotovitele" localSheetId="0">REKAPITULACE!$D$32</definedName>
    <definedName name="ZaZhotovitele">Stavba!$D$35</definedName>
    <definedName name="Zhotovitel" localSheetId="0">REKAPITULACE!$D$11:$G$11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38" i="16" l="1"/>
  <c r="J37" i="16" s="1"/>
  <c r="J38" i="16" s="1"/>
  <c r="H38" i="16"/>
  <c r="G38" i="16"/>
  <c r="F38" i="16"/>
  <c r="G36" i="16"/>
  <c r="F36" i="16"/>
  <c r="J26" i="16"/>
  <c r="J25" i="16"/>
  <c r="J24" i="16"/>
  <c r="E24" i="16"/>
  <c r="J23" i="16"/>
  <c r="J22" i="16"/>
  <c r="E22" i="16"/>
  <c r="J21" i="16"/>
  <c r="D40" i="14" l="1"/>
  <c r="F40" i="14" s="1"/>
  <c r="D39" i="14"/>
  <c r="F39" i="14" s="1"/>
  <c r="F38" i="14"/>
  <c r="F37" i="14"/>
  <c r="F36" i="14"/>
  <c r="F35" i="14"/>
  <c r="F34" i="14"/>
  <c r="F33" i="14"/>
  <c r="F32" i="14"/>
  <c r="F31" i="14"/>
  <c r="F3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2" i="14"/>
  <c r="F42" i="14" l="1"/>
  <c r="F20" i="14"/>
  <c r="F23" i="14" s="1"/>
  <c r="F15" i="12"/>
  <c r="G9" i="12"/>
  <c r="M9" i="12" s="1"/>
  <c r="M8" i="12" s="1"/>
  <c r="AC439" i="12"/>
  <c r="F40" i="1" s="1"/>
  <c r="I9" i="12"/>
  <c r="I8" i="12" s="1"/>
  <c r="K9" i="12"/>
  <c r="K8" i="12" s="1"/>
  <c r="O9" i="12"/>
  <c r="O8" i="12" s="1"/>
  <c r="Q9" i="12"/>
  <c r="Q8" i="12" s="1"/>
  <c r="U9" i="12"/>
  <c r="U8" i="12" s="1"/>
  <c r="G12" i="12"/>
  <c r="I12" i="12"/>
  <c r="K12" i="12"/>
  <c r="O12" i="12"/>
  <c r="Q12" i="12"/>
  <c r="U12" i="12"/>
  <c r="G14" i="12"/>
  <c r="M14" i="12" s="1"/>
  <c r="I14" i="12"/>
  <c r="K14" i="12"/>
  <c r="O14" i="12"/>
  <c r="Q14" i="12"/>
  <c r="U14" i="12"/>
  <c r="G15" i="12"/>
  <c r="M15" i="12" s="1"/>
  <c r="I15" i="12"/>
  <c r="K15" i="12"/>
  <c r="O15" i="12"/>
  <c r="Q15" i="12"/>
  <c r="U15" i="12"/>
  <c r="F22" i="12"/>
  <c r="G22" i="12" s="1"/>
  <c r="M22" i="12" s="1"/>
  <c r="I22" i="12"/>
  <c r="K22" i="12"/>
  <c r="O22" i="12"/>
  <c r="Q22" i="12"/>
  <c r="U22" i="12"/>
  <c r="F23" i="12"/>
  <c r="G23" i="12" s="1"/>
  <c r="M23" i="12" s="1"/>
  <c r="I23" i="12"/>
  <c r="K23" i="12"/>
  <c r="O23" i="12"/>
  <c r="Q23" i="12"/>
  <c r="U23" i="12"/>
  <c r="G31" i="12"/>
  <c r="M31" i="12" s="1"/>
  <c r="M30" i="12" s="1"/>
  <c r="I31" i="12"/>
  <c r="K31" i="12"/>
  <c r="O31" i="12"/>
  <c r="Q31" i="12"/>
  <c r="U31" i="12"/>
  <c r="F33" i="12"/>
  <c r="G33" i="12" s="1"/>
  <c r="M33" i="12" s="1"/>
  <c r="I33" i="12"/>
  <c r="K33" i="12"/>
  <c r="K30" i="12" s="1"/>
  <c r="O33" i="12"/>
  <c r="Q33" i="12"/>
  <c r="U33" i="12"/>
  <c r="F35" i="12"/>
  <c r="G35" i="12" s="1"/>
  <c r="I35" i="12"/>
  <c r="K35" i="12"/>
  <c r="O35" i="12"/>
  <c r="Q35" i="12"/>
  <c r="U35" i="12"/>
  <c r="F38" i="12"/>
  <c r="G38" i="12" s="1"/>
  <c r="M38" i="12" s="1"/>
  <c r="I38" i="12"/>
  <c r="K38" i="12"/>
  <c r="O38" i="12"/>
  <c r="O34" i="12" s="1"/>
  <c r="Q38" i="12"/>
  <c r="U38" i="12"/>
  <c r="F42" i="12"/>
  <c r="G42" i="12" s="1"/>
  <c r="M42" i="12" s="1"/>
  <c r="I42" i="12"/>
  <c r="K42" i="12"/>
  <c r="O42" i="12"/>
  <c r="Q42" i="12"/>
  <c r="Q41" i="12" s="1"/>
  <c r="U42" i="12"/>
  <c r="F46" i="12"/>
  <c r="G46" i="12" s="1"/>
  <c r="M46" i="12" s="1"/>
  <c r="I46" i="12"/>
  <c r="K46" i="12"/>
  <c r="O46" i="12"/>
  <c r="Q46" i="12"/>
  <c r="U46" i="12"/>
  <c r="F52" i="12"/>
  <c r="G52" i="12" s="1"/>
  <c r="I52" i="12"/>
  <c r="I51" i="12" s="1"/>
  <c r="K52" i="12"/>
  <c r="K51" i="12" s="1"/>
  <c r="O52" i="12"/>
  <c r="O51" i="12" s="1"/>
  <c r="Q52" i="12"/>
  <c r="Q51" i="12" s="1"/>
  <c r="U52" i="12"/>
  <c r="U51" i="12" s="1"/>
  <c r="F55" i="12"/>
  <c r="G55" i="12"/>
  <c r="M55" i="12" s="1"/>
  <c r="M54" i="12" s="1"/>
  <c r="I55" i="12"/>
  <c r="I54" i="12" s="1"/>
  <c r="K55" i="12"/>
  <c r="K54" i="12" s="1"/>
  <c r="O55" i="12"/>
  <c r="O54" i="12" s="1"/>
  <c r="Q55" i="12"/>
  <c r="Q54" i="12" s="1"/>
  <c r="U55" i="12"/>
  <c r="U54" i="12" s="1"/>
  <c r="F58" i="12"/>
  <c r="G58" i="12" s="1"/>
  <c r="M58" i="12" s="1"/>
  <c r="M57" i="12" s="1"/>
  <c r="I58" i="12"/>
  <c r="I57" i="12" s="1"/>
  <c r="K58" i="12"/>
  <c r="K57" i="12" s="1"/>
  <c r="O58" i="12"/>
  <c r="O57" i="12" s="1"/>
  <c r="Q58" i="12"/>
  <c r="Q57" i="12" s="1"/>
  <c r="U58" i="12"/>
  <c r="U57" i="12" s="1"/>
  <c r="F61" i="12"/>
  <c r="G61" i="12" s="1"/>
  <c r="M61" i="12" s="1"/>
  <c r="I61" i="12"/>
  <c r="K61" i="12"/>
  <c r="O61" i="12"/>
  <c r="Q61" i="12"/>
  <c r="U61" i="12"/>
  <c r="F67" i="12"/>
  <c r="G67" i="12" s="1"/>
  <c r="M67" i="12" s="1"/>
  <c r="I67" i="12"/>
  <c r="K67" i="12"/>
  <c r="O67" i="12"/>
  <c r="Q67" i="12"/>
  <c r="U67" i="12"/>
  <c r="F69" i="12"/>
  <c r="G69" i="12" s="1"/>
  <c r="M69" i="12" s="1"/>
  <c r="I69" i="12"/>
  <c r="K69" i="12"/>
  <c r="O69" i="12"/>
  <c r="Q69" i="12"/>
  <c r="U69" i="12"/>
  <c r="F73" i="12"/>
  <c r="G73" i="12" s="1"/>
  <c r="M73" i="12" s="1"/>
  <c r="I73" i="12"/>
  <c r="K73" i="12"/>
  <c r="O73" i="12"/>
  <c r="Q73" i="12"/>
  <c r="U73" i="12"/>
  <c r="F74" i="12"/>
  <c r="G74" i="12" s="1"/>
  <c r="M74" i="12" s="1"/>
  <c r="I74" i="12"/>
  <c r="K74" i="12"/>
  <c r="O74" i="12"/>
  <c r="Q74" i="12"/>
  <c r="U74" i="12"/>
  <c r="F76" i="12"/>
  <c r="G76" i="12"/>
  <c r="M76" i="12" s="1"/>
  <c r="I76" i="12"/>
  <c r="K76" i="12"/>
  <c r="O76" i="12"/>
  <c r="Q76" i="12"/>
  <c r="U76" i="12"/>
  <c r="F78" i="12"/>
  <c r="G78" i="12" s="1"/>
  <c r="M78" i="12" s="1"/>
  <c r="I78" i="12"/>
  <c r="K78" i="12"/>
  <c r="O78" i="12"/>
  <c r="Q78" i="12"/>
  <c r="U78" i="12"/>
  <c r="F79" i="12"/>
  <c r="G79" i="12" s="1"/>
  <c r="M79" i="12" s="1"/>
  <c r="I79" i="12"/>
  <c r="K79" i="12"/>
  <c r="O79" i="12"/>
  <c r="Q79" i="12"/>
  <c r="U79" i="12"/>
  <c r="F82" i="12"/>
  <c r="G82" i="12"/>
  <c r="M82" i="12" s="1"/>
  <c r="M81" i="12" s="1"/>
  <c r="I82" i="12"/>
  <c r="I81" i="12" s="1"/>
  <c r="K82" i="12"/>
  <c r="K81" i="12" s="1"/>
  <c r="O82" i="12"/>
  <c r="O81" i="12" s="1"/>
  <c r="Q82" i="12"/>
  <c r="Q81" i="12" s="1"/>
  <c r="U82" i="12"/>
  <c r="U81" i="12" s="1"/>
  <c r="F84" i="12"/>
  <c r="G84" i="12" s="1"/>
  <c r="I84" i="12"/>
  <c r="K84" i="12"/>
  <c r="O84" i="12"/>
  <c r="Q84" i="12"/>
  <c r="U84" i="12"/>
  <c r="F89" i="12"/>
  <c r="G89" i="12" s="1"/>
  <c r="M89" i="12" s="1"/>
  <c r="I89" i="12"/>
  <c r="K89" i="12"/>
  <c r="O89" i="12"/>
  <c r="Q89" i="12"/>
  <c r="U89" i="12"/>
  <c r="F93" i="12"/>
  <c r="G93" i="12" s="1"/>
  <c r="M93" i="12" s="1"/>
  <c r="I93" i="12"/>
  <c r="K93" i="12"/>
  <c r="O93" i="12"/>
  <c r="Q93" i="12"/>
  <c r="U93" i="12"/>
  <c r="F98" i="12"/>
  <c r="G98" i="12" s="1"/>
  <c r="M98" i="12" s="1"/>
  <c r="I98" i="12"/>
  <c r="K98" i="12"/>
  <c r="O98" i="12"/>
  <c r="Q98" i="12"/>
  <c r="U98" i="12"/>
  <c r="F103" i="12"/>
  <c r="G103" i="12" s="1"/>
  <c r="M103" i="12" s="1"/>
  <c r="I103" i="12"/>
  <c r="K103" i="12"/>
  <c r="O103" i="12"/>
  <c r="Q103" i="12"/>
  <c r="U103" i="12"/>
  <c r="F107" i="12"/>
  <c r="G107" i="12" s="1"/>
  <c r="M107" i="12" s="1"/>
  <c r="I107" i="12"/>
  <c r="K107" i="12"/>
  <c r="O107" i="12"/>
  <c r="Q107" i="12"/>
  <c r="U107" i="12"/>
  <c r="F112" i="12"/>
  <c r="G112" i="12" s="1"/>
  <c r="M112" i="12" s="1"/>
  <c r="I112" i="12"/>
  <c r="K112" i="12"/>
  <c r="O112" i="12"/>
  <c r="Q112" i="12"/>
  <c r="U112" i="12"/>
  <c r="F118" i="12"/>
  <c r="G118" i="12" s="1"/>
  <c r="M118" i="12" s="1"/>
  <c r="I118" i="12"/>
  <c r="K118" i="12"/>
  <c r="O118" i="12"/>
  <c r="Q118" i="12"/>
  <c r="U118" i="12"/>
  <c r="F120" i="12"/>
  <c r="G120" i="12"/>
  <c r="M120" i="12" s="1"/>
  <c r="I120" i="12"/>
  <c r="K120" i="12"/>
  <c r="O120" i="12"/>
  <c r="Q120" i="12"/>
  <c r="U120" i="12"/>
  <c r="F122" i="12"/>
  <c r="G122" i="12" s="1"/>
  <c r="M122" i="12" s="1"/>
  <c r="I122" i="12"/>
  <c r="K122" i="12"/>
  <c r="O122" i="12"/>
  <c r="Q122" i="12"/>
  <c r="U122" i="12"/>
  <c r="F135" i="12"/>
  <c r="G135" i="12" s="1"/>
  <c r="M135" i="12" s="1"/>
  <c r="I135" i="12"/>
  <c r="K135" i="12"/>
  <c r="O135" i="12"/>
  <c r="Q135" i="12"/>
  <c r="U135" i="12"/>
  <c r="F141" i="12"/>
  <c r="G141" i="12" s="1"/>
  <c r="M141" i="12" s="1"/>
  <c r="I141" i="12"/>
  <c r="K141" i="12"/>
  <c r="O141" i="12"/>
  <c r="Q141" i="12"/>
  <c r="U141" i="12"/>
  <c r="F146" i="12"/>
  <c r="G146" i="12" s="1"/>
  <c r="M146" i="12" s="1"/>
  <c r="I146" i="12"/>
  <c r="K146" i="12"/>
  <c r="O146" i="12"/>
  <c r="Q146" i="12"/>
  <c r="U146" i="12"/>
  <c r="F151" i="12"/>
  <c r="G151" i="12" s="1"/>
  <c r="M151" i="12" s="1"/>
  <c r="I151" i="12"/>
  <c r="K151" i="12"/>
  <c r="O151" i="12"/>
  <c r="Q151" i="12"/>
  <c r="U151" i="12"/>
  <c r="F153" i="12"/>
  <c r="G153" i="12"/>
  <c r="M153" i="12" s="1"/>
  <c r="I153" i="12"/>
  <c r="K153" i="12"/>
  <c r="O153" i="12"/>
  <c r="Q153" i="12"/>
  <c r="U153" i="12"/>
  <c r="F157" i="12"/>
  <c r="G157" i="12" s="1"/>
  <c r="M157" i="12" s="1"/>
  <c r="I157" i="12"/>
  <c r="K157" i="12"/>
  <c r="O157" i="12"/>
  <c r="Q157" i="12"/>
  <c r="U157" i="12"/>
  <c r="F159" i="12"/>
  <c r="G159" i="12" s="1"/>
  <c r="M159" i="12" s="1"/>
  <c r="I159" i="12"/>
  <c r="K159" i="12"/>
  <c r="O159" i="12"/>
  <c r="Q159" i="12"/>
  <c r="U159" i="12"/>
  <c r="F168" i="12"/>
  <c r="G168" i="12" s="1"/>
  <c r="M168" i="12" s="1"/>
  <c r="I168" i="12"/>
  <c r="K168" i="12"/>
  <c r="O168" i="12"/>
  <c r="Q168" i="12"/>
  <c r="U168" i="12"/>
  <c r="F174" i="12"/>
  <c r="G174" i="12" s="1"/>
  <c r="M174" i="12" s="1"/>
  <c r="I174" i="12"/>
  <c r="K174" i="12"/>
  <c r="O174" i="12"/>
  <c r="Q174" i="12"/>
  <c r="U174" i="12"/>
  <c r="F178" i="12"/>
  <c r="G178" i="12" s="1"/>
  <c r="M178" i="12" s="1"/>
  <c r="I178" i="12"/>
  <c r="K178" i="12"/>
  <c r="O178" i="12"/>
  <c r="Q178" i="12"/>
  <c r="U178" i="12"/>
  <c r="F180" i="12"/>
  <c r="G180" i="12"/>
  <c r="M180" i="12" s="1"/>
  <c r="I180" i="12"/>
  <c r="K180" i="12"/>
  <c r="O180" i="12"/>
  <c r="Q180" i="12"/>
  <c r="U180" i="12"/>
  <c r="F183" i="12"/>
  <c r="G183" i="12" s="1"/>
  <c r="M183" i="12" s="1"/>
  <c r="I183" i="12"/>
  <c r="K183" i="12"/>
  <c r="O183" i="12"/>
  <c r="Q183" i="12"/>
  <c r="U183" i="12"/>
  <c r="F184" i="12"/>
  <c r="G184" i="12" s="1"/>
  <c r="M184" i="12" s="1"/>
  <c r="I184" i="12"/>
  <c r="K184" i="12"/>
  <c r="O184" i="12"/>
  <c r="Q184" i="12"/>
  <c r="U184" i="12"/>
  <c r="F186" i="12"/>
  <c r="G186" i="12"/>
  <c r="M186" i="12" s="1"/>
  <c r="I186" i="12"/>
  <c r="K186" i="12"/>
  <c r="O186" i="12"/>
  <c r="Q186" i="12"/>
  <c r="U186" i="12"/>
  <c r="F187" i="12"/>
  <c r="G187" i="12" s="1"/>
  <c r="M187" i="12" s="1"/>
  <c r="I187" i="12"/>
  <c r="K187" i="12"/>
  <c r="O187" i="12"/>
  <c r="Q187" i="12"/>
  <c r="U187" i="12"/>
  <c r="F189" i="12"/>
  <c r="G189" i="12" s="1"/>
  <c r="M189" i="12" s="1"/>
  <c r="I189" i="12"/>
  <c r="K189" i="12"/>
  <c r="O189" i="12"/>
  <c r="Q189" i="12"/>
  <c r="U189" i="12"/>
  <c r="F191" i="12"/>
  <c r="G191" i="12" s="1"/>
  <c r="M191" i="12" s="1"/>
  <c r="I191" i="12"/>
  <c r="K191" i="12"/>
  <c r="O191" i="12"/>
  <c r="Q191" i="12"/>
  <c r="U191" i="12"/>
  <c r="F193" i="12"/>
  <c r="G193" i="12" s="1"/>
  <c r="M193" i="12" s="1"/>
  <c r="I193" i="12"/>
  <c r="K193" i="12"/>
  <c r="O193" i="12"/>
  <c r="Q193" i="12"/>
  <c r="U193" i="12"/>
  <c r="F194" i="12"/>
  <c r="G194" i="12" s="1"/>
  <c r="M194" i="12" s="1"/>
  <c r="I194" i="12"/>
  <c r="K194" i="12"/>
  <c r="O194" i="12"/>
  <c r="Q194" i="12"/>
  <c r="U194" i="12"/>
  <c r="F195" i="12"/>
  <c r="G195" i="12" s="1"/>
  <c r="M195" i="12" s="1"/>
  <c r="I195" i="12"/>
  <c r="K195" i="12"/>
  <c r="O195" i="12"/>
  <c r="Q195" i="12"/>
  <c r="U195" i="12"/>
  <c r="F198" i="12"/>
  <c r="G198" i="12" s="1"/>
  <c r="M198" i="12" s="1"/>
  <c r="I198" i="12"/>
  <c r="K198" i="12"/>
  <c r="O198" i="12"/>
  <c r="Q198" i="12"/>
  <c r="U198" i="12"/>
  <c r="F200" i="12"/>
  <c r="G200" i="12" s="1"/>
  <c r="M200" i="12" s="1"/>
  <c r="I200" i="12"/>
  <c r="K200" i="12"/>
  <c r="O200" i="12"/>
  <c r="Q200" i="12"/>
  <c r="U200" i="12"/>
  <c r="F202" i="12"/>
  <c r="G202" i="12" s="1"/>
  <c r="I202" i="12"/>
  <c r="K202" i="12"/>
  <c r="O202" i="12"/>
  <c r="Q202" i="12"/>
  <c r="U202" i="12"/>
  <c r="F207" i="12"/>
  <c r="G207" i="12" s="1"/>
  <c r="M207" i="12" s="1"/>
  <c r="I207" i="12"/>
  <c r="K207" i="12"/>
  <c r="O207" i="12"/>
  <c r="Q207" i="12"/>
  <c r="U207" i="12"/>
  <c r="F209" i="12"/>
  <c r="G209" i="12" s="1"/>
  <c r="M209" i="12" s="1"/>
  <c r="I209" i="12"/>
  <c r="K209" i="12"/>
  <c r="O209" i="12"/>
  <c r="Q209" i="12"/>
  <c r="U209" i="12"/>
  <c r="F211" i="12"/>
  <c r="G211" i="12"/>
  <c r="M211" i="12" s="1"/>
  <c r="I211" i="12"/>
  <c r="K211" i="12"/>
  <c r="O211" i="12"/>
  <c r="Q211" i="12"/>
  <c r="U211" i="12"/>
  <c r="F214" i="12"/>
  <c r="G214" i="12" s="1"/>
  <c r="M214" i="12" s="1"/>
  <c r="I214" i="12"/>
  <c r="K214" i="12"/>
  <c r="O214" i="12"/>
  <c r="Q214" i="12"/>
  <c r="U214" i="12"/>
  <c r="F216" i="12"/>
  <c r="G216" i="12"/>
  <c r="M216" i="12" s="1"/>
  <c r="I216" i="12"/>
  <c r="K216" i="12"/>
  <c r="O216" i="12"/>
  <c r="Q216" i="12"/>
  <c r="U216" i="12"/>
  <c r="F218" i="12"/>
  <c r="G218" i="12" s="1"/>
  <c r="M218" i="12" s="1"/>
  <c r="I218" i="12"/>
  <c r="K218" i="12"/>
  <c r="O218" i="12"/>
  <c r="Q218" i="12"/>
  <c r="U218" i="12"/>
  <c r="F220" i="12"/>
  <c r="G220" i="12" s="1"/>
  <c r="M220" i="12" s="1"/>
  <c r="I220" i="12"/>
  <c r="K220" i="12"/>
  <c r="O220" i="12"/>
  <c r="Q220" i="12"/>
  <c r="U220" i="12"/>
  <c r="F223" i="12"/>
  <c r="G223" i="12" s="1"/>
  <c r="M223" i="12" s="1"/>
  <c r="I223" i="12"/>
  <c r="K223" i="12"/>
  <c r="O223" i="12"/>
  <c r="Q223" i="12"/>
  <c r="U223" i="12"/>
  <c r="F225" i="12"/>
  <c r="G225" i="12"/>
  <c r="M225" i="12" s="1"/>
  <c r="I225" i="12"/>
  <c r="K225" i="12"/>
  <c r="O225" i="12"/>
  <c r="Q225" i="12"/>
  <c r="U225" i="12"/>
  <c r="F227" i="12"/>
  <c r="G227" i="12" s="1"/>
  <c r="M227" i="12" s="1"/>
  <c r="I227" i="12"/>
  <c r="K227" i="12"/>
  <c r="O227" i="12"/>
  <c r="Q227" i="12"/>
  <c r="U227" i="12"/>
  <c r="F234" i="12"/>
  <c r="G234" i="12" s="1"/>
  <c r="M234" i="12" s="1"/>
  <c r="I234" i="12"/>
  <c r="K234" i="12"/>
  <c r="O234" i="12"/>
  <c r="Q234" i="12"/>
  <c r="U234" i="12"/>
  <c r="F236" i="12"/>
  <c r="G236" i="12" s="1"/>
  <c r="M236" i="12" s="1"/>
  <c r="I236" i="12"/>
  <c r="K236" i="12"/>
  <c r="O236" i="12"/>
  <c r="Q236" i="12"/>
  <c r="U236" i="12"/>
  <c r="F238" i="12"/>
  <c r="G238" i="12" s="1"/>
  <c r="M238" i="12" s="1"/>
  <c r="I238" i="12"/>
  <c r="K238" i="12"/>
  <c r="O238" i="12"/>
  <c r="Q238" i="12"/>
  <c r="U238" i="12"/>
  <c r="F240" i="12"/>
  <c r="G240" i="12" s="1"/>
  <c r="M240" i="12" s="1"/>
  <c r="I240" i="12"/>
  <c r="K240" i="12"/>
  <c r="O240" i="12"/>
  <c r="Q240" i="12"/>
  <c r="U240" i="12"/>
  <c r="F241" i="12"/>
  <c r="G241" i="12" s="1"/>
  <c r="M241" i="12" s="1"/>
  <c r="I241" i="12"/>
  <c r="K241" i="12"/>
  <c r="O241" i="12"/>
  <c r="Q241" i="12"/>
  <c r="U241" i="12"/>
  <c r="F243" i="12"/>
  <c r="G243" i="12"/>
  <c r="M243" i="12" s="1"/>
  <c r="I243" i="12"/>
  <c r="K243" i="12"/>
  <c r="O243" i="12"/>
  <c r="Q243" i="12"/>
  <c r="U243" i="12"/>
  <c r="F245" i="12"/>
  <c r="G245" i="12" s="1"/>
  <c r="M245" i="12" s="1"/>
  <c r="I245" i="12"/>
  <c r="K245" i="12"/>
  <c r="O245" i="12"/>
  <c r="Q245" i="12"/>
  <c r="U245" i="12"/>
  <c r="F247" i="12"/>
  <c r="G247" i="12" s="1"/>
  <c r="M247" i="12" s="1"/>
  <c r="I247" i="12"/>
  <c r="K247" i="12"/>
  <c r="O247" i="12"/>
  <c r="Q247" i="12"/>
  <c r="U247" i="12"/>
  <c r="F249" i="12"/>
  <c r="G249" i="12" s="1"/>
  <c r="M249" i="12" s="1"/>
  <c r="I249" i="12"/>
  <c r="K249" i="12"/>
  <c r="O249" i="12"/>
  <c r="Q249" i="12"/>
  <c r="U249" i="12"/>
  <c r="F251" i="12"/>
  <c r="G251" i="12"/>
  <c r="M251" i="12" s="1"/>
  <c r="I251" i="12"/>
  <c r="K251" i="12"/>
  <c r="O251" i="12"/>
  <c r="Q251" i="12"/>
  <c r="U251" i="12"/>
  <c r="F253" i="12"/>
  <c r="G253" i="12" s="1"/>
  <c r="M253" i="12" s="1"/>
  <c r="I253" i="12"/>
  <c r="K253" i="12"/>
  <c r="O253" i="12"/>
  <c r="Q253" i="12"/>
  <c r="U253" i="12"/>
  <c r="F254" i="12"/>
  <c r="G254" i="12" s="1"/>
  <c r="M254" i="12" s="1"/>
  <c r="I254" i="12"/>
  <c r="K254" i="12"/>
  <c r="O254" i="12"/>
  <c r="Q254" i="12"/>
  <c r="U254" i="12"/>
  <c r="F255" i="12"/>
  <c r="G255" i="12" s="1"/>
  <c r="M255" i="12" s="1"/>
  <c r="I255" i="12"/>
  <c r="K255" i="12"/>
  <c r="O255" i="12"/>
  <c r="Q255" i="12"/>
  <c r="U255" i="12"/>
  <c r="F256" i="12"/>
  <c r="G256" i="12" s="1"/>
  <c r="M256" i="12" s="1"/>
  <c r="I256" i="12"/>
  <c r="K256" i="12"/>
  <c r="O256" i="12"/>
  <c r="Q256" i="12"/>
  <c r="U256" i="12"/>
  <c r="F257" i="12"/>
  <c r="G257" i="12"/>
  <c r="M257" i="12" s="1"/>
  <c r="I257" i="12"/>
  <c r="K257" i="12"/>
  <c r="O257" i="12"/>
  <c r="Q257" i="12"/>
  <c r="U257" i="12"/>
  <c r="F258" i="12"/>
  <c r="G258" i="12" s="1"/>
  <c r="M258" i="12" s="1"/>
  <c r="I258" i="12"/>
  <c r="K258" i="12"/>
  <c r="O258" i="12"/>
  <c r="Q258" i="12"/>
  <c r="U258" i="12"/>
  <c r="F259" i="12"/>
  <c r="G259" i="12" s="1"/>
  <c r="M259" i="12" s="1"/>
  <c r="I259" i="12"/>
  <c r="K259" i="12"/>
  <c r="O259" i="12"/>
  <c r="Q259" i="12"/>
  <c r="U259" i="12"/>
  <c r="F260" i="12"/>
  <c r="G260" i="12" s="1"/>
  <c r="M260" i="12" s="1"/>
  <c r="I260" i="12"/>
  <c r="K260" i="12"/>
  <c r="O260" i="12"/>
  <c r="Q260" i="12"/>
  <c r="U260" i="12"/>
  <c r="F261" i="12"/>
  <c r="G261" i="12" s="1"/>
  <c r="M261" i="12" s="1"/>
  <c r="I261" i="12"/>
  <c r="K261" i="12"/>
  <c r="O261" i="12"/>
  <c r="Q261" i="12"/>
  <c r="U261" i="12"/>
  <c r="F262" i="12"/>
  <c r="G262" i="12" s="1"/>
  <c r="M262" i="12" s="1"/>
  <c r="I262" i="12"/>
  <c r="K262" i="12"/>
  <c r="O262" i="12"/>
  <c r="Q262" i="12"/>
  <c r="U262" i="12"/>
  <c r="F264" i="12"/>
  <c r="G264" i="12" s="1"/>
  <c r="M264" i="12" s="1"/>
  <c r="I264" i="12"/>
  <c r="K264" i="12"/>
  <c r="O264" i="12"/>
  <c r="Q264" i="12"/>
  <c r="U264" i="12"/>
  <c r="F265" i="12"/>
  <c r="G265" i="12" s="1"/>
  <c r="M265" i="12" s="1"/>
  <c r="I265" i="12"/>
  <c r="K265" i="12"/>
  <c r="O265" i="12"/>
  <c r="Q265" i="12"/>
  <c r="U265" i="12"/>
  <c r="F266" i="12"/>
  <c r="G266" i="12" s="1"/>
  <c r="M266" i="12" s="1"/>
  <c r="I266" i="12"/>
  <c r="K266" i="12"/>
  <c r="O266" i="12"/>
  <c r="Q266" i="12"/>
  <c r="U266" i="12"/>
  <c r="F267" i="12"/>
  <c r="G267" i="12" s="1"/>
  <c r="M267" i="12" s="1"/>
  <c r="I267" i="12"/>
  <c r="K267" i="12"/>
  <c r="O267" i="12"/>
  <c r="Q267" i="12"/>
  <c r="U267" i="12"/>
  <c r="F268" i="12"/>
  <c r="G268" i="12" s="1"/>
  <c r="M268" i="12" s="1"/>
  <c r="I268" i="12"/>
  <c r="K268" i="12"/>
  <c r="O268" i="12"/>
  <c r="Q268" i="12"/>
  <c r="U268" i="12"/>
  <c r="F269" i="12"/>
  <c r="G269" i="12" s="1"/>
  <c r="M269" i="12" s="1"/>
  <c r="I269" i="12"/>
  <c r="K269" i="12"/>
  <c r="O269" i="12"/>
  <c r="Q269" i="12"/>
  <c r="U269" i="12"/>
  <c r="F270" i="12"/>
  <c r="G270" i="12"/>
  <c r="M270" i="12" s="1"/>
  <c r="I270" i="12"/>
  <c r="K270" i="12"/>
  <c r="O270" i="12"/>
  <c r="Q270" i="12"/>
  <c r="U270" i="12"/>
  <c r="F271" i="12"/>
  <c r="G271" i="12" s="1"/>
  <c r="M271" i="12" s="1"/>
  <c r="I271" i="12"/>
  <c r="K271" i="12"/>
  <c r="O271" i="12"/>
  <c r="Q271" i="12"/>
  <c r="U271" i="12"/>
  <c r="F273" i="12"/>
  <c r="G273" i="12" s="1"/>
  <c r="I273" i="12"/>
  <c r="K273" i="12"/>
  <c r="O273" i="12"/>
  <c r="Q273" i="12"/>
  <c r="U273" i="12"/>
  <c r="F275" i="12"/>
  <c r="G275" i="12" s="1"/>
  <c r="M275" i="12" s="1"/>
  <c r="I275" i="12"/>
  <c r="K275" i="12"/>
  <c r="O275" i="12"/>
  <c r="Q275" i="12"/>
  <c r="U275" i="12"/>
  <c r="F277" i="12"/>
  <c r="G277" i="12" s="1"/>
  <c r="M277" i="12" s="1"/>
  <c r="I277" i="12"/>
  <c r="K277" i="12"/>
  <c r="O277" i="12"/>
  <c r="Q277" i="12"/>
  <c r="U277" i="12"/>
  <c r="F279" i="12"/>
  <c r="G279" i="12"/>
  <c r="M279" i="12" s="1"/>
  <c r="I279" i="12"/>
  <c r="K279" i="12"/>
  <c r="O279" i="12"/>
  <c r="Q279" i="12"/>
  <c r="U279" i="12"/>
  <c r="F281" i="12"/>
  <c r="G281" i="12" s="1"/>
  <c r="M281" i="12" s="1"/>
  <c r="I281" i="12"/>
  <c r="K281" i="12"/>
  <c r="O281" i="12"/>
  <c r="Q281" i="12"/>
  <c r="U281" i="12"/>
  <c r="F283" i="12"/>
  <c r="G283" i="12" s="1"/>
  <c r="M283" i="12" s="1"/>
  <c r="I283" i="12"/>
  <c r="K283" i="12"/>
  <c r="O283" i="12"/>
  <c r="Q283" i="12"/>
  <c r="U283" i="12"/>
  <c r="F285" i="12"/>
  <c r="G285" i="12" s="1"/>
  <c r="M285" i="12" s="1"/>
  <c r="I285" i="12"/>
  <c r="K285" i="12"/>
  <c r="O285" i="12"/>
  <c r="Q285" i="12"/>
  <c r="U285" i="12"/>
  <c r="F287" i="12"/>
  <c r="G287" i="12" s="1"/>
  <c r="M287" i="12" s="1"/>
  <c r="I287" i="12"/>
  <c r="K287" i="12"/>
  <c r="O287" i="12"/>
  <c r="Q287" i="12"/>
  <c r="U287" i="12"/>
  <c r="F289" i="12"/>
  <c r="G289" i="12" s="1"/>
  <c r="M289" i="12" s="1"/>
  <c r="I289" i="12"/>
  <c r="K289" i="12"/>
  <c r="O289" i="12"/>
  <c r="Q289" i="12"/>
  <c r="U289" i="12"/>
  <c r="F291" i="12"/>
  <c r="G291" i="12" s="1"/>
  <c r="M291" i="12" s="1"/>
  <c r="I291" i="12"/>
  <c r="K291" i="12"/>
  <c r="O291" i="12"/>
  <c r="Q291" i="12"/>
  <c r="U291" i="12"/>
  <c r="F293" i="12"/>
  <c r="G293" i="12" s="1"/>
  <c r="M293" i="12" s="1"/>
  <c r="I293" i="12"/>
  <c r="K293" i="12"/>
  <c r="O293" i="12"/>
  <c r="Q293" i="12"/>
  <c r="U293" i="12"/>
  <c r="F295" i="12"/>
  <c r="G295" i="12" s="1"/>
  <c r="M295" i="12" s="1"/>
  <c r="I295" i="12"/>
  <c r="K295" i="12"/>
  <c r="O295" i="12"/>
  <c r="Q295" i="12"/>
  <c r="U295" i="12"/>
  <c r="F297" i="12"/>
  <c r="G297" i="12" s="1"/>
  <c r="M297" i="12" s="1"/>
  <c r="I297" i="12"/>
  <c r="K297" i="12"/>
  <c r="O297" i="12"/>
  <c r="Q297" i="12"/>
  <c r="U297" i="12"/>
  <c r="F299" i="12"/>
  <c r="G299" i="12" s="1"/>
  <c r="M299" i="12" s="1"/>
  <c r="I299" i="12"/>
  <c r="K299" i="12"/>
  <c r="O299" i="12"/>
  <c r="Q299" i="12"/>
  <c r="U299" i="12"/>
  <c r="F301" i="12"/>
  <c r="G301" i="12"/>
  <c r="M301" i="12" s="1"/>
  <c r="I301" i="12"/>
  <c r="K301" i="12"/>
  <c r="O301" i="12"/>
  <c r="Q301" i="12"/>
  <c r="U301" i="12"/>
  <c r="F303" i="12"/>
  <c r="G303" i="12"/>
  <c r="I303" i="12"/>
  <c r="K303" i="12"/>
  <c r="O303" i="12"/>
  <c r="Q303" i="12"/>
  <c r="U303" i="12"/>
  <c r="F305" i="12"/>
  <c r="G305" i="12" s="1"/>
  <c r="M305" i="12" s="1"/>
  <c r="I305" i="12"/>
  <c r="K305" i="12"/>
  <c r="O305" i="12"/>
  <c r="Q305" i="12"/>
  <c r="U305" i="12"/>
  <c r="F307" i="12"/>
  <c r="G307" i="12" s="1"/>
  <c r="M307" i="12" s="1"/>
  <c r="I307" i="12"/>
  <c r="K307" i="12"/>
  <c r="O307" i="12"/>
  <c r="Q307" i="12"/>
  <c r="U307" i="12"/>
  <c r="F308" i="12"/>
  <c r="G308" i="12" s="1"/>
  <c r="M308" i="12" s="1"/>
  <c r="I308" i="12"/>
  <c r="K308" i="12"/>
  <c r="O308" i="12"/>
  <c r="Q308" i="12"/>
  <c r="U308" i="12"/>
  <c r="F311" i="12"/>
  <c r="G311" i="12" s="1"/>
  <c r="M311" i="12" s="1"/>
  <c r="I311" i="12"/>
  <c r="K311" i="12"/>
  <c r="O311" i="12"/>
  <c r="Q311" i="12"/>
  <c r="U311" i="12"/>
  <c r="F315" i="12"/>
  <c r="G315" i="12" s="1"/>
  <c r="M315" i="12" s="1"/>
  <c r="I315" i="12"/>
  <c r="K315" i="12"/>
  <c r="O315" i="12"/>
  <c r="Q315" i="12"/>
  <c r="U315" i="12"/>
  <c r="F318" i="12"/>
  <c r="G318" i="12" s="1"/>
  <c r="M318" i="12" s="1"/>
  <c r="I318" i="12"/>
  <c r="K318" i="12"/>
  <c r="O318" i="12"/>
  <c r="Q318" i="12"/>
  <c r="U318" i="12"/>
  <c r="F320" i="12"/>
  <c r="G320" i="12"/>
  <c r="M320" i="12" s="1"/>
  <c r="I320" i="12"/>
  <c r="K320" i="12"/>
  <c r="O320" i="12"/>
  <c r="Q320" i="12"/>
  <c r="U320" i="12"/>
  <c r="F322" i="12"/>
  <c r="G322" i="12" s="1"/>
  <c r="M322" i="12" s="1"/>
  <c r="I322" i="12"/>
  <c r="K322" i="12"/>
  <c r="O322" i="12"/>
  <c r="Q322" i="12"/>
  <c r="U322" i="12"/>
  <c r="F324" i="12"/>
  <c r="G324" i="12" s="1"/>
  <c r="M324" i="12" s="1"/>
  <c r="I324" i="12"/>
  <c r="K324" i="12"/>
  <c r="O324" i="12"/>
  <c r="Q324" i="12"/>
  <c r="U324" i="12"/>
  <c r="F328" i="12"/>
  <c r="G328" i="12" s="1"/>
  <c r="M328" i="12" s="1"/>
  <c r="I328" i="12"/>
  <c r="K328" i="12"/>
  <c r="O328" i="12"/>
  <c r="Q328" i="12"/>
  <c r="U328" i="12"/>
  <c r="F329" i="12"/>
  <c r="G329" i="12" s="1"/>
  <c r="M329" i="12" s="1"/>
  <c r="I329" i="12"/>
  <c r="K329" i="12"/>
  <c r="O329" i="12"/>
  <c r="Q329" i="12"/>
  <c r="U329" i="12"/>
  <c r="F333" i="12"/>
  <c r="G333" i="12" s="1"/>
  <c r="M333" i="12" s="1"/>
  <c r="I333" i="12"/>
  <c r="K333" i="12"/>
  <c r="O333" i="12"/>
  <c r="Q333" i="12"/>
  <c r="U333" i="12"/>
  <c r="F334" i="12"/>
  <c r="G334" i="12" s="1"/>
  <c r="M334" i="12" s="1"/>
  <c r="I334" i="12"/>
  <c r="K334" i="12"/>
  <c r="O334" i="12"/>
  <c r="Q334" i="12"/>
  <c r="U334" i="12"/>
  <c r="F336" i="12"/>
  <c r="G336" i="12" s="1"/>
  <c r="M336" i="12" s="1"/>
  <c r="I336" i="12"/>
  <c r="K336" i="12"/>
  <c r="O336" i="12"/>
  <c r="Q336" i="12"/>
  <c r="U336" i="12"/>
  <c r="F337" i="12"/>
  <c r="G337" i="12" s="1"/>
  <c r="M337" i="12" s="1"/>
  <c r="I337" i="12"/>
  <c r="K337" i="12"/>
  <c r="O337" i="12"/>
  <c r="Q337" i="12"/>
  <c r="U337" i="12"/>
  <c r="F339" i="12"/>
  <c r="G339" i="12" s="1"/>
  <c r="I339" i="12"/>
  <c r="K339" i="12"/>
  <c r="O339" i="12"/>
  <c r="Q339" i="12"/>
  <c r="U339" i="12"/>
  <c r="F340" i="12"/>
  <c r="G340" i="12" s="1"/>
  <c r="M340" i="12" s="1"/>
  <c r="I340" i="12"/>
  <c r="K340" i="12"/>
  <c r="O340" i="12"/>
  <c r="Q340" i="12"/>
  <c r="U340" i="12"/>
  <c r="F342" i="12"/>
  <c r="G342" i="12" s="1"/>
  <c r="M342" i="12" s="1"/>
  <c r="I342" i="12"/>
  <c r="K342" i="12"/>
  <c r="O342" i="12"/>
  <c r="Q342" i="12"/>
  <c r="U342" i="12"/>
  <c r="F344" i="12"/>
  <c r="G344" i="12"/>
  <c r="M344" i="12" s="1"/>
  <c r="I344" i="12"/>
  <c r="K344" i="12"/>
  <c r="O344" i="12"/>
  <c r="Q344" i="12"/>
  <c r="U344" i="12"/>
  <c r="F346" i="12"/>
  <c r="G346" i="12" s="1"/>
  <c r="M346" i="12" s="1"/>
  <c r="I346" i="12"/>
  <c r="K346" i="12"/>
  <c r="O346" i="12"/>
  <c r="Q346" i="12"/>
  <c r="U346" i="12"/>
  <c r="F347" i="12"/>
  <c r="G347" i="12" s="1"/>
  <c r="M347" i="12" s="1"/>
  <c r="I347" i="12"/>
  <c r="K347" i="12"/>
  <c r="O347" i="12"/>
  <c r="Q347" i="12"/>
  <c r="U347" i="12"/>
  <c r="F349" i="12"/>
  <c r="G349" i="12" s="1"/>
  <c r="M349" i="12" s="1"/>
  <c r="I349" i="12"/>
  <c r="K349" i="12"/>
  <c r="O349" i="12"/>
  <c r="Q349" i="12"/>
  <c r="U349" i="12"/>
  <c r="F351" i="12"/>
  <c r="G351" i="12" s="1"/>
  <c r="M351" i="12" s="1"/>
  <c r="I351" i="12"/>
  <c r="K351" i="12"/>
  <c r="O351" i="12"/>
  <c r="Q351" i="12"/>
  <c r="U351" i="12"/>
  <c r="F353" i="12"/>
  <c r="G353" i="12" s="1"/>
  <c r="M353" i="12" s="1"/>
  <c r="I353" i="12"/>
  <c r="K353" i="12"/>
  <c r="O353" i="12"/>
  <c r="Q353" i="12"/>
  <c r="U353" i="12"/>
  <c r="F356" i="12"/>
  <c r="G356" i="12" s="1"/>
  <c r="M356" i="12" s="1"/>
  <c r="I356" i="12"/>
  <c r="K356" i="12"/>
  <c r="O356" i="12"/>
  <c r="Q356" i="12"/>
  <c r="U356" i="12"/>
  <c r="F359" i="12"/>
  <c r="G359" i="12" s="1"/>
  <c r="M359" i="12" s="1"/>
  <c r="I359" i="12"/>
  <c r="K359" i="12"/>
  <c r="O359" i="12"/>
  <c r="Q359" i="12"/>
  <c r="U359" i="12"/>
  <c r="G361" i="12"/>
  <c r="I361" i="12"/>
  <c r="K361" i="12"/>
  <c r="M361" i="12"/>
  <c r="O361" i="12"/>
  <c r="Q361" i="12"/>
  <c r="U361" i="12"/>
  <c r="F362" i="12"/>
  <c r="G362" i="12" s="1"/>
  <c r="M362" i="12" s="1"/>
  <c r="I362" i="12"/>
  <c r="K362" i="12"/>
  <c r="O362" i="12"/>
  <c r="Q362" i="12"/>
  <c r="U362" i="12"/>
  <c r="F363" i="12"/>
  <c r="G363" i="12"/>
  <c r="M363" i="12" s="1"/>
  <c r="I363" i="12"/>
  <c r="K363" i="12"/>
  <c r="O363" i="12"/>
  <c r="Q363" i="12"/>
  <c r="U363" i="12"/>
  <c r="F378" i="12"/>
  <c r="G378" i="12" s="1"/>
  <c r="M378" i="12" s="1"/>
  <c r="I378" i="12"/>
  <c r="K378" i="12"/>
  <c r="O378" i="12"/>
  <c r="Q378" i="12"/>
  <c r="U378" i="12"/>
  <c r="F380" i="12"/>
  <c r="G380" i="12"/>
  <c r="I380" i="12"/>
  <c r="K380" i="12"/>
  <c r="O380" i="12"/>
  <c r="Q380" i="12"/>
  <c r="U380" i="12"/>
  <c r="F383" i="12"/>
  <c r="G383" i="12" s="1"/>
  <c r="M383" i="12" s="1"/>
  <c r="I383" i="12"/>
  <c r="K383" i="12"/>
  <c r="O383" i="12"/>
  <c r="O379" i="12" s="1"/>
  <c r="Q383" i="12"/>
  <c r="U383" i="12"/>
  <c r="F386" i="12"/>
  <c r="G386" i="12" s="1"/>
  <c r="M386" i="12" s="1"/>
  <c r="I386" i="12"/>
  <c r="K386" i="12"/>
  <c r="O386" i="12"/>
  <c r="Q386" i="12"/>
  <c r="U386" i="12"/>
  <c r="F388" i="12"/>
  <c r="G388" i="12" s="1"/>
  <c r="I388" i="12"/>
  <c r="K388" i="12"/>
  <c r="O388" i="12"/>
  <c r="Q388" i="12"/>
  <c r="U388" i="12"/>
  <c r="F395" i="12"/>
  <c r="G395" i="12" s="1"/>
  <c r="M395" i="12" s="1"/>
  <c r="I395" i="12"/>
  <c r="K395" i="12"/>
  <c r="O395" i="12"/>
  <c r="Q395" i="12"/>
  <c r="U395" i="12"/>
  <c r="F397" i="12"/>
  <c r="G397" i="12"/>
  <c r="M397" i="12" s="1"/>
  <c r="I397" i="12"/>
  <c r="K397" i="12"/>
  <c r="K387" i="12" s="1"/>
  <c r="O397" i="12"/>
  <c r="Q397" i="12"/>
  <c r="U397" i="12"/>
  <c r="F400" i="12"/>
  <c r="G400" i="12" s="1"/>
  <c r="I400" i="12"/>
  <c r="I399" i="12" s="1"/>
  <c r="K400" i="12"/>
  <c r="K399" i="12" s="1"/>
  <c r="O400" i="12"/>
  <c r="O399" i="12" s="1"/>
  <c r="Q400" i="12"/>
  <c r="Q399" i="12" s="1"/>
  <c r="U400" i="12"/>
  <c r="U399" i="12" s="1"/>
  <c r="K402" i="12"/>
  <c r="F403" i="12"/>
  <c r="G403" i="12"/>
  <c r="I403" i="12"/>
  <c r="K403" i="12"/>
  <c r="O403" i="12"/>
  <c r="Q403" i="12"/>
  <c r="U403" i="12"/>
  <c r="F405" i="12"/>
  <c r="G405" i="12" s="1"/>
  <c r="M405" i="12" s="1"/>
  <c r="I405" i="12"/>
  <c r="K405" i="12"/>
  <c r="O405" i="12"/>
  <c r="Q405" i="12"/>
  <c r="U405" i="12"/>
  <c r="F408" i="12"/>
  <c r="G408" i="12" s="1"/>
  <c r="M408" i="12" s="1"/>
  <c r="I408" i="12"/>
  <c r="K408" i="12"/>
  <c r="O408" i="12"/>
  <c r="Q408" i="12"/>
  <c r="U408" i="12"/>
  <c r="F409" i="12"/>
  <c r="G409" i="12" s="1"/>
  <c r="I409" i="12"/>
  <c r="K409" i="12"/>
  <c r="O409" i="12"/>
  <c r="Q409" i="12"/>
  <c r="U409" i="12"/>
  <c r="F410" i="12"/>
  <c r="G410" i="12"/>
  <c r="M410" i="12" s="1"/>
  <c r="I410" i="12"/>
  <c r="K410" i="12"/>
  <c r="O410" i="12"/>
  <c r="Q410" i="12"/>
  <c r="U410" i="12"/>
  <c r="F411" i="12"/>
  <c r="G411" i="12" s="1"/>
  <c r="M411" i="12" s="1"/>
  <c r="I411" i="12"/>
  <c r="K411" i="12"/>
  <c r="O411" i="12"/>
  <c r="Q411" i="12"/>
  <c r="U411" i="12"/>
  <c r="F414" i="12"/>
  <c r="G414" i="12" s="1"/>
  <c r="I414" i="12"/>
  <c r="K414" i="12"/>
  <c r="O414" i="12"/>
  <c r="Q414" i="12"/>
  <c r="U414" i="12"/>
  <c r="F415" i="12"/>
  <c r="G415" i="12" s="1"/>
  <c r="M415" i="12" s="1"/>
  <c r="I415" i="12"/>
  <c r="K415" i="12"/>
  <c r="O415" i="12"/>
  <c r="Q415" i="12"/>
  <c r="U415" i="12"/>
  <c r="F416" i="12"/>
  <c r="G416" i="12" s="1"/>
  <c r="M416" i="12" s="1"/>
  <c r="I416" i="12"/>
  <c r="K416" i="12"/>
  <c r="O416" i="12"/>
  <c r="Q416" i="12"/>
  <c r="U416" i="12"/>
  <c r="F417" i="12"/>
  <c r="G417" i="12" s="1"/>
  <c r="M417" i="12" s="1"/>
  <c r="I417" i="12"/>
  <c r="K417" i="12"/>
  <c r="O417" i="12"/>
  <c r="Q417" i="12"/>
  <c r="U417" i="12"/>
  <c r="F418" i="12"/>
  <c r="G418" i="12" s="1"/>
  <c r="M418" i="12" s="1"/>
  <c r="I418" i="12"/>
  <c r="K418" i="12"/>
  <c r="O418" i="12"/>
  <c r="Q418" i="12"/>
  <c r="U418" i="12"/>
  <c r="F419" i="12"/>
  <c r="G419" i="12" s="1"/>
  <c r="M419" i="12" s="1"/>
  <c r="I419" i="12"/>
  <c r="K419" i="12"/>
  <c r="O419" i="12"/>
  <c r="Q419" i="12"/>
  <c r="U419" i="12"/>
  <c r="F420" i="12"/>
  <c r="G420" i="12" s="1"/>
  <c r="M420" i="12" s="1"/>
  <c r="I420" i="12"/>
  <c r="K420" i="12"/>
  <c r="O420" i="12"/>
  <c r="Q420" i="12"/>
  <c r="U420" i="12"/>
  <c r="F421" i="12"/>
  <c r="G421" i="12" s="1"/>
  <c r="M421" i="12" s="1"/>
  <c r="I421" i="12"/>
  <c r="K421" i="12"/>
  <c r="O421" i="12"/>
  <c r="Q421" i="12"/>
  <c r="U421" i="12"/>
  <c r="F422" i="12"/>
  <c r="G422" i="12" s="1"/>
  <c r="M422" i="12" s="1"/>
  <c r="I422" i="12"/>
  <c r="K422" i="12"/>
  <c r="O422" i="12"/>
  <c r="Q422" i="12"/>
  <c r="U422" i="12"/>
  <c r="F423" i="12"/>
  <c r="G423" i="12" s="1"/>
  <c r="M423" i="12" s="1"/>
  <c r="I423" i="12"/>
  <c r="K423" i="12"/>
  <c r="O423" i="12"/>
  <c r="Q423" i="12"/>
  <c r="U423" i="12"/>
  <c r="F424" i="12"/>
  <c r="G424" i="12"/>
  <c r="M424" i="12" s="1"/>
  <c r="I424" i="12"/>
  <c r="K424" i="12"/>
  <c r="O424" i="12"/>
  <c r="Q424" i="12"/>
  <c r="U424" i="12"/>
  <c r="F426" i="12"/>
  <c r="G426" i="12" s="1"/>
  <c r="M426" i="12" s="1"/>
  <c r="I426" i="12"/>
  <c r="K426" i="12"/>
  <c r="O426" i="12"/>
  <c r="Q426" i="12"/>
  <c r="U426" i="12"/>
  <c r="G428" i="12"/>
  <c r="M428" i="12" s="1"/>
  <c r="I428" i="12"/>
  <c r="K428" i="12"/>
  <c r="O428" i="12"/>
  <c r="Q428" i="12"/>
  <c r="U428" i="12"/>
  <c r="F429" i="12"/>
  <c r="G429" i="12" s="1"/>
  <c r="M429" i="12" s="1"/>
  <c r="I429" i="12"/>
  <c r="K429" i="12"/>
  <c r="O429" i="12"/>
  <c r="Q429" i="12"/>
  <c r="U429" i="12"/>
  <c r="F430" i="12"/>
  <c r="G430" i="12" s="1"/>
  <c r="M430" i="12" s="1"/>
  <c r="I430" i="12"/>
  <c r="K430" i="12"/>
  <c r="O430" i="12"/>
  <c r="Q430" i="12"/>
  <c r="U430" i="12"/>
  <c r="F433" i="12"/>
  <c r="G433" i="12" s="1"/>
  <c r="I433" i="12"/>
  <c r="K433" i="12"/>
  <c r="O433" i="12"/>
  <c r="Q433" i="12"/>
  <c r="U433" i="12"/>
  <c r="G434" i="12"/>
  <c r="M434" i="12" s="1"/>
  <c r="I434" i="12"/>
  <c r="K434" i="12"/>
  <c r="O434" i="12"/>
  <c r="Q434" i="12"/>
  <c r="U434" i="12"/>
  <c r="G435" i="12"/>
  <c r="M435" i="12" s="1"/>
  <c r="I435" i="12"/>
  <c r="K435" i="12"/>
  <c r="O435" i="12"/>
  <c r="Q435" i="12"/>
  <c r="U435" i="12"/>
  <c r="F436" i="12"/>
  <c r="G436" i="12" s="1"/>
  <c r="M436" i="12" s="1"/>
  <c r="I436" i="12"/>
  <c r="K436" i="12"/>
  <c r="O436" i="12"/>
  <c r="Q436" i="12"/>
  <c r="U436" i="12"/>
  <c r="F437" i="12"/>
  <c r="G437" i="12" s="1"/>
  <c r="M437" i="12" s="1"/>
  <c r="I437" i="12"/>
  <c r="K437" i="12"/>
  <c r="O437" i="12"/>
  <c r="Q437" i="12"/>
  <c r="U437" i="12"/>
  <c r="I20" i="1"/>
  <c r="G28" i="1"/>
  <c r="J29" i="1"/>
  <c r="J27" i="1"/>
  <c r="G39" i="1"/>
  <c r="F39" i="1"/>
  <c r="J24" i="1"/>
  <c r="J25" i="1"/>
  <c r="J26" i="1"/>
  <c r="J28" i="1"/>
  <c r="E25" i="1"/>
  <c r="E27" i="1"/>
  <c r="F24" i="14" l="1"/>
  <c r="F22" i="14"/>
  <c r="F25" i="14" s="1"/>
  <c r="U352" i="12"/>
  <c r="G8" i="12"/>
  <c r="K407" i="12"/>
  <c r="U387" i="12"/>
  <c r="Q432" i="12"/>
  <c r="Q300" i="12"/>
  <c r="U41" i="12"/>
  <c r="I11" i="12"/>
  <c r="G57" i="12"/>
  <c r="I52" i="1" s="1"/>
  <c r="O402" i="12"/>
  <c r="O41" i="12"/>
  <c r="Q34" i="12"/>
  <c r="U30" i="12"/>
  <c r="K41" i="12"/>
  <c r="U379" i="12"/>
  <c r="K34" i="12"/>
  <c r="U402" i="12"/>
  <c r="O407" i="12"/>
  <c r="I30" i="12"/>
  <c r="O425" i="12"/>
  <c r="K432" i="12"/>
  <c r="K425" i="12"/>
  <c r="O300" i="12"/>
  <c r="O387" i="12"/>
  <c r="Q407" i="12"/>
  <c r="Q402" i="12"/>
  <c r="I263" i="12"/>
  <c r="M52" i="12"/>
  <c r="M51" i="12" s="1"/>
  <c r="G51" i="12"/>
  <c r="I50" i="1" s="1"/>
  <c r="M202" i="12"/>
  <c r="M201" i="12" s="1"/>
  <c r="G201" i="12"/>
  <c r="I57" i="1" s="1"/>
  <c r="M425" i="12"/>
  <c r="G338" i="12"/>
  <c r="I63" i="1" s="1"/>
  <c r="M339" i="12"/>
  <c r="M338" i="12" s="1"/>
  <c r="G352" i="12"/>
  <c r="I64" i="1" s="1"/>
  <c r="O306" i="12"/>
  <c r="G432" i="12"/>
  <c r="I72" i="1" s="1"/>
  <c r="U272" i="12"/>
  <c r="U300" i="12"/>
  <c r="Q272" i="12"/>
  <c r="U201" i="12"/>
  <c r="I425" i="12"/>
  <c r="I402" i="12"/>
  <c r="O338" i="12"/>
  <c r="Q121" i="12"/>
  <c r="K60" i="12"/>
  <c r="U60" i="12"/>
  <c r="I352" i="12"/>
  <c r="K413" i="12"/>
  <c r="K272" i="12"/>
  <c r="K83" i="12"/>
  <c r="U34" i="12"/>
  <c r="U413" i="12"/>
  <c r="I413" i="12"/>
  <c r="Q413" i="12"/>
  <c r="Q352" i="12"/>
  <c r="K300" i="12"/>
  <c r="I272" i="12"/>
  <c r="U83" i="12"/>
  <c r="I83" i="12"/>
  <c r="U11" i="12"/>
  <c r="O413" i="12"/>
  <c r="K379" i="12"/>
  <c r="I201" i="12"/>
  <c r="O201" i="12"/>
  <c r="Q83" i="12"/>
  <c r="Q11" i="12"/>
  <c r="O252" i="12"/>
  <c r="O11" i="12"/>
  <c r="O272" i="12"/>
  <c r="K121" i="12"/>
  <c r="M433" i="12"/>
  <c r="U407" i="12"/>
  <c r="Q338" i="12"/>
  <c r="U252" i="12"/>
  <c r="K201" i="12"/>
  <c r="I121" i="12"/>
  <c r="I34" i="12"/>
  <c r="Q30" i="12"/>
  <c r="K11" i="12"/>
  <c r="U432" i="12"/>
  <c r="M263" i="12"/>
  <c r="Q263" i="12"/>
  <c r="U121" i="12"/>
  <c r="O60" i="12"/>
  <c r="G34" i="12"/>
  <c r="I48" i="1" s="1"/>
  <c r="O30" i="12"/>
  <c r="O432" i="12"/>
  <c r="I338" i="12"/>
  <c r="I432" i="12"/>
  <c r="Q425" i="12"/>
  <c r="I387" i="12"/>
  <c r="Q387" i="12"/>
  <c r="I379" i="12"/>
  <c r="K352" i="12"/>
  <c r="K263" i="12"/>
  <c r="O263" i="12"/>
  <c r="G121" i="12"/>
  <c r="I56" i="1" s="1"/>
  <c r="O83" i="12"/>
  <c r="G30" i="12"/>
  <c r="I47" i="1" s="1"/>
  <c r="AD439" i="12"/>
  <c r="G40" i="1" s="1"/>
  <c r="G41" i="1" s="1"/>
  <c r="F41" i="1"/>
  <c r="G387" i="12"/>
  <c r="I66" i="1" s="1"/>
  <c r="M388" i="12"/>
  <c r="M387" i="12" s="1"/>
  <c r="U263" i="12"/>
  <c r="Q252" i="12"/>
  <c r="Q201" i="12"/>
  <c r="Q60" i="12"/>
  <c r="U306" i="12"/>
  <c r="I41" i="12"/>
  <c r="M41" i="12"/>
  <c r="M352" i="12"/>
  <c r="Q379" i="12"/>
  <c r="O121" i="12"/>
  <c r="K338" i="12"/>
  <c r="I300" i="12"/>
  <c r="M252" i="12"/>
  <c r="I60" i="12"/>
  <c r="M306" i="12"/>
  <c r="I407" i="12"/>
  <c r="O352" i="12"/>
  <c r="U338" i="12"/>
  <c r="K306" i="12"/>
  <c r="K252" i="12"/>
  <c r="M60" i="12"/>
  <c r="I306" i="12"/>
  <c r="M121" i="12"/>
  <c r="G272" i="12"/>
  <c r="I60" i="1" s="1"/>
  <c r="M400" i="12"/>
  <c r="M399" i="12" s="1"/>
  <c r="G399" i="12"/>
  <c r="I67" i="1" s="1"/>
  <c r="G402" i="12"/>
  <c r="Q306" i="12"/>
  <c r="U425" i="12"/>
  <c r="M409" i="12"/>
  <c r="M407" i="12" s="1"/>
  <c r="G407" i="12"/>
  <c r="I69" i="1" s="1"/>
  <c r="M303" i="12"/>
  <c r="M300" i="12" s="1"/>
  <c r="G300" i="12"/>
  <c r="I61" i="1" s="1"/>
  <c r="I252" i="12"/>
  <c r="G83" i="12"/>
  <c r="I55" i="1" s="1"/>
  <c r="M84" i="12"/>
  <c r="M83" i="12" s="1"/>
  <c r="M380" i="12"/>
  <c r="M379" i="12" s="1"/>
  <c r="G379" i="12"/>
  <c r="I65" i="1" s="1"/>
  <c r="M432" i="12"/>
  <c r="M414" i="12"/>
  <c r="M413" i="12" s="1"/>
  <c r="G413" i="12"/>
  <c r="I70" i="1" s="1"/>
  <c r="M12" i="12"/>
  <c r="M11" i="12" s="1"/>
  <c r="G11" i="12"/>
  <c r="I46" i="1" s="1"/>
  <c r="G425" i="12"/>
  <c r="I71" i="1" s="1"/>
  <c r="M403" i="12"/>
  <c r="M402" i="12" s="1"/>
  <c r="M273" i="12"/>
  <c r="M272" i="12" s="1"/>
  <c r="G41" i="12"/>
  <c r="I49" i="1" s="1"/>
  <c r="M35" i="12"/>
  <c r="M34" i="12" s="1"/>
  <c r="G252" i="12"/>
  <c r="I58" i="1" s="1"/>
  <c r="G60" i="12"/>
  <c r="I53" i="1" s="1"/>
  <c r="G81" i="12"/>
  <c r="I54" i="1" s="1"/>
  <c r="G306" i="12"/>
  <c r="I62" i="1" s="1"/>
  <c r="G263" i="12"/>
  <c r="I59" i="1" s="1"/>
  <c r="G54" i="12"/>
  <c r="I51" i="1" s="1"/>
  <c r="F28" i="14" l="1"/>
  <c r="F44" i="14" s="1"/>
  <c r="I17" i="16" s="1"/>
  <c r="I68" i="1"/>
  <c r="I18" i="1" s="1"/>
  <c r="I17" i="1"/>
  <c r="I19" i="1"/>
  <c r="H40" i="1"/>
  <c r="H41" i="1" s="1"/>
  <c r="G29" i="1"/>
  <c r="I45" i="1"/>
  <c r="I16" i="1" s="1"/>
  <c r="G439" i="12"/>
  <c r="I21" i="1" l="1"/>
  <c r="F45" i="14"/>
  <c r="F47" i="14" s="1"/>
  <c r="I22" i="1"/>
  <c r="G26" i="1" s="1"/>
  <c r="I73" i="1"/>
  <c r="I40" i="1"/>
  <c r="I41" i="1" s="1"/>
  <c r="J40" i="1" s="1"/>
  <c r="J41" i="1" s="1"/>
  <c r="G27" i="1" l="1"/>
  <c r="G30" i="1" s="1"/>
  <c r="I16" i="16"/>
  <c r="I19" i="16" s="1"/>
  <c r="G23" i="16" s="1"/>
  <c r="G24" i="16" l="1"/>
  <c r="G27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766B579B-72A1-469E-9FC4-4E9B8DA58462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B8449C7C-B06E-4B3C-8859-C9CE6DB7C1EE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FF42AEEC-A14F-4C30-A416-477379FAE268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82B7E22C-26E6-46D0-978B-5EBEBF558D9D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9C1C4D7A-FD69-44E2-8271-2D9B011A8977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C689B7DC-30B2-4D04-8CC6-F05824E32CAE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<sst xmlns="http://schemas.openxmlformats.org/spreadsheetml/2006/main" count="1620" uniqueCount="732">
  <si>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</si>
  <si>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</si>
  <si>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</si>
  <si>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</si>
  <si>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</si>
  <si>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</si>
  <si>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</si>
  <si>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</si>
  <si>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</si>
  <si>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</si>
  <si>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</si>
  <si>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</si>
  <si>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</si>
  <si>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</si>
  <si>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</si>
  <si>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</si>
  <si>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</si>
  <si>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</si>
  <si>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</si>
  <si>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</si>
  <si>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</si>
  <si>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</si>
  <si>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</si>
  <si>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</si>
  <si>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</si>
  <si>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</si>
  <si>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</si>
  <si>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</si>
  <si>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</si>
  <si>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</si>
  <si>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</si>
  <si>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</si>
  <si>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</si>
  <si>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</si>
  <si>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</si>
  <si>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</si>
  <si>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</si>
  <si>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</si>
  <si>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</si>
  <si>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Zakázka:</t>
  </si>
  <si>
    <t>Z:</t>
  </si>
  <si>
    <t>Položkový rozpočet</t>
  </si>
  <si>
    <t>OSVOBODITELŮ 187, 76001 ZLÍN</t>
  </si>
  <si>
    <t>Rozpočet:</t>
  </si>
  <si>
    <t>Misto</t>
  </si>
  <si>
    <t>STAVEBNÍ ÚPRAVY BUDOVY ČRO ZLÍN</t>
  </si>
  <si>
    <t>ČESKÝ ROZHLAS</t>
  </si>
  <si>
    <t>VINOHRADSKÁ 12</t>
  </si>
  <si>
    <t>PRAHA 2</t>
  </si>
  <si>
    <t>12000</t>
  </si>
  <si>
    <t>45245053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</si>
  <si>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</si>
  <si>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</si>
  <si>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</si>
  <si>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</si>
  <si>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</si>
  <si>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</si>
  <si>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</si>
  <si>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3</t>
  </si>
  <si>
    <t>Svislé a kompletní konstrukce</t>
  </si>
  <si>
    <t>34</t>
  </si>
  <si>
    <t>Stěny a příčky</t>
  </si>
  <si>
    <t>62</t>
  </si>
  <si>
    <t>Upravy povrchů vnější</t>
  </si>
  <si>
    <t>63</t>
  </si>
  <si>
    <t>Podlahy a podlahové konstrukce</t>
  </si>
  <si>
    <t>90</t>
  </si>
  <si>
    <t>Přípočty</t>
  </si>
  <si>
    <t>94</t>
  </si>
  <si>
    <t>Lešení a stavební výtahy</t>
  </si>
  <si>
    <t>95</t>
  </si>
  <si>
    <t>Dokončovací kce na pozem.stav.</t>
  </si>
  <si>
    <t>96</t>
  </si>
  <si>
    <t>Bourání konstrukcí</t>
  </si>
  <si>
    <t>99</t>
  </si>
  <si>
    <t>Staveništní přesun hmot</t>
  </si>
  <si>
    <t>711</t>
  </si>
  <si>
    <t>Izolace proti vodě</t>
  </si>
  <si>
    <t>712</t>
  </si>
  <si>
    <t>Živičné krytiny</t>
  </si>
  <si>
    <t>713</t>
  </si>
  <si>
    <t>Izolace tepelné</t>
  </si>
  <si>
    <t>721</t>
  </si>
  <si>
    <t>Vnitřní kanalizace</t>
  </si>
  <si>
    <t>728</t>
  </si>
  <si>
    <t>Vzduchotechnika</t>
  </si>
  <si>
    <t>762</t>
  </si>
  <si>
    <t>Konstrukce tesařské</t>
  </si>
  <si>
    <t>763</t>
  </si>
  <si>
    <t>Dřevostavby</t>
  </si>
  <si>
    <t>764</t>
  </si>
  <si>
    <t>Konstrukce klempířské</t>
  </si>
  <si>
    <t>766</t>
  </si>
  <si>
    <t>Konstrukce truhlářské</t>
  </si>
  <si>
    <t>767</t>
  </si>
  <si>
    <t>Konstrukce zámečnické</t>
  </si>
  <si>
    <t>781</t>
  </si>
  <si>
    <t>Obklady keramické</t>
  </si>
  <si>
    <t>783</t>
  </si>
  <si>
    <t>Nátěry</t>
  </si>
  <si>
    <t>784</t>
  </si>
  <si>
    <t>Malby</t>
  </si>
  <si>
    <t>M21</t>
  </si>
  <si>
    <t>Elektromontáže</t>
  </si>
  <si>
    <t>M65</t>
  </si>
  <si>
    <t>Elektroinstalace</t>
  </si>
  <si>
    <t>D96</t>
  </si>
  <si>
    <t>Suť</t>
  </si>
  <si>
    <t>ON</t>
  </si>
  <si>
    <t>VRN</t>
  </si>
  <si>
    <t>VN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</si>
  <si>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</si>
  <si>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</si>
  <si>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</si>
  <si>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</si>
  <si>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</si>
  <si>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</si>
  <si>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</si>
  <si>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</si>
  <si>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</si>
  <si>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</si>
  <si>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</si>
  <si>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</si>
  <si>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</si>
  <si>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</si>
  <si>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</si>
  <si>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</si>
  <si>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</si>
  <si>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</si>
  <si>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</si>
  <si>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</si>
  <si>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</si>
  <si>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</si>
  <si>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</si>
  <si>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</si>
  <si>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</si>
  <si>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</si>
  <si>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</si>
  <si>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113106121R00</t>
  </si>
  <si>
    <t>Rozebrání dlažeb z betonových dlaždic na sucho</t>
  </si>
  <si>
    <t>m2</t>
  </si>
  <si>
    <t>POL1_0</t>
  </si>
  <si>
    <t>0,5*0,5*15</t>
  </si>
  <si>
    <t>VV</t>
  </si>
  <si>
    <t>338963128R00</t>
  </si>
  <si>
    <t>Montáž nevodivého lanka</t>
  </si>
  <si>
    <t>m</t>
  </si>
  <si>
    <t>zábrana terasy:30</t>
  </si>
  <si>
    <t>A18</t>
  </si>
  <si>
    <t>Lano široké stáčené přírodní d do 30 mm</t>
  </si>
  <si>
    <t>POL3_0</t>
  </si>
  <si>
    <t>331351101RT1</t>
  </si>
  <si>
    <t>Bednění sloupů čtyřúhelníkového průřezu - zřízení, bednicí materiál prkna</t>
  </si>
  <si>
    <t>sloupové hlavice:0,6*4*0,25*7</t>
  </si>
  <si>
    <t>(0,6*2+0,8*2)*0,25*1</t>
  </si>
  <si>
    <t>(1,2*2+0,6*2)*0,25*1</t>
  </si>
  <si>
    <t>0,95*4*0,25*2</t>
  </si>
  <si>
    <t>komínové hlavy:0,75*4*0,25*1</t>
  </si>
  <si>
    <t>(0,6*2+1,35*2)*0,25*1</t>
  </si>
  <si>
    <t>331351102R00</t>
  </si>
  <si>
    <t>Bednění sloupů čtyřúhelníkového průřezu - odstranění</t>
  </si>
  <si>
    <t>330311810R00</t>
  </si>
  <si>
    <t>Beton sloupů a pilířů prostý C 20/25</t>
  </si>
  <si>
    <t>m3</t>
  </si>
  <si>
    <t>sloupové hlavice:0,6*0,6*0,1*7</t>
  </si>
  <si>
    <t>(0,6*0,8)*0,1*1</t>
  </si>
  <si>
    <t>(1,2*0,6)*0,1*1</t>
  </si>
  <si>
    <t>0,95*0,95*0,1*2</t>
  </si>
  <si>
    <t>komínové hlavy:0,75*0,75*0,1*1</t>
  </si>
  <si>
    <t>0,6*1,35*0,1*1</t>
  </si>
  <si>
    <t>347014114R00</t>
  </si>
  <si>
    <t>Předstěna sádrokartonová tl. 55 mm, 1x ocelová konstrukce CD, bez izolace,1x opláštěná,RFI tl.12,5mm</t>
  </si>
  <si>
    <t>PATA SVĚTLÍKU V INTERIÉRU:8</t>
  </si>
  <si>
    <t>342265991R00</t>
  </si>
  <si>
    <t>Příplatek k úpravě sádrokartonového podkroví za desky tl. 15 mm</t>
  </si>
  <si>
    <t>622477231R00</t>
  </si>
  <si>
    <t>Oprava vněj.omítky stěn štukové,sl.III,do 10%,SMS</t>
  </si>
  <si>
    <t>atikové pilířky:36,4</t>
  </si>
  <si>
    <t>komínová tělesa:6,18</t>
  </si>
  <si>
    <t>622481212R00</t>
  </si>
  <si>
    <t>Montáž dvou vrstev výztužné sítě (perlinky) do stěrky - vnější stěny</t>
  </si>
  <si>
    <t>pilířky nad atikou:36,40</t>
  </si>
  <si>
    <t>631591115R00</t>
  </si>
  <si>
    <t>Násyp pod podlahy z keramzitu</t>
  </si>
  <si>
    <t>LOKÁLNÍ VYROVNÁNÍ PODKLADU:</t>
  </si>
  <si>
    <t>POD DESKY TEPELNÉ IZOLACE:</t>
  </si>
  <si>
    <t>PŘEDPOKLAD 30% PLOCHY STŘECHY:185,156*0,3*0,04</t>
  </si>
  <si>
    <t>631319151R00</t>
  </si>
  <si>
    <t>Příplatek za přehlaz. mazanin pod povlaky tl. 8 cm</t>
  </si>
  <si>
    <t>900      R25</t>
  </si>
  <si>
    <t>HZS, elektromontér v tarifní třídě 8</t>
  </si>
  <si>
    <t>h</t>
  </si>
  <si>
    <t>práce specialistů objednatele:40</t>
  </si>
  <si>
    <t>941 94-0032.RAA</t>
  </si>
  <si>
    <t>Lešení lehké fasádní, šířka 1 m, výška do 30 m, montáž, demontáž, doprava, pronájem 1 měsíc</t>
  </si>
  <si>
    <t>POL2_0</t>
  </si>
  <si>
    <t>(67,8+1,2*6)*10</t>
  </si>
  <si>
    <t>953921114R00</t>
  </si>
  <si>
    <t>Dlaždice betonové volně na střechu, 50 x 50 x 5 cm</t>
  </si>
  <si>
    <t>kus</t>
  </si>
  <si>
    <t>orientační množství:14+16</t>
  </si>
  <si>
    <t>965200021RAA</t>
  </si>
  <si>
    <t>Odstranění násypů pod podlahami a na střechách, tloušťka 100 mm</t>
  </si>
  <si>
    <t>KAČÍRKOVÁ VRSTVA 40 MM:</t>
  </si>
  <si>
    <t>16,6*11,45*0,04</t>
  </si>
  <si>
    <t>OBLÁ ČÁST:2,48*0,04</t>
  </si>
  <si>
    <t>VYSTUPUJÍCÍ ČÁST:1,96*0,04</t>
  </si>
  <si>
    <t>PLOCHA NÁSTAVBY:-2,68*3,49*0,04</t>
  </si>
  <si>
    <t>976071111R00</t>
  </si>
  <si>
    <t>Vybourání kovových zábradlí a madel</t>
  </si>
  <si>
    <t>ZÁBRADLÍ Z1 - Z 11 CELKOVĚ:50,34</t>
  </si>
  <si>
    <t>962042334R00</t>
  </si>
  <si>
    <t>Bourání pilířů z betonu prostého</t>
  </si>
  <si>
    <t>BETONOVÁ HLAVA PILÍŘKŮ:0,75*3*0,06</t>
  </si>
  <si>
    <t>0,37*8*0,06</t>
  </si>
  <si>
    <t>ZHLAVÍ KOMÍNŮ:(0,8+0,6)*0,06</t>
  </si>
  <si>
    <t>A1</t>
  </si>
  <si>
    <t>Demontáž ostatních nespecifikovaných , drobných prvků</t>
  </si>
  <si>
    <t>soub</t>
  </si>
  <si>
    <t>962036412R00</t>
  </si>
  <si>
    <t>Demontáž SDK předstěny, 1x kov.kce, 1x oplášť.12,5 mm</t>
  </si>
  <si>
    <t>BOK SVĚTLÍKU:((3,49*2)+(2,67*2))*0,4</t>
  </si>
  <si>
    <t>970031100R00</t>
  </si>
  <si>
    <t>Vrtání jádrové do zdiva cihelného do D 100 mm</t>
  </si>
  <si>
    <t>pro přepaad:0,45</t>
  </si>
  <si>
    <t>968071126R00</t>
  </si>
  <si>
    <t>Vyvěšení, zavěšení kovových křídel dveří nad 2 m2</t>
  </si>
  <si>
    <t>968072455R00</t>
  </si>
  <si>
    <t>Vybourání kovových dveřních zárubní pl. do 2 m2</t>
  </si>
  <si>
    <t>výlez na střechu:0,9*2,1</t>
  </si>
  <si>
    <t>999281108R00</t>
  </si>
  <si>
    <t>Přesun hmot pro opravy a údržbu do výšky 12 m</t>
  </si>
  <si>
    <t>t</t>
  </si>
  <si>
    <t>POL7_0</t>
  </si>
  <si>
    <t>711180201R00</t>
  </si>
  <si>
    <t>Odstranění izolace proti vlhkosti na ploše vodorovné, profilovaná fólie</t>
  </si>
  <si>
    <t>16,6*11,45</t>
  </si>
  <si>
    <t>OBLÁ ČÁST:2,48</t>
  </si>
  <si>
    <t>VYSTUPUJÍCÍ ČÁST:1,96</t>
  </si>
  <si>
    <t>PLOCHA NÁSTAVBY:-2,68*3,49</t>
  </si>
  <si>
    <t>711112011RZ1</t>
  </si>
  <si>
    <t>Provedení izolace proti vlhkosti na ploše svislé, 1x nátěrem asfaltovou suspenzí, včetně dodávky suspenze</t>
  </si>
  <si>
    <t>ATIKA SVISLÁ ČÁST:50,34*0,4</t>
  </si>
  <si>
    <t>ATIKA HLAVA:50,34*0,45</t>
  </si>
  <si>
    <t>KOMÍNY + VZT:6,18*0,4+2*0,4+12*0,5*0,5</t>
  </si>
  <si>
    <t>711111011RZ1</t>
  </si>
  <si>
    <t>Provedení izolace proti vlhkosti na ploše vodorovné, 1x nátěrem asfaltovou suspenzí, včetně dodávky asfaltové suspenze</t>
  </si>
  <si>
    <t>628522691R</t>
  </si>
  <si>
    <t>Pás asfaltový SBS modifikovaný, natavovací, s Al. vložkou, tl. 4 mm</t>
  </si>
  <si>
    <t>VODORVONÁ:185,1568*1,15</t>
  </si>
  <si>
    <t>ATIKA:10,07*1,15</t>
  </si>
  <si>
    <t>SVĚTLÍK:((3,49*2)+(2,67*2))*0,4*1,15</t>
  </si>
  <si>
    <t>KOMÍNY + VZT:(6,18*0,4+2*0,4+12*0,5*0,5)*1,15</t>
  </si>
  <si>
    <t>62852265R</t>
  </si>
  <si>
    <t>Pás asfaltový SBSmodifikovaný, natavovací, kotvicí, tl. 4 mm</t>
  </si>
  <si>
    <t>VODORVONÁ:185,1568*1,3</t>
  </si>
  <si>
    <t>ATIKA:42,79*1,3</t>
  </si>
  <si>
    <t>KOMÍNY + VZT:(6,18*0,4+2*0,4+12*0,5*0,5)*1,3</t>
  </si>
  <si>
    <t>711141559RT2</t>
  </si>
  <si>
    <t>Provedení izolace proti vlhkosti na ploše vodorovné, asfaltovými pásy přitavením, 2 vrstvy - pásy ve specifikaci</t>
  </si>
  <si>
    <t>711142559RT1</t>
  </si>
  <si>
    <t>Provedení izolace proti vlhkosti na ploše svislé, asfaltovými pásy přitavením, 1 vrstva - pásy ve specifikaci</t>
  </si>
  <si>
    <t>PAROZÁBRANA ATIKA:50,34*0,2</t>
  </si>
  <si>
    <t xml:space="preserve">SVĚTLÍK PAROZÁBRANA:((3,49*2)+(2,67*2))*0,4 </t>
  </si>
  <si>
    <t>KOMÍNY + VZT:(6,18*0,4+2*0,4+12*0,5*0,5)*2</t>
  </si>
  <si>
    <t>A8</t>
  </si>
  <si>
    <t>Stěrka  hydroizolační speciální v , detailech š. do 200 mm (např.  Kemperol)</t>
  </si>
  <si>
    <t>obvod světlíku:12,32</t>
  </si>
  <si>
    <t>998711102R00</t>
  </si>
  <si>
    <t>Přesun hmot pro izolace proti vodě, výšky do 12 m</t>
  </si>
  <si>
    <t>712300010RAA</t>
  </si>
  <si>
    <t>Odstranění povlakové krytiny dvouvrstvé, z asfaltových pásů</t>
  </si>
  <si>
    <t>VODORVNÁ ČÁST:</t>
  </si>
  <si>
    <t/>
  </si>
  <si>
    <t>SVISLÁ ČÁST::</t>
  </si>
  <si>
    <t>ATIKY:50,34*0,2</t>
  </si>
  <si>
    <t>SLOUPKY:6,1*0,2</t>
  </si>
  <si>
    <t>KOMÍNY:5,3*0,2</t>
  </si>
  <si>
    <t>ODSKOK VÝŠEK:(4,85+3,82)*0,2</t>
  </si>
  <si>
    <t>PATA NÁSTAVBY:12,32*0,2</t>
  </si>
  <si>
    <t>712300841RT1</t>
  </si>
  <si>
    <t>Odstranění mechu ze střech plochých do 10°, povlaková krytina, běžný stupeň znečištění</t>
  </si>
  <si>
    <t>MECH + NEČISTORY:</t>
  </si>
  <si>
    <t>712372111RT1</t>
  </si>
  <si>
    <t>Provedení povlakové krytiny střech do 10°, fólií kotvenou do betonového podkladu, 4 kotvy/m2, pro tloušťku tepelné izolace do 200 mm, fólie ve specifikaci</t>
  </si>
  <si>
    <t>28322321R</t>
  </si>
  <si>
    <t>Fólie hydroizolační PVC-P, 1,8 mm šedá, střešní, protiskluzný povrch</t>
  </si>
  <si>
    <t>VODROVNÁ:185,2*1,2</t>
  </si>
  <si>
    <t>SVISLÁ ATIKA:50,34*(0,3+0,35)*1,2</t>
  </si>
  <si>
    <t>SVĚTLÍK:((3,49*2)+(2,67*2))*0,4*1,2</t>
  </si>
  <si>
    <t>komíny:(6,18+2)*0,25*1,2</t>
  </si>
  <si>
    <t>712300951RT1</t>
  </si>
  <si>
    <t>Oprava boulí na povlakové krytině střech do 10°, asfaltové pásy přitavením, 1vrstva - asfaltový pás ve specifikaci</t>
  </si>
  <si>
    <t>PŘEDPOKLAD 30% PLOCHY:185,156*0,3</t>
  </si>
  <si>
    <t>712371801RT1</t>
  </si>
  <si>
    <t>Provedení povlakové krytiny střech do 10°, fólií PVC, položenou volně, 1 vrstva - fólie ve specifikaci</t>
  </si>
  <si>
    <t>SVISLÁ ATIKA:50,34*(0,3+0,35)</t>
  </si>
  <si>
    <t xml:space="preserve">SVĚTLÍK:((3,49*2)+(2,67*2))*0,4 </t>
  </si>
  <si>
    <t>komíny:(6,18+2)*0,25</t>
  </si>
  <si>
    <t>55,5468*1,15</t>
  </si>
  <si>
    <t>712391171RT1</t>
  </si>
  <si>
    <t>Položení podkladní textilie na střechách do 10°, 1 vrstva - textilie ve specifikaci</t>
  </si>
  <si>
    <t>pod pochozí část terasy:6,25*7,2</t>
  </si>
  <si>
    <t>63129710R</t>
  </si>
  <si>
    <t>Rohož skelná podkladní 120 g/m2, vlies</t>
  </si>
  <si>
    <t>VODOROVNÁ PLOCHA:185,1568*1,2</t>
  </si>
  <si>
    <t>ATIKA:32,72*1,2</t>
  </si>
  <si>
    <t>pod pochozí část terasy:6,25*7,2*1,2</t>
  </si>
  <si>
    <t>712378007R00</t>
  </si>
  <si>
    <t>Rohová lišta vnitřní VIPLANYL rš 100 mm</t>
  </si>
  <si>
    <t>ATIKA:50,34</t>
  </si>
  <si>
    <t>DETAILY:46,67</t>
  </si>
  <si>
    <t>ODSKOK:9</t>
  </si>
  <si>
    <t>712378006R00</t>
  </si>
  <si>
    <t>Rohová lišta vnější VIPLANYL rš 100 mm</t>
  </si>
  <si>
    <t>ATIKA VNĚ:50,34</t>
  </si>
  <si>
    <t>712378012R00</t>
  </si>
  <si>
    <t>Krycí a stěnová lišta z plechu VIPLANYL, rš 160 + 80 mm, k uchycení fóliové krytiny ke stěně</t>
  </si>
  <si>
    <t>SLOUPKY:27,28</t>
  </si>
  <si>
    <t>komíny:6,18+2</t>
  </si>
  <si>
    <t>712378103RT2</t>
  </si>
  <si>
    <t>Atiková propust s mřížkou a manžetou  PVC, DN 75 mm</t>
  </si>
  <si>
    <t>712378104RT3</t>
  </si>
  <si>
    <t>Prostup pro kabely s manžetou PVC, průměr prostupu 75 mm</t>
  </si>
  <si>
    <t>SLOUPKY ZÁBRADLÍ:11</t>
  </si>
  <si>
    <t>24633516R</t>
  </si>
  <si>
    <t>Tmel spárovací a těsnicí, 1-složkový PUR, bal. 600 ml</t>
  </si>
  <si>
    <t>712351111RT1</t>
  </si>
  <si>
    <t>Provedení povlakové krytiny střech do 10°, samolepicími asfaltovými pásy, 1 vrstva - pás ve specifikaci</t>
  </si>
  <si>
    <t>62852269R</t>
  </si>
  <si>
    <t>Pás asfaltový SBS modifikovaný samolepicí, tl. min 3 mm</t>
  </si>
  <si>
    <t>SVĚTLÍK:((3,49*2)+(2,67*2))*0,4*1,3</t>
  </si>
  <si>
    <t>712378005R00</t>
  </si>
  <si>
    <t>Stěnová lišta vyhnutá VIPLANYL rš 70 mm</t>
  </si>
  <si>
    <t>světlík:19,35</t>
  </si>
  <si>
    <t>A10</t>
  </si>
  <si>
    <t>Systémové profily a příslušenství (manžety,,  nerez pásky apod.)</t>
  </si>
  <si>
    <t>A11</t>
  </si>
  <si>
    <t>Úprava prostupu kabelů a chadiva</t>
  </si>
  <si>
    <t>712361701RT1</t>
  </si>
  <si>
    <t>Provedení povlakové krytiny střech do 10°, fólií, položenou volně, 1 vrstva - fólie ve specifikaci</t>
  </si>
  <si>
    <t>pod dlaždice volně:0,6*0,6*14</t>
  </si>
  <si>
    <t>pod dlaždice pochozí terasa:0,6*0,6*16</t>
  </si>
  <si>
    <t>28322341R</t>
  </si>
  <si>
    <t>Fólie hydroizolační PVC-P,2,4 mm šedá, pochozí</t>
  </si>
  <si>
    <t>10,8*1,3</t>
  </si>
  <si>
    <t>998712102R00</t>
  </si>
  <si>
    <t>Přesun hmot pro povlakové krytiny, výšky do 12 m</t>
  </si>
  <si>
    <t>713104311R00</t>
  </si>
  <si>
    <t>Odstranění tepelné izolace střech plochých, lepené, z desek EPS, tl. do 100 mm</t>
  </si>
  <si>
    <t>VOD PLOVHA 2 VRSTVY XPS 80 MM:16,6*11,45*2</t>
  </si>
  <si>
    <t>OBLÁ ČÁST:2,48*2</t>
  </si>
  <si>
    <t>VYSTUPUJÍCÍ ČÁST:1,96*2</t>
  </si>
  <si>
    <t>ODPOČET PLOCHA NÁSTAVBY:-2,68*3,49*2</t>
  </si>
  <si>
    <t>713300821R00</t>
  </si>
  <si>
    <t>Odstranění tepelné izolace z pásů ploch rovných</t>
  </si>
  <si>
    <t>HLAVA ATIKY:50,34*0,45</t>
  </si>
  <si>
    <t>713103221R00</t>
  </si>
  <si>
    <t>Odstranění tepelné izolace stěn, kotvené, z desek minerálních, tl. do 100 mm</t>
  </si>
  <si>
    <t>713141124R00</t>
  </si>
  <si>
    <t>Montáž tepelné izolace střech, na pruhy lepidla, 1 vrstva</t>
  </si>
  <si>
    <t>CELÁ PLOCHA STŘECHY A+B:185,1568*3</t>
  </si>
  <si>
    <t>ODPOČET STŘECHY B - 1 VRSTVA:-58,5</t>
  </si>
  <si>
    <t>28375973R</t>
  </si>
  <si>
    <t xml:space="preserve">Deska spádová EPS 200, </t>
  </si>
  <si>
    <t>20-90 mm (1,5%):126,7*0,07*1,2</t>
  </si>
  <si>
    <t>28376538R</t>
  </si>
  <si>
    <t>Deska izolační PIR, minerální rouno tl. 100 mm</t>
  </si>
  <si>
    <t>126,7*1,2</t>
  </si>
  <si>
    <t>283757526R</t>
  </si>
  <si>
    <t>Deska izolační EPS 200, tl. 60 mm</t>
  </si>
  <si>
    <t>28376537R</t>
  </si>
  <si>
    <t>Deska izolační PIR, minerální rouno tl. 80 mm</t>
  </si>
  <si>
    <t>STŘECHA B:58,5*2*1,1</t>
  </si>
  <si>
    <t>ODPOČET U PROSTUPU:-5*2*1,1</t>
  </si>
  <si>
    <t>63151373.AR</t>
  </si>
  <si>
    <t>Deska izolační MW, tl. 80 mm, střešní</t>
  </si>
  <si>
    <t>STŘECHA B PROSTUPY:5*2*1,2</t>
  </si>
  <si>
    <t>NC</t>
  </si>
  <si>
    <t>Doplňkové kotvení tepelné izolace</t>
  </si>
  <si>
    <t>CELÁ PLOCHA STŘECHY A+B:185,1568</t>
  </si>
  <si>
    <t>713131131R00</t>
  </si>
  <si>
    <t>Montáž tepelné izolace stěn lepením</t>
  </si>
  <si>
    <t>ATIKA:50,34*(0,3+0,35)</t>
  </si>
  <si>
    <t>SVĚTLÍK:((3,49*2)+(2,67*2))*0,4*2</t>
  </si>
  <si>
    <t>podkladky compactfoam:0,3*0,3*12</t>
  </si>
  <si>
    <t>stěna v prostoru římsy:67,8*0,5</t>
  </si>
  <si>
    <t>63151527R</t>
  </si>
  <si>
    <t>Deska izolační MW, tl. 50 mm, podélná vlákna, fasádní</t>
  </si>
  <si>
    <t>stěna v prostoru římsy:67,8*0,5*1,2</t>
  </si>
  <si>
    <t>283754890R</t>
  </si>
  <si>
    <t>Deska izolační XPS, tl. 20 mm</t>
  </si>
  <si>
    <t>pilířky nad atikou:36,40*1,2</t>
  </si>
  <si>
    <t>63151526R</t>
  </si>
  <si>
    <t>Deska izolační MW, tl. 40 mm, podélná vlákna, fasádní</t>
  </si>
  <si>
    <t>komínová tělesa:6,18*1,2</t>
  </si>
  <si>
    <t>A9</t>
  </si>
  <si>
    <t>Hranol izolační COMPACTFOAM , 300/300/50 MM</t>
  </si>
  <si>
    <t>28376552R</t>
  </si>
  <si>
    <t>Deska izolační PIR, minerální rouno tl. 40 mm</t>
  </si>
  <si>
    <t>28376554R</t>
  </si>
  <si>
    <t>Deska izolační PIR, minerální rouno tl. 60 mm</t>
  </si>
  <si>
    <t>283757075R</t>
  </si>
  <si>
    <t>Deska izolační EPS 100, tl. 50 mm</t>
  </si>
  <si>
    <t>ATIKA:50,34*0,35*1,25</t>
  </si>
  <si>
    <t>283757080R</t>
  </si>
  <si>
    <t>Deska izolační EPS 100,tl. 100 mm</t>
  </si>
  <si>
    <t>ATIKA:50,34*0,3*1,25</t>
  </si>
  <si>
    <t>713111275RL3</t>
  </si>
  <si>
    <t xml:space="preserve">Provedení utěsnění styku parozábrany s jinou konstrukcí, tmelem, včetně tmelu Isover VARIO DoubleFit </t>
  </si>
  <si>
    <t>SVĚTLÍK:(((3,49*2)+(2,67*2))/0,625)*0,4</t>
  </si>
  <si>
    <t>998713102R00</t>
  </si>
  <si>
    <t>Přesun hmot pro izolace tepelné, výšky do 12 m</t>
  </si>
  <si>
    <t>721231331R00</t>
  </si>
  <si>
    <t xml:space="preserve">Vyhřívací sada pro střešní vtoky </t>
  </si>
  <si>
    <t>721231212RT5</t>
  </si>
  <si>
    <t>Vtok střešní sanační v povlakové krytině, střecha zateplená, průměr 110 mm</t>
  </si>
  <si>
    <t>721 20-0020.RAA</t>
  </si>
  <si>
    <t>Demontáž svislého potrubí novodurového, do DN 110, s vysekáním ze zdi</t>
  </si>
  <si>
    <t>721170965R00</t>
  </si>
  <si>
    <t>Provedení opravy vnitřní kanalizace, potrubí plastové, propojení dosavadního potrubí, D 110 mm</t>
  </si>
  <si>
    <t>721231311R00</t>
  </si>
  <si>
    <t>Zápachová klapka pro střešní vtoky</t>
  </si>
  <si>
    <t>721231212RT6</t>
  </si>
  <si>
    <t>Vtok střešní sanační v povlakové krytině, střecha zateplená, průměr 125 mm</t>
  </si>
  <si>
    <t>A4</t>
  </si>
  <si>
    <t>Zapojení kabeláže k el. vyhřívaným vpustem,  vč. dílčí revize</t>
  </si>
  <si>
    <t>A3</t>
  </si>
  <si>
    <t>Kabeláž ke střešním vpustím vč., příslušenství , (teplotní čídlo, jistič apod.)</t>
  </si>
  <si>
    <t>A5</t>
  </si>
  <si>
    <t>Stavební přípomoce při napojení nové, dešťové kanalizace na stávající</t>
  </si>
  <si>
    <t>998721102R00</t>
  </si>
  <si>
    <t>Přesun hmot pro vnitřní kanalizaci, výšky do 12 m</t>
  </si>
  <si>
    <t>728212712R00</t>
  </si>
  <si>
    <t>Montáž stříšky nebo hlavice do plechového kruhového potrubí do d 200 mm</t>
  </si>
  <si>
    <t>A13</t>
  </si>
  <si>
    <t>Demontáž ventilační hlavice</t>
  </si>
  <si>
    <t>55162537.AR</t>
  </si>
  <si>
    <t>Hlavice větrací střešní HL810 souprava - DN 110</t>
  </si>
  <si>
    <t>A14</t>
  </si>
  <si>
    <t>Montáž potrubí včetně stavebních úprav , s tím spojených</t>
  </si>
  <si>
    <t>728214712R00</t>
  </si>
  <si>
    <t>Montáž stříšky nebo hlavice do plastového kruhového potrubí do d 200 mm</t>
  </si>
  <si>
    <t>42972097R</t>
  </si>
  <si>
    <t>Hlavice výfuková CAGI, DN 160</t>
  </si>
  <si>
    <t>42972105R</t>
  </si>
  <si>
    <t>Hlavice výfuková CAGI, DN 250</t>
  </si>
  <si>
    <t>998728102R00</t>
  </si>
  <si>
    <t>Přesun hmot pro vzduchotechniku, výšky do 12 m</t>
  </si>
  <si>
    <t>762343811R00</t>
  </si>
  <si>
    <t>Demontáž bednění okapů z prken hrubých do 32 mm</t>
  </si>
  <si>
    <t>HLAVA ATIKY Z DESEK CETRIS:50,34*0,45</t>
  </si>
  <si>
    <t>762 90-0010.RA0</t>
  </si>
  <si>
    <t>Demontáž dřevěných stěn včetně obložení</t>
  </si>
  <si>
    <t>762441112R00</t>
  </si>
  <si>
    <t>Montáž obložení atiky z desek na bázi dřeva, 1 vrstva, šroubováním</t>
  </si>
  <si>
    <t>50,34*0,6</t>
  </si>
  <si>
    <t>606233005R</t>
  </si>
  <si>
    <t>Překližka vodovzdorná bříza tl. 18 mm jakost S/BB</t>
  </si>
  <si>
    <t>30,2*1,2</t>
  </si>
  <si>
    <t>762431225R00</t>
  </si>
  <si>
    <t xml:space="preserve">Montáž obložení stěn OSB deskami </t>
  </si>
  <si>
    <t>60726012.AR</t>
  </si>
  <si>
    <t>Deska dřevoštěpková OSB 3, nebroušená 4PD tl. 15 mm</t>
  </si>
  <si>
    <t>SVĚTLÍK:4,93*1,2</t>
  </si>
  <si>
    <t>762431110R00</t>
  </si>
  <si>
    <t>Montáž obložení stěn hobrou tl. do 12 mm</t>
  </si>
  <si>
    <t xml:space="preserve">SVĚTLÍK exterier:((3,49*2)+(2,67*2))*0,4 </t>
  </si>
  <si>
    <t>60714711R</t>
  </si>
  <si>
    <t>Deska dřevovláknitá DHF tl. 15,0 mm</t>
  </si>
  <si>
    <t>SVĚTLÍK ext:((3,49*2)+(2,67*2))*0,4*1,2</t>
  </si>
  <si>
    <t>762812811R00</t>
  </si>
  <si>
    <t>Demontáž záklopů z hoblovaných prken tl. do 3,2 cm</t>
  </si>
  <si>
    <t>římsa:64</t>
  </si>
  <si>
    <t>762331911R00</t>
  </si>
  <si>
    <t>Vyřezání části střešní vazby do 120 cm2,do dl.3 m</t>
  </si>
  <si>
    <t>římsa:45</t>
  </si>
  <si>
    <t>762332931RT4</t>
  </si>
  <si>
    <t>Doplnění střešní vazby z hranolů do 120 cm2 vč.dod, fošen 60 x 140 mm</t>
  </si>
  <si>
    <t>762341220R00</t>
  </si>
  <si>
    <t>Montáž bedn.střech rovn. z aglomer.desek šroubováním</t>
  </si>
  <si>
    <t>římsa:64*1,15</t>
  </si>
  <si>
    <t>998762102R00</t>
  </si>
  <si>
    <t>Přesun hmot pro tesařské konstrukce, výšky do 12 m</t>
  </si>
  <si>
    <t>763615132R00</t>
  </si>
  <si>
    <t>Montáž obložení podhledů, desky do tl.18 mm,P+D,šroubov</t>
  </si>
  <si>
    <t>A20</t>
  </si>
  <si>
    <t>Prkno dřevěné Modřín Sibiřský 18 mm</t>
  </si>
  <si>
    <t>římsa:64*1,25</t>
  </si>
  <si>
    <t>998763101R00</t>
  </si>
  <si>
    <t>Přesun hmot pro dřevostavby, výšky do 12 m</t>
  </si>
  <si>
    <t>764422810R00</t>
  </si>
  <si>
    <t>Demontáž oplechování říms,rš od 600 do 800 mm</t>
  </si>
  <si>
    <t>764367800R00</t>
  </si>
  <si>
    <t>Demontáž oplechování střešního vikýře, do 30°</t>
  </si>
  <si>
    <t>OBVOD SVĚTLÍKU:12,32*0,25</t>
  </si>
  <si>
    <t>KRYCÍ LIŠTA:12,32*0,1</t>
  </si>
  <si>
    <t>764421291R00</t>
  </si>
  <si>
    <t>Montáž oplechování říms Pz</t>
  </si>
  <si>
    <t>PRVEK KL/1:</t>
  </si>
  <si>
    <t>POPLAST LIŠTA VIPLANY UKONČENÍ:</t>
  </si>
  <si>
    <t>STŘECHY:50,34</t>
  </si>
  <si>
    <t>A7</t>
  </si>
  <si>
    <t>KL1 - Poplastovaná lišta zesílená VIPLANYL, poplastovaný plech, r.š. 300 mm, dl. 2 m</t>
  </si>
  <si>
    <t>kl/1:(50,34*1,2)/2</t>
  </si>
  <si>
    <t>dopočet:0,796</t>
  </si>
  <si>
    <t>764813120R00</t>
  </si>
  <si>
    <t>Lemování zdí z lakovaného Pz plechu, rš 200 mm</t>
  </si>
  <si>
    <t>KL/10A:8,7</t>
  </si>
  <si>
    <t>764816160RT2</t>
  </si>
  <si>
    <t>Oplechování parapetů, lakovaný Pz plech, rš 600 mm, lepení</t>
  </si>
  <si>
    <t>KL/10B:1,5</t>
  </si>
  <si>
    <t>764430810R00</t>
  </si>
  <si>
    <t>Demontáž oplechování zdí, rš do 250 mm</t>
  </si>
  <si>
    <t>nerezový plech u paty nástavby:3,2</t>
  </si>
  <si>
    <t>764 90-0010.RAA</t>
  </si>
  <si>
    <t>Demontáž krytiny střech, z plechu pozinkovaného</t>
  </si>
  <si>
    <t>římsa:</t>
  </si>
  <si>
    <t>vodorvoná plocha:64</t>
  </si>
  <si>
    <t>svislá:67,8*0,3</t>
  </si>
  <si>
    <t>764 90-0030.RAA</t>
  </si>
  <si>
    <t>Demontáž podokapních žlabů čtyřhranných, z plechu pozinkovaného</t>
  </si>
  <si>
    <t>764811202RT1</t>
  </si>
  <si>
    <t>Krytina hladká z lak. Pz tabulí 2 x 1 m, do 45°, z plechu tl. 0,55 mm, plocha do 10 m2</t>
  </si>
  <si>
    <t>vodorovná plocha:64</t>
  </si>
  <si>
    <t>svislá část:20,34</t>
  </si>
  <si>
    <t>764778203RT1</t>
  </si>
  <si>
    <t>Kotlík žlabový hranatý, žlab 333 mm,D 100 mm, ve všech barevných odstínech</t>
  </si>
  <si>
    <t>764778212RT1</t>
  </si>
  <si>
    <t>Žlab podokapní hranatý, RŠ 333 mm, ve všech barevných odstínech</t>
  </si>
  <si>
    <t>římsa:67,8</t>
  </si>
  <si>
    <t>A21</t>
  </si>
  <si>
    <t>Napojení na stávající svody</t>
  </si>
  <si>
    <t>998764102R00</t>
  </si>
  <si>
    <t>Přesun hmot pro klempířské konstr., výšky do 12 m</t>
  </si>
  <si>
    <t>766711097R00</t>
  </si>
  <si>
    <t>Podkladní tepelně izolační profil výšky do 200 mm</t>
  </si>
  <si>
    <t>A12</t>
  </si>
  <si>
    <t>Dveře vchodové dřevěné, plochy do 2 m2, zapuštěná montáž, těsnění spáry, s obložením nerez plechem</t>
  </si>
  <si>
    <t>velikost:1,9*0,9</t>
  </si>
  <si>
    <t>766441111R00</t>
  </si>
  <si>
    <t>Položení podlahy teras z prken, na podkladní rošt</t>
  </si>
  <si>
    <t>A15</t>
  </si>
  <si>
    <t>Prkno terasové WPC classic 137, srov. standard teak s letokruhy</t>
  </si>
  <si>
    <t>TERASA:6,25*7,2*1,15</t>
  </si>
  <si>
    <t>A16</t>
  </si>
  <si>
    <t>Montáž zábradlí - osazení samostatného sloupku</t>
  </si>
  <si>
    <t>A17</t>
  </si>
  <si>
    <t>Sloupek plotový dřevěný impregnovaný, l = 1000 mm, PROFIL 80/80 mm, modřín</t>
  </si>
  <si>
    <t>s průchodem pro lano:16</t>
  </si>
  <si>
    <t>766 90-0020.RAB</t>
  </si>
  <si>
    <t>Demontáž obložení podhledů, z palubek</t>
  </si>
  <si>
    <t>998766102R00</t>
  </si>
  <si>
    <t>Přesun hmot pro truhlářské konstr., výšky do 12 m</t>
  </si>
  <si>
    <t>767590830R00</t>
  </si>
  <si>
    <t>Demontáž zdvojených podlah - desek</t>
  </si>
  <si>
    <t>TERASA ČÁST S-A:6,25*7,2</t>
  </si>
  <si>
    <t>TERASA ČÁST S-B:5,77*3,94</t>
  </si>
  <si>
    <t>767590840R00</t>
  </si>
  <si>
    <t>Demontáž zdvojených podlah - nosného roštu</t>
  </si>
  <si>
    <t>767996805R00</t>
  </si>
  <si>
    <t>Demontáž atypických ocelových konstr. nad 500 kg</t>
  </si>
  <si>
    <t>kg</t>
  </si>
  <si>
    <t>ODHAD:650</t>
  </si>
  <si>
    <t>A2</t>
  </si>
  <si>
    <t>Montáž kov. atypických konstr. nad 500 kg</t>
  </si>
  <si>
    <t>76701</t>
  </si>
  <si>
    <t>Výrobní dokumentace+statický posudek zábradlí</t>
  </si>
  <si>
    <t>kpl</t>
  </si>
  <si>
    <t>767200002RA0</t>
  </si>
  <si>
    <t xml:space="preserve">Zábradlí balkonové, komaxit, tyčová výplň h 75 cm, </t>
  </si>
  <si>
    <t>Z1:5,97</t>
  </si>
  <si>
    <t>Z2:4,55</t>
  </si>
  <si>
    <t>Z3:4,03</t>
  </si>
  <si>
    <t>Z4:1,98</t>
  </si>
  <si>
    <t>Z5:6,52</t>
  </si>
  <si>
    <t>Z6:1,75</t>
  </si>
  <si>
    <t>Z7:4,4</t>
  </si>
  <si>
    <t>Z8:5,31</t>
  </si>
  <si>
    <t>Z9:4,79</t>
  </si>
  <si>
    <t>Z10:5,88</t>
  </si>
  <si>
    <t>Z11:5,16</t>
  </si>
  <si>
    <t>Z12:4,8</t>
  </si>
  <si>
    <t>Z13:0,5</t>
  </si>
  <si>
    <t>Z14:1,19</t>
  </si>
  <si>
    <t>998767102R00</t>
  </si>
  <si>
    <t>Přesun hmot pro zámečnické konstr., výšky do 12 m</t>
  </si>
  <si>
    <t>781735010R00</t>
  </si>
  <si>
    <t>Montáž obkladů vnějších stěn z cihelných pásků, do tmele, 240 x 71 x 10 mm</t>
  </si>
  <si>
    <t>59635024R</t>
  </si>
  <si>
    <t>Pásek obkladový, rozměr 290 x 10 x 65 mm, cihelný</t>
  </si>
  <si>
    <t>998781102R00</t>
  </si>
  <si>
    <t>Přesun hmot pro obklady keramické, výšky do 12 m</t>
  </si>
  <si>
    <t>783824120R00</t>
  </si>
  <si>
    <t>Nátěr syntetický betonových povrchů 1x + 2x email</t>
  </si>
  <si>
    <t>sloupové hlavice:((0,6*0,6)+(0,6*4*0,1))*7</t>
  </si>
  <si>
    <t>((0,6*0,8)+(0,6*2+0,8*2)*0,1)*1</t>
  </si>
  <si>
    <t>((1,2*0,6)+(1,2*2+0,6*2)*0,1)*1</t>
  </si>
  <si>
    <t>((0,95*0,95)+(0,95*4*0,1))*2</t>
  </si>
  <si>
    <t>komínové hlavy:((0,75*0,75)+(0,75*4*0,1))*1</t>
  </si>
  <si>
    <t>((0,6*1,35)+(0,6*2+1,35*2)*0,1)*1</t>
  </si>
  <si>
    <t>783781002R00</t>
  </si>
  <si>
    <t>Nátěr tesařských konstrukcí impregnace karbolín 2x</t>
  </si>
  <si>
    <t>římsa:38,4</t>
  </si>
  <si>
    <t>783726200R00</t>
  </si>
  <si>
    <t>Nátěr synt. lazurovací tesařských konstr. 2x lak</t>
  </si>
  <si>
    <t>římsa:64*2</t>
  </si>
  <si>
    <t>784452915R00</t>
  </si>
  <si>
    <t>Oprava,malba směsí tekut.2x,1bar+obrus schody 5 m</t>
  </si>
  <si>
    <t>plocha vnitřních stěn navazující na patu světlíku:20</t>
  </si>
  <si>
    <t>210 20-0020.RAA</t>
  </si>
  <si>
    <t xml:space="preserve">Hromosvod nový, vodorvné vedení střecha, pro rodinné domy </t>
  </si>
  <si>
    <t>kompl</t>
  </si>
  <si>
    <t>vč. napojení na stávající svislé svody:1</t>
  </si>
  <si>
    <t>A22</t>
  </si>
  <si>
    <t>Přeložení hromosvodu</t>
  </si>
  <si>
    <t>na římse:1</t>
  </si>
  <si>
    <t>650106511R00</t>
  </si>
  <si>
    <t>Montáž zahradního LED osvětlení - sloupek</t>
  </si>
  <si>
    <t>A19</t>
  </si>
  <si>
    <t>Kontrola stávající kabeláže, zahradní svítidlo</t>
  </si>
  <si>
    <t>ks</t>
  </si>
  <si>
    <t>A25</t>
  </si>
  <si>
    <t xml:space="preserve">Svítidlo LED SLOUPKOVÉ </t>
  </si>
  <si>
    <t>650811116R00</t>
  </si>
  <si>
    <t>Demontáž vodiče svodového nad D 10 mm</t>
  </si>
  <si>
    <t>orientační množství:15*2+50</t>
  </si>
  <si>
    <t>979 08-2111.R00</t>
  </si>
  <si>
    <t>Vnitrostaveništní doprava suti do 10 m</t>
  </si>
  <si>
    <t>POL8_0</t>
  </si>
  <si>
    <t>979 08-1121.R00</t>
  </si>
  <si>
    <t>Příplatek k odvozu za každý další 1 km</t>
  </si>
  <si>
    <t>979 99-0107.R00</t>
  </si>
  <si>
    <t>Poplatek za uložení suti - směs betonu, cihel, dřeva, skupina odpadu 170904</t>
  </si>
  <si>
    <t>979 08-6112.R00</t>
  </si>
  <si>
    <t>Nakládání nebo překládání suti a vybouraných hmot</t>
  </si>
  <si>
    <t>979 01-1111.R00</t>
  </si>
  <si>
    <t>Svislá doprava suti a vybour. hmot za 2.NP a 1.PP</t>
  </si>
  <si>
    <t>979 08-1111.RT2</t>
  </si>
  <si>
    <t>Odvoz suti a vybour. hmot na skládku do 1 km, kontejnerem 4 t</t>
  </si>
  <si>
    <t>005 21-1080.R</t>
  </si>
  <si>
    <t xml:space="preserve">Bezpečnostní a hygienická opatření na staveništi </t>
  </si>
  <si>
    <t>Soubor</t>
  </si>
  <si>
    <t>POL99_0</t>
  </si>
  <si>
    <t>koordinátor BOZP:1</t>
  </si>
  <si>
    <t>005 23-1010.R</t>
  </si>
  <si>
    <t>Revize</t>
  </si>
  <si>
    <t>005 26-1030.R</t>
  </si>
  <si>
    <t xml:space="preserve">Finanční rezerva </t>
  </si>
  <si>
    <t>004 11-1010.R</t>
  </si>
  <si>
    <t xml:space="preserve">Průzkumné práce </t>
  </si>
  <si>
    <t>PASPORT HROMOSVODŮ:1</t>
  </si>
  <si>
    <t>005 12-4010.R</t>
  </si>
  <si>
    <t>Koordinační činnost</t>
  </si>
  <si>
    <t>005 12-1010.R</t>
  </si>
  <si>
    <t>Vybudování zařízení staveniště</t>
  </si>
  <si>
    <t>005 12-1020.R</t>
  </si>
  <si>
    <t xml:space="preserve">Provoz zařízení staveniště </t>
  </si>
  <si>
    <t>005 12-1030.R</t>
  </si>
  <si>
    <t>Odstranění zařízení staveniště</t>
  </si>
  <si>
    <t>005 12-2010.R</t>
  </si>
  <si>
    <t xml:space="preserve">Provoz objednatele </t>
  </si>
  <si>
    <t>SUM</t>
  </si>
  <si>
    <t>Poznámky uchazeče k zadání</t>
  </si>
  <si>
    <t>POPUZIV</t>
  </si>
  <si>
    <t>END</t>
  </si>
  <si>
    <t>POZNÁMKY:</t>
  </si>
  <si>
    <t xml:space="preserve">-V RÁMCI ZPRACOVÁNÍ NUTNO OCENIT PŘEDEPSANÉ, NEBO VYŠŠÍ STANDARDY A VÝROBKY, NEBO NEBUDE CENOVÁ NABÍDKA HODNOCENA. </t>
  </si>
  <si>
    <t>-ZHOTOVITEL MÁ NÁROK NA ZMĚNU VÝROBKŮ A MATERIÁLU A TO VE SHODNÉM A NEBO VYŠŠÍM KVALITATIVNÍM STANDARDU. PŘÍPADNÉ ZÁMĚNY UVEDE V CENOVÉ NABÍDCE S PŘEHLEDNÝM POPISEM NAVRHOVANÝCH ZMĚN!</t>
  </si>
  <si>
    <t xml:space="preserve">-NEDÍLNOU SOUČÁSTÍ VÝKAZU VÝMĚR JE PROJEKTOVÁ DOKUMENTACE OBJEKTU. </t>
  </si>
  <si>
    <t xml:space="preserve">-ZHOTOVITEL GARANTUJE DOSTATEČNOST VÝKAZU VÝMĚR VE VZTAHU K PROJEKTOVÉ DOKUMENTACI. </t>
  </si>
  <si>
    <t xml:space="preserve">-PŘÍPADNÉ PŘIPOMÍNKY UVÉST TZV. "POD ČÁRU" VÝKAZU VÝMĚR.  </t>
  </si>
  <si>
    <r>
      <rPr>
        <u/>
        <sz val="10"/>
        <rFont val="Arial Narrow"/>
        <family val="2"/>
        <charset val="238"/>
      </rPr>
      <t>PODMÍNKY K REALIZACI A OCENĚNÍ</t>
    </r>
    <r>
      <rPr>
        <sz val="10"/>
        <rFont val="Arial Narrow"/>
        <family val="2"/>
        <charset val="238"/>
      </rPr>
      <t xml:space="preserve">:_x000D_
SOUČÁSTÍ JSOU VEŠKERÉ SPOJOVACÍ PRVKY, KOTEVNÍ ELEMENTY PRO KOTVENÍ DO NAVAZUJÍCÍCH KONSTRUKCÍ, TMELY, LEPIDLA, OSTATNÍ MATERIÁL A KONSTRUKCE NEZBYTNÉ PRO ZHOTOVENÍ SYSTÉMU, POVRCHOVÉ ÚPRAVY, ANTIKOROZNÍ NÁTĚRY POMOCNÝCH KONSTRUKCÍ. DÍLENSKÁ DOKUMENTACE PRO ZÁMEČNICKÉ,KLEMPÍŘSKÉ KCE A OSTATNÍ._x000D_ _x000D_SOUČÁSTÍ CENY BUDOU I OSTATNÍ POLOŽKY NEUVÁDĚNÉ V TĚCHTO TECHNICKÝCH VÝKRESECH, KTERÉ JSOU PRO DODAVATELE POTŘEBNÉ K OCENĚNÍ DÍLA._x000D_
VEŠKERÉ SKUTEČNOSTI JE NUTNO PROVĚŘIT PŘÍMO NA MÍSTĚ A ZOHLEDNIT. V PŘÍPADĚ, ŽE SE LIŠÍ OD PŘEDPOKLADŮ V PROJEKTU, JE NUTNÁ KONZULTACE S PROJEKTANTEM PRO POSOUZENÍ ČI UPŘESNĚNÍ DALŠÍHO POSTUPU PRACÍ NA STAVBĚ. KOORDINACE TECHNICKÉ INFRASTRUKTURY BUDE PROVEDENA PŘÍMO NA STAVBĚ. NA TENTO STUPEŇ DOKUMENTACE MUSÍ NAVAZOVAT DÍLENSKÁ A VÝROBNĚ TECHNICKÁ DOKUMENTACE, ZPRACOVANÁ DODAVATELEM STAVBY, DLE PLATNÉ LEGISLATIVY A PODROBNÉHO ZAMĚŘENÍ NA STAVBĚ. NEDÍLNOU SOUČÁSTÍ DOKUMENTACE JSOU OSTATNÍ VÝKRESY, TECHNICKÉ ZPRÁVY, TABULKY A DALŠÍ ČÁSTI PD. PŘI REALIZACI JE TŘEBA DODRŽOVAT PLATNÉ BEZP. PŘEDPISY, ČSN A TECHNOL. POSTUPY. POVRCHOVÉ MATERIÁLY, DETAILY A DALŠÍ BUDOU PŘED OBJEDNÁNÍM SCHVÁLENY PROJEKTANTEM A INVESTOREM._x000D_
</t>
    </r>
  </si>
  <si>
    <t>SO 01 - STŘECHA</t>
  </si>
  <si>
    <t xml:space="preserve">Pozice </t>
  </si>
  <si>
    <t xml:space="preserve">Popis                                                                                                      </t>
  </si>
  <si>
    <t>mj</t>
  </si>
  <si>
    <t>Počet</t>
  </si>
  <si>
    <t>Jednotková cena</t>
  </si>
  <si>
    <t>Dodávka celkem</t>
  </si>
  <si>
    <t>CH1.1</t>
  </si>
  <si>
    <t>CH1.2</t>
  </si>
  <si>
    <t>CH1.3</t>
  </si>
  <si>
    <t>CH1.4</t>
  </si>
  <si>
    <t>CH1.5</t>
  </si>
  <si>
    <t>CH2.1</t>
  </si>
  <si>
    <t>CH2.2</t>
  </si>
  <si>
    <t>CH2.3</t>
  </si>
  <si>
    <t>Potrubí chladiva včetně tepelné izolace</t>
  </si>
  <si>
    <t>průměr 6x1 mm (1/4")</t>
  </si>
  <si>
    <t>průměr 10x1 mm (3/8")</t>
  </si>
  <si>
    <t>průměr 18x1,5 mm (¾")</t>
  </si>
  <si>
    <t>Komunikační kabel</t>
  </si>
  <si>
    <t>Potrubí kruhové vinuté 125 včetně tvarovek - pozink. plech - třída těsnosti C dle ČSN EN 12237</t>
  </si>
  <si>
    <t>z dodávky</t>
  </si>
  <si>
    <t>Doprava</t>
  </si>
  <si>
    <t>Kompletace</t>
  </si>
  <si>
    <t>Zkoušky, měření, zaškolení</t>
  </si>
  <si>
    <t>z montáže</t>
  </si>
  <si>
    <t>IN celkem</t>
  </si>
  <si>
    <t>bez DPH</t>
  </si>
  <si>
    <t>Odvod kondenzátu 1.NP - materiál</t>
  </si>
  <si>
    <t>Odvod kondenzátu1.NP - montáž</t>
  </si>
  <si>
    <t>Odvod kondenzátu 2.NP - materiál</t>
  </si>
  <si>
    <t>Odvod kondenzátu2.NP - montáž</t>
  </si>
  <si>
    <t>Stavební přípomoce pro provedení klimatizace (prostupy, vrtání, oprava SDK apod.)</t>
  </si>
  <si>
    <t>Provedení SDK kastlíku pod stropem - zakrytí vedení 1.NP - 1x15mm, materiál</t>
  </si>
  <si>
    <t>Provedení SDK kastlíku pod stropem - zakrytí vedení - 1x15mm, montáž</t>
  </si>
  <si>
    <t>Provedení SDK kastlíku pod stropem - zakrytí vedení 2.NP - 1x15mm, materiál</t>
  </si>
  <si>
    <t>Provedení SDK kastlíku pod stropem - zakrytí vedení - 2x15mm, montáž</t>
  </si>
  <si>
    <t>Výmalba SDK kastlíku a navazujících dotčených konstrukcí 1.NP, barva bílá, D+M</t>
  </si>
  <si>
    <t>Výmalba SDK kastlíku a navazujících dotčených konstrukcí 2.NP, barva bílá, D+M</t>
  </si>
  <si>
    <t>CELKEM</t>
  </si>
  <si>
    <t>CENA CELKEM VČETNĚ DPH</t>
  </si>
  <si>
    <t>s DPH</t>
  </si>
  <si>
    <r>
      <t xml:space="preserve">Nástěnná vnitřní jednotka, Qch nom </t>
    </r>
    <r>
      <rPr>
        <sz val="8"/>
        <rFont val="Calibri"/>
        <family val="2"/>
        <charset val="238"/>
      </rPr>
      <t>≥</t>
    </r>
    <r>
      <rPr>
        <sz val="8"/>
        <rFont val="Arial"/>
        <family val="2"/>
        <charset val="238"/>
      </rPr>
      <t xml:space="preserve"> 4,6 kW, LpA ≤ 45 dB/ 1 m (maximální otáčky), textilní kryt, filtrace PM2,5, bezdrátový ovladač</t>
    </r>
  </si>
  <si>
    <r>
      <t xml:space="preserve">Nástěnná vnitřní jednotka, Qch nom </t>
    </r>
    <r>
      <rPr>
        <sz val="8"/>
        <rFont val="Calibri"/>
        <family val="2"/>
        <charset val="238"/>
      </rPr>
      <t>≥</t>
    </r>
    <r>
      <rPr>
        <sz val="8"/>
        <rFont val="Arial"/>
        <family val="2"/>
        <charset val="238"/>
      </rPr>
      <t xml:space="preserve"> 4,2 kW, LpA ≤ 44 dB/ 1 m (maximální otáčky), bezdrátový ovladač</t>
    </r>
  </si>
  <si>
    <r>
      <t xml:space="preserve">Nástěnná vnitřní jednotka, Qch nom </t>
    </r>
    <r>
      <rPr>
        <sz val="8"/>
        <rFont val="Calibri"/>
        <family val="2"/>
        <charset val="238"/>
      </rPr>
      <t>≥</t>
    </r>
    <r>
      <rPr>
        <sz val="8"/>
        <rFont val="Arial"/>
        <family val="2"/>
        <charset val="238"/>
      </rPr>
      <t xml:space="preserve"> 3,3 kW, LpA ≤ 42 dB/ 1 m (maximální otáčky), bezdrátový ovladač</t>
    </r>
  </si>
  <si>
    <r>
      <t xml:space="preserve">Nástěnná vnitřní jednotka, Qch nom </t>
    </r>
    <r>
      <rPr>
        <sz val="8"/>
        <rFont val="Calibri"/>
        <family val="2"/>
        <charset val="238"/>
      </rPr>
      <t>≥</t>
    </r>
    <r>
      <rPr>
        <sz val="8"/>
        <rFont val="Arial"/>
        <family val="2"/>
        <charset val="238"/>
      </rPr>
      <t xml:space="preserve"> 25 kW, LpA ≤ 42 dB/ 1 m (maximální otáčky), bezdrátový ovladač</t>
    </r>
  </si>
  <si>
    <t>Kompresorová kondenzační jednotka s plynulým řízením výkonu, venkovní, multi split min. 3 vnitřní, Qch nom  ≥ 7 kW, chladivo R32, N &lt; 1,8 kW/230 V, SEER &gt; 8,4 automatický restart</t>
  </si>
  <si>
    <r>
      <t xml:space="preserve">Nástěnná vnitřní jednotka, Qch nom </t>
    </r>
    <r>
      <rPr>
        <sz val="8"/>
        <rFont val="Calibri"/>
        <family val="2"/>
        <charset val="238"/>
      </rPr>
      <t>≥</t>
    </r>
    <r>
      <rPr>
        <sz val="8"/>
        <rFont val="Arial"/>
        <family val="2"/>
        <charset val="238"/>
      </rPr>
      <t xml:space="preserve"> 2,5 kW, LpA ≤ 42 dB/ 1 m (maximální otáčky), bezdrátový ovladač</t>
    </r>
  </si>
  <si>
    <t>STAVEBNÍ OBJEKTY</t>
  </si>
  <si>
    <t>SO-01 STŘECHA</t>
  </si>
  <si>
    <t>SO-04 KLIMATIZACE</t>
  </si>
  <si>
    <t>Ing. Radek Baur</t>
  </si>
  <si>
    <t>STAVEBNÍ ÚPRAVY BUDOVY ČRO ZLÍN. ČÁST GARÁŽ</t>
  </si>
  <si>
    <t>CZ45245053</t>
  </si>
  <si>
    <t>IČO:</t>
  </si>
  <si>
    <t>Ve všech listech tohoto souboru můžete měnit pouze buňky se ŽLUTÝM pozadím. Jedná se o tyto údaje : 
- údaje o dodavateli
- jednotkové ceny položek zadané na maximálně dvě desetinná místa</t>
  </si>
  <si>
    <t>Kompresorová kondenzační jednotka s plynulým řízením výkonu, venkovní, multi split min. 5 vnitřní, Qch nom  ≥ 10 kW, chladivo R32, N &lt; 2,7 kW/230 V, SEER &gt; 7, automatický restart, Lwa ≤ 65 dB</t>
  </si>
  <si>
    <t>KRYCÍ LIST NABÍDKOVÉHO ROZPOČTU</t>
  </si>
  <si>
    <t>Celková nabídková cena v KČ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</si>
</sst>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"/>
    <numFmt numFmtId="165" formatCode="0.0"/>
    <numFmt numFmtId="166" formatCode="#,##0.0"/>
    <numFmt numFmtId="167" formatCode="0.0%"/>
  </numFmts>
  <fonts count="2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b/>
      <u/>
      <sz val="12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u/>
      <sz val="10"/>
      <name val="Arial Narrow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Tahoma"/>
      <family val="2"/>
      <charset val="1"/>
    </font>
    <font>
      <b/>
      <sz val="8"/>
      <name val="Arial"/>
      <family val="2"/>
      <charset val="238"/>
    </font>
    <font>
      <sz val="10"/>
      <name val="Arial"/>
      <charset val="238"/>
    </font>
    <font>
      <sz val="8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6" fillId="0" borderId="0"/>
  </cellStyleXfs>
  <cellXfs count="360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8" fillId="0" borderId="6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Alignment="1">
      <alignment horizontal="left" vertical="center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/>
    <xf numFmtId="49" fontId="8" fillId="0" borderId="0" xfId="0" applyNumberFormat="1" applyFont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0" fillId="0" borderId="0" xfId="0" applyNumberFormat="1"/>
    <xf numFmtId="4" fontId="0" fillId="0" borderId="0" xfId="0" applyNumberFormat="1"/>
    <xf numFmtId="3" fontId="0" fillId="0" borderId="26" xfId="0" applyNumberFormat="1" applyBorder="1"/>
    <xf numFmtId="3" fontId="0" fillId="4" borderId="30" xfId="0" applyNumberFormat="1" applyFill="1" applyBorder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/>
    <xf numFmtId="3" fontId="0" fillId="0" borderId="29" xfId="0" applyNumberFormat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Font="1" applyBorder="1" applyAlignment="1">
      <alignment vertical="top" wrapText="1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3" borderId="39" xfId="0" applyNumberFormat="1" applyFill="1" applyBorder="1" applyAlignment="1">
      <alignment vertical="top" shrinkToFit="1"/>
    </xf>
    <xf numFmtId="4" fontId="16" fillId="0" borderId="33" xfId="0" applyNumberFormat="1" applyFont="1" applyBorder="1" applyAlignment="1">
      <alignment vertical="top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6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Font="1" applyBorder="1" applyAlignment="1">
      <alignment horizontal="left" vertical="top" wrapText="1"/>
    </xf>
    <xf numFmtId="0" fontId="17" fillId="0" borderId="33" xfId="0" quotePrefix="1" applyFont="1" applyBorder="1" applyAlignment="1">
      <alignment horizontal="left" vertical="top" wrapText="1"/>
    </xf>
    <xf numFmtId="0" fontId="0" fillId="3" borderId="39" xfId="0" applyFill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" fontId="7" fillId="6" borderId="33" xfId="0" applyNumberFormat="1" applyFont="1" applyFill="1" applyBorder="1" applyAlignment="1">
      <alignment horizontal="center" vertical="center"/>
    </xf>
    <xf numFmtId="4" fontId="7" fillId="7" borderId="33" xfId="0" applyNumberFormat="1" applyFont="1" applyFill="1" applyBorder="1" applyAlignment="1">
      <alignment horizontal="center" vertical="center"/>
    </xf>
    <xf numFmtId="4" fontId="7" fillId="7" borderId="39" xfId="0" applyNumberFormat="1" applyFont="1" applyFill="1" applyBorder="1" applyAlignment="1">
      <alignment horizontal="center" vertical="center"/>
    </xf>
    <xf numFmtId="4" fontId="7" fillId="8" borderId="33" xfId="0" applyNumberFormat="1" applyFont="1" applyFill="1" applyBorder="1" applyAlignment="1">
      <alignment horizontal="center" vertical="center"/>
    </xf>
    <xf numFmtId="0" fontId="18" fillId="0" borderId="0" xfId="0" applyFont="1"/>
    <xf numFmtId="0" fontId="19" fillId="0" borderId="0" xfId="0" applyFont="1"/>
    <xf numFmtId="49" fontId="22" fillId="0" borderId="4" xfId="2" applyNumberFormat="1" applyFont="1" applyBorder="1" applyAlignment="1">
      <alignment horizontal="left"/>
    </xf>
    <xf numFmtId="49" fontId="22" fillId="0" borderId="4" xfId="2" applyNumberFormat="1" applyFont="1" applyBorder="1"/>
    <xf numFmtId="0" fontId="22" fillId="0" borderId="4" xfId="2" applyFont="1" applyBorder="1" applyAlignment="1">
      <alignment horizontal="center"/>
    </xf>
    <xf numFmtId="165" fontId="22" fillId="0" borderId="4" xfId="2" applyNumberFormat="1" applyFont="1" applyBorder="1" applyAlignment="1">
      <alignment horizontal="right"/>
    </xf>
    <xf numFmtId="166" fontId="22" fillId="0" borderId="4" xfId="2" applyNumberFormat="1" applyFont="1" applyBorder="1" applyAlignment="1">
      <alignment horizontal="center" wrapText="1"/>
    </xf>
    <xf numFmtId="4" fontId="22" fillId="0" borderId="4" xfId="2" applyNumberFormat="1" applyFont="1" applyBorder="1" applyAlignment="1">
      <alignment horizontal="center" wrapText="1"/>
    </xf>
    <xf numFmtId="0" fontId="26" fillId="0" borderId="0" xfId="2"/>
    <xf numFmtId="49" fontId="23" fillId="0" borderId="0" xfId="2" applyNumberFormat="1" applyFont="1" applyAlignment="1">
      <alignment horizontal="left"/>
    </xf>
    <xf numFmtId="49" fontId="24" fillId="0" borderId="0" xfId="2" applyNumberFormat="1" applyFont="1" applyAlignment="1">
      <alignment horizontal="left" wrapText="1"/>
    </xf>
    <xf numFmtId="0" fontId="23" fillId="0" borderId="0" xfId="2" applyFont="1" applyAlignment="1">
      <alignment horizontal="center"/>
    </xf>
    <xf numFmtId="165" fontId="23" fillId="0" borderId="0" xfId="2" applyNumberFormat="1" applyFont="1"/>
    <xf numFmtId="166" fontId="23" fillId="0" borderId="0" xfId="2" applyNumberFormat="1" applyFont="1"/>
    <xf numFmtId="4" fontId="23" fillId="0" borderId="0" xfId="2" applyNumberFormat="1" applyFont="1"/>
    <xf numFmtId="49" fontId="23" fillId="0" borderId="0" xfId="2" applyNumberFormat="1" applyFont="1" applyAlignment="1">
      <alignment wrapText="1"/>
    </xf>
    <xf numFmtId="49" fontId="23" fillId="0" borderId="0" xfId="2" applyNumberFormat="1" applyFont="1" applyAlignment="1">
      <alignment horizontal="center"/>
    </xf>
    <xf numFmtId="165" fontId="23" fillId="0" borderId="0" xfId="2" applyNumberFormat="1" applyFont="1" applyAlignment="1">
      <alignment horizontal="right"/>
    </xf>
    <xf numFmtId="49" fontId="23" fillId="0" borderId="0" xfId="2" applyNumberFormat="1" applyFont="1"/>
    <xf numFmtId="0" fontId="26" fillId="0" borderId="0" xfId="2" applyAlignment="1">
      <alignment horizontal="center"/>
    </xf>
    <xf numFmtId="165" fontId="26" fillId="0" borderId="0" xfId="2" applyNumberFormat="1"/>
    <xf numFmtId="165" fontId="24" fillId="0" borderId="0" xfId="2" applyNumberFormat="1" applyFont="1"/>
    <xf numFmtId="49" fontId="25" fillId="0" borderId="0" xfId="2" applyNumberFormat="1" applyFont="1"/>
    <xf numFmtId="9" fontId="23" fillId="0" borderId="0" xfId="2" applyNumberFormat="1" applyFont="1" applyAlignment="1">
      <alignment horizontal="center"/>
    </xf>
    <xf numFmtId="49" fontId="22" fillId="0" borderId="0" xfId="2" applyNumberFormat="1" applyFont="1"/>
    <xf numFmtId="0" fontId="22" fillId="0" borderId="0" xfId="2" applyFont="1" applyAlignment="1">
      <alignment horizontal="center"/>
    </xf>
    <xf numFmtId="165" fontId="22" fillId="0" borderId="0" xfId="2" applyNumberFormat="1" applyFont="1"/>
    <xf numFmtId="166" fontId="22" fillId="0" borderId="0" xfId="2" applyNumberFormat="1" applyFont="1"/>
    <xf numFmtId="4" fontId="22" fillId="0" borderId="0" xfId="2" applyNumberFormat="1" applyFont="1"/>
    <xf numFmtId="49" fontId="26" fillId="0" borderId="0" xfId="2" applyNumberFormat="1" applyAlignment="1">
      <alignment horizontal="left"/>
    </xf>
    <xf numFmtId="49" fontId="26" fillId="0" borderId="0" xfId="2" applyNumberFormat="1"/>
    <xf numFmtId="166" fontId="26" fillId="0" borderId="0" xfId="2" applyNumberFormat="1"/>
    <xf numFmtId="4" fontId="26" fillId="0" borderId="0" xfId="2" applyNumberFormat="1"/>
    <xf numFmtId="167" fontId="26" fillId="0" borderId="0" xfId="2" applyNumberFormat="1" applyAlignment="1">
      <alignment horizontal="left"/>
    </xf>
    <xf numFmtId="0" fontId="0" fillId="0" borderId="43" xfId="0" applyBorder="1" applyAlignment="1">
      <alignment horizontal="left" vertical="center"/>
    </xf>
    <xf numFmtId="0" fontId="0" fillId="0" borderId="43" xfId="0" applyBorder="1"/>
    <xf numFmtId="4" fontId="13" fillId="0" borderId="53" xfId="0" applyNumberFormat="1" applyFont="1" applyBorder="1" applyAlignment="1">
      <alignment horizontal="right" vertical="center" indent="1"/>
    </xf>
    <xf numFmtId="4" fontId="13" fillId="0" borderId="54" xfId="0" applyNumberFormat="1" applyFont="1" applyBorder="1" applyAlignment="1">
      <alignment horizontal="right" vertical="center" indent="1"/>
    </xf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8" xfId="0" applyFont="1" applyFill="1" applyBorder="1"/>
    <xf numFmtId="1" fontId="8" fillId="0" borderId="43" xfId="0" applyNumberFormat="1" applyFont="1" applyBorder="1" applyAlignment="1">
      <alignment horizontal="right" vertical="center"/>
    </xf>
    <xf numFmtId="0" fontId="0" fillId="0" borderId="43" xfId="0" applyBorder="1" applyAlignment="1">
      <alignment horizontal="left" vertical="center" indent="1"/>
    </xf>
    <xf numFmtId="0" fontId="8" fillId="0" borderId="43" xfId="0" applyFont="1" applyBorder="1" applyAlignment="1">
      <alignment vertical="center"/>
    </xf>
    <xf numFmtId="1" fontId="8" fillId="0" borderId="53" xfId="0" applyNumberFormat="1" applyFont="1" applyBorder="1" applyAlignment="1">
      <alignment horizontal="right" vertical="center"/>
    </xf>
    <xf numFmtId="3" fontId="7" fillId="3" borderId="36" xfId="0" applyNumberFormat="1" applyFont="1" applyFill="1" applyBorder="1" applyAlignment="1">
      <alignment vertical="center"/>
    </xf>
    <xf numFmtId="3" fontId="10" fillId="3" borderId="52" xfId="0" applyNumberFormat="1" applyFont="1" applyFill="1" applyBorder="1" applyAlignment="1">
      <alignment horizontal="center" vertical="center" wrapText="1" shrinkToFit="1"/>
    </xf>
    <xf numFmtId="3" fontId="7" fillId="3" borderId="52" xfId="0" applyNumberFormat="1" applyFont="1" applyFill="1" applyBorder="1" applyAlignment="1">
      <alignment horizontal="center" vertical="center" wrapText="1" shrinkToFit="1"/>
    </xf>
    <xf numFmtId="3" fontId="7" fillId="3" borderId="52" xfId="0" applyNumberFormat="1" applyFont="1" applyFill="1" applyBorder="1" applyAlignment="1">
      <alignment horizontal="center" vertical="center" wrapText="1"/>
    </xf>
    <xf numFmtId="3" fontId="0" fillId="0" borderId="53" xfId="0" applyNumberFormat="1" applyBorder="1"/>
    <xf numFmtId="3" fontId="3" fillId="0" borderId="49" xfId="0" applyNumberFormat="1" applyFont="1" applyBorder="1" applyAlignment="1">
      <alignment horizontal="right" wrapText="1" shrinkToFit="1"/>
    </xf>
    <xf numFmtId="3" fontId="3" fillId="0" borderId="49" xfId="0" applyNumberFormat="1" applyFont="1" applyBorder="1" applyAlignment="1">
      <alignment horizontal="right" shrinkToFit="1"/>
    </xf>
    <xf numFmtId="3" fontId="0" fillId="0" borderId="49" xfId="0" applyNumberFormat="1" applyBorder="1" applyAlignment="1">
      <alignment shrinkToFit="1"/>
    </xf>
    <xf numFmtId="3" fontId="0" fillId="0" borderId="49" xfId="0" applyNumberFormat="1" applyBorder="1"/>
    <xf numFmtId="3" fontId="0" fillId="4" borderId="39" xfId="0" applyNumberFormat="1" applyFill="1" applyBorder="1" applyAlignment="1">
      <alignment wrapText="1" shrinkToFit="1"/>
    </xf>
    <xf numFmtId="3" fontId="0" fillId="4" borderId="39" xfId="0" applyNumberFormat="1" applyFill="1" applyBorder="1" applyAlignment="1">
      <alignment shrinkToFit="1"/>
    </xf>
    <xf numFmtId="3" fontId="0" fillId="4" borderId="39" xfId="0" applyNumberFormat="1" applyFill="1" applyBorder="1"/>
    <xf numFmtId="4" fontId="25" fillId="0" borderId="0" xfId="2" applyNumberFormat="1" applyFont="1"/>
    <xf numFmtId="166" fontId="23" fillId="5" borderId="0" xfId="2" applyNumberFormat="1" applyFont="1" applyFill="1"/>
    <xf numFmtId="4" fontId="16" fillId="5" borderId="33" xfId="0" applyNumberFormat="1" applyFont="1" applyFill="1" applyBorder="1" applyAlignment="1" applyProtection="1">
      <alignment vertical="top" shrinkToFit="1"/>
      <protection locked="0"/>
    </xf>
    <xf numFmtId="4" fontId="16" fillId="5" borderId="39" xfId="0" applyNumberFormat="1" applyFont="1" applyFill="1" applyBorder="1" applyAlignment="1" applyProtection="1">
      <alignment vertical="top" shrinkToFit="1"/>
      <protection locked="0"/>
    </xf>
    <xf numFmtId="0" fontId="16" fillId="0" borderId="0" xfId="0" applyFont="1" applyFill="1"/>
    <xf numFmtId="49" fontId="8" fillId="5" borderId="6" xfId="0" applyNumberFormat="1" applyFont="1" applyFill="1" applyBorder="1" applyAlignment="1" applyProtection="1">
      <alignment horizontal="right" vertical="center"/>
      <protection locked="0"/>
    </xf>
    <xf numFmtId="49" fontId="8" fillId="5" borderId="0" xfId="0" applyNumberFormat="1" applyFont="1" applyFill="1" applyAlignment="1" applyProtection="1">
      <alignment horizontal="left" vertical="center"/>
      <protection locked="0"/>
    </xf>
    <xf numFmtId="49" fontId="8" fillId="0" borderId="6" xfId="0" applyNumberFormat="1" applyFont="1" applyBorder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49" fontId="22" fillId="9" borderId="0" xfId="2" applyNumberFormat="1" applyFont="1" applyFill="1"/>
    <xf numFmtId="0" fontId="22" fillId="9" borderId="0" xfId="2" applyFont="1" applyFill="1" applyAlignment="1">
      <alignment horizontal="center"/>
    </xf>
    <xf numFmtId="165" fontId="22" fillId="9" borderId="0" xfId="2" applyNumberFormat="1" applyFont="1" applyFill="1"/>
    <xf numFmtId="166" fontId="22" fillId="9" borderId="0" xfId="2" applyNumberFormat="1" applyFont="1" applyFill="1"/>
    <xf numFmtId="4" fontId="22" fillId="9" borderId="0" xfId="2" applyNumberFormat="1" applyFont="1" applyFill="1"/>
    <xf numFmtId="0" fontId="0" fillId="0" borderId="43" xfId="0" applyBorder="1" applyAlignment="1">
      <alignment horizontal="left"/>
    </xf>
    <xf numFmtId="0" fontId="0" fillId="0" borderId="1" xfId="0" applyFont="1" applyBorder="1" applyAlignment="1">
      <alignment horizontal="left" vertical="center" indent="1"/>
    </xf>
    <xf numFmtId="0" fontId="0" fillId="0" borderId="0" xfId="0" applyBorder="1"/>
    <xf numFmtId="0" fontId="0" fillId="0" borderId="0" xfId="0" applyFont="1" applyBorder="1" applyAlignment="1">
      <alignment horizontal="right" vertical="center"/>
    </xf>
    <xf numFmtId="49" fontId="8" fillId="5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49" fontId="23" fillId="0" borderId="0" xfId="2" applyNumberFormat="1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49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" fontId="0" fillId="0" borderId="43" xfId="0" applyNumberFormat="1" applyBorder="1" applyAlignment="1">
      <alignment horizontal="right" indent="1"/>
    </xf>
    <xf numFmtId="0" fontId="0" fillId="0" borderId="43" xfId="0" applyBorder="1" applyAlignment="1">
      <alignment horizontal="right" indent="1"/>
    </xf>
    <xf numFmtId="0" fontId="0" fillId="0" borderId="16" xfId="0" applyBorder="1" applyAlignment="1">
      <alignment horizontal="right" indent="1"/>
    </xf>
    <xf numFmtId="49" fontId="8" fillId="5" borderId="18" xfId="0" applyNumberFormat="1" applyFont="1" applyFill="1" applyBorder="1" applyAlignment="1" applyProtection="1">
      <alignment horizontal="left" vertical="center"/>
      <protection locked="0"/>
    </xf>
    <xf numFmtId="49" fontId="8" fillId="5" borderId="0" xfId="0" applyNumberFormat="1" applyFont="1" applyFill="1" applyBorder="1" applyAlignment="1" applyProtection="1">
      <alignment horizontal="left" vertical="center"/>
      <protection locked="0"/>
    </xf>
    <xf numFmtId="49" fontId="8" fillId="5" borderId="6" xfId="0" applyNumberFormat="1" applyFont="1" applyFill="1" applyBorder="1" applyAlignment="1" applyProtection="1">
      <alignment horizontal="left" vertical="center"/>
      <protection locked="0"/>
    </xf>
    <xf numFmtId="4" fontId="13" fillId="0" borderId="53" xfId="0" applyNumberFormat="1" applyFont="1" applyBorder="1" applyAlignment="1">
      <alignment horizontal="right" vertical="center" indent="1"/>
    </xf>
    <xf numFmtId="4" fontId="13" fillId="0" borderId="54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53" xfId="0" applyNumberFormat="1" applyFont="1" applyBorder="1" applyAlignment="1">
      <alignment vertical="center"/>
    </xf>
    <xf numFmtId="4" fontId="11" fillId="0" borderId="43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1" fillId="0" borderId="53" xfId="0" applyNumberFormat="1" applyFont="1" applyBorder="1" applyAlignment="1">
      <alignment horizontal="right" vertical="center"/>
    </xf>
    <xf numFmtId="4" fontId="11" fillId="0" borderId="43" xfId="0" applyNumberFormat="1" applyFont="1" applyBorder="1" applyAlignment="1">
      <alignment horizontal="right" vertical="center"/>
    </xf>
    <xf numFmtId="0" fontId="0" fillId="0" borderId="18" xfId="0" applyBorder="1" applyAlignment="1">
      <alignment horizontal="center"/>
    </xf>
    <xf numFmtId="3" fontId="0" fillId="0" borderId="43" xfId="0" applyNumberFormat="1" applyBorder="1"/>
    <xf numFmtId="3" fontId="0" fillId="0" borderId="43" xfId="0" applyNumberFormat="1" applyBorder="1" applyAlignment="1">
      <alignment wrapText="1"/>
    </xf>
    <xf numFmtId="3" fontId="0" fillId="4" borderId="53" xfId="0" applyNumberFormat="1" applyFill="1" applyBorder="1"/>
    <xf numFmtId="3" fontId="0" fillId="4" borderId="43" xfId="0" applyNumberFormat="1" applyFill="1" applyBorder="1"/>
    <xf numFmtId="3" fontId="0" fillId="4" borderId="54" xfId="0" applyNumberFormat="1" applyFill="1" applyBorder="1"/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9" fontId="8" fillId="5" borderId="0" xfId="0" applyNumberFormat="1" applyFont="1" applyFill="1" applyAlignment="1" applyProtection="1">
      <alignment horizontal="left" vertical="center"/>
      <protection locked="0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5" fillId="3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9" fontId="6" fillId="3" borderId="0" xfId="0" applyNumberFormat="1" applyFont="1" applyFill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5" borderId="36" xfId="0" applyFill="1" applyBorder="1" applyAlignment="1" applyProtection="1">
      <alignment vertical="top" wrapText="1"/>
      <protection locked="0"/>
    </xf>
    <xf numFmtId="0" fontId="0" fillId="5" borderId="18" xfId="0" applyFill="1" applyBorder="1" applyAlignment="1" applyProtection="1">
      <alignment vertical="top" wrapText="1"/>
      <protection locked="0"/>
    </xf>
    <xf numFmtId="0" fontId="0" fillId="5" borderId="18" xfId="0" applyFill="1" applyBorder="1" applyAlignment="1" applyProtection="1">
      <alignment horizontal="left" vertical="top" wrapText="1"/>
      <protection locked="0"/>
    </xf>
    <xf numFmtId="0" fontId="0" fillId="5" borderId="37" xfId="0" applyFill="1" applyBorder="1" applyAlignment="1" applyProtection="1">
      <alignment vertical="top" wrapText="1"/>
      <protection locked="0"/>
    </xf>
    <xf numFmtId="0" fontId="0" fillId="5" borderId="26" xfId="0" applyFill="1" applyBorder="1" applyAlignment="1" applyProtection="1">
      <alignment vertical="top" wrapText="1"/>
      <protection locked="0"/>
    </xf>
    <xf numFmtId="0" fontId="0" fillId="5" borderId="0" xfId="0" applyFill="1" applyAlignment="1" applyProtection="1">
      <alignment vertical="top" wrapText="1"/>
      <protection locked="0"/>
    </xf>
    <xf numFmtId="0" fontId="0" fillId="5" borderId="0" xfId="0" applyFill="1" applyAlignment="1" applyProtection="1">
      <alignment horizontal="left" vertical="top" wrapText="1"/>
      <protection locked="0"/>
    </xf>
    <xf numFmtId="0" fontId="0" fillId="5" borderId="34" xfId="0" applyFill="1" applyBorder="1" applyAlignment="1" applyProtection="1">
      <alignment vertical="top" wrapText="1"/>
      <protection locked="0"/>
    </xf>
    <xf numFmtId="0" fontId="0" fillId="5" borderId="10" xfId="0" applyFill="1" applyBorder="1" applyAlignment="1" applyProtection="1">
      <alignment vertical="top" wrapText="1"/>
      <protection locked="0"/>
    </xf>
    <xf numFmtId="0" fontId="0" fillId="5" borderId="6" xfId="0" applyFill="1" applyBorder="1" applyAlignment="1" applyProtection="1">
      <alignment vertical="top" wrapText="1"/>
      <protection locked="0"/>
    </xf>
    <xf numFmtId="0" fontId="0" fillId="5" borderId="6" xfId="0" applyFill="1" applyBorder="1" applyAlignment="1" applyProtection="1">
      <alignment horizontal="left" vertical="top" wrapText="1"/>
      <protection locked="0"/>
    </xf>
    <xf numFmtId="0" fontId="0" fillId="5" borderId="3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19" fillId="0" borderId="0" xfId="0" applyNumberFormat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0" fontId="20" fillId="2" borderId="0" xfId="0" applyFont="1" applyFill="1" applyAlignment="1">
      <alignment horizontal="left" wrapText="1"/>
    </xf>
    <xf numFmtId="49" fontId="19" fillId="0" borderId="0" xfId="0" applyNumberFormat="1" applyFont="1" applyAlignment="1">
      <alignment vertical="top" wrapText="1"/>
    </xf>
    <xf numFmtId="49" fontId="0" fillId="0" borderId="0" xfId="0" applyNumberFormat="1" applyAlignment="1">
      <alignment vertical="top" wrapText="1"/>
    </xf>
    <xf numFmtId="0" fontId="12" fillId="10" borderId="14" xfId="0" applyFont="1" applyFill="1" applyBorder="1" applyAlignment="1">
      <alignment horizontal="left" vertical="center"/>
    </xf>
    <xf numFmtId="0" fontId="12" fillId="10" borderId="43" xfId="0" applyFont="1" applyFill="1" applyBorder="1" applyAlignment="1">
      <alignment horizontal="left" vertical="center"/>
    </xf>
    <xf numFmtId="0" fontId="12" fillId="10" borderId="54" xfId="0" applyFont="1" applyFill="1" applyBorder="1" applyAlignment="1">
      <alignment horizontal="left" vertical="center"/>
    </xf>
    <xf numFmtId="4" fontId="12" fillId="10" borderId="53" xfId="0" applyNumberFormat="1" applyFont="1" applyFill="1" applyBorder="1" applyAlignment="1">
      <alignment horizontal="right" vertical="center" indent="1"/>
    </xf>
    <xf numFmtId="4" fontId="12" fillId="10" borderId="16" xfId="0" applyNumberFormat="1" applyFont="1" applyFill="1" applyBorder="1" applyAlignment="1">
      <alignment horizontal="right" vertical="center" indent="1"/>
    </xf>
    <xf numFmtId="4" fontId="7" fillId="11" borderId="35" xfId="0" applyNumberFormat="1" applyFont="1" applyFill="1" applyBorder="1" applyAlignment="1">
      <alignment horizontal="center" vertical="center"/>
    </xf>
    <xf numFmtId="4" fontId="7" fillId="11" borderId="33" xfId="0" applyNumberFormat="1" applyFont="1" applyFill="1" applyBorder="1" applyAlignment="1">
      <alignment horizontal="center" vertical="center"/>
    </xf>
    <xf numFmtId="0" fontId="7" fillId="9" borderId="10" xfId="0" applyFont="1" applyFill="1" applyBorder="1"/>
    <xf numFmtId="0" fontId="7" fillId="9" borderId="6" xfId="0" applyFont="1" applyFill="1" applyBorder="1"/>
    <xf numFmtId="4" fontId="7" fillId="9" borderId="39" xfId="0" applyNumberFormat="1" applyFont="1" applyFill="1" applyBorder="1" applyAlignment="1">
      <alignment horizontal="center"/>
    </xf>
    <xf numFmtId="4" fontId="7" fillId="9" borderId="39" xfId="0" applyNumberFormat="1" applyFont="1" applyFill="1" applyBorder="1"/>
    <xf numFmtId="4" fontId="7" fillId="9" borderId="39" xfId="0" applyNumberFormat="1" applyFont="1" applyFill="1" applyBorder="1"/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66"/>
  </sheetPr>
  <dimension ref="A1:J38"/>
  <sheetViews>
    <sheetView showGridLines="0" topLeftCell="B1" zoomScaleNormal="100" zoomScaleSheetLayoutView="75" workbookViewId="0">
      <selection activeCell="G17" sqref="G17:H17"/>
    </sheetView>
  </sheetViews>
  <sheetFormatPr defaultColWidth="9" defaultRowHeight="12.6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</cols>
  <sheetData>
    <row r="1" spans="1:10" ht="33.799999999999997" customHeight="1" x14ac:dyDescent="0.2">
      <c r="A1" s="62" t="s">
        <v>36</v>
      </c>
      <c r="B1" s="254" t="s">
        <v>730</v>
      </c>
      <c r="C1" s="255"/>
      <c r="D1" s="255"/>
      <c r="E1" s="255"/>
      <c r="F1" s="255"/>
      <c r="G1" s="255"/>
      <c r="H1" s="255"/>
      <c r="I1" s="255"/>
      <c r="J1" s="256"/>
    </row>
    <row r="2" spans="1:10" ht="23.2" customHeight="1" x14ac:dyDescent="0.2">
      <c r="A2" s="3"/>
      <c r="B2" s="70" t="s">
        <v>39</v>
      </c>
      <c r="C2" s="71"/>
      <c r="D2" s="257" t="s">
        <v>45</v>
      </c>
      <c r="E2" s="258"/>
      <c r="F2" s="258"/>
      <c r="G2" s="258"/>
      <c r="H2" s="258"/>
      <c r="I2" s="258"/>
      <c r="J2" s="259"/>
    </row>
    <row r="3" spans="1:10" ht="23.2" customHeight="1" x14ac:dyDescent="0.2">
      <c r="A3" s="3"/>
      <c r="B3" s="72" t="s">
        <v>44</v>
      </c>
      <c r="C3" s="73"/>
      <c r="D3" s="260" t="s">
        <v>42</v>
      </c>
      <c r="E3" s="261"/>
      <c r="F3" s="261"/>
      <c r="G3" s="261"/>
      <c r="H3" s="261"/>
      <c r="I3" s="261"/>
      <c r="J3" s="262"/>
    </row>
    <row r="4" spans="1:10" ht="23.2" hidden="1" customHeight="1" x14ac:dyDescent="0.2">
      <c r="A4" s="3"/>
      <c r="B4" s="74" t="s">
        <v>43</v>
      </c>
      <c r="C4" s="75"/>
      <c r="D4" s="213"/>
      <c r="E4" s="213"/>
      <c r="F4" s="214"/>
      <c r="G4" s="214"/>
      <c r="H4" s="214"/>
      <c r="I4" s="214"/>
      <c r="J4" s="215"/>
    </row>
    <row r="5" spans="1:10" ht="23.95" customHeight="1" x14ac:dyDescent="0.2">
      <c r="A5" s="3"/>
      <c r="B5" s="39" t="s">
        <v>21</v>
      </c>
      <c r="D5" s="240" t="s">
        <v>46</v>
      </c>
      <c r="E5" s="22"/>
      <c r="F5" s="22"/>
      <c r="G5" s="22"/>
      <c r="H5" s="24" t="s">
        <v>727</v>
      </c>
      <c r="I5" s="240" t="s">
        <v>50</v>
      </c>
      <c r="J5" s="9"/>
    </row>
    <row r="6" spans="1:10" ht="15.8" customHeight="1" x14ac:dyDescent="0.2">
      <c r="A6" s="3"/>
      <c r="B6" s="34"/>
      <c r="C6" s="22"/>
      <c r="D6" s="240" t="s">
        <v>47</v>
      </c>
      <c r="E6" s="22"/>
      <c r="F6" s="22"/>
      <c r="G6" s="22"/>
      <c r="H6" s="24" t="s">
        <v>34</v>
      </c>
      <c r="I6" s="240" t="s">
        <v>726</v>
      </c>
      <c r="J6" s="9"/>
    </row>
    <row r="7" spans="1:10" ht="15.8" customHeight="1" x14ac:dyDescent="0.2">
      <c r="A7" s="3"/>
      <c r="B7" s="35"/>
      <c r="C7" s="77" t="s">
        <v>49</v>
      </c>
      <c r="D7" s="239" t="s">
        <v>48</v>
      </c>
      <c r="E7" s="29"/>
      <c r="F7" s="29"/>
      <c r="G7" s="29"/>
      <c r="H7" s="30"/>
      <c r="I7" s="29"/>
      <c r="J7" s="42"/>
    </row>
    <row r="8" spans="1:10" ht="23.95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0" ht="15.8" hidden="1" customHeight="1" x14ac:dyDescent="0.2">
      <c r="A9" s="3"/>
      <c r="B9" s="3"/>
      <c r="D9" s="28"/>
      <c r="H9" s="24" t="s">
        <v>34</v>
      </c>
      <c r="I9" s="28"/>
      <c r="J9" s="9"/>
    </row>
    <row r="10" spans="1:10" ht="15.8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0" ht="23.95" customHeight="1" x14ac:dyDescent="0.2">
      <c r="A11" s="3"/>
      <c r="B11" s="247" t="s">
        <v>18</v>
      </c>
      <c r="C11" s="248"/>
      <c r="D11" s="266"/>
      <c r="E11" s="266"/>
      <c r="F11" s="266"/>
      <c r="G11" s="266"/>
      <c r="H11" s="249" t="s">
        <v>33</v>
      </c>
      <c r="I11" s="250"/>
      <c r="J11" s="9"/>
    </row>
    <row r="12" spans="1:10" ht="15.8" customHeight="1" x14ac:dyDescent="0.2">
      <c r="A12" s="3"/>
      <c r="B12" s="34"/>
      <c r="C12" s="251"/>
      <c r="D12" s="267"/>
      <c r="E12" s="267"/>
      <c r="F12" s="267"/>
      <c r="G12" s="267"/>
      <c r="H12" s="249" t="s">
        <v>34</v>
      </c>
      <c r="I12" s="250"/>
      <c r="J12" s="9"/>
    </row>
    <row r="13" spans="1:10" ht="15.8" customHeight="1" x14ac:dyDescent="0.2">
      <c r="A13" s="3"/>
      <c r="B13" s="35"/>
      <c r="C13" s="237"/>
      <c r="D13" s="268"/>
      <c r="E13" s="268"/>
      <c r="F13" s="268"/>
      <c r="G13" s="268"/>
      <c r="H13" s="252"/>
      <c r="I13" s="29"/>
      <c r="J13" s="42"/>
    </row>
    <row r="14" spans="1:10" ht="23.95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0" ht="32.299999999999997" customHeight="1" x14ac:dyDescent="0.2">
      <c r="A15" s="3"/>
      <c r="B15" s="54" t="s">
        <v>721</v>
      </c>
      <c r="C15" s="246"/>
      <c r="D15" s="210"/>
      <c r="E15" s="263"/>
      <c r="F15" s="263"/>
      <c r="G15" s="264"/>
      <c r="H15" s="264"/>
      <c r="I15" s="264" t="s">
        <v>28</v>
      </c>
      <c r="J15" s="265"/>
    </row>
    <row r="16" spans="1:10" ht="23.2" customHeight="1" x14ac:dyDescent="0.2">
      <c r="A16" s="116" t="s">
        <v>23</v>
      </c>
      <c r="B16" s="117" t="s">
        <v>722</v>
      </c>
      <c r="C16" s="209"/>
      <c r="D16" s="210"/>
      <c r="E16" s="269"/>
      <c r="F16" s="270"/>
      <c r="G16" s="269"/>
      <c r="H16" s="270"/>
      <c r="I16" s="269">
        <f>Stavba!I22</f>
        <v>0</v>
      </c>
      <c r="J16" s="271"/>
    </row>
    <row r="17" spans="1:10" ht="23.2" customHeight="1" x14ac:dyDescent="0.2">
      <c r="A17" s="116" t="s">
        <v>110</v>
      </c>
      <c r="B17" s="117" t="s">
        <v>723</v>
      </c>
      <c r="C17" s="209"/>
      <c r="D17" s="210"/>
      <c r="E17" s="269"/>
      <c r="F17" s="270"/>
      <c r="G17" s="269"/>
      <c r="H17" s="270"/>
      <c r="I17" s="269">
        <f>'Ocenění  - KLIMATIZACE'!F44</f>
        <v>0</v>
      </c>
      <c r="J17" s="271"/>
    </row>
    <row r="18" spans="1:10" ht="23.2" customHeight="1" x14ac:dyDescent="0.2">
      <c r="A18" s="116" t="s">
        <v>108</v>
      </c>
      <c r="B18" s="117"/>
      <c r="C18" s="209"/>
      <c r="D18" s="210"/>
      <c r="E18" s="269"/>
      <c r="F18" s="270"/>
      <c r="G18" s="269"/>
      <c r="H18" s="270"/>
      <c r="I18" s="269"/>
      <c r="J18" s="271"/>
    </row>
    <row r="19" spans="1:10" ht="23.2" customHeight="1" x14ac:dyDescent="0.2">
      <c r="A19" s="3"/>
      <c r="B19" s="348" t="s">
        <v>731</v>
      </c>
      <c r="C19" s="349"/>
      <c r="D19" s="349"/>
      <c r="E19" s="349"/>
      <c r="F19" s="349"/>
      <c r="G19" s="349"/>
      <c r="H19" s="350"/>
      <c r="I19" s="351">
        <f>SUM(I16:J18)</f>
        <v>0</v>
      </c>
      <c r="J19" s="352"/>
    </row>
    <row r="20" spans="1:10" ht="33.049999999999997" customHeight="1" x14ac:dyDescent="0.2">
      <c r="A20" s="3"/>
      <c r="B20" s="54" t="s">
        <v>32</v>
      </c>
      <c r="C20" s="209"/>
      <c r="D20" s="210"/>
      <c r="E20" s="216"/>
      <c r="F20" s="217"/>
      <c r="G20" s="218"/>
      <c r="H20" s="218"/>
      <c r="I20" s="218"/>
      <c r="J20" s="51"/>
    </row>
    <row r="21" spans="1:10" ht="23.2" customHeight="1" x14ac:dyDescent="0.2">
      <c r="A21" s="3"/>
      <c r="B21" s="46" t="s">
        <v>11</v>
      </c>
      <c r="C21" s="209"/>
      <c r="D21" s="210"/>
      <c r="E21" s="219">
        <v>12</v>
      </c>
      <c r="F21" s="217" t="s">
        <v>0</v>
      </c>
      <c r="G21" s="272">
        <v>0</v>
      </c>
      <c r="H21" s="273"/>
      <c r="I21" s="273"/>
      <c r="J21" s="51" t="str">
        <f t="shared" ref="J21:J26" si="0">Mena</f>
        <v>CZK</v>
      </c>
    </row>
    <row r="22" spans="1:10" ht="23.2" customHeight="1" x14ac:dyDescent="0.2">
      <c r="A22" s="3"/>
      <c r="B22" s="46" t="s">
        <v>12</v>
      </c>
      <c r="C22" s="209"/>
      <c r="D22" s="210"/>
      <c r="E22" s="219">
        <f>SazbaDPH1</f>
        <v>12</v>
      </c>
      <c r="F22" s="217" t="s">
        <v>0</v>
      </c>
      <c r="G22" s="275">
        <v>0</v>
      </c>
      <c r="H22" s="276"/>
      <c r="I22" s="276"/>
      <c r="J22" s="51" t="str">
        <f t="shared" si="0"/>
        <v>CZK</v>
      </c>
    </row>
    <row r="23" spans="1:10" ht="23.2" customHeight="1" x14ac:dyDescent="0.2">
      <c r="A23" s="3"/>
      <c r="B23" s="46" t="s">
        <v>13</v>
      </c>
      <c r="C23" s="209"/>
      <c r="D23" s="210"/>
      <c r="E23" s="219">
        <v>21</v>
      </c>
      <c r="F23" s="217" t="s">
        <v>0</v>
      </c>
      <c r="G23" s="272">
        <f>I19</f>
        <v>0</v>
      </c>
      <c r="H23" s="273"/>
      <c r="I23" s="273"/>
      <c r="J23" s="51" t="str">
        <f t="shared" si="0"/>
        <v>CZK</v>
      </c>
    </row>
    <row r="24" spans="1:10" ht="23.2" customHeight="1" x14ac:dyDescent="0.2">
      <c r="A24" s="3"/>
      <c r="B24" s="40" t="s">
        <v>14</v>
      </c>
      <c r="C24" s="19"/>
      <c r="D24" s="15"/>
      <c r="E24" s="36">
        <f>SazbaDPH2</f>
        <v>21</v>
      </c>
      <c r="F24" s="37" t="s">
        <v>0</v>
      </c>
      <c r="G24" s="283">
        <f>ZakladDPHZakl*E24/100</f>
        <v>0</v>
      </c>
      <c r="H24" s="284"/>
      <c r="I24" s="284"/>
      <c r="J24" s="45" t="str">
        <f t="shared" si="0"/>
        <v>CZK</v>
      </c>
    </row>
    <row r="25" spans="1:10" ht="23.2" customHeight="1" thickBot="1" x14ac:dyDescent="0.25">
      <c r="A25" s="3"/>
      <c r="B25" s="39" t="s">
        <v>4</v>
      </c>
      <c r="C25" s="17"/>
      <c r="D25" s="20"/>
      <c r="E25" s="17"/>
      <c r="F25" s="18"/>
      <c r="G25" s="285">
        <v>0</v>
      </c>
      <c r="H25" s="285"/>
      <c r="I25" s="285"/>
      <c r="J25" s="52" t="str">
        <f t="shared" si="0"/>
        <v>CZK</v>
      </c>
    </row>
    <row r="26" spans="1:10" ht="27.85" hidden="1" customHeight="1" thickBot="1" x14ac:dyDescent="0.25">
      <c r="A26" s="3"/>
      <c r="B26" s="96" t="s">
        <v>22</v>
      </c>
      <c r="C26" s="97"/>
      <c r="D26" s="97"/>
      <c r="E26" s="98"/>
      <c r="F26" s="99"/>
      <c r="G26" s="286">
        <v>1557865.24</v>
      </c>
      <c r="H26" s="287"/>
      <c r="I26" s="287"/>
      <c r="J26" s="100" t="str">
        <f t="shared" si="0"/>
        <v>CZK</v>
      </c>
    </row>
    <row r="27" spans="1:10" ht="27.85" customHeight="1" thickBot="1" x14ac:dyDescent="0.25">
      <c r="A27" s="3"/>
      <c r="B27" s="96" t="s">
        <v>35</v>
      </c>
      <c r="C27" s="101"/>
      <c r="D27" s="101"/>
      <c r="E27" s="101"/>
      <c r="F27" s="101"/>
      <c r="G27" s="286">
        <f>SUM(G21:I25)</f>
        <v>0</v>
      </c>
      <c r="H27" s="286"/>
      <c r="I27" s="286"/>
      <c r="J27" s="102" t="s">
        <v>53</v>
      </c>
    </row>
    <row r="28" spans="1:10" ht="12.8" customHeight="1" x14ac:dyDescent="0.2">
      <c r="A28" s="3"/>
      <c r="B28" s="3"/>
      <c r="J28" s="10"/>
    </row>
    <row r="29" spans="1:10" ht="30.1" customHeight="1" x14ac:dyDescent="0.2">
      <c r="A29" s="3"/>
      <c r="B29" s="3"/>
      <c r="J29" s="10"/>
    </row>
    <row r="30" spans="1:10" ht="18.75" customHeight="1" x14ac:dyDescent="0.2">
      <c r="A30" s="3"/>
      <c r="B30" s="21"/>
      <c r="C30" s="16" t="s">
        <v>10</v>
      </c>
      <c r="D30" s="32"/>
      <c r="E30" s="32"/>
      <c r="F30" s="16" t="s">
        <v>9</v>
      </c>
      <c r="G30" s="32"/>
      <c r="H30" s="33"/>
      <c r="I30" s="32"/>
      <c r="J30" s="10"/>
    </row>
    <row r="31" spans="1:10" ht="47.35" customHeight="1" x14ac:dyDescent="0.2">
      <c r="A31" s="3"/>
      <c r="B31" s="3"/>
      <c r="J31" s="10"/>
    </row>
    <row r="32" spans="1:10" s="27" customFormat="1" ht="18.75" customHeight="1" x14ac:dyDescent="0.2">
      <c r="A32" s="26"/>
      <c r="B32" s="26"/>
      <c r="D32" s="288"/>
      <c r="E32" s="288"/>
      <c r="G32" s="288" t="s">
        <v>724</v>
      </c>
      <c r="H32" s="288"/>
      <c r="I32" s="288"/>
      <c r="J32" s="31"/>
    </row>
    <row r="33" spans="1:10" ht="12.8" customHeight="1" x14ac:dyDescent="0.2">
      <c r="A33" s="3"/>
      <c r="B33" s="3"/>
      <c r="D33" s="277" t="s">
        <v>2</v>
      </c>
      <c r="E33" s="277"/>
      <c r="H33" s="11" t="s">
        <v>3</v>
      </c>
      <c r="J33" s="10"/>
    </row>
    <row r="34" spans="1:10" ht="13.55" customHeight="1" thickBot="1" x14ac:dyDescent="0.25">
      <c r="A34" s="12"/>
      <c r="B34" s="12"/>
      <c r="C34" s="13"/>
      <c r="D34" s="13"/>
      <c r="E34" s="13"/>
      <c r="F34" s="13"/>
      <c r="G34" s="13"/>
      <c r="H34" s="13"/>
      <c r="I34" s="13"/>
      <c r="J34" s="14"/>
    </row>
    <row r="35" spans="1:10" ht="27.1" hidden="1" customHeight="1" x14ac:dyDescent="0.25">
      <c r="B35" s="66" t="s">
        <v>15</v>
      </c>
      <c r="C35" s="2"/>
      <c r="D35" s="2"/>
      <c r="E35" s="2"/>
      <c r="F35" s="88"/>
      <c r="G35" s="88"/>
      <c r="H35" s="88"/>
      <c r="I35" s="88"/>
      <c r="J35" s="2"/>
    </row>
    <row r="36" spans="1:10" ht="25.45" hidden="1" customHeight="1" x14ac:dyDescent="0.2">
      <c r="A36" s="80" t="s">
        <v>37</v>
      </c>
      <c r="B36" s="220" t="s">
        <v>16</v>
      </c>
      <c r="C36" s="83" t="s">
        <v>5</v>
      </c>
      <c r="D36" s="84"/>
      <c r="E36" s="84"/>
      <c r="F36" s="221" t="str">
        <f>B21</f>
        <v>Základ pro sníženou DPH</v>
      </c>
      <c r="G36" s="221" t="str">
        <f>B23</f>
        <v>Základ pro základní DPH</v>
      </c>
      <c r="H36" s="222" t="s">
        <v>17</v>
      </c>
      <c r="I36" s="222" t="s">
        <v>1</v>
      </c>
      <c r="J36" s="223" t="s">
        <v>0</v>
      </c>
    </row>
    <row r="37" spans="1:10" ht="25.45" hidden="1" customHeight="1" x14ac:dyDescent="0.2">
      <c r="A37" s="80">
        <v>1</v>
      </c>
      <c r="B37" s="224" t="s">
        <v>51</v>
      </c>
      <c r="C37" s="278" t="s">
        <v>725</v>
      </c>
      <c r="D37" s="279"/>
      <c r="E37" s="279"/>
      <c r="F37" s="225">
        <v>0</v>
      </c>
      <c r="G37" s="226">
        <v>1557865.24</v>
      </c>
      <c r="H37" s="227">
        <v>327152</v>
      </c>
      <c r="I37" s="227">
        <v>1885017.24</v>
      </c>
      <c r="J37" s="228">
        <f>IF(CenaCelkemVypocet=0,"",I37/CenaCelkemVypocet*100)</f>
        <v>100</v>
      </c>
    </row>
    <row r="38" spans="1:10" ht="25.45" hidden="1" customHeight="1" x14ac:dyDescent="0.2">
      <c r="A38" s="80"/>
      <c r="B38" s="280" t="s">
        <v>52</v>
      </c>
      <c r="C38" s="281"/>
      <c r="D38" s="281"/>
      <c r="E38" s="282"/>
      <c r="F38" s="229">
        <f>SUMIF(A37:A37,"=1",F37:F37)</f>
        <v>0</v>
      </c>
      <c r="G38" s="230">
        <f>SUMIF(A37:A37,"=1",G37:G37)</f>
        <v>1557865.24</v>
      </c>
      <c r="H38" s="230">
        <f>SUMIF(A37:A37,"=1",H37:H37)</f>
        <v>327152</v>
      </c>
      <c r="I38" s="230">
        <f>SUMIF(A37:A37,"=1",I37:I37)</f>
        <v>1885017.24</v>
      </c>
      <c r="J38" s="231">
        <f>SUMIF(A37:A37,"=1",J37:J37)</f>
        <v>100</v>
      </c>
    </row>
  </sheetData>
  <mergeCells count="32">
    <mergeCell ref="D33:E33"/>
    <mergeCell ref="C37:E37"/>
    <mergeCell ref="B38:E38"/>
    <mergeCell ref="G24:I24"/>
    <mergeCell ref="G25:I25"/>
    <mergeCell ref="G26:I26"/>
    <mergeCell ref="G27:I27"/>
    <mergeCell ref="D32:E32"/>
    <mergeCell ref="G32:I32"/>
    <mergeCell ref="E16:F16"/>
    <mergeCell ref="G16:H16"/>
    <mergeCell ref="I16:J16"/>
    <mergeCell ref="G23:I23"/>
    <mergeCell ref="E17:F17"/>
    <mergeCell ref="G17:H17"/>
    <mergeCell ref="I17:J17"/>
    <mergeCell ref="E18:F18"/>
    <mergeCell ref="G18:H18"/>
    <mergeCell ref="I18:J18"/>
    <mergeCell ref="I19:J19"/>
    <mergeCell ref="G21:I21"/>
    <mergeCell ref="G22:I22"/>
    <mergeCell ref="B19:H19"/>
    <mergeCell ref="B1:J1"/>
    <mergeCell ref="D2:J2"/>
    <mergeCell ref="D3:J3"/>
    <mergeCell ref="E15:F15"/>
    <mergeCell ref="G15:H15"/>
    <mergeCell ref="I15:J15"/>
    <mergeCell ref="D11:G11"/>
    <mergeCell ref="D12:G12"/>
    <mergeCell ref="D13:G13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CE,Tučné"RTS Stavitel +,  © RTS, a.s.&amp;R&amp;9Stránka &amp;P z &amp;N</oddFooter>
  </headerFooter>
  <rowBreaks count="1" manualBreakCount="1">
    <brk id="34" max="9" man="1"/>
  </rowBreaks>
  <ignoredErrors>
    <ignoredError sqref="C7" numberStoredAsText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6"/>
  <sheetViews>
    <sheetView showGridLines="0" topLeftCell="B1" zoomScaleNormal="100" zoomScaleSheetLayoutView="130" workbookViewId="0">
      <selection activeCell="I79" sqref="I79"/>
    </sheetView>
  </sheetViews>
  <sheetFormatPr defaultColWidth="9" defaultRowHeight="12.6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99999999999997" customHeight="1" x14ac:dyDescent="0.2">
      <c r="A1" s="62" t="s">
        <v>36</v>
      </c>
      <c r="B1" s="254" t="s">
        <v>41</v>
      </c>
      <c r="C1" s="255"/>
      <c r="D1" s="255"/>
      <c r="E1" s="255"/>
      <c r="F1" s="255"/>
      <c r="G1" s="255"/>
      <c r="H1" s="255"/>
      <c r="I1" s="255"/>
      <c r="J1" s="256"/>
    </row>
    <row r="2" spans="1:15" ht="23.2" customHeight="1" x14ac:dyDescent="0.2">
      <c r="A2" s="3"/>
      <c r="B2" s="70" t="s">
        <v>39</v>
      </c>
      <c r="C2" s="71"/>
      <c r="D2" s="257" t="s">
        <v>45</v>
      </c>
      <c r="E2" s="258"/>
      <c r="F2" s="258"/>
      <c r="G2" s="258"/>
      <c r="H2" s="258"/>
      <c r="I2" s="258"/>
      <c r="J2" s="259"/>
      <c r="O2" s="1"/>
    </row>
    <row r="3" spans="1:15" ht="23.2" customHeight="1" x14ac:dyDescent="0.2">
      <c r="A3" s="3"/>
      <c r="B3" s="72" t="s">
        <v>44</v>
      </c>
      <c r="C3" s="73"/>
      <c r="D3" s="260" t="s">
        <v>42</v>
      </c>
      <c r="E3" s="261"/>
      <c r="F3" s="261"/>
      <c r="G3" s="261"/>
      <c r="H3" s="261"/>
      <c r="I3" s="261"/>
      <c r="J3" s="262"/>
    </row>
    <row r="4" spans="1:15" ht="23.2" customHeight="1" x14ac:dyDescent="0.2">
      <c r="A4" s="3"/>
      <c r="B4" s="74" t="s">
        <v>43</v>
      </c>
      <c r="C4" s="75"/>
      <c r="D4" s="313" t="s">
        <v>673</v>
      </c>
      <c r="E4" s="313"/>
      <c r="F4" s="313"/>
      <c r="G4" s="313"/>
      <c r="H4" s="313"/>
      <c r="I4" s="313"/>
      <c r="J4" s="314"/>
    </row>
    <row r="5" spans="1:15" ht="23.95" customHeight="1" x14ac:dyDescent="0.2">
      <c r="A5" s="3"/>
      <c r="B5" s="39" t="s">
        <v>21</v>
      </c>
      <c r="D5" s="76" t="s">
        <v>46</v>
      </c>
      <c r="E5" s="22"/>
      <c r="F5" s="22"/>
      <c r="G5" s="22"/>
      <c r="H5" s="24" t="s">
        <v>33</v>
      </c>
      <c r="I5" s="76" t="s">
        <v>50</v>
      </c>
      <c r="J5" s="9"/>
    </row>
    <row r="6" spans="1:15" ht="15.8" customHeight="1" x14ac:dyDescent="0.2">
      <c r="A6" s="3"/>
      <c r="B6" s="34"/>
      <c r="C6" s="22"/>
      <c r="D6" s="76" t="s">
        <v>47</v>
      </c>
      <c r="E6" s="22"/>
      <c r="F6" s="22"/>
      <c r="G6" s="22"/>
      <c r="H6" s="24" t="s">
        <v>34</v>
      </c>
      <c r="I6" s="76"/>
      <c r="J6" s="9"/>
    </row>
    <row r="7" spans="1:15" ht="15.8" customHeight="1" x14ac:dyDescent="0.2">
      <c r="A7" s="3"/>
      <c r="B7" s="35"/>
      <c r="C7" s="77" t="s">
        <v>49</v>
      </c>
      <c r="D7" s="69" t="s">
        <v>48</v>
      </c>
      <c r="E7" s="29"/>
      <c r="F7" s="29"/>
      <c r="G7" s="29"/>
      <c r="H7" s="30"/>
      <c r="I7" s="29"/>
      <c r="J7" s="42"/>
    </row>
    <row r="8" spans="1:15" ht="23.95" hidden="1" customHeight="1" x14ac:dyDescent="0.2">
      <c r="A8" s="3"/>
      <c r="B8" s="39" t="s">
        <v>19</v>
      </c>
      <c r="D8" s="28"/>
      <c r="H8" s="24" t="s">
        <v>33</v>
      </c>
      <c r="I8" s="28"/>
      <c r="J8" s="9"/>
    </row>
    <row r="9" spans="1:15" ht="15.8" hidden="1" customHeight="1" x14ac:dyDescent="0.2">
      <c r="A9" s="3"/>
      <c r="B9" s="3"/>
      <c r="D9" s="28"/>
      <c r="H9" s="24" t="s">
        <v>34</v>
      </c>
      <c r="I9" s="28"/>
      <c r="J9" s="9"/>
    </row>
    <row r="10" spans="1:15" ht="15.8" hidden="1" customHeight="1" x14ac:dyDescent="0.2">
      <c r="A10" s="3"/>
      <c r="B10" s="43"/>
      <c r="C10" s="23"/>
      <c r="D10" s="38"/>
      <c r="E10" s="30"/>
      <c r="F10" s="30"/>
      <c r="G10" s="15"/>
      <c r="H10" s="15"/>
      <c r="I10" s="44"/>
      <c r="J10" s="42"/>
    </row>
    <row r="11" spans="1:15" ht="23.95" customHeight="1" x14ac:dyDescent="0.2">
      <c r="A11" s="3"/>
      <c r="B11" s="39" t="s">
        <v>18</v>
      </c>
      <c r="D11" s="266"/>
      <c r="E11" s="266"/>
      <c r="F11" s="266"/>
      <c r="G11" s="266"/>
      <c r="H11" s="24" t="s">
        <v>33</v>
      </c>
      <c r="I11" s="238"/>
      <c r="J11" s="9"/>
    </row>
    <row r="12" spans="1:15" ht="15.8" customHeight="1" x14ac:dyDescent="0.2">
      <c r="A12" s="3"/>
      <c r="B12" s="34"/>
      <c r="C12" s="22"/>
      <c r="D12" s="294"/>
      <c r="E12" s="294"/>
      <c r="F12" s="294"/>
      <c r="G12" s="294"/>
      <c r="H12" s="24" t="s">
        <v>34</v>
      </c>
      <c r="I12" s="238"/>
      <c r="J12" s="9"/>
    </row>
    <row r="13" spans="1:15" ht="15.8" customHeight="1" x14ac:dyDescent="0.2">
      <c r="A13" s="3"/>
      <c r="B13" s="35"/>
      <c r="C13" s="237"/>
      <c r="D13" s="268"/>
      <c r="E13" s="268"/>
      <c r="F13" s="268"/>
      <c r="G13" s="268"/>
      <c r="H13" s="25"/>
      <c r="I13" s="29"/>
      <c r="J13" s="42"/>
    </row>
    <row r="14" spans="1:15" ht="23.95" hidden="1" customHeight="1" x14ac:dyDescent="0.2">
      <c r="A14" s="3"/>
      <c r="B14" s="55" t="s">
        <v>20</v>
      </c>
      <c r="C14" s="56"/>
      <c r="D14" s="57"/>
      <c r="E14" s="58"/>
      <c r="F14" s="58"/>
      <c r="G14" s="58"/>
      <c r="H14" s="59"/>
      <c r="I14" s="58"/>
      <c r="J14" s="60"/>
    </row>
    <row r="15" spans="1:15" ht="32.299999999999997" customHeight="1" x14ac:dyDescent="0.2">
      <c r="A15" s="3"/>
      <c r="B15" s="43" t="s">
        <v>31</v>
      </c>
      <c r="C15" s="61"/>
      <c r="D15" s="15"/>
      <c r="E15" s="291"/>
      <c r="F15" s="291"/>
      <c r="G15" s="292"/>
      <c r="H15" s="292"/>
      <c r="I15" s="292" t="s">
        <v>28</v>
      </c>
      <c r="J15" s="293"/>
    </row>
    <row r="16" spans="1:15" ht="23.2" customHeight="1" x14ac:dyDescent="0.2">
      <c r="A16" s="116" t="s">
        <v>23</v>
      </c>
      <c r="B16" s="117" t="s">
        <v>23</v>
      </c>
      <c r="C16" s="47"/>
      <c r="D16" s="48"/>
      <c r="E16" s="289"/>
      <c r="F16" s="290"/>
      <c r="G16" s="289"/>
      <c r="H16" s="290"/>
      <c r="I16" s="289">
        <f>SUM(I45:J54,I70)</f>
        <v>0</v>
      </c>
      <c r="J16" s="271"/>
    </row>
    <row r="17" spans="1:10" ht="23.2" customHeight="1" x14ac:dyDescent="0.2">
      <c r="A17" s="116" t="s">
        <v>24</v>
      </c>
      <c r="B17" s="117" t="s">
        <v>24</v>
      </c>
      <c r="C17" s="47"/>
      <c r="D17" s="48"/>
      <c r="E17" s="289"/>
      <c r="F17" s="290"/>
      <c r="G17" s="289"/>
      <c r="H17" s="290"/>
      <c r="I17" s="289">
        <f>SUM(I55:J67)</f>
        <v>0</v>
      </c>
      <c r="J17" s="271"/>
    </row>
    <row r="18" spans="1:10" ht="23.2" customHeight="1" x14ac:dyDescent="0.2">
      <c r="A18" s="116" t="s">
        <v>25</v>
      </c>
      <c r="B18" s="117" t="s">
        <v>25</v>
      </c>
      <c r="C18" s="47"/>
      <c r="D18" s="48"/>
      <c r="E18" s="289"/>
      <c r="F18" s="290"/>
      <c r="G18" s="289"/>
      <c r="H18" s="290"/>
      <c r="I18" s="289">
        <f>SUM(I68:J69)</f>
        <v>0</v>
      </c>
      <c r="J18" s="271"/>
    </row>
    <row r="19" spans="1:10" ht="23.2" customHeight="1" x14ac:dyDescent="0.2">
      <c r="A19" s="116" t="s">
        <v>110</v>
      </c>
      <c r="B19" s="117" t="s">
        <v>26</v>
      </c>
      <c r="C19" s="47"/>
      <c r="D19" s="48"/>
      <c r="E19" s="289"/>
      <c r="F19" s="290"/>
      <c r="G19" s="289"/>
      <c r="H19" s="290"/>
      <c r="I19" s="289">
        <f>SUM(I71:J72)</f>
        <v>0</v>
      </c>
      <c r="J19" s="271"/>
    </row>
    <row r="20" spans="1:10" ht="23.2" customHeight="1" x14ac:dyDescent="0.2">
      <c r="A20" s="116" t="s">
        <v>108</v>
      </c>
      <c r="B20" s="117" t="s">
        <v>27</v>
      </c>
      <c r="C20" s="47"/>
      <c r="D20" s="48"/>
      <c r="E20" s="289"/>
      <c r="F20" s="290"/>
      <c r="G20" s="289"/>
      <c r="H20" s="290"/>
      <c r="I20" s="289">
        <f>SUMIF(F45:F72,A20,I45:I72)</f>
        <v>0</v>
      </c>
      <c r="J20" s="271"/>
    </row>
    <row r="21" spans="1:10" ht="23.2" customHeight="1" x14ac:dyDescent="0.2">
      <c r="A21" s="116"/>
      <c r="B21" s="117"/>
      <c r="C21" s="209"/>
      <c r="D21" s="210"/>
      <c r="E21" s="211"/>
      <c r="F21" s="212"/>
      <c r="G21" s="211"/>
      <c r="H21" s="212"/>
      <c r="I21" s="289">
        <f>'Ocenění  - KLIMATIZACE'!F28+'Ocenění  - KLIMATIZACE'!F42</f>
        <v>0</v>
      </c>
      <c r="J21" s="271"/>
    </row>
    <row r="22" spans="1:10" ht="23.2" customHeight="1" x14ac:dyDescent="0.2">
      <c r="A22" s="3"/>
      <c r="B22" s="63" t="s">
        <v>28</v>
      </c>
      <c r="C22" s="64"/>
      <c r="D22" s="65"/>
      <c r="E22" s="297"/>
      <c r="F22" s="298"/>
      <c r="G22" s="297"/>
      <c r="H22" s="298"/>
      <c r="I22" s="297">
        <f>SUM(I16:J20)</f>
        <v>0</v>
      </c>
      <c r="J22" s="274"/>
    </row>
    <row r="23" spans="1:10" ht="33.049999999999997" customHeight="1" x14ac:dyDescent="0.2">
      <c r="A23" s="3"/>
      <c r="B23" s="54" t="s">
        <v>32</v>
      </c>
      <c r="C23" s="47"/>
      <c r="D23" s="48"/>
      <c r="E23" s="53"/>
      <c r="F23" s="50"/>
      <c r="G23" s="41"/>
      <c r="H23" s="41"/>
      <c r="I23" s="41"/>
      <c r="J23" s="51"/>
    </row>
    <row r="24" spans="1:10" ht="23.2" customHeight="1" x14ac:dyDescent="0.2">
      <c r="A24" s="3"/>
      <c r="B24" s="46" t="s">
        <v>11</v>
      </c>
      <c r="C24" s="47"/>
      <c r="D24" s="48"/>
      <c r="E24" s="49">
        <v>12</v>
      </c>
      <c r="F24" s="50" t="s">
        <v>0</v>
      </c>
      <c r="G24" s="295">
        <v>0</v>
      </c>
      <c r="H24" s="296"/>
      <c r="I24" s="296"/>
      <c r="J24" s="51" t="str">
        <f t="shared" ref="J24:J29" si="0">Mena</f>
        <v>CZK</v>
      </c>
    </row>
    <row r="25" spans="1:10" ht="23.2" customHeight="1" x14ac:dyDescent="0.2">
      <c r="A25" s="3"/>
      <c r="B25" s="46" t="s">
        <v>12</v>
      </c>
      <c r="C25" s="47"/>
      <c r="D25" s="48"/>
      <c r="E25" s="49">
        <f>SazbaDPH1</f>
        <v>12</v>
      </c>
      <c r="F25" s="50" t="s">
        <v>0</v>
      </c>
      <c r="G25" s="299">
        <v>0</v>
      </c>
      <c r="H25" s="300"/>
      <c r="I25" s="300"/>
      <c r="J25" s="51" t="str">
        <f t="shared" si="0"/>
        <v>CZK</v>
      </c>
    </row>
    <row r="26" spans="1:10" ht="23.2" customHeight="1" x14ac:dyDescent="0.2">
      <c r="A26" s="3"/>
      <c r="B26" s="46" t="s">
        <v>13</v>
      </c>
      <c r="C26" s="47"/>
      <c r="D26" s="48"/>
      <c r="E26" s="49">
        <v>21</v>
      </c>
      <c r="F26" s="50" t="s">
        <v>0</v>
      </c>
      <c r="G26" s="295">
        <f>I22</f>
        <v>0</v>
      </c>
      <c r="H26" s="296"/>
      <c r="I26" s="296"/>
      <c r="J26" s="51" t="str">
        <f t="shared" si="0"/>
        <v>CZK</v>
      </c>
    </row>
    <row r="27" spans="1:10" ht="23.2" customHeight="1" x14ac:dyDescent="0.2">
      <c r="A27" s="3"/>
      <c r="B27" s="40" t="s">
        <v>14</v>
      </c>
      <c r="C27" s="19"/>
      <c r="D27" s="15"/>
      <c r="E27" s="36">
        <f>SazbaDPH2</f>
        <v>21</v>
      </c>
      <c r="F27" s="37" t="s">
        <v>0</v>
      </c>
      <c r="G27" s="283">
        <f>I22*E27/100</f>
        <v>0</v>
      </c>
      <c r="H27" s="284"/>
      <c r="I27" s="284"/>
      <c r="J27" s="45" t="str">
        <f t="shared" si="0"/>
        <v>CZK</v>
      </c>
    </row>
    <row r="28" spans="1:10" ht="23.2" customHeight="1" thickBot="1" x14ac:dyDescent="0.25">
      <c r="A28" s="3"/>
      <c r="B28" s="39" t="s">
        <v>4</v>
      </c>
      <c r="C28" s="17"/>
      <c r="D28" s="20"/>
      <c r="E28" s="17"/>
      <c r="F28" s="18"/>
      <c r="G28" s="285">
        <f>0</f>
        <v>0</v>
      </c>
      <c r="H28" s="285"/>
      <c r="I28" s="285"/>
      <c r="J28" s="52" t="str">
        <f t="shared" si="0"/>
        <v>CZK</v>
      </c>
    </row>
    <row r="29" spans="1:10" ht="27.85" hidden="1" customHeight="1" thickBot="1" x14ac:dyDescent="0.25">
      <c r="A29" s="3"/>
      <c r="B29" s="96" t="s">
        <v>22</v>
      </c>
      <c r="C29" s="97"/>
      <c r="D29" s="97"/>
      <c r="E29" s="98"/>
      <c r="F29" s="99"/>
      <c r="G29" s="287">
        <f>ZakladDPHSniVypocet+ZakladDPHZaklVypocet</f>
        <v>0</v>
      </c>
      <c r="H29" s="287"/>
      <c r="I29" s="287"/>
      <c r="J29" s="100" t="str">
        <f t="shared" si="0"/>
        <v>CZK</v>
      </c>
    </row>
    <row r="30" spans="1:10" ht="27.85" customHeight="1" thickBot="1" x14ac:dyDescent="0.25">
      <c r="A30" s="3"/>
      <c r="B30" s="96" t="s">
        <v>35</v>
      </c>
      <c r="C30" s="101"/>
      <c r="D30" s="101"/>
      <c r="E30" s="101"/>
      <c r="F30" s="101"/>
      <c r="G30" s="286">
        <f>SUM(G24:I28)</f>
        <v>0</v>
      </c>
      <c r="H30" s="286"/>
      <c r="I30" s="286"/>
      <c r="J30" s="102" t="s">
        <v>53</v>
      </c>
    </row>
    <row r="31" spans="1:10" ht="12.8" customHeight="1" x14ac:dyDescent="0.2">
      <c r="A31" s="3"/>
      <c r="B31" s="3"/>
      <c r="J31" s="10"/>
    </row>
    <row r="32" spans="1:10" ht="30.1" customHeight="1" x14ac:dyDescent="0.2">
      <c r="A32" s="3"/>
      <c r="B32" s="3"/>
      <c r="J32" s="10"/>
    </row>
    <row r="33" spans="1:10" ht="18.75" customHeight="1" x14ac:dyDescent="0.2">
      <c r="A33" s="3"/>
      <c r="B33" s="21"/>
      <c r="C33" s="16" t="s">
        <v>10</v>
      </c>
      <c r="D33" s="32"/>
      <c r="E33" s="32"/>
      <c r="F33" s="16" t="s">
        <v>9</v>
      </c>
      <c r="G33" s="32"/>
      <c r="H33" s="33"/>
      <c r="I33" s="32"/>
      <c r="J33" s="10"/>
    </row>
    <row r="34" spans="1:10" ht="33.049999999999997" customHeight="1" x14ac:dyDescent="0.2">
      <c r="A34" s="3"/>
      <c r="B34" s="3"/>
      <c r="J34" s="10"/>
    </row>
    <row r="35" spans="1:10" s="27" customFormat="1" ht="18.75" customHeight="1" x14ac:dyDescent="0.2">
      <c r="A35" s="26"/>
      <c r="B35" s="26"/>
      <c r="D35" s="288"/>
      <c r="E35" s="288"/>
      <c r="G35" s="288"/>
      <c r="H35" s="288"/>
      <c r="I35" s="288"/>
      <c r="J35" s="31"/>
    </row>
    <row r="36" spans="1:10" ht="12.8" customHeight="1" x14ac:dyDescent="0.2">
      <c r="A36" s="3"/>
      <c r="B36" s="3"/>
      <c r="D36" s="277" t="s">
        <v>2</v>
      </c>
      <c r="E36" s="277"/>
      <c r="H36" s="11" t="s">
        <v>3</v>
      </c>
      <c r="J36" s="10"/>
    </row>
    <row r="37" spans="1:10" ht="13.55" customHeight="1" thickBot="1" x14ac:dyDescent="0.25">
      <c r="A37" s="12"/>
      <c r="B37" s="12"/>
      <c r="C37" s="13"/>
      <c r="D37" s="13"/>
      <c r="E37" s="13"/>
      <c r="F37" s="13"/>
      <c r="G37" s="13"/>
      <c r="H37" s="13"/>
      <c r="I37" s="13"/>
      <c r="J37" s="14"/>
    </row>
    <row r="38" spans="1:10" ht="27.1" hidden="1" customHeight="1" x14ac:dyDescent="0.25">
      <c r="B38" s="66" t="s">
        <v>15</v>
      </c>
      <c r="C38" s="2"/>
      <c r="D38" s="2"/>
      <c r="E38" s="2"/>
      <c r="F38" s="88"/>
      <c r="G38" s="88"/>
      <c r="H38" s="88"/>
      <c r="I38" s="88"/>
      <c r="J38" s="2"/>
    </row>
    <row r="39" spans="1:10" ht="25.45" hidden="1" customHeight="1" x14ac:dyDescent="0.2">
      <c r="A39" s="80" t="s">
        <v>37</v>
      </c>
      <c r="B39" s="82" t="s">
        <v>16</v>
      </c>
      <c r="C39" s="83" t="s">
        <v>5</v>
      </c>
      <c r="D39" s="84"/>
      <c r="E39" s="84"/>
      <c r="F39" s="89" t="str">
        <f>B24</f>
        <v>Základ pro sníženou DPH</v>
      </c>
      <c r="G39" s="89" t="str">
        <f>B26</f>
        <v>Základ pro základní DPH</v>
      </c>
      <c r="H39" s="90" t="s">
        <v>17</v>
      </c>
      <c r="I39" s="90" t="s">
        <v>1</v>
      </c>
      <c r="J39" s="85" t="s">
        <v>0</v>
      </c>
    </row>
    <row r="40" spans="1:10" ht="25.45" hidden="1" customHeight="1" x14ac:dyDescent="0.2">
      <c r="A40" s="80">
        <v>1</v>
      </c>
      <c r="B40" s="86" t="s">
        <v>51</v>
      </c>
      <c r="C40" s="301" t="s">
        <v>45</v>
      </c>
      <c r="D40" s="302"/>
      <c r="E40" s="302"/>
      <c r="F40" s="91">
        <f>'Rozpočet Pol - STAVBA'!AC439</f>
        <v>0</v>
      </c>
      <c r="G40" s="92">
        <f>'Rozpočet Pol - STAVBA'!AD439</f>
        <v>0</v>
      </c>
      <c r="H40" s="93">
        <f>(F40*SazbaDPH1/100)+(G40*SazbaDPH2/100)</f>
        <v>0</v>
      </c>
      <c r="I40" s="93">
        <f>F40+G40+H40</f>
        <v>0</v>
      </c>
      <c r="J40" s="87" t="str">
        <f>IF(CenaCelkemVypocet=0,"",I40/CenaCelkemVypocet*100)</f>
        <v/>
      </c>
    </row>
    <row r="41" spans="1:10" ht="25.45" hidden="1" customHeight="1" x14ac:dyDescent="0.2">
      <c r="A41" s="80"/>
      <c r="B41" s="303" t="s">
        <v>52</v>
      </c>
      <c r="C41" s="304"/>
      <c r="D41" s="304"/>
      <c r="E41" s="305"/>
      <c r="F41" s="94">
        <f>SUMIF(A40:A40,"=1",F40:F40)</f>
        <v>0</v>
      </c>
      <c r="G41" s="95">
        <f>SUMIF(A40:A40,"=1",G40:G40)</f>
        <v>0</v>
      </c>
      <c r="H41" s="95">
        <f>SUMIF(A40:A40,"=1",H40:H40)</f>
        <v>0</v>
      </c>
      <c r="I41" s="95">
        <f>SUMIF(A40:A40,"=1",I40:I40)</f>
        <v>0</v>
      </c>
      <c r="J41" s="81">
        <f>SUMIF(A40:A40,"=1",J40:J40)</f>
        <v>0</v>
      </c>
    </row>
    <row r="42" spans="1:10" ht="15.6" x14ac:dyDescent="0.25">
      <c r="B42" s="103" t="s">
        <v>54</v>
      </c>
    </row>
    <row r="44" spans="1:10" ht="25.45" customHeight="1" x14ac:dyDescent="0.2">
      <c r="A44" s="104"/>
      <c r="B44" s="108" t="s">
        <v>16</v>
      </c>
      <c r="C44" s="108" t="s">
        <v>5</v>
      </c>
      <c r="D44" s="109"/>
      <c r="E44" s="109"/>
      <c r="F44" s="110" t="s">
        <v>55</v>
      </c>
      <c r="G44" s="110"/>
      <c r="H44" s="110"/>
      <c r="I44" s="306" t="s">
        <v>28</v>
      </c>
      <c r="J44" s="306"/>
    </row>
    <row r="45" spans="1:10" ht="25.45" customHeight="1" x14ac:dyDescent="0.2">
      <c r="A45" s="105"/>
      <c r="B45" s="111" t="s">
        <v>56</v>
      </c>
      <c r="C45" s="308" t="s">
        <v>57</v>
      </c>
      <c r="D45" s="309"/>
      <c r="E45" s="309"/>
      <c r="F45" s="353" t="s">
        <v>23</v>
      </c>
      <c r="G45" s="113"/>
      <c r="H45" s="113"/>
      <c r="I45" s="307">
        <f>'Rozpočet Pol - STAVBA'!G8</f>
        <v>0</v>
      </c>
      <c r="J45" s="307"/>
    </row>
    <row r="46" spans="1:10" ht="25.45" customHeight="1" x14ac:dyDescent="0.2">
      <c r="A46" s="105"/>
      <c r="B46" s="107" t="s">
        <v>58</v>
      </c>
      <c r="C46" s="311" t="s">
        <v>59</v>
      </c>
      <c r="D46" s="312"/>
      <c r="E46" s="312"/>
      <c r="F46" s="354" t="s">
        <v>23</v>
      </c>
      <c r="G46" s="114"/>
      <c r="H46" s="114"/>
      <c r="I46" s="310">
        <f>'Rozpočet Pol - STAVBA'!G11</f>
        <v>0</v>
      </c>
      <c r="J46" s="310"/>
    </row>
    <row r="47" spans="1:10" ht="25.45" customHeight="1" x14ac:dyDescent="0.2">
      <c r="A47" s="105"/>
      <c r="B47" s="107" t="s">
        <v>60</v>
      </c>
      <c r="C47" s="311" t="s">
        <v>61</v>
      </c>
      <c r="D47" s="312"/>
      <c r="E47" s="312"/>
      <c r="F47" s="354" t="s">
        <v>23</v>
      </c>
      <c r="G47" s="114"/>
      <c r="H47" s="114"/>
      <c r="I47" s="310">
        <f>'Rozpočet Pol - STAVBA'!G30</f>
        <v>0</v>
      </c>
      <c r="J47" s="310"/>
    </row>
    <row r="48" spans="1:10" ht="25.45" customHeight="1" x14ac:dyDescent="0.2">
      <c r="A48" s="105"/>
      <c r="B48" s="107" t="s">
        <v>62</v>
      </c>
      <c r="C48" s="311" t="s">
        <v>63</v>
      </c>
      <c r="D48" s="312"/>
      <c r="E48" s="312"/>
      <c r="F48" s="354" t="s">
        <v>23</v>
      </c>
      <c r="G48" s="114"/>
      <c r="H48" s="114"/>
      <c r="I48" s="310">
        <f>'Rozpočet Pol - STAVBA'!G34</f>
        <v>0</v>
      </c>
      <c r="J48" s="310"/>
    </row>
    <row r="49" spans="1:10" ht="25.45" customHeight="1" x14ac:dyDescent="0.2">
      <c r="A49" s="105"/>
      <c r="B49" s="107" t="s">
        <v>64</v>
      </c>
      <c r="C49" s="311" t="s">
        <v>65</v>
      </c>
      <c r="D49" s="312"/>
      <c r="E49" s="312"/>
      <c r="F49" s="354" t="s">
        <v>23</v>
      </c>
      <c r="G49" s="114"/>
      <c r="H49" s="114"/>
      <c r="I49" s="310">
        <f>'Rozpočet Pol - STAVBA'!G41</f>
        <v>0</v>
      </c>
      <c r="J49" s="310"/>
    </row>
    <row r="50" spans="1:10" ht="25.45" customHeight="1" x14ac:dyDescent="0.2">
      <c r="A50" s="105"/>
      <c r="B50" s="107" t="s">
        <v>66</v>
      </c>
      <c r="C50" s="311" t="s">
        <v>67</v>
      </c>
      <c r="D50" s="312"/>
      <c r="E50" s="312"/>
      <c r="F50" s="354" t="s">
        <v>23</v>
      </c>
      <c r="G50" s="114"/>
      <c r="H50" s="114"/>
      <c r="I50" s="310">
        <f>'Rozpočet Pol - STAVBA'!G51</f>
        <v>0</v>
      </c>
      <c r="J50" s="310"/>
    </row>
    <row r="51" spans="1:10" ht="25.45" customHeight="1" x14ac:dyDescent="0.2">
      <c r="A51" s="105"/>
      <c r="B51" s="107" t="s">
        <v>68</v>
      </c>
      <c r="C51" s="311" t="s">
        <v>69</v>
      </c>
      <c r="D51" s="312"/>
      <c r="E51" s="312"/>
      <c r="F51" s="354" t="s">
        <v>23</v>
      </c>
      <c r="G51" s="114"/>
      <c r="H51" s="114"/>
      <c r="I51" s="310">
        <f>'Rozpočet Pol - STAVBA'!G54</f>
        <v>0</v>
      </c>
      <c r="J51" s="310"/>
    </row>
    <row r="52" spans="1:10" ht="25.45" customHeight="1" x14ac:dyDescent="0.2">
      <c r="A52" s="105"/>
      <c r="B52" s="107" t="s">
        <v>70</v>
      </c>
      <c r="C52" s="311" t="s">
        <v>71</v>
      </c>
      <c r="D52" s="312"/>
      <c r="E52" s="312"/>
      <c r="F52" s="354" t="s">
        <v>23</v>
      </c>
      <c r="G52" s="114"/>
      <c r="H52" s="114"/>
      <c r="I52" s="310">
        <f>'Rozpočet Pol - STAVBA'!G57</f>
        <v>0</v>
      </c>
      <c r="J52" s="310"/>
    </row>
    <row r="53" spans="1:10" ht="25.45" customHeight="1" x14ac:dyDescent="0.2">
      <c r="A53" s="105"/>
      <c r="B53" s="107" t="s">
        <v>72</v>
      </c>
      <c r="C53" s="311" t="s">
        <v>73</v>
      </c>
      <c r="D53" s="312"/>
      <c r="E53" s="312"/>
      <c r="F53" s="354" t="s">
        <v>23</v>
      </c>
      <c r="G53" s="114"/>
      <c r="H53" s="114"/>
      <c r="I53" s="310">
        <f>'Rozpočet Pol - STAVBA'!G60</f>
        <v>0</v>
      </c>
      <c r="J53" s="310"/>
    </row>
    <row r="54" spans="1:10" ht="25.45" customHeight="1" x14ac:dyDescent="0.2">
      <c r="A54" s="105"/>
      <c r="B54" s="107" t="s">
        <v>74</v>
      </c>
      <c r="C54" s="311" t="s">
        <v>75</v>
      </c>
      <c r="D54" s="312"/>
      <c r="E54" s="312"/>
      <c r="F54" s="354" t="s">
        <v>23</v>
      </c>
      <c r="G54" s="114"/>
      <c r="H54" s="114"/>
      <c r="I54" s="310">
        <f>'Rozpočet Pol - STAVBA'!G81</f>
        <v>0</v>
      </c>
      <c r="J54" s="310"/>
    </row>
    <row r="55" spans="1:10" ht="25.45" customHeight="1" x14ac:dyDescent="0.2">
      <c r="A55" s="105"/>
      <c r="B55" s="107" t="s">
        <v>76</v>
      </c>
      <c r="C55" s="311" t="s">
        <v>77</v>
      </c>
      <c r="D55" s="312"/>
      <c r="E55" s="312"/>
      <c r="F55" s="174" t="s">
        <v>24</v>
      </c>
      <c r="G55" s="114"/>
      <c r="H55" s="114"/>
      <c r="I55" s="310">
        <f>'Rozpočet Pol - STAVBA'!G83</f>
        <v>0</v>
      </c>
      <c r="J55" s="310"/>
    </row>
    <row r="56" spans="1:10" ht="25.45" customHeight="1" x14ac:dyDescent="0.2">
      <c r="A56" s="105"/>
      <c r="B56" s="107" t="s">
        <v>78</v>
      </c>
      <c r="C56" s="311" t="s">
        <v>79</v>
      </c>
      <c r="D56" s="312"/>
      <c r="E56" s="312"/>
      <c r="F56" s="174" t="s">
        <v>24</v>
      </c>
      <c r="G56" s="114"/>
      <c r="H56" s="114"/>
      <c r="I56" s="310">
        <f>'Rozpočet Pol - STAVBA'!G121</f>
        <v>0</v>
      </c>
      <c r="J56" s="310"/>
    </row>
    <row r="57" spans="1:10" ht="25.45" customHeight="1" x14ac:dyDescent="0.2">
      <c r="A57" s="105"/>
      <c r="B57" s="107" t="s">
        <v>80</v>
      </c>
      <c r="C57" s="311" t="s">
        <v>81</v>
      </c>
      <c r="D57" s="312"/>
      <c r="E57" s="312"/>
      <c r="F57" s="174" t="s">
        <v>24</v>
      </c>
      <c r="G57" s="114"/>
      <c r="H57" s="114"/>
      <c r="I57" s="310">
        <f>'Rozpočet Pol - STAVBA'!G201</f>
        <v>0</v>
      </c>
      <c r="J57" s="310"/>
    </row>
    <row r="58" spans="1:10" ht="25.45" customHeight="1" x14ac:dyDescent="0.2">
      <c r="A58" s="105"/>
      <c r="B58" s="107" t="s">
        <v>82</v>
      </c>
      <c r="C58" s="311" t="s">
        <v>83</v>
      </c>
      <c r="D58" s="312"/>
      <c r="E58" s="312"/>
      <c r="F58" s="174" t="s">
        <v>24</v>
      </c>
      <c r="G58" s="114"/>
      <c r="H58" s="114"/>
      <c r="I58" s="310">
        <f>'Rozpočet Pol - STAVBA'!G252</f>
        <v>0</v>
      </c>
      <c r="J58" s="310"/>
    </row>
    <row r="59" spans="1:10" ht="25.45" customHeight="1" x14ac:dyDescent="0.2">
      <c r="A59" s="105"/>
      <c r="B59" s="107" t="s">
        <v>84</v>
      </c>
      <c r="C59" s="311" t="s">
        <v>85</v>
      </c>
      <c r="D59" s="312"/>
      <c r="E59" s="312"/>
      <c r="F59" s="174" t="s">
        <v>24</v>
      </c>
      <c r="G59" s="114"/>
      <c r="H59" s="114"/>
      <c r="I59" s="310">
        <f>'Rozpočet Pol - STAVBA'!G263</f>
        <v>0</v>
      </c>
      <c r="J59" s="310"/>
    </row>
    <row r="60" spans="1:10" ht="25.45" customHeight="1" x14ac:dyDescent="0.2">
      <c r="A60" s="105"/>
      <c r="B60" s="107" t="s">
        <v>86</v>
      </c>
      <c r="C60" s="311" t="s">
        <v>87</v>
      </c>
      <c r="D60" s="312"/>
      <c r="E60" s="312"/>
      <c r="F60" s="174" t="s">
        <v>24</v>
      </c>
      <c r="G60" s="114"/>
      <c r="H60" s="114"/>
      <c r="I60" s="310">
        <f>'Rozpočet Pol - STAVBA'!G272</f>
        <v>0</v>
      </c>
      <c r="J60" s="310"/>
    </row>
    <row r="61" spans="1:10" ht="25.45" customHeight="1" x14ac:dyDescent="0.2">
      <c r="A61" s="105"/>
      <c r="B61" s="107" t="s">
        <v>88</v>
      </c>
      <c r="C61" s="311" t="s">
        <v>89</v>
      </c>
      <c r="D61" s="312"/>
      <c r="E61" s="312"/>
      <c r="F61" s="174" t="s">
        <v>24</v>
      </c>
      <c r="G61" s="114"/>
      <c r="H61" s="114"/>
      <c r="I61" s="310">
        <f>'Rozpočet Pol - STAVBA'!G300</f>
        <v>0</v>
      </c>
      <c r="J61" s="310"/>
    </row>
    <row r="62" spans="1:10" ht="25.45" customHeight="1" x14ac:dyDescent="0.2">
      <c r="A62" s="105"/>
      <c r="B62" s="107" t="s">
        <v>90</v>
      </c>
      <c r="C62" s="311" t="s">
        <v>91</v>
      </c>
      <c r="D62" s="312"/>
      <c r="E62" s="312"/>
      <c r="F62" s="174" t="s">
        <v>24</v>
      </c>
      <c r="G62" s="114"/>
      <c r="H62" s="114"/>
      <c r="I62" s="310">
        <f>'Rozpočet Pol - STAVBA'!G306</f>
        <v>0</v>
      </c>
      <c r="J62" s="310"/>
    </row>
    <row r="63" spans="1:10" ht="25.45" customHeight="1" x14ac:dyDescent="0.2">
      <c r="A63" s="105"/>
      <c r="B63" s="107" t="s">
        <v>92</v>
      </c>
      <c r="C63" s="311" t="s">
        <v>93</v>
      </c>
      <c r="D63" s="312"/>
      <c r="E63" s="312"/>
      <c r="F63" s="174" t="s">
        <v>24</v>
      </c>
      <c r="G63" s="114"/>
      <c r="H63" s="114"/>
      <c r="I63" s="310">
        <f>'Rozpočet Pol - STAVBA'!G338</f>
        <v>0</v>
      </c>
      <c r="J63" s="310"/>
    </row>
    <row r="64" spans="1:10" ht="25.45" customHeight="1" x14ac:dyDescent="0.2">
      <c r="A64" s="105"/>
      <c r="B64" s="107" t="s">
        <v>94</v>
      </c>
      <c r="C64" s="311" t="s">
        <v>95</v>
      </c>
      <c r="D64" s="312"/>
      <c r="E64" s="312"/>
      <c r="F64" s="174" t="s">
        <v>24</v>
      </c>
      <c r="G64" s="114"/>
      <c r="H64" s="114"/>
      <c r="I64" s="310">
        <f>'Rozpočet Pol - STAVBA'!G352</f>
        <v>0</v>
      </c>
      <c r="J64" s="310"/>
    </row>
    <row r="65" spans="1:10" ht="25.45" customHeight="1" x14ac:dyDescent="0.2">
      <c r="A65" s="105"/>
      <c r="B65" s="107" t="s">
        <v>96</v>
      </c>
      <c r="C65" s="311" t="s">
        <v>97</v>
      </c>
      <c r="D65" s="312"/>
      <c r="E65" s="312"/>
      <c r="F65" s="174" t="s">
        <v>24</v>
      </c>
      <c r="G65" s="114"/>
      <c r="H65" s="114"/>
      <c r="I65" s="310">
        <f>'Rozpočet Pol - STAVBA'!G379</f>
        <v>0</v>
      </c>
      <c r="J65" s="310"/>
    </row>
    <row r="66" spans="1:10" ht="25.45" customHeight="1" x14ac:dyDescent="0.2">
      <c r="A66" s="105"/>
      <c r="B66" s="107" t="s">
        <v>98</v>
      </c>
      <c r="C66" s="311" t="s">
        <v>99</v>
      </c>
      <c r="D66" s="312"/>
      <c r="E66" s="312"/>
      <c r="F66" s="174" t="s">
        <v>24</v>
      </c>
      <c r="G66" s="114"/>
      <c r="H66" s="114"/>
      <c r="I66" s="310">
        <f>'Rozpočet Pol - STAVBA'!G387</f>
        <v>0</v>
      </c>
      <c r="J66" s="310"/>
    </row>
    <row r="67" spans="1:10" ht="25.45" customHeight="1" x14ac:dyDescent="0.2">
      <c r="A67" s="105"/>
      <c r="B67" s="107" t="s">
        <v>100</v>
      </c>
      <c r="C67" s="311" t="s">
        <v>101</v>
      </c>
      <c r="D67" s="312"/>
      <c r="E67" s="312"/>
      <c r="F67" s="174" t="s">
        <v>24</v>
      </c>
      <c r="G67" s="114"/>
      <c r="H67" s="114"/>
      <c r="I67" s="310">
        <f>'Rozpočet Pol - STAVBA'!G399</f>
        <v>0</v>
      </c>
      <c r="J67" s="310"/>
    </row>
    <row r="68" spans="1:10" ht="25.45" customHeight="1" x14ac:dyDescent="0.2">
      <c r="A68" s="105"/>
      <c r="B68" s="107" t="s">
        <v>102</v>
      </c>
      <c r="C68" s="311" t="s">
        <v>103</v>
      </c>
      <c r="D68" s="312"/>
      <c r="E68" s="312"/>
      <c r="F68" s="171" t="s">
        <v>25</v>
      </c>
      <c r="G68" s="114"/>
      <c r="H68" s="114"/>
      <c r="I68" s="310">
        <f>'Rozpočet Pol - STAVBA'!G402</f>
        <v>0</v>
      </c>
      <c r="J68" s="310"/>
    </row>
    <row r="69" spans="1:10" ht="25.45" customHeight="1" x14ac:dyDescent="0.2">
      <c r="A69" s="105"/>
      <c r="B69" s="107" t="s">
        <v>104</v>
      </c>
      <c r="C69" s="311" t="s">
        <v>105</v>
      </c>
      <c r="D69" s="312"/>
      <c r="E69" s="312"/>
      <c r="F69" s="171" t="s">
        <v>25</v>
      </c>
      <c r="G69" s="114"/>
      <c r="H69" s="114"/>
      <c r="I69" s="310">
        <f>'Rozpočet Pol - STAVBA'!G407</f>
        <v>0</v>
      </c>
      <c r="J69" s="310"/>
    </row>
    <row r="70" spans="1:10" ht="25.45" customHeight="1" x14ac:dyDescent="0.2">
      <c r="A70" s="105"/>
      <c r="B70" s="107" t="s">
        <v>106</v>
      </c>
      <c r="C70" s="311" t="s">
        <v>107</v>
      </c>
      <c r="D70" s="312"/>
      <c r="E70" s="312"/>
      <c r="F70" s="354" t="s">
        <v>23</v>
      </c>
      <c r="G70" s="114"/>
      <c r="H70" s="114"/>
      <c r="I70" s="310">
        <f>'Rozpočet Pol - STAVBA'!G413</f>
        <v>0</v>
      </c>
      <c r="J70" s="310"/>
    </row>
    <row r="71" spans="1:10" ht="25.45" customHeight="1" x14ac:dyDescent="0.2">
      <c r="A71" s="105"/>
      <c r="B71" s="107" t="s">
        <v>108</v>
      </c>
      <c r="C71" s="311" t="s">
        <v>109</v>
      </c>
      <c r="D71" s="312"/>
      <c r="E71" s="312"/>
      <c r="F71" s="172" t="s">
        <v>109</v>
      </c>
      <c r="G71" s="114"/>
      <c r="H71" s="114"/>
      <c r="I71" s="310">
        <f>'Rozpočet Pol - STAVBA'!G425</f>
        <v>0</v>
      </c>
      <c r="J71" s="310"/>
    </row>
    <row r="72" spans="1:10" ht="25.45" customHeight="1" x14ac:dyDescent="0.2">
      <c r="A72" s="105"/>
      <c r="B72" s="112" t="s">
        <v>110</v>
      </c>
      <c r="C72" s="316" t="s">
        <v>109</v>
      </c>
      <c r="D72" s="317"/>
      <c r="E72" s="317"/>
      <c r="F72" s="173" t="s">
        <v>109</v>
      </c>
      <c r="G72" s="115"/>
      <c r="H72" s="115"/>
      <c r="I72" s="315">
        <f>'Rozpočet Pol - STAVBA'!G432</f>
        <v>0</v>
      </c>
      <c r="J72" s="315"/>
    </row>
    <row r="73" spans="1:10" ht="25.45" customHeight="1" x14ac:dyDescent="0.2">
      <c r="A73" s="106"/>
      <c r="B73" s="355" t="s">
        <v>1</v>
      </c>
      <c r="C73" s="355"/>
      <c r="D73" s="356"/>
      <c r="E73" s="356"/>
      <c r="F73" s="357"/>
      <c r="G73" s="358"/>
      <c r="H73" s="358"/>
      <c r="I73" s="359">
        <f>SUM(I45:I72)</f>
        <v>0</v>
      </c>
      <c r="J73" s="359"/>
    </row>
    <row r="74" spans="1:10" x14ac:dyDescent="0.2">
      <c r="F74" s="79"/>
      <c r="G74" s="79"/>
      <c r="H74" s="79"/>
      <c r="I74" s="79"/>
      <c r="J74" s="79"/>
    </row>
    <row r="75" spans="1:10" x14ac:dyDescent="0.2">
      <c r="F75" s="79"/>
      <c r="G75" s="79"/>
      <c r="H75" s="79"/>
      <c r="I75" s="79"/>
      <c r="J75" s="79"/>
    </row>
    <row r="76" spans="1:10" x14ac:dyDescent="0.2">
      <c r="F76" s="79"/>
      <c r="G76" s="79"/>
      <c r="H76" s="79"/>
      <c r="I76" s="79"/>
      <c r="J76" s="7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99">
    <mergeCell ref="I73:J73"/>
    <mergeCell ref="D4:J4"/>
    <mergeCell ref="I70:J70"/>
    <mergeCell ref="C70:E70"/>
    <mergeCell ref="I71:J71"/>
    <mergeCell ref="C71:E71"/>
    <mergeCell ref="I72:J72"/>
    <mergeCell ref="C72:E72"/>
    <mergeCell ref="I67:J67"/>
    <mergeCell ref="C67:E67"/>
    <mergeCell ref="I68:J68"/>
    <mergeCell ref="C68:E68"/>
    <mergeCell ref="I69:J69"/>
    <mergeCell ref="C69:E69"/>
    <mergeCell ref="I64:J64"/>
    <mergeCell ref="C64:E64"/>
    <mergeCell ref="I65:J65"/>
    <mergeCell ref="C65:E65"/>
    <mergeCell ref="I66:J66"/>
    <mergeCell ref="C66:E66"/>
    <mergeCell ref="I61:J61"/>
    <mergeCell ref="C61:E61"/>
    <mergeCell ref="I62:J62"/>
    <mergeCell ref="C62:E62"/>
    <mergeCell ref="I63:J63"/>
    <mergeCell ref="C63:E63"/>
    <mergeCell ref="I58:J58"/>
    <mergeCell ref="C58:E58"/>
    <mergeCell ref="I59:J59"/>
    <mergeCell ref="C59:E59"/>
    <mergeCell ref="I60:J60"/>
    <mergeCell ref="C60:E60"/>
    <mergeCell ref="I55:J55"/>
    <mergeCell ref="C55:E55"/>
    <mergeCell ref="I56:J56"/>
    <mergeCell ref="C56:E56"/>
    <mergeCell ref="I57:J57"/>
    <mergeCell ref="C57:E57"/>
    <mergeCell ref="I52:J52"/>
    <mergeCell ref="C52:E52"/>
    <mergeCell ref="I53:J53"/>
    <mergeCell ref="C53:E53"/>
    <mergeCell ref="I54:J54"/>
    <mergeCell ref="C54:E54"/>
    <mergeCell ref="I49:J49"/>
    <mergeCell ref="C49:E49"/>
    <mergeCell ref="I50:J50"/>
    <mergeCell ref="C50:E50"/>
    <mergeCell ref="I51:J51"/>
    <mergeCell ref="C51:E51"/>
    <mergeCell ref="I46:J46"/>
    <mergeCell ref="C46:E46"/>
    <mergeCell ref="I47:J47"/>
    <mergeCell ref="C47:E47"/>
    <mergeCell ref="I48:J48"/>
    <mergeCell ref="C48:E48"/>
    <mergeCell ref="D35:E35"/>
    <mergeCell ref="D36:E36"/>
    <mergeCell ref="G19:H19"/>
    <mergeCell ref="G20:H20"/>
    <mergeCell ref="G35:I35"/>
    <mergeCell ref="G29:I29"/>
    <mergeCell ref="I21:J21"/>
    <mergeCell ref="C40:E40"/>
    <mergeCell ref="B41:E41"/>
    <mergeCell ref="I44:J44"/>
    <mergeCell ref="I45:J45"/>
    <mergeCell ref="C45:E45"/>
    <mergeCell ref="B1:J1"/>
    <mergeCell ref="G27:I27"/>
    <mergeCell ref="G28:I28"/>
    <mergeCell ref="G30:I30"/>
    <mergeCell ref="G26:I26"/>
    <mergeCell ref="I16:J16"/>
    <mergeCell ref="I19:J19"/>
    <mergeCell ref="E22:F22"/>
    <mergeCell ref="G22:H22"/>
    <mergeCell ref="D11:G11"/>
    <mergeCell ref="G25:I25"/>
    <mergeCell ref="G24:I24"/>
    <mergeCell ref="E19:F19"/>
    <mergeCell ref="E20:F20"/>
    <mergeCell ref="I20:J20"/>
    <mergeCell ref="I22:J22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3:J3"/>
    <mergeCell ref="G15:H15"/>
    <mergeCell ref="I15:J15"/>
    <mergeCell ref="E16:F16"/>
    <mergeCell ref="D12:G12"/>
    <mergeCell ref="D13:G1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7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activeCell="A5" sqref="A5:IV5"/>
    </sheetView>
  </sheetViews>
  <sheetFormatPr defaultColWidth="9.140625" defaultRowHeight="12.65" x14ac:dyDescent="0.2"/>
  <cols>
    <col min="1" max="1" width="4.28515625" style="4" customWidth="1"/>
    <col min="2" max="2" width="14.42578125" style="4" customWidth="1"/>
    <col min="3" max="3" width="38.28515625" style="8" customWidth="1"/>
    <col min="4" max="4" width="4.5703125" style="4" customWidth="1"/>
    <col min="5" max="5" width="10.5703125" style="4" customWidth="1"/>
    <col min="6" max="6" width="9.85546875" style="4" customWidth="1"/>
    <col min="7" max="7" width="12.7109375" style="4" customWidth="1"/>
    <col min="8" max="16384" width="9.140625" style="4"/>
  </cols>
  <sheetData>
    <row r="1" spans="1:7" ht="15.6" x14ac:dyDescent="0.2">
      <c r="A1" s="318" t="s">
        <v>6</v>
      </c>
      <c r="B1" s="318"/>
      <c r="C1" s="319"/>
      <c r="D1" s="318"/>
      <c r="E1" s="318"/>
      <c r="F1" s="318"/>
      <c r="G1" s="318"/>
    </row>
    <row r="2" spans="1:7" ht="24.9" customHeight="1" x14ac:dyDescent="0.2">
      <c r="A2" s="68" t="s">
        <v>40</v>
      </c>
      <c r="B2" s="67"/>
      <c r="C2" s="320"/>
      <c r="D2" s="320"/>
      <c r="E2" s="320"/>
      <c r="F2" s="320"/>
      <c r="G2" s="321"/>
    </row>
    <row r="3" spans="1:7" ht="24.9" hidden="1" customHeight="1" x14ac:dyDescent="0.2">
      <c r="A3" s="68" t="s">
        <v>7</v>
      </c>
      <c r="B3" s="67"/>
      <c r="C3" s="320"/>
      <c r="D3" s="320"/>
      <c r="E3" s="320"/>
      <c r="F3" s="320"/>
      <c r="G3" s="321"/>
    </row>
    <row r="4" spans="1:7" ht="24.9" hidden="1" customHeight="1" x14ac:dyDescent="0.2">
      <c r="A4" s="68" t="s">
        <v>8</v>
      </c>
      <c r="B4" s="67"/>
      <c r="C4" s="320"/>
      <c r="D4" s="320"/>
      <c r="E4" s="320"/>
      <c r="F4" s="320"/>
      <c r="G4" s="321"/>
    </row>
    <row r="5" spans="1:7" hidden="1" x14ac:dyDescent="0.2">
      <c r="B5" s="5"/>
      <c r="C5" s="6"/>
      <c r="D5" s="7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449"/>
  <sheetViews>
    <sheetView topLeftCell="A408" zoomScaleNormal="100" workbookViewId="0">
      <selection activeCell="G439" sqref="G439"/>
    </sheetView>
  </sheetViews>
  <sheetFormatPr defaultRowHeight="12.65" outlineLevelRow="1" x14ac:dyDescent="0.2"/>
  <cols>
    <col min="1" max="1" width="4.28515625" customWidth="1"/>
    <col min="2" max="2" width="14.42578125" style="78" customWidth="1"/>
    <col min="3" max="3" width="38.28515625" style="7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8" customHeight="1" x14ac:dyDescent="0.25">
      <c r="A1" s="334" t="s">
        <v>6</v>
      </c>
      <c r="B1" s="334"/>
      <c r="C1" s="334"/>
      <c r="D1" s="334"/>
      <c r="E1" s="334"/>
      <c r="F1" s="334"/>
      <c r="G1" s="334"/>
      <c r="AE1" t="s">
        <v>112</v>
      </c>
    </row>
    <row r="2" spans="1:60" ht="24.9" customHeight="1" x14ac:dyDescent="0.2">
      <c r="A2" s="120" t="s">
        <v>111</v>
      </c>
      <c r="B2" s="118"/>
      <c r="C2" s="335" t="s">
        <v>45</v>
      </c>
      <c r="D2" s="336"/>
      <c r="E2" s="336"/>
      <c r="F2" s="336"/>
      <c r="G2" s="337"/>
      <c r="AE2" t="s">
        <v>113</v>
      </c>
    </row>
    <row r="3" spans="1:60" ht="24.9" customHeight="1" x14ac:dyDescent="0.2">
      <c r="A3" s="121" t="s">
        <v>7</v>
      </c>
      <c r="B3" s="119"/>
      <c r="C3" s="338" t="s">
        <v>42</v>
      </c>
      <c r="D3" s="339"/>
      <c r="E3" s="339"/>
      <c r="F3" s="339"/>
      <c r="G3" s="340"/>
      <c r="AE3" t="s">
        <v>114</v>
      </c>
    </row>
    <row r="4" spans="1:60" ht="24.9" hidden="1" customHeight="1" x14ac:dyDescent="0.2">
      <c r="A4" s="121" t="s">
        <v>8</v>
      </c>
      <c r="B4" s="119"/>
      <c r="C4" s="338"/>
      <c r="D4" s="339"/>
      <c r="E4" s="339"/>
      <c r="F4" s="339"/>
      <c r="G4" s="340"/>
      <c r="AE4" t="s">
        <v>115</v>
      </c>
    </row>
    <row r="5" spans="1:60" hidden="1" x14ac:dyDescent="0.2">
      <c r="A5" s="122" t="s">
        <v>116</v>
      </c>
      <c r="B5" s="123"/>
      <c r="C5" s="123"/>
      <c r="D5" s="124"/>
      <c r="E5" s="124"/>
      <c r="F5" s="124"/>
      <c r="G5" s="125"/>
      <c r="AE5" t="s">
        <v>117</v>
      </c>
    </row>
    <row r="7" spans="1:60" ht="37.85" x14ac:dyDescent="0.2">
      <c r="A7" s="130" t="s">
        <v>118</v>
      </c>
      <c r="B7" s="131" t="s">
        <v>119</v>
      </c>
      <c r="C7" s="131" t="s">
        <v>120</v>
      </c>
      <c r="D7" s="130" t="s">
        <v>121</v>
      </c>
      <c r="E7" s="130" t="s">
        <v>122</v>
      </c>
      <c r="F7" s="126" t="s">
        <v>123</v>
      </c>
      <c r="G7" s="146" t="s">
        <v>28</v>
      </c>
      <c r="H7" s="147" t="s">
        <v>29</v>
      </c>
      <c r="I7" s="147" t="s">
        <v>124</v>
      </c>
      <c r="J7" s="147" t="s">
        <v>30</v>
      </c>
      <c r="K7" s="147" t="s">
        <v>125</v>
      </c>
      <c r="L7" s="147" t="s">
        <v>126</v>
      </c>
      <c r="M7" s="147" t="s">
        <v>127</v>
      </c>
      <c r="N7" s="147" t="s">
        <v>128</v>
      </c>
      <c r="O7" s="147" t="s">
        <v>129</v>
      </c>
      <c r="P7" s="147" t="s">
        <v>130</v>
      </c>
      <c r="Q7" s="147" t="s">
        <v>131</v>
      </c>
      <c r="R7" s="147" t="s">
        <v>132</v>
      </c>
      <c r="S7" s="147" t="s">
        <v>133</v>
      </c>
      <c r="T7" s="147" t="s">
        <v>134</v>
      </c>
      <c r="U7" s="133" t="s">
        <v>135</v>
      </c>
    </row>
    <row r="8" spans="1:60" x14ac:dyDescent="0.2">
      <c r="A8" s="148" t="s">
        <v>136</v>
      </c>
      <c r="B8" s="149" t="s">
        <v>56</v>
      </c>
      <c r="C8" s="150" t="s">
        <v>57</v>
      </c>
      <c r="D8" s="151"/>
      <c r="E8" s="152"/>
      <c r="F8" s="153"/>
      <c r="G8" s="153">
        <f>SUMIF(AE9:AE10,"&lt;&gt;NOR",G9:G10)</f>
        <v>0</v>
      </c>
      <c r="H8" s="153"/>
      <c r="I8" s="153">
        <f>SUM(I9:I10)</f>
        <v>0</v>
      </c>
      <c r="J8" s="153"/>
      <c r="K8" s="153">
        <f>SUM(K9:K10)</f>
        <v>0</v>
      </c>
      <c r="L8" s="153"/>
      <c r="M8" s="153">
        <f>SUM(M9:M10)</f>
        <v>0</v>
      </c>
      <c r="N8" s="132"/>
      <c r="O8" s="132">
        <f>SUM(O9:O10)</f>
        <v>0</v>
      </c>
      <c r="P8" s="132"/>
      <c r="Q8" s="132">
        <f>SUM(Q9:Q10)</f>
        <v>0.51749999999999996</v>
      </c>
      <c r="R8" s="132"/>
      <c r="S8" s="132"/>
      <c r="T8" s="148"/>
      <c r="U8" s="132">
        <f>SUM(U9:U10)</f>
        <v>0.6</v>
      </c>
      <c r="AE8" t="s">
        <v>137</v>
      </c>
    </row>
    <row r="9" spans="1:60" outlineLevel="1" x14ac:dyDescent="0.2">
      <c r="A9" s="128">
        <v>1</v>
      </c>
      <c r="B9" s="128" t="s">
        <v>138</v>
      </c>
      <c r="C9" s="164" t="s">
        <v>139</v>
      </c>
      <c r="D9" s="134" t="s">
        <v>140</v>
      </c>
      <c r="E9" s="141">
        <v>3.75</v>
      </c>
      <c r="F9" s="234">
        <v>0</v>
      </c>
      <c r="G9" s="144">
        <f>ROUND(E9*F9,2)</f>
        <v>0</v>
      </c>
      <c r="H9" s="144"/>
      <c r="I9" s="144">
        <f>ROUND(E9*H9,2)</f>
        <v>0</v>
      </c>
      <c r="J9" s="144"/>
      <c r="K9" s="144">
        <f>ROUND(E9*J9,2)</f>
        <v>0</v>
      </c>
      <c r="L9" s="144">
        <v>21</v>
      </c>
      <c r="M9" s="144">
        <f>G9*(1+L9/100)</f>
        <v>0</v>
      </c>
      <c r="N9" s="135">
        <v>0</v>
      </c>
      <c r="O9" s="135">
        <f>ROUND(E9*N9,5)</f>
        <v>0</v>
      </c>
      <c r="P9" s="135">
        <v>0.13800000000000001</v>
      </c>
      <c r="Q9" s="135">
        <f>ROUND(E9*P9,5)</f>
        <v>0.51749999999999996</v>
      </c>
      <c r="R9" s="135"/>
      <c r="S9" s="135"/>
      <c r="T9" s="136">
        <v>0.16</v>
      </c>
      <c r="U9" s="135">
        <f>ROUND(E9*T9,2)</f>
        <v>0.6</v>
      </c>
      <c r="V9" s="127"/>
      <c r="W9" s="127"/>
      <c r="X9" s="127"/>
      <c r="Y9" s="127"/>
      <c r="Z9" s="127"/>
      <c r="AA9" s="127"/>
      <c r="AB9" s="127"/>
      <c r="AC9" s="127"/>
      <c r="AD9" s="127"/>
      <c r="AE9" s="127" t="s">
        <v>141</v>
      </c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</row>
    <row r="10" spans="1:60" outlineLevel="1" x14ac:dyDescent="0.2">
      <c r="A10" s="128"/>
      <c r="B10" s="128"/>
      <c r="C10" s="165" t="s">
        <v>142</v>
      </c>
      <c r="D10" s="137"/>
      <c r="E10" s="142">
        <v>3.75</v>
      </c>
      <c r="F10" s="144"/>
      <c r="G10" s="144"/>
      <c r="H10" s="144"/>
      <c r="I10" s="144"/>
      <c r="J10" s="144"/>
      <c r="K10" s="144"/>
      <c r="L10" s="144"/>
      <c r="M10" s="144"/>
      <c r="N10" s="135"/>
      <c r="O10" s="135"/>
      <c r="P10" s="135"/>
      <c r="Q10" s="135"/>
      <c r="R10" s="135"/>
      <c r="S10" s="135"/>
      <c r="T10" s="136"/>
      <c r="U10" s="135"/>
      <c r="V10" s="127"/>
      <c r="W10" s="127"/>
      <c r="X10" s="127"/>
      <c r="Y10" s="127"/>
      <c r="Z10" s="127"/>
      <c r="AA10" s="127"/>
      <c r="AB10" s="127"/>
      <c r="AC10" s="127"/>
      <c r="AD10" s="127"/>
      <c r="AE10" s="127" t="s">
        <v>143</v>
      </c>
      <c r="AF10" s="127">
        <v>0</v>
      </c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</row>
    <row r="11" spans="1:60" x14ac:dyDescent="0.2">
      <c r="A11" s="129" t="s">
        <v>136</v>
      </c>
      <c r="B11" s="129" t="s">
        <v>58</v>
      </c>
      <c r="C11" s="166" t="s">
        <v>59</v>
      </c>
      <c r="D11" s="138"/>
      <c r="E11" s="143"/>
      <c r="F11" s="145"/>
      <c r="G11" s="145">
        <f>SUMIF(AE12:AE29,"&lt;&gt;NOR",G12:G29)</f>
        <v>0</v>
      </c>
      <c r="H11" s="145"/>
      <c r="I11" s="145">
        <f>SUM(I12:I29)</f>
        <v>0</v>
      </c>
      <c r="J11" s="145"/>
      <c r="K11" s="145">
        <f>SUM(K12:K29)</f>
        <v>0</v>
      </c>
      <c r="L11" s="145"/>
      <c r="M11" s="145">
        <f>SUM(M12:M29)</f>
        <v>0</v>
      </c>
      <c r="N11" s="139"/>
      <c r="O11" s="139">
        <f>SUM(O12:O29)</f>
        <v>2.30951</v>
      </c>
      <c r="P11" s="139"/>
      <c r="Q11" s="139">
        <f>SUM(Q12:Q29)</f>
        <v>0</v>
      </c>
      <c r="R11" s="139"/>
      <c r="S11" s="139"/>
      <c r="T11" s="140"/>
      <c r="U11" s="139">
        <f>SUM(U12:U29)</f>
        <v>12.450000000000001</v>
      </c>
      <c r="AE11" t="s">
        <v>137</v>
      </c>
    </row>
    <row r="12" spans="1:60" outlineLevel="1" x14ac:dyDescent="0.2">
      <c r="A12" s="128">
        <v>2</v>
      </c>
      <c r="B12" s="128" t="s">
        <v>144</v>
      </c>
      <c r="C12" s="164" t="s">
        <v>145</v>
      </c>
      <c r="D12" s="134" t="s">
        <v>146</v>
      </c>
      <c r="E12" s="141">
        <v>30</v>
      </c>
      <c r="F12" s="234">
        <v>0</v>
      </c>
      <c r="G12" s="144">
        <f>ROUND(E12*F12,2)</f>
        <v>0</v>
      </c>
      <c r="H12" s="144"/>
      <c r="I12" s="144">
        <f>ROUND(E12*H12,2)</f>
        <v>0</v>
      </c>
      <c r="J12" s="144"/>
      <c r="K12" s="144">
        <f>ROUND(E12*J12,2)</f>
        <v>0</v>
      </c>
      <c r="L12" s="144">
        <v>21</v>
      </c>
      <c r="M12" s="144">
        <f>G12*(1+L12/100)</f>
        <v>0</v>
      </c>
      <c r="N12" s="135">
        <v>0</v>
      </c>
      <c r="O12" s="135">
        <f>ROUND(E12*N12,5)</f>
        <v>0</v>
      </c>
      <c r="P12" s="135">
        <v>0</v>
      </c>
      <c r="Q12" s="135">
        <f>ROUND(E12*P12,5)</f>
        <v>0</v>
      </c>
      <c r="R12" s="135"/>
      <c r="S12" s="135"/>
      <c r="T12" s="136">
        <v>1.7999999999999999E-2</v>
      </c>
      <c r="U12" s="135">
        <f>ROUND(E12*T12,2)</f>
        <v>0.54</v>
      </c>
      <c r="V12" s="127"/>
      <c r="W12" s="127"/>
      <c r="X12" s="127"/>
      <c r="Y12" s="127"/>
      <c r="Z12" s="127"/>
      <c r="AA12" s="127"/>
      <c r="AB12" s="127"/>
      <c r="AC12" s="127"/>
      <c r="AD12" s="127"/>
      <c r="AE12" s="127" t="s">
        <v>141</v>
      </c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</row>
    <row r="13" spans="1:60" outlineLevel="1" x14ac:dyDescent="0.2">
      <c r="A13" s="128"/>
      <c r="B13" s="128"/>
      <c r="C13" s="165" t="s">
        <v>147</v>
      </c>
      <c r="D13" s="137"/>
      <c r="E13" s="142">
        <v>30</v>
      </c>
      <c r="F13" s="144"/>
      <c r="G13" s="144"/>
      <c r="H13" s="144"/>
      <c r="I13" s="144"/>
      <c r="J13" s="144"/>
      <c r="K13" s="144"/>
      <c r="L13" s="144"/>
      <c r="M13" s="144"/>
      <c r="N13" s="135"/>
      <c r="O13" s="135"/>
      <c r="P13" s="135"/>
      <c r="Q13" s="135"/>
      <c r="R13" s="135"/>
      <c r="S13" s="135"/>
      <c r="T13" s="136"/>
      <c r="U13" s="135"/>
      <c r="V13" s="127"/>
      <c r="W13" s="127"/>
      <c r="X13" s="127"/>
      <c r="Y13" s="127"/>
      <c r="Z13" s="127"/>
      <c r="AA13" s="127"/>
      <c r="AB13" s="127"/>
      <c r="AC13" s="127"/>
      <c r="AD13" s="127"/>
      <c r="AE13" s="127" t="s">
        <v>143</v>
      </c>
      <c r="AF13" s="127">
        <v>0</v>
      </c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</row>
    <row r="14" spans="1:60" outlineLevel="1" x14ac:dyDescent="0.2">
      <c r="A14" s="128">
        <v>3</v>
      </c>
      <c r="B14" s="128" t="s">
        <v>148</v>
      </c>
      <c r="C14" s="164" t="s">
        <v>149</v>
      </c>
      <c r="D14" s="134" t="s">
        <v>146</v>
      </c>
      <c r="E14" s="141">
        <v>30</v>
      </c>
      <c r="F14" s="234">
        <v>0</v>
      </c>
      <c r="G14" s="144">
        <f>ROUND(E14*F14,2)</f>
        <v>0</v>
      </c>
      <c r="H14" s="144"/>
      <c r="I14" s="144">
        <f>ROUND(E14*H14,2)</f>
        <v>0</v>
      </c>
      <c r="J14" s="144"/>
      <c r="K14" s="144">
        <f>ROUND(E14*J14,2)</f>
        <v>0</v>
      </c>
      <c r="L14" s="144">
        <v>21</v>
      </c>
      <c r="M14" s="144">
        <f>G14*(1+L14/100)</f>
        <v>0</v>
      </c>
      <c r="N14" s="135">
        <v>4.4600000000000004E-3</v>
      </c>
      <c r="O14" s="135">
        <f>ROUND(E14*N14,5)</f>
        <v>0.1338</v>
      </c>
      <c r="P14" s="135">
        <v>0</v>
      </c>
      <c r="Q14" s="135">
        <f>ROUND(E14*P14,5)</f>
        <v>0</v>
      </c>
      <c r="R14" s="135"/>
      <c r="S14" s="135"/>
      <c r="T14" s="136">
        <v>0</v>
      </c>
      <c r="U14" s="135">
        <f>ROUND(E14*T14,2)</f>
        <v>0</v>
      </c>
      <c r="V14" s="127"/>
      <c r="W14" s="127"/>
      <c r="X14" s="127"/>
      <c r="Y14" s="127"/>
      <c r="Z14" s="127"/>
      <c r="AA14" s="127"/>
      <c r="AB14" s="127"/>
      <c r="AC14" s="127"/>
      <c r="AD14" s="127"/>
      <c r="AE14" s="127" t="s">
        <v>150</v>
      </c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</row>
    <row r="15" spans="1:60" ht="22.3" outlineLevel="1" x14ac:dyDescent="0.2">
      <c r="A15" s="128">
        <v>4</v>
      </c>
      <c r="B15" s="128" t="s">
        <v>151</v>
      </c>
      <c r="C15" s="164" t="s">
        <v>152</v>
      </c>
      <c r="D15" s="134" t="s">
        <v>140</v>
      </c>
      <c r="E15" s="141">
        <v>9.4250000000000007</v>
      </c>
      <c r="F15" s="234">
        <f>H15+J15</f>
        <v>0</v>
      </c>
      <c r="G15" s="144">
        <f>ROUND(E15*F15,2)</f>
        <v>0</v>
      </c>
      <c r="H15" s="144"/>
      <c r="I15" s="144">
        <f>ROUND(E15*H15,2)</f>
        <v>0</v>
      </c>
      <c r="J15" s="144"/>
      <c r="K15" s="144">
        <f>ROUND(E15*J15,2)</f>
        <v>0</v>
      </c>
      <c r="L15" s="144">
        <v>21</v>
      </c>
      <c r="M15" s="144">
        <f>G15*(1+L15/100)</f>
        <v>0</v>
      </c>
      <c r="N15" s="135">
        <v>4.496E-2</v>
      </c>
      <c r="O15" s="135">
        <f>ROUND(E15*N15,5)</f>
        <v>0.42375000000000002</v>
      </c>
      <c r="P15" s="135">
        <v>0</v>
      </c>
      <c r="Q15" s="135">
        <f>ROUND(E15*P15,5)</f>
        <v>0</v>
      </c>
      <c r="R15" s="135"/>
      <c r="S15" s="135"/>
      <c r="T15" s="136">
        <v>0.79700000000000004</v>
      </c>
      <c r="U15" s="135">
        <f>ROUND(E15*T15,2)</f>
        <v>7.51</v>
      </c>
      <c r="V15" s="127"/>
      <c r="W15" s="127"/>
      <c r="X15" s="127"/>
      <c r="Y15" s="127"/>
      <c r="Z15" s="127"/>
      <c r="AA15" s="127"/>
      <c r="AB15" s="127"/>
      <c r="AC15" s="127"/>
      <c r="AD15" s="127"/>
      <c r="AE15" s="127" t="s">
        <v>141</v>
      </c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</row>
    <row r="16" spans="1:60" outlineLevel="1" x14ac:dyDescent="0.2">
      <c r="A16" s="128"/>
      <c r="B16" s="128"/>
      <c r="C16" s="165" t="s">
        <v>153</v>
      </c>
      <c r="D16" s="137"/>
      <c r="E16" s="142">
        <v>4.2</v>
      </c>
      <c r="F16" s="144"/>
      <c r="G16" s="144"/>
      <c r="H16" s="144"/>
      <c r="I16" s="144"/>
      <c r="J16" s="144"/>
      <c r="K16" s="144"/>
      <c r="L16" s="144"/>
      <c r="M16" s="144"/>
      <c r="N16" s="135"/>
      <c r="O16" s="135"/>
      <c r="P16" s="135"/>
      <c r="Q16" s="135"/>
      <c r="R16" s="135"/>
      <c r="S16" s="135"/>
      <c r="T16" s="136"/>
      <c r="U16" s="135"/>
      <c r="V16" s="127"/>
      <c r="W16" s="127"/>
      <c r="X16" s="127"/>
      <c r="Y16" s="127"/>
      <c r="Z16" s="127"/>
      <c r="AA16" s="127"/>
      <c r="AB16" s="127"/>
      <c r="AC16" s="127"/>
      <c r="AD16" s="127"/>
      <c r="AE16" s="127" t="s">
        <v>143</v>
      </c>
      <c r="AF16" s="127">
        <v>0</v>
      </c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</row>
    <row r="17" spans="1:60" outlineLevel="1" x14ac:dyDescent="0.2">
      <c r="A17" s="128"/>
      <c r="B17" s="128"/>
      <c r="C17" s="165" t="s">
        <v>154</v>
      </c>
      <c r="D17" s="137"/>
      <c r="E17" s="142">
        <v>0.7</v>
      </c>
      <c r="F17" s="144"/>
      <c r="G17" s="144"/>
      <c r="H17" s="144"/>
      <c r="I17" s="144"/>
      <c r="J17" s="144"/>
      <c r="K17" s="144"/>
      <c r="L17" s="144"/>
      <c r="M17" s="144"/>
      <c r="N17" s="135"/>
      <c r="O17" s="135"/>
      <c r="P17" s="135"/>
      <c r="Q17" s="135"/>
      <c r="R17" s="135"/>
      <c r="S17" s="135"/>
      <c r="T17" s="136"/>
      <c r="U17" s="135"/>
      <c r="V17" s="127"/>
      <c r="W17" s="127"/>
      <c r="X17" s="127"/>
      <c r="Y17" s="127"/>
      <c r="Z17" s="127"/>
      <c r="AA17" s="127"/>
      <c r="AB17" s="127"/>
      <c r="AC17" s="127"/>
      <c r="AD17" s="127"/>
      <c r="AE17" s="127" t="s">
        <v>143</v>
      </c>
      <c r="AF17" s="127">
        <v>0</v>
      </c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</row>
    <row r="18" spans="1:60" outlineLevel="1" x14ac:dyDescent="0.2">
      <c r="A18" s="128"/>
      <c r="B18" s="128"/>
      <c r="C18" s="165" t="s">
        <v>155</v>
      </c>
      <c r="D18" s="137"/>
      <c r="E18" s="142">
        <v>0.9</v>
      </c>
      <c r="F18" s="144"/>
      <c r="G18" s="144"/>
      <c r="H18" s="144"/>
      <c r="I18" s="144"/>
      <c r="J18" s="144"/>
      <c r="K18" s="144"/>
      <c r="L18" s="144"/>
      <c r="M18" s="144"/>
      <c r="N18" s="135"/>
      <c r="O18" s="135"/>
      <c r="P18" s="135"/>
      <c r="Q18" s="135"/>
      <c r="R18" s="135"/>
      <c r="S18" s="135"/>
      <c r="T18" s="136"/>
      <c r="U18" s="135"/>
      <c r="V18" s="127"/>
      <c r="W18" s="127"/>
      <c r="X18" s="127"/>
      <c r="Y18" s="127"/>
      <c r="Z18" s="127"/>
      <c r="AA18" s="127"/>
      <c r="AB18" s="127"/>
      <c r="AC18" s="127"/>
      <c r="AD18" s="127"/>
      <c r="AE18" s="127" t="s">
        <v>143</v>
      </c>
      <c r="AF18" s="127">
        <v>0</v>
      </c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</row>
    <row r="19" spans="1:60" outlineLevel="1" x14ac:dyDescent="0.2">
      <c r="A19" s="128"/>
      <c r="B19" s="128"/>
      <c r="C19" s="165" t="s">
        <v>156</v>
      </c>
      <c r="D19" s="137"/>
      <c r="E19" s="142">
        <v>1.9</v>
      </c>
      <c r="F19" s="144"/>
      <c r="G19" s="144"/>
      <c r="H19" s="144"/>
      <c r="I19" s="144"/>
      <c r="J19" s="144"/>
      <c r="K19" s="144"/>
      <c r="L19" s="144"/>
      <c r="M19" s="144"/>
      <c r="N19" s="135"/>
      <c r="O19" s="135"/>
      <c r="P19" s="135"/>
      <c r="Q19" s="135"/>
      <c r="R19" s="135"/>
      <c r="S19" s="135"/>
      <c r="T19" s="136"/>
      <c r="U19" s="135"/>
      <c r="V19" s="127"/>
      <c r="W19" s="127"/>
      <c r="X19" s="127"/>
      <c r="Y19" s="127"/>
      <c r="Z19" s="127"/>
      <c r="AA19" s="127"/>
      <c r="AB19" s="127"/>
      <c r="AC19" s="127"/>
      <c r="AD19" s="127"/>
      <c r="AE19" s="127" t="s">
        <v>143</v>
      </c>
      <c r="AF19" s="127">
        <v>0</v>
      </c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</row>
    <row r="20" spans="1:60" outlineLevel="1" x14ac:dyDescent="0.2">
      <c r="A20" s="128"/>
      <c r="B20" s="128"/>
      <c r="C20" s="165" t="s">
        <v>157</v>
      </c>
      <c r="D20" s="137"/>
      <c r="E20" s="142">
        <v>0.75</v>
      </c>
      <c r="F20" s="144"/>
      <c r="G20" s="144"/>
      <c r="H20" s="144"/>
      <c r="I20" s="144"/>
      <c r="J20" s="144"/>
      <c r="K20" s="144"/>
      <c r="L20" s="144"/>
      <c r="M20" s="144"/>
      <c r="N20" s="135"/>
      <c r="O20" s="135"/>
      <c r="P20" s="135"/>
      <c r="Q20" s="135"/>
      <c r="R20" s="135"/>
      <c r="S20" s="135"/>
      <c r="T20" s="136"/>
      <c r="U20" s="135"/>
      <c r="V20" s="127"/>
      <c r="W20" s="127"/>
      <c r="X20" s="127"/>
      <c r="Y20" s="127"/>
      <c r="Z20" s="127"/>
      <c r="AA20" s="127"/>
      <c r="AB20" s="127"/>
      <c r="AC20" s="127"/>
      <c r="AD20" s="127"/>
      <c r="AE20" s="127" t="s">
        <v>143</v>
      </c>
      <c r="AF20" s="127">
        <v>0</v>
      </c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</row>
    <row r="21" spans="1:60" outlineLevel="1" x14ac:dyDescent="0.2">
      <c r="A21" s="128"/>
      <c r="B21" s="128"/>
      <c r="C21" s="165" t="s">
        <v>158</v>
      </c>
      <c r="D21" s="137"/>
      <c r="E21" s="142">
        <v>0.97499999999999998</v>
      </c>
      <c r="F21" s="144"/>
      <c r="G21" s="144"/>
      <c r="H21" s="144"/>
      <c r="I21" s="144"/>
      <c r="J21" s="144"/>
      <c r="K21" s="144"/>
      <c r="L21" s="144"/>
      <c r="M21" s="144"/>
      <c r="N21" s="135"/>
      <c r="O21" s="135"/>
      <c r="P21" s="135"/>
      <c r="Q21" s="135"/>
      <c r="R21" s="135"/>
      <c r="S21" s="135"/>
      <c r="T21" s="136"/>
      <c r="U21" s="135"/>
      <c r="V21" s="127"/>
      <c r="W21" s="127"/>
      <c r="X21" s="127"/>
      <c r="Y21" s="127"/>
      <c r="Z21" s="127"/>
      <c r="AA21" s="127"/>
      <c r="AB21" s="127"/>
      <c r="AC21" s="127"/>
      <c r="AD21" s="127"/>
      <c r="AE21" s="127" t="s">
        <v>143</v>
      </c>
      <c r="AF21" s="127">
        <v>0</v>
      </c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</row>
    <row r="22" spans="1:60" ht="22.3" outlineLevel="1" x14ac:dyDescent="0.2">
      <c r="A22" s="128">
        <v>5</v>
      </c>
      <c r="B22" s="128" t="s">
        <v>159</v>
      </c>
      <c r="C22" s="164" t="s">
        <v>160</v>
      </c>
      <c r="D22" s="134" t="s">
        <v>140</v>
      </c>
      <c r="E22" s="141">
        <v>9.4250000000000007</v>
      </c>
      <c r="F22" s="234">
        <f>H22+J22</f>
        <v>0</v>
      </c>
      <c r="G22" s="144">
        <f>ROUND(E22*F22,2)</f>
        <v>0</v>
      </c>
      <c r="H22" s="144"/>
      <c r="I22" s="144">
        <f>ROUND(E22*H22,2)</f>
        <v>0</v>
      </c>
      <c r="J22" s="144"/>
      <c r="K22" s="144">
        <f>ROUND(E22*J22,2)</f>
        <v>0</v>
      </c>
      <c r="L22" s="144">
        <v>21</v>
      </c>
      <c r="M22" s="144">
        <f>G22*(1+L22/100)</f>
        <v>0</v>
      </c>
      <c r="N22" s="135">
        <v>0</v>
      </c>
      <c r="O22" s="135">
        <f>ROUND(E22*N22,5)</f>
        <v>0</v>
      </c>
      <c r="P22" s="135">
        <v>0</v>
      </c>
      <c r="Q22" s="135">
        <f>ROUND(E22*P22,5)</f>
        <v>0</v>
      </c>
      <c r="R22" s="135"/>
      <c r="S22" s="135"/>
      <c r="T22" s="136">
        <v>0.3</v>
      </c>
      <c r="U22" s="135">
        <f>ROUND(E22*T22,2)</f>
        <v>2.83</v>
      </c>
      <c r="V22" s="127"/>
      <c r="W22" s="127"/>
      <c r="X22" s="127"/>
      <c r="Y22" s="127"/>
      <c r="Z22" s="127"/>
      <c r="AA22" s="127"/>
      <c r="AB22" s="127"/>
      <c r="AC22" s="127"/>
      <c r="AD22" s="127"/>
      <c r="AE22" s="127" t="s">
        <v>141</v>
      </c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</row>
    <row r="23" spans="1:60" outlineLevel="1" x14ac:dyDescent="0.2">
      <c r="A23" s="128">
        <v>6</v>
      </c>
      <c r="B23" s="128" t="s">
        <v>161</v>
      </c>
      <c r="C23" s="164" t="s">
        <v>162</v>
      </c>
      <c r="D23" s="134" t="s">
        <v>163</v>
      </c>
      <c r="E23" s="141">
        <v>0.68974999999999997</v>
      </c>
      <c r="F23" s="234">
        <f>H23+J23</f>
        <v>0</v>
      </c>
      <c r="G23" s="144">
        <f>ROUND(E23*F23,2)</f>
        <v>0</v>
      </c>
      <c r="H23" s="144"/>
      <c r="I23" s="144">
        <f>ROUND(E23*H23,2)</f>
        <v>0</v>
      </c>
      <c r="J23" s="144"/>
      <c r="K23" s="144">
        <f>ROUND(E23*J23,2)</f>
        <v>0</v>
      </c>
      <c r="L23" s="144">
        <v>21</v>
      </c>
      <c r="M23" s="144">
        <f>G23*(1+L23/100)</f>
        <v>0</v>
      </c>
      <c r="N23" s="135">
        <v>2.53999</v>
      </c>
      <c r="O23" s="135">
        <f>ROUND(E23*N23,5)</f>
        <v>1.75196</v>
      </c>
      <c r="P23" s="135">
        <v>0</v>
      </c>
      <c r="Q23" s="135">
        <f>ROUND(E23*P23,5)</f>
        <v>0</v>
      </c>
      <c r="R23" s="135"/>
      <c r="S23" s="135"/>
      <c r="T23" s="136">
        <v>2.27</v>
      </c>
      <c r="U23" s="135">
        <f>ROUND(E23*T23,2)</f>
        <v>1.57</v>
      </c>
      <c r="V23" s="127"/>
      <c r="W23" s="127"/>
      <c r="X23" s="127"/>
      <c r="Y23" s="127"/>
      <c r="Z23" s="127"/>
      <c r="AA23" s="127"/>
      <c r="AB23" s="127"/>
      <c r="AC23" s="127"/>
      <c r="AD23" s="127"/>
      <c r="AE23" s="127" t="s">
        <v>141</v>
      </c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</row>
    <row r="24" spans="1:60" outlineLevel="1" x14ac:dyDescent="0.2">
      <c r="A24" s="128"/>
      <c r="B24" s="128"/>
      <c r="C24" s="165" t="s">
        <v>164</v>
      </c>
      <c r="D24" s="137"/>
      <c r="E24" s="142">
        <v>0.252</v>
      </c>
      <c r="F24" s="144"/>
      <c r="G24" s="144"/>
      <c r="H24" s="144"/>
      <c r="I24" s="144"/>
      <c r="J24" s="144"/>
      <c r="K24" s="144"/>
      <c r="L24" s="144"/>
      <c r="M24" s="144"/>
      <c r="N24" s="135"/>
      <c r="O24" s="135"/>
      <c r="P24" s="135"/>
      <c r="Q24" s="135"/>
      <c r="R24" s="135"/>
      <c r="S24" s="135"/>
      <c r="T24" s="136"/>
      <c r="U24" s="135"/>
      <c r="V24" s="127"/>
      <c r="W24" s="127"/>
      <c r="X24" s="127"/>
      <c r="Y24" s="127"/>
      <c r="Z24" s="127"/>
      <c r="AA24" s="127"/>
      <c r="AB24" s="127"/>
      <c r="AC24" s="127"/>
      <c r="AD24" s="127"/>
      <c r="AE24" s="127" t="s">
        <v>143</v>
      </c>
      <c r="AF24" s="127">
        <v>0</v>
      </c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</row>
    <row r="25" spans="1:60" outlineLevel="1" x14ac:dyDescent="0.2">
      <c r="A25" s="128"/>
      <c r="B25" s="128"/>
      <c r="C25" s="165" t="s">
        <v>165</v>
      </c>
      <c r="D25" s="137"/>
      <c r="E25" s="142">
        <v>4.8000000000000001E-2</v>
      </c>
      <c r="F25" s="144"/>
      <c r="G25" s="144"/>
      <c r="H25" s="144"/>
      <c r="I25" s="144"/>
      <c r="J25" s="144"/>
      <c r="K25" s="144"/>
      <c r="L25" s="144"/>
      <c r="M25" s="144"/>
      <c r="N25" s="135"/>
      <c r="O25" s="135"/>
      <c r="P25" s="135"/>
      <c r="Q25" s="135"/>
      <c r="R25" s="135"/>
      <c r="S25" s="135"/>
      <c r="T25" s="136"/>
      <c r="U25" s="135"/>
      <c r="V25" s="127"/>
      <c r="W25" s="127"/>
      <c r="X25" s="127"/>
      <c r="Y25" s="127"/>
      <c r="Z25" s="127"/>
      <c r="AA25" s="127"/>
      <c r="AB25" s="127"/>
      <c r="AC25" s="127"/>
      <c r="AD25" s="127"/>
      <c r="AE25" s="127" t="s">
        <v>143</v>
      </c>
      <c r="AF25" s="127">
        <v>0</v>
      </c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</row>
    <row r="26" spans="1:60" outlineLevel="1" x14ac:dyDescent="0.2">
      <c r="A26" s="128"/>
      <c r="B26" s="128"/>
      <c r="C26" s="165" t="s">
        <v>166</v>
      </c>
      <c r="D26" s="137"/>
      <c r="E26" s="142">
        <v>7.1999999999999995E-2</v>
      </c>
      <c r="F26" s="144"/>
      <c r="G26" s="144"/>
      <c r="H26" s="144"/>
      <c r="I26" s="144"/>
      <c r="J26" s="144"/>
      <c r="K26" s="144"/>
      <c r="L26" s="144"/>
      <c r="M26" s="144"/>
      <c r="N26" s="135"/>
      <c r="O26" s="135"/>
      <c r="P26" s="135"/>
      <c r="Q26" s="135"/>
      <c r="R26" s="135"/>
      <c r="S26" s="135"/>
      <c r="T26" s="136"/>
      <c r="U26" s="135"/>
      <c r="V26" s="127"/>
      <c r="W26" s="127"/>
      <c r="X26" s="127"/>
      <c r="Y26" s="127"/>
      <c r="Z26" s="127"/>
      <c r="AA26" s="127"/>
      <c r="AB26" s="127"/>
      <c r="AC26" s="127"/>
      <c r="AD26" s="127"/>
      <c r="AE26" s="127" t="s">
        <v>143</v>
      </c>
      <c r="AF26" s="127">
        <v>0</v>
      </c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</row>
    <row r="27" spans="1:60" outlineLevel="1" x14ac:dyDescent="0.2">
      <c r="A27" s="128"/>
      <c r="B27" s="128"/>
      <c r="C27" s="165" t="s">
        <v>167</v>
      </c>
      <c r="D27" s="137"/>
      <c r="E27" s="142">
        <v>0.18049999999999999</v>
      </c>
      <c r="F27" s="144"/>
      <c r="G27" s="144"/>
      <c r="H27" s="144"/>
      <c r="I27" s="144"/>
      <c r="J27" s="144"/>
      <c r="K27" s="144"/>
      <c r="L27" s="144"/>
      <c r="M27" s="144"/>
      <c r="N27" s="135"/>
      <c r="O27" s="135"/>
      <c r="P27" s="135"/>
      <c r="Q27" s="135"/>
      <c r="R27" s="135"/>
      <c r="S27" s="135"/>
      <c r="T27" s="136"/>
      <c r="U27" s="135"/>
      <c r="V27" s="127"/>
      <c r="W27" s="127"/>
      <c r="X27" s="127"/>
      <c r="Y27" s="127"/>
      <c r="Z27" s="127"/>
      <c r="AA27" s="127"/>
      <c r="AB27" s="127"/>
      <c r="AC27" s="127"/>
      <c r="AD27" s="127"/>
      <c r="AE27" s="127" t="s">
        <v>143</v>
      </c>
      <c r="AF27" s="127">
        <v>0</v>
      </c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</row>
    <row r="28" spans="1:60" outlineLevel="1" x14ac:dyDescent="0.2">
      <c r="A28" s="128"/>
      <c r="B28" s="128"/>
      <c r="C28" s="165" t="s">
        <v>168</v>
      </c>
      <c r="D28" s="137"/>
      <c r="E28" s="142">
        <v>5.6250000000000001E-2</v>
      </c>
      <c r="F28" s="144"/>
      <c r="G28" s="144"/>
      <c r="H28" s="144"/>
      <c r="I28" s="144"/>
      <c r="J28" s="144"/>
      <c r="K28" s="144"/>
      <c r="L28" s="144"/>
      <c r="M28" s="144"/>
      <c r="N28" s="135"/>
      <c r="O28" s="135"/>
      <c r="P28" s="135"/>
      <c r="Q28" s="135"/>
      <c r="R28" s="135"/>
      <c r="S28" s="135"/>
      <c r="T28" s="136"/>
      <c r="U28" s="135"/>
      <c r="V28" s="127"/>
      <c r="W28" s="127"/>
      <c r="X28" s="127"/>
      <c r="Y28" s="127"/>
      <c r="Z28" s="127"/>
      <c r="AA28" s="127"/>
      <c r="AB28" s="127"/>
      <c r="AC28" s="127"/>
      <c r="AD28" s="127"/>
      <c r="AE28" s="127" t="s">
        <v>143</v>
      </c>
      <c r="AF28" s="127">
        <v>0</v>
      </c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</row>
    <row r="29" spans="1:60" outlineLevel="1" x14ac:dyDescent="0.2">
      <c r="A29" s="128"/>
      <c r="B29" s="128"/>
      <c r="C29" s="165" t="s">
        <v>169</v>
      </c>
      <c r="D29" s="137"/>
      <c r="E29" s="142">
        <v>8.1000000000000003E-2</v>
      </c>
      <c r="F29" s="144"/>
      <c r="G29" s="144"/>
      <c r="H29" s="144"/>
      <c r="I29" s="144"/>
      <c r="J29" s="144"/>
      <c r="K29" s="144"/>
      <c r="L29" s="144"/>
      <c r="M29" s="144"/>
      <c r="N29" s="135"/>
      <c r="O29" s="135"/>
      <c r="P29" s="135"/>
      <c r="Q29" s="135"/>
      <c r="R29" s="135"/>
      <c r="S29" s="135"/>
      <c r="T29" s="136"/>
      <c r="U29" s="135"/>
      <c r="V29" s="127"/>
      <c r="W29" s="127"/>
      <c r="X29" s="127"/>
      <c r="Y29" s="127"/>
      <c r="Z29" s="127"/>
      <c r="AA29" s="127"/>
      <c r="AB29" s="127"/>
      <c r="AC29" s="127"/>
      <c r="AD29" s="127"/>
      <c r="AE29" s="127" t="s">
        <v>143</v>
      </c>
      <c r="AF29" s="127">
        <v>0</v>
      </c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</row>
    <row r="30" spans="1:60" x14ac:dyDescent="0.2">
      <c r="A30" s="129" t="s">
        <v>136</v>
      </c>
      <c r="B30" s="129" t="s">
        <v>60</v>
      </c>
      <c r="C30" s="166" t="s">
        <v>61</v>
      </c>
      <c r="D30" s="138"/>
      <c r="E30" s="143"/>
      <c r="F30" s="145"/>
      <c r="G30" s="145">
        <f>SUMIF(AE31:AE33,"&lt;&gt;NOR",G31:G33)</f>
        <v>0</v>
      </c>
      <c r="H30" s="145"/>
      <c r="I30" s="145">
        <f>SUM(I31:I33)</f>
        <v>0</v>
      </c>
      <c r="J30" s="145"/>
      <c r="K30" s="145">
        <f>SUM(K31:K33)</f>
        <v>0</v>
      </c>
      <c r="L30" s="145"/>
      <c r="M30" s="145">
        <f>SUM(M31:M33)</f>
        <v>0</v>
      </c>
      <c r="N30" s="139"/>
      <c r="O30" s="139">
        <f>SUM(O31:O33)</f>
        <v>0.11480000000000001</v>
      </c>
      <c r="P30" s="139"/>
      <c r="Q30" s="139">
        <f>SUM(Q31:Q33)</f>
        <v>0</v>
      </c>
      <c r="R30" s="139"/>
      <c r="S30" s="139"/>
      <c r="T30" s="140"/>
      <c r="U30" s="139">
        <f>SUM(U31:U33)</f>
        <v>6.08</v>
      </c>
      <c r="AE30" t="s">
        <v>137</v>
      </c>
    </row>
    <row r="31" spans="1:60" ht="33.4" outlineLevel="1" x14ac:dyDescent="0.2">
      <c r="A31" s="128">
        <v>7</v>
      </c>
      <c r="B31" s="128" t="s">
        <v>170</v>
      </c>
      <c r="C31" s="164" t="s">
        <v>171</v>
      </c>
      <c r="D31" s="134" t="s">
        <v>140</v>
      </c>
      <c r="E31" s="141">
        <v>8</v>
      </c>
      <c r="F31" s="234">
        <v>0</v>
      </c>
      <c r="G31" s="144">
        <f>ROUND(E31*F31,2)</f>
        <v>0</v>
      </c>
      <c r="H31" s="144"/>
      <c r="I31" s="144">
        <f>ROUND(E31*H31,2)</f>
        <v>0</v>
      </c>
      <c r="J31" s="144"/>
      <c r="K31" s="144">
        <f>ROUND(E31*J31,2)</f>
        <v>0</v>
      </c>
      <c r="L31" s="144">
        <v>21</v>
      </c>
      <c r="M31" s="144">
        <f>G31*(1+L31/100)</f>
        <v>0</v>
      </c>
      <c r="N31" s="135">
        <v>1.2840000000000001E-2</v>
      </c>
      <c r="O31" s="135">
        <f>ROUND(E31*N31,5)</f>
        <v>0.10272000000000001</v>
      </c>
      <c r="P31" s="135">
        <v>0</v>
      </c>
      <c r="Q31" s="135">
        <f>ROUND(E31*P31,5)</f>
        <v>0</v>
      </c>
      <c r="R31" s="135"/>
      <c r="S31" s="135"/>
      <c r="T31" s="136">
        <v>0.74</v>
      </c>
      <c r="U31" s="135">
        <f>ROUND(E31*T31,2)</f>
        <v>5.92</v>
      </c>
      <c r="V31" s="127"/>
      <c r="W31" s="127"/>
      <c r="X31" s="127"/>
      <c r="Y31" s="127"/>
      <c r="Z31" s="127"/>
      <c r="AA31" s="127"/>
      <c r="AB31" s="127"/>
      <c r="AC31" s="127"/>
      <c r="AD31" s="127"/>
      <c r="AE31" s="127" t="s">
        <v>141</v>
      </c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</row>
    <row r="32" spans="1:60" outlineLevel="1" x14ac:dyDescent="0.2">
      <c r="A32" s="128"/>
      <c r="B32" s="128"/>
      <c r="C32" s="165" t="s">
        <v>172</v>
      </c>
      <c r="D32" s="137"/>
      <c r="E32" s="142">
        <v>8</v>
      </c>
      <c r="F32" s="144"/>
      <c r="G32" s="144"/>
      <c r="H32" s="144"/>
      <c r="I32" s="144"/>
      <c r="J32" s="144"/>
      <c r="K32" s="144"/>
      <c r="L32" s="144"/>
      <c r="M32" s="144"/>
      <c r="N32" s="135"/>
      <c r="O32" s="135"/>
      <c r="P32" s="135"/>
      <c r="Q32" s="135"/>
      <c r="R32" s="135"/>
      <c r="S32" s="135"/>
      <c r="T32" s="136"/>
      <c r="U32" s="135"/>
      <c r="V32" s="127"/>
      <c r="W32" s="127"/>
      <c r="X32" s="127"/>
      <c r="Y32" s="127"/>
      <c r="Z32" s="127"/>
      <c r="AA32" s="127"/>
      <c r="AB32" s="127"/>
      <c r="AC32" s="127"/>
      <c r="AD32" s="127"/>
      <c r="AE32" s="127" t="s">
        <v>143</v>
      </c>
      <c r="AF32" s="127">
        <v>0</v>
      </c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</row>
    <row r="33" spans="1:60" ht="22.3" outlineLevel="1" x14ac:dyDescent="0.2">
      <c r="A33" s="128">
        <v>8</v>
      </c>
      <c r="B33" s="128" t="s">
        <v>173</v>
      </c>
      <c r="C33" s="164" t="s">
        <v>174</v>
      </c>
      <c r="D33" s="134" t="s">
        <v>140</v>
      </c>
      <c r="E33" s="141">
        <v>8</v>
      </c>
      <c r="F33" s="234">
        <f>H33+J33</f>
        <v>0</v>
      </c>
      <c r="G33" s="144">
        <f>ROUND(E33*F33,2)</f>
        <v>0</v>
      </c>
      <c r="H33" s="144"/>
      <c r="I33" s="144">
        <f>ROUND(E33*H33,2)</f>
        <v>0</v>
      </c>
      <c r="J33" s="144"/>
      <c r="K33" s="144">
        <f>ROUND(E33*J33,2)</f>
        <v>0</v>
      </c>
      <c r="L33" s="144">
        <v>21</v>
      </c>
      <c r="M33" s="144">
        <f>G33*(1+L33/100)</f>
        <v>0</v>
      </c>
      <c r="N33" s="135">
        <v>1.5100000000000001E-3</v>
      </c>
      <c r="O33" s="135">
        <f>ROUND(E33*N33,5)</f>
        <v>1.208E-2</v>
      </c>
      <c r="P33" s="135">
        <v>0</v>
      </c>
      <c r="Q33" s="135">
        <f>ROUND(E33*P33,5)</f>
        <v>0</v>
      </c>
      <c r="R33" s="135"/>
      <c r="S33" s="135"/>
      <c r="T33" s="136">
        <v>0.02</v>
      </c>
      <c r="U33" s="135">
        <f>ROUND(E33*T33,2)</f>
        <v>0.16</v>
      </c>
      <c r="V33" s="127"/>
      <c r="W33" s="127"/>
      <c r="X33" s="127"/>
      <c r="Y33" s="127"/>
      <c r="Z33" s="127"/>
      <c r="AA33" s="127"/>
      <c r="AB33" s="127"/>
      <c r="AC33" s="127"/>
      <c r="AD33" s="127"/>
      <c r="AE33" s="127" t="s">
        <v>141</v>
      </c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</row>
    <row r="34" spans="1:60" x14ac:dyDescent="0.2">
      <c r="A34" s="129" t="s">
        <v>136</v>
      </c>
      <c r="B34" s="129" t="s">
        <v>62</v>
      </c>
      <c r="C34" s="166" t="s">
        <v>63</v>
      </c>
      <c r="D34" s="138"/>
      <c r="E34" s="143"/>
      <c r="F34" s="145"/>
      <c r="G34" s="145">
        <f>SUMIF(AE35:AE40,"&lt;&gt;NOR",G35:G40)</f>
        <v>0</v>
      </c>
      <c r="H34" s="145"/>
      <c r="I34" s="145">
        <f>SUM(I35:I40)</f>
        <v>0</v>
      </c>
      <c r="J34" s="145"/>
      <c r="K34" s="145">
        <f>SUM(K35:K40)</f>
        <v>0</v>
      </c>
      <c r="L34" s="145"/>
      <c r="M34" s="145">
        <f>SUM(M35:M40)</f>
        <v>0</v>
      </c>
      <c r="N34" s="139"/>
      <c r="O34" s="139">
        <f>SUM(O35:O40)</f>
        <v>0.19586999999999999</v>
      </c>
      <c r="P34" s="139"/>
      <c r="Q34" s="139">
        <f>SUM(Q35:Q40)</f>
        <v>0</v>
      </c>
      <c r="R34" s="139"/>
      <c r="S34" s="139"/>
      <c r="T34" s="140"/>
      <c r="U34" s="139">
        <f>SUM(U35:U40)</f>
        <v>27.099999999999998</v>
      </c>
      <c r="AE34" t="s">
        <v>137</v>
      </c>
    </row>
    <row r="35" spans="1:60" outlineLevel="1" x14ac:dyDescent="0.2">
      <c r="A35" s="128">
        <v>9</v>
      </c>
      <c r="B35" s="128" t="s">
        <v>175</v>
      </c>
      <c r="C35" s="164" t="s">
        <v>176</v>
      </c>
      <c r="D35" s="134" t="s">
        <v>140</v>
      </c>
      <c r="E35" s="141">
        <v>42.58</v>
      </c>
      <c r="F35" s="234">
        <f>H35+J35</f>
        <v>0</v>
      </c>
      <c r="G35" s="144">
        <f>ROUND(E35*F35,2)</f>
        <v>0</v>
      </c>
      <c r="H35" s="144"/>
      <c r="I35" s="144">
        <f>ROUND(E35*H35,2)</f>
        <v>0</v>
      </c>
      <c r="J35" s="144"/>
      <c r="K35" s="144">
        <f>ROUND(E35*J35,2)</f>
        <v>0</v>
      </c>
      <c r="L35" s="144">
        <v>21</v>
      </c>
      <c r="M35" s="144">
        <f>G35*(1+L35/100)</f>
        <v>0</v>
      </c>
      <c r="N35" s="135">
        <v>4.5999999999999999E-3</v>
      </c>
      <c r="O35" s="135">
        <f>ROUND(E35*N35,5)</f>
        <v>0.19586999999999999</v>
      </c>
      <c r="P35" s="135">
        <v>0</v>
      </c>
      <c r="Q35" s="135">
        <f>ROUND(E35*P35,5)</f>
        <v>0</v>
      </c>
      <c r="R35" s="135"/>
      <c r="S35" s="135"/>
      <c r="T35" s="136">
        <v>0.20635999999999999</v>
      </c>
      <c r="U35" s="135">
        <f>ROUND(E35*T35,2)</f>
        <v>8.7899999999999991</v>
      </c>
      <c r="V35" s="127"/>
      <c r="W35" s="127"/>
      <c r="X35" s="127"/>
      <c r="Y35" s="127"/>
      <c r="Z35" s="127"/>
      <c r="AA35" s="127"/>
      <c r="AB35" s="127"/>
      <c r="AC35" s="127"/>
      <c r="AD35" s="127"/>
      <c r="AE35" s="127" t="s">
        <v>141</v>
      </c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</row>
    <row r="36" spans="1:60" outlineLevel="1" x14ac:dyDescent="0.2">
      <c r="A36" s="128"/>
      <c r="B36" s="128"/>
      <c r="C36" s="165" t="s">
        <v>177</v>
      </c>
      <c r="D36" s="137"/>
      <c r="E36" s="142">
        <v>36.4</v>
      </c>
      <c r="F36" s="144"/>
      <c r="G36" s="144"/>
      <c r="H36" s="144"/>
      <c r="I36" s="144"/>
      <c r="J36" s="144"/>
      <c r="K36" s="144"/>
      <c r="L36" s="144"/>
      <c r="M36" s="144"/>
      <c r="N36" s="135"/>
      <c r="O36" s="135"/>
      <c r="P36" s="135"/>
      <c r="Q36" s="135"/>
      <c r="R36" s="135"/>
      <c r="S36" s="135"/>
      <c r="T36" s="136"/>
      <c r="U36" s="135"/>
      <c r="V36" s="127"/>
      <c r="W36" s="127"/>
      <c r="X36" s="127"/>
      <c r="Y36" s="127"/>
      <c r="Z36" s="127"/>
      <c r="AA36" s="127"/>
      <c r="AB36" s="127"/>
      <c r="AC36" s="127"/>
      <c r="AD36" s="127"/>
      <c r="AE36" s="127" t="s">
        <v>143</v>
      </c>
      <c r="AF36" s="127">
        <v>0</v>
      </c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</row>
    <row r="37" spans="1:60" outlineLevel="1" x14ac:dyDescent="0.2">
      <c r="A37" s="128"/>
      <c r="B37" s="128"/>
      <c r="C37" s="165" t="s">
        <v>178</v>
      </c>
      <c r="D37" s="137"/>
      <c r="E37" s="142">
        <v>6.18</v>
      </c>
      <c r="F37" s="144"/>
      <c r="G37" s="144"/>
      <c r="H37" s="144"/>
      <c r="I37" s="144"/>
      <c r="J37" s="144"/>
      <c r="K37" s="144"/>
      <c r="L37" s="144"/>
      <c r="M37" s="144"/>
      <c r="N37" s="135"/>
      <c r="O37" s="135"/>
      <c r="P37" s="135"/>
      <c r="Q37" s="135"/>
      <c r="R37" s="135"/>
      <c r="S37" s="135"/>
      <c r="T37" s="136"/>
      <c r="U37" s="135"/>
      <c r="V37" s="127"/>
      <c r="W37" s="127"/>
      <c r="X37" s="127"/>
      <c r="Y37" s="127"/>
      <c r="Z37" s="127"/>
      <c r="AA37" s="127"/>
      <c r="AB37" s="127"/>
      <c r="AC37" s="127"/>
      <c r="AD37" s="127"/>
      <c r="AE37" s="127" t="s">
        <v>143</v>
      </c>
      <c r="AF37" s="127">
        <v>0</v>
      </c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</row>
    <row r="38" spans="1:60" ht="22.3" outlineLevel="1" x14ac:dyDescent="0.2">
      <c r="A38" s="128">
        <v>10</v>
      </c>
      <c r="B38" s="128" t="s">
        <v>179</v>
      </c>
      <c r="C38" s="164" t="s">
        <v>180</v>
      </c>
      <c r="D38" s="134" t="s">
        <v>140</v>
      </c>
      <c r="E38" s="141">
        <v>42.58</v>
      </c>
      <c r="F38" s="234">
        <f>H38+J38</f>
        <v>0</v>
      </c>
      <c r="G38" s="144">
        <f>ROUND(E38*F38,2)</f>
        <v>0</v>
      </c>
      <c r="H38" s="144"/>
      <c r="I38" s="144">
        <f>ROUND(E38*H38,2)</f>
        <v>0</v>
      </c>
      <c r="J38" s="144"/>
      <c r="K38" s="144">
        <f>ROUND(E38*J38,2)</f>
        <v>0</v>
      </c>
      <c r="L38" s="144">
        <v>21</v>
      </c>
      <c r="M38" s="144">
        <f>G38*(1+L38/100)</f>
        <v>0</v>
      </c>
      <c r="N38" s="135">
        <v>0</v>
      </c>
      <c r="O38" s="135">
        <f>ROUND(E38*N38,5)</f>
        <v>0</v>
      </c>
      <c r="P38" s="135">
        <v>0</v>
      </c>
      <c r="Q38" s="135">
        <f>ROUND(E38*P38,5)</f>
        <v>0</v>
      </c>
      <c r="R38" s="135"/>
      <c r="S38" s="135"/>
      <c r="T38" s="136">
        <v>0.43</v>
      </c>
      <c r="U38" s="135">
        <f>ROUND(E38*T38,2)</f>
        <v>18.309999999999999</v>
      </c>
      <c r="V38" s="127"/>
      <c r="W38" s="127"/>
      <c r="X38" s="127"/>
      <c r="Y38" s="127"/>
      <c r="Z38" s="127"/>
      <c r="AA38" s="127"/>
      <c r="AB38" s="127"/>
      <c r="AC38" s="127"/>
      <c r="AD38" s="127"/>
      <c r="AE38" s="127" t="s">
        <v>141</v>
      </c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</row>
    <row r="39" spans="1:60" outlineLevel="1" x14ac:dyDescent="0.2">
      <c r="A39" s="128"/>
      <c r="B39" s="128"/>
      <c r="C39" s="165" t="s">
        <v>181</v>
      </c>
      <c r="D39" s="137"/>
      <c r="E39" s="142">
        <v>36.4</v>
      </c>
      <c r="F39" s="144"/>
      <c r="G39" s="144"/>
      <c r="H39" s="144"/>
      <c r="I39" s="144"/>
      <c r="J39" s="144"/>
      <c r="K39" s="144"/>
      <c r="L39" s="144"/>
      <c r="M39" s="144"/>
      <c r="N39" s="135"/>
      <c r="O39" s="135"/>
      <c r="P39" s="135"/>
      <c r="Q39" s="135"/>
      <c r="R39" s="135"/>
      <c r="S39" s="135"/>
      <c r="T39" s="136"/>
      <c r="U39" s="135"/>
      <c r="V39" s="127"/>
      <c r="W39" s="127"/>
      <c r="X39" s="127"/>
      <c r="Y39" s="127"/>
      <c r="Z39" s="127"/>
      <c r="AA39" s="127"/>
      <c r="AB39" s="127"/>
      <c r="AC39" s="127"/>
      <c r="AD39" s="127"/>
      <c r="AE39" s="127" t="s">
        <v>143</v>
      </c>
      <c r="AF39" s="127">
        <v>0</v>
      </c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</row>
    <row r="40" spans="1:60" outlineLevel="1" x14ac:dyDescent="0.2">
      <c r="A40" s="128"/>
      <c r="B40" s="128"/>
      <c r="C40" s="165" t="s">
        <v>178</v>
      </c>
      <c r="D40" s="137"/>
      <c r="E40" s="142">
        <v>6.18</v>
      </c>
      <c r="F40" s="144"/>
      <c r="G40" s="144"/>
      <c r="H40" s="144"/>
      <c r="I40" s="144"/>
      <c r="J40" s="144"/>
      <c r="K40" s="144"/>
      <c r="L40" s="144"/>
      <c r="M40" s="144"/>
      <c r="N40" s="135"/>
      <c r="O40" s="135"/>
      <c r="P40" s="135"/>
      <c r="Q40" s="135"/>
      <c r="R40" s="135"/>
      <c r="S40" s="135"/>
      <c r="T40" s="136"/>
      <c r="U40" s="135"/>
      <c r="V40" s="127"/>
      <c r="W40" s="127"/>
      <c r="X40" s="127"/>
      <c r="Y40" s="127"/>
      <c r="Z40" s="127"/>
      <c r="AA40" s="127"/>
      <c r="AB40" s="127"/>
      <c r="AC40" s="127"/>
      <c r="AD40" s="127"/>
      <c r="AE40" s="127" t="s">
        <v>143</v>
      </c>
      <c r="AF40" s="127">
        <v>0</v>
      </c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</row>
    <row r="41" spans="1:60" x14ac:dyDescent="0.2">
      <c r="A41" s="129" t="s">
        <v>136</v>
      </c>
      <c r="B41" s="129" t="s">
        <v>64</v>
      </c>
      <c r="C41" s="166" t="s">
        <v>65</v>
      </c>
      <c r="D41" s="138"/>
      <c r="E41" s="143"/>
      <c r="F41" s="145"/>
      <c r="G41" s="145">
        <f>SUMIF(AE42:AE50,"&lt;&gt;NOR",G42:G50)</f>
        <v>0</v>
      </c>
      <c r="H41" s="145"/>
      <c r="I41" s="145">
        <f>SUM(I42:I50)</f>
        <v>0</v>
      </c>
      <c r="J41" s="145"/>
      <c r="K41" s="145">
        <f>SUM(K42:K50)</f>
        <v>0</v>
      </c>
      <c r="L41" s="145"/>
      <c r="M41" s="145">
        <f>SUM(M42:M50)</f>
        <v>0</v>
      </c>
      <c r="N41" s="139"/>
      <c r="O41" s="139">
        <f>SUM(O42:O50)</f>
        <v>0.93318999999999996</v>
      </c>
      <c r="P41" s="139"/>
      <c r="Q41" s="139">
        <f>SUM(Q42:Q50)</f>
        <v>0</v>
      </c>
      <c r="R41" s="139"/>
      <c r="S41" s="139"/>
      <c r="T41" s="140"/>
      <c r="U41" s="139">
        <f>SUM(U42:U50)</f>
        <v>5.57</v>
      </c>
      <c r="AE41" t="s">
        <v>137</v>
      </c>
    </row>
    <row r="42" spans="1:60" outlineLevel="1" x14ac:dyDescent="0.2">
      <c r="A42" s="128">
        <v>11</v>
      </c>
      <c r="B42" s="128" t="s">
        <v>182</v>
      </c>
      <c r="C42" s="164" t="s">
        <v>183</v>
      </c>
      <c r="D42" s="134" t="s">
        <v>163</v>
      </c>
      <c r="E42" s="141">
        <v>2.2218719999999998</v>
      </c>
      <c r="F42" s="234">
        <f>H42+J42</f>
        <v>0</v>
      </c>
      <c r="G42" s="144">
        <f>ROUND(E42*F42,2)</f>
        <v>0</v>
      </c>
      <c r="H42" s="144"/>
      <c r="I42" s="144">
        <f>ROUND(E42*H42,2)</f>
        <v>0</v>
      </c>
      <c r="J42" s="144"/>
      <c r="K42" s="144">
        <f>ROUND(E42*J42,2)</f>
        <v>0</v>
      </c>
      <c r="L42" s="144">
        <v>21</v>
      </c>
      <c r="M42" s="144">
        <f>G42*(1+L42/100)</f>
        <v>0</v>
      </c>
      <c r="N42" s="135">
        <v>0.42</v>
      </c>
      <c r="O42" s="135">
        <f>ROUND(E42*N42,5)</f>
        <v>0.93318999999999996</v>
      </c>
      <c r="P42" s="135">
        <v>0</v>
      </c>
      <c r="Q42" s="135">
        <f>ROUND(E42*P42,5)</f>
        <v>0</v>
      </c>
      <c r="R42" s="135"/>
      <c r="S42" s="135"/>
      <c r="T42" s="136">
        <v>1.8360000000000001</v>
      </c>
      <c r="U42" s="135">
        <f>ROUND(E42*T42,2)</f>
        <v>4.08</v>
      </c>
      <c r="V42" s="127"/>
      <c r="W42" s="127"/>
      <c r="X42" s="127"/>
      <c r="Y42" s="127"/>
      <c r="Z42" s="127"/>
      <c r="AA42" s="127"/>
      <c r="AB42" s="127"/>
      <c r="AC42" s="127"/>
      <c r="AD42" s="127"/>
      <c r="AE42" s="127" t="s">
        <v>141</v>
      </c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</row>
    <row r="43" spans="1:60" outlineLevel="1" x14ac:dyDescent="0.2">
      <c r="A43" s="128"/>
      <c r="B43" s="128"/>
      <c r="C43" s="165" t="s">
        <v>184</v>
      </c>
      <c r="D43" s="137"/>
      <c r="E43" s="142"/>
      <c r="F43" s="144"/>
      <c r="G43" s="144"/>
      <c r="H43" s="144"/>
      <c r="I43" s="144"/>
      <c r="J43" s="144"/>
      <c r="K43" s="144"/>
      <c r="L43" s="144"/>
      <c r="M43" s="144"/>
      <c r="N43" s="135"/>
      <c r="O43" s="135"/>
      <c r="P43" s="135"/>
      <c r="Q43" s="135"/>
      <c r="R43" s="135"/>
      <c r="S43" s="135"/>
      <c r="T43" s="136"/>
      <c r="U43" s="135"/>
      <c r="V43" s="127"/>
      <c r="W43" s="127"/>
      <c r="X43" s="127"/>
      <c r="Y43" s="127"/>
      <c r="Z43" s="127"/>
      <c r="AA43" s="127"/>
      <c r="AB43" s="127"/>
      <c r="AC43" s="127"/>
      <c r="AD43" s="127"/>
      <c r="AE43" s="127" t="s">
        <v>143</v>
      </c>
      <c r="AF43" s="127">
        <v>0</v>
      </c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</row>
    <row r="44" spans="1:60" outlineLevel="1" x14ac:dyDescent="0.2">
      <c r="A44" s="128"/>
      <c r="B44" s="128"/>
      <c r="C44" s="165" t="s">
        <v>185</v>
      </c>
      <c r="D44" s="137"/>
      <c r="E44" s="142"/>
      <c r="F44" s="144"/>
      <c r="G44" s="144"/>
      <c r="H44" s="144"/>
      <c r="I44" s="144"/>
      <c r="J44" s="144"/>
      <c r="K44" s="144"/>
      <c r="L44" s="144"/>
      <c r="M44" s="144"/>
      <c r="N44" s="135"/>
      <c r="O44" s="135"/>
      <c r="P44" s="135"/>
      <c r="Q44" s="135"/>
      <c r="R44" s="135"/>
      <c r="S44" s="135"/>
      <c r="T44" s="136"/>
      <c r="U44" s="135"/>
      <c r="V44" s="127"/>
      <c r="W44" s="127"/>
      <c r="X44" s="127"/>
      <c r="Y44" s="127"/>
      <c r="Z44" s="127"/>
      <c r="AA44" s="127"/>
      <c r="AB44" s="127"/>
      <c r="AC44" s="127"/>
      <c r="AD44" s="127"/>
      <c r="AE44" s="127" t="s">
        <v>143</v>
      </c>
      <c r="AF44" s="127">
        <v>0</v>
      </c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</row>
    <row r="45" spans="1:60" ht="22.3" outlineLevel="1" x14ac:dyDescent="0.2">
      <c r="A45" s="128"/>
      <c r="B45" s="128"/>
      <c r="C45" s="165" t="s">
        <v>186</v>
      </c>
      <c r="D45" s="137"/>
      <c r="E45" s="142">
        <v>2.2218719999999998</v>
      </c>
      <c r="F45" s="144"/>
      <c r="G45" s="144"/>
      <c r="H45" s="144"/>
      <c r="I45" s="144"/>
      <c r="J45" s="144"/>
      <c r="K45" s="144"/>
      <c r="L45" s="144"/>
      <c r="M45" s="144"/>
      <c r="N45" s="135"/>
      <c r="O45" s="135"/>
      <c r="P45" s="135"/>
      <c r="Q45" s="135"/>
      <c r="R45" s="135"/>
      <c r="S45" s="135"/>
      <c r="T45" s="136"/>
      <c r="U45" s="135"/>
      <c r="V45" s="127"/>
      <c r="W45" s="127"/>
      <c r="X45" s="127"/>
      <c r="Y45" s="127"/>
      <c r="Z45" s="127"/>
      <c r="AA45" s="127"/>
      <c r="AB45" s="127"/>
      <c r="AC45" s="127"/>
      <c r="AD45" s="127"/>
      <c r="AE45" s="127" t="s">
        <v>143</v>
      </c>
      <c r="AF45" s="127">
        <v>0</v>
      </c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</row>
    <row r="46" spans="1:60" outlineLevel="1" x14ac:dyDescent="0.2">
      <c r="A46" s="128">
        <v>12</v>
      </c>
      <c r="B46" s="128" t="s">
        <v>187</v>
      </c>
      <c r="C46" s="164" t="s">
        <v>188</v>
      </c>
      <c r="D46" s="134" t="s">
        <v>163</v>
      </c>
      <c r="E46" s="141">
        <v>0.55249999999999999</v>
      </c>
      <c r="F46" s="234">
        <f>H46+J46</f>
        <v>0</v>
      </c>
      <c r="G46" s="144">
        <f>ROUND(E46*F46,2)</f>
        <v>0</v>
      </c>
      <c r="H46" s="144"/>
      <c r="I46" s="144">
        <f>ROUND(E46*H46,2)</f>
        <v>0</v>
      </c>
      <c r="J46" s="144"/>
      <c r="K46" s="144">
        <f>ROUND(E46*J46,2)</f>
        <v>0</v>
      </c>
      <c r="L46" s="144">
        <v>21</v>
      </c>
      <c r="M46" s="144">
        <f>G46*(1+L46/100)</f>
        <v>0</v>
      </c>
      <c r="N46" s="135">
        <v>0</v>
      </c>
      <c r="O46" s="135">
        <f>ROUND(E46*N46,5)</f>
        <v>0</v>
      </c>
      <c r="P46" s="135">
        <v>0</v>
      </c>
      <c r="Q46" s="135">
        <f>ROUND(E46*P46,5)</f>
        <v>0</v>
      </c>
      <c r="R46" s="135"/>
      <c r="S46" s="135"/>
      <c r="T46" s="136">
        <v>2.7</v>
      </c>
      <c r="U46" s="135">
        <f>ROUND(E46*T46,2)</f>
        <v>1.49</v>
      </c>
      <c r="V46" s="127"/>
      <c r="W46" s="127"/>
      <c r="X46" s="127"/>
      <c r="Y46" s="127"/>
      <c r="Z46" s="127"/>
      <c r="AA46" s="127"/>
      <c r="AB46" s="127"/>
      <c r="AC46" s="127"/>
      <c r="AD46" s="127"/>
      <c r="AE46" s="127" t="s">
        <v>141</v>
      </c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</row>
    <row r="47" spans="1:60" outlineLevel="1" x14ac:dyDescent="0.2">
      <c r="A47" s="128"/>
      <c r="B47" s="128"/>
      <c r="C47" s="165" t="s">
        <v>164</v>
      </c>
      <c r="D47" s="137"/>
      <c r="E47" s="142">
        <v>0.252</v>
      </c>
      <c r="F47" s="144"/>
      <c r="G47" s="144"/>
      <c r="H47" s="144"/>
      <c r="I47" s="144"/>
      <c r="J47" s="144"/>
      <c r="K47" s="144"/>
      <c r="L47" s="144"/>
      <c r="M47" s="144"/>
      <c r="N47" s="135"/>
      <c r="O47" s="135"/>
      <c r="P47" s="135"/>
      <c r="Q47" s="135"/>
      <c r="R47" s="135"/>
      <c r="S47" s="135"/>
      <c r="T47" s="136"/>
      <c r="U47" s="135"/>
      <c r="V47" s="127"/>
      <c r="W47" s="127"/>
      <c r="X47" s="127"/>
      <c r="Y47" s="127"/>
      <c r="Z47" s="127"/>
      <c r="AA47" s="127"/>
      <c r="AB47" s="127"/>
      <c r="AC47" s="127"/>
      <c r="AD47" s="127"/>
      <c r="AE47" s="127" t="s">
        <v>143</v>
      </c>
      <c r="AF47" s="127">
        <v>0</v>
      </c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</row>
    <row r="48" spans="1:60" outlineLevel="1" x14ac:dyDescent="0.2">
      <c r="A48" s="128"/>
      <c r="B48" s="128"/>
      <c r="C48" s="165" t="s">
        <v>165</v>
      </c>
      <c r="D48" s="137"/>
      <c r="E48" s="142">
        <v>4.8000000000000001E-2</v>
      </c>
      <c r="F48" s="144"/>
      <c r="G48" s="144"/>
      <c r="H48" s="144"/>
      <c r="I48" s="144"/>
      <c r="J48" s="144"/>
      <c r="K48" s="144"/>
      <c r="L48" s="144"/>
      <c r="M48" s="144"/>
      <c r="N48" s="135"/>
      <c r="O48" s="135"/>
      <c r="P48" s="135"/>
      <c r="Q48" s="135"/>
      <c r="R48" s="135"/>
      <c r="S48" s="135"/>
      <c r="T48" s="136"/>
      <c r="U48" s="135"/>
      <c r="V48" s="127"/>
      <c r="W48" s="127"/>
      <c r="X48" s="127"/>
      <c r="Y48" s="127"/>
      <c r="Z48" s="127"/>
      <c r="AA48" s="127"/>
      <c r="AB48" s="127"/>
      <c r="AC48" s="127"/>
      <c r="AD48" s="127"/>
      <c r="AE48" s="127" t="s">
        <v>143</v>
      </c>
      <c r="AF48" s="127">
        <v>0</v>
      </c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</row>
    <row r="49" spans="1:60" outlineLevel="1" x14ac:dyDescent="0.2">
      <c r="A49" s="128"/>
      <c r="B49" s="128"/>
      <c r="C49" s="165" t="s">
        <v>166</v>
      </c>
      <c r="D49" s="137"/>
      <c r="E49" s="142">
        <v>7.1999999999999995E-2</v>
      </c>
      <c r="F49" s="144"/>
      <c r="G49" s="144"/>
      <c r="H49" s="144"/>
      <c r="I49" s="144"/>
      <c r="J49" s="144"/>
      <c r="K49" s="144"/>
      <c r="L49" s="144"/>
      <c r="M49" s="144"/>
      <c r="N49" s="135"/>
      <c r="O49" s="135"/>
      <c r="P49" s="135"/>
      <c r="Q49" s="135"/>
      <c r="R49" s="135"/>
      <c r="S49" s="135"/>
      <c r="T49" s="136"/>
      <c r="U49" s="135"/>
      <c r="V49" s="127"/>
      <c r="W49" s="127"/>
      <c r="X49" s="127"/>
      <c r="Y49" s="127"/>
      <c r="Z49" s="127"/>
      <c r="AA49" s="127"/>
      <c r="AB49" s="127"/>
      <c r="AC49" s="127"/>
      <c r="AD49" s="127"/>
      <c r="AE49" s="127" t="s">
        <v>143</v>
      </c>
      <c r="AF49" s="127">
        <v>0</v>
      </c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</row>
    <row r="50" spans="1:60" outlineLevel="1" x14ac:dyDescent="0.2">
      <c r="A50" s="128"/>
      <c r="B50" s="128"/>
      <c r="C50" s="165" t="s">
        <v>167</v>
      </c>
      <c r="D50" s="137"/>
      <c r="E50" s="142">
        <v>0.18049999999999999</v>
      </c>
      <c r="F50" s="144"/>
      <c r="G50" s="144"/>
      <c r="H50" s="144"/>
      <c r="I50" s="144"/>
      <c r="J50" s="144"/>
      <c r="K50" s="144"/>
      <c r="L50" s="144"/>
      <c r="M50" s="144"/>
      <c r="N50" s="135"/>
      <c r="O50" s="135"/>
      <c r="P50" s="135"/>
      <c r="Q50" s="135"/>
      <c r="R50" s="135"/>
      <c r="S50" s="135"/>
      <c r="T50" s="136"/>
      <c r="U50" s="135"/>
      <c r="V50" s="127"/>
      <c r="W50" s="127"/>
      <c r="X50" s="127"/>
      <c r="Y50" s="127"/>
      <c r="Z50" s="127"/>
      <c r="AA50" s="127"/>
      <c r="AB50" s="127"/>
      <c r="AC50" s="127"/>
      <c r="AD50" s="127"/>
      <c r="AE50" s="127" t="s">
        <v>143</v>
      </c>
      <c r="AF50" s="127">
        <v>0</v>
      </c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</row>
    <row r="51" spans="1:60" x14ac:dyDescent="0.2">
      <c r="A51" s="129" t="s">
        <v>136</v>
      </c>
      <c r="B51" s="129" t="s">
        <v>66</v>
      </c>
      <c r="C51" s="166" t="s">
        <v>67</v>
      </c>
      <c r="D51" s="138"/>
      <c r="E51" s="143"/>
      <c r="F51" s="145"/>
      <c r="G51" s="145">
        <f>SUMIF(AE52:AE53,"&lt;&gt;NOR",G52:G53)</f>
        <v>0</v>
      </c>
      <c r="H51" s="145"/>
      <c r="I51" s="145">
        <f>SUM(I52:I53)</f>
        <v>0</v>
      </c>
      <c r="J51" s="145"/>
      <c r="K51" s="145">
        <f>SUM(K52:K53)</f>
        <v>0</v>
      </c>
      <c r="L51" s="145"/>
      <c r="M51" s="145">
        <f>SUM(M52:M53)</f>
        <v>0</v>
      </c>
      <c r="N51" s="139"/>
      <c r="O51" s="139">
        <f>SUM(O52:O53)</f>
        <v>0</v>
      </c>
      <c r="P51" s="139"/>
      <c r="Q51" s="139">
        <f>SUM(Q52:Q53)</f>
        <v>0</v>
      </c>
      <c r="R51" s="139"/>
      <c r="S51" s="139"/>
      <c r="T51" s="140"/>
      <c r="U51" s="139">
        <f>SUM(U52:U53)</f>
        <v>40</v>
      </c>
      <c r="AE51" t="s">
        <v>137</v>
      </c>
    </row>
    <row r="52" spans="1:60" outlineLevel="1" x14ac:dyDescent="0.2">
      <c r="A52" s="128">
        <v>13</v>
      </c>
      <c r="B52" s="128" t="s">
        <v>189</v>
      </c>
      <c r="C52" s="164" t="s">
        <v>190</v>
      </c>
      <c r="D52" s="134" t="s">
        <v>191</v>
      </c>
      <c r="E52" s="141">
        <v>40</v>
      </c>
      <c r="F52" s="234">
        <f>H52+J52</f>
        <v>0</v>
      </c>
      <c r="G52" s="144">
        <f>ROUND(E52*F52,2)</f>
        <v>0</v>
      </c>
      <c r="H52" s="144"/>
      <c r="I52" s="144">
        <f>ROUND(E52*H52,2)</f>
        <v>0</v>
      </c>
      <c r="J52" s="144"/>
      <c r="K52" s="144">
        <f>ROUND(E52*J52,2)</f>
        <v>0</v>
      </c>
      <c r="L52" s="144">
        <v>21</v>
      </c>
      <c r="M52" s="144">
        <f>G52*(1+L52/100)</f>
        <v>0</v>
      </c>
      <c r="N52" s="135">
        <v>0</v>
      </c>
      <c r="O52" s="135">
        <f>ROUND(E52*N52,5)</f>
        <v>0</v>
      </c>
      <c r="P52" s="135">
        <v>0</v>
      </c>
      <c r="Q52" s="135">
        <f>ROUND(E52*P52,5)</f>
        <v>0</v>
      </c>
      <c r="R52" s="135"/>
      <c r="S52" s="135"/>
      <c r="T52" s="136">
        <v>1</v>
      </c>
      <c r="U52" s="135">
        <f>ROUND(E52*T52,2)</f>
        <v>40</v>
      </c>
      <c r="V52" s="127"/>
      <c r="W52" s="127"/>
      <c r="X52" s="127"/>
      <c r="Y52" s="127"/>
      <c r="Z52" s="127"/>
      <c r="AA52" s="127"/>
      <c r="AB52" s="127"/>
      <c r="AC52" s="127"/>
      <c r="AD52" s="127"/>
      <c r="AE52" s="127" t="s">
        <v>141</v>
      </c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</row>
    <row r="53" spans="1:60" outlineLevel="1" x14ac:dyDescent="0.2">
      <c r="A53" s="128"/>
      <c r="B53" s="128"/>
      <c r="C53" s="165" t="s">
        <v>192</v>
      </c>
      <c r="D53" s="137"/>
      <c r="E53" s="142">
        <v>40</v>
      </c>
      <c r="F53" s="144"/>
      <c r="G53" s="144"/>
      <c r="H53" s="144"/>
      <c r="I53" s="144"/>
      <c r="J53" s="144"/>
      <c r="K53" s="144"/>
      <c r="L53" s="144"/>
      <c r="M53" s="144"/>
      <c r="N53" s="135"/>
      <c r="O53" s="135"/>
      <c r="P53" s="135"/>
      <c r="Q53" s="135"/>
      <c r="R53" s="135"/>
      <c r="S53" s="135"/>
      <c r="T53" s="136"/>
      <c r="U53" s="135"/>
      <c r="V53" s="127"/>
      <c r="W53" s="127"/>
      <c r="X53" s="127"/>
      <c r="Y53" s="127"/>
      <c r="Z53" s="127"/>
      <c r="AA53" s="127"/>
      <c r="AB53" s="127"/>
      <c r="AC53" s="127"/>
      <c r="AD53" s="127"/>
      <c r="AE53" s="127" t="s">
        <v>143</v>
      </c>
      <c r="AF53" s="127">
        <v>0</v>
      </c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</row>
    <row r="54" spans="1:60" x14ac:dyDescent="0.2">
      <c r="A54" s="129" t="s">
        <v>136</v>
      </c>
      <c r="B54" s="129" t="s">
        <v>68</v>
      </c>
      <c r="C54" s="166" t="s">
        <v>69</v>
      </c>
      <c r="D54" s="138"/>
      <c r="E54" s="143"/>
      <c r="F54" s="145"/>
      <c r="G54" s="145">
        <f>SUMIF(AE55:AE56,"&lt;&gt;NOR",G55:G56)</f>
        <v>0</v>
      </c>
      <c r="H54" s="145"/>
      <c r="I54" s="145">
        <f>SUM(I55:I56)</f>
        <v>0</v>
      </c>
      <c r="J54" s="145"/>
      <c r="K54" s="145">
        <f>SUM(K55:K56)</f>
        <v>0</v>
      </c>
      <c r="L54" s="145"/>
      <c r="M54" s="145">
        <f>SUM(M55:M56)</f>
        <v>0</v>
      </c>
      <c r="N54" s="139"/>
      <c r="O54" s="139">
        <f>SUM(O55:O56)</f>
        <v>13.785</v>
      </c>
      <c r="P54" s="139"/>
      <c r="Q54" s="139">
        <f>SUM(Q55:Q56)</f>
        <v>0</v>
      </c>
      <c r="R54" s="139"/>
      <c r="S54" s="139"/>
      <c r="T54" s="140"/>
      <c r="U54" s="139">
        <f>SUM(U55:U56)</f>
        <v>152.06</v>
      </c>
      <c r="AE54" t="s">
        <v>137</v>
      </c>
    </row>
    <row r="55" spans="1:60" ht="22.3" outlineLevel="1" x14ac:dyDescent="0.2">
      <c r="A55" s="128">
        <v>14</v>
      </c>
      <c r="B55" s="128" t="s">
        <v>193</v>
      </c>
      <c r="C55" s="164" t="s">
        <v>194</v>
      </c>
      <c r="D55" s="134" t="s">
        <v>140</v>
      </c>
      <c r="E55" s="141">
        <v>750</v>
      </c>
      <c r="F55" s="234">
        <f>H55+J55</f>
        <v>0</v>
      </c>
      <c r="G55" s="144">
        <f>ROUND(E55*F55,2)</f>
        <v>0</v>
      </c>
      <c r="H55" s="144"/>
      <c r="I55" s="144">
        <f>ROUND(E55*H55,2)</f>
        <v>0</v>
      </c>
      <c r="J55" s="144"/>
      <c r="K55" s="144">
        <f>ROUND(E55*J55,2)</f>
        <v>0</v>
      </c>
      <c r="L55" s="144">
        <v>21</v>
      </c>
      <c r="M55" s="144">
        <f>G55*(1+L55/100)</f>
        <v>0</v>
      </c>
      <c r="N55" s="135">
        <v>1.8380000000000001E-2</v>
      </c>
      <c r="O55" s="135">
        <f>ROUND(E55*N55,5)</f>
        <v>13.785</v>
      </c>
      <c r="P55" s="135">
        <v>0</v>
      </c>
      <c r="Q55" s="135">
        <f>ROUND(E55*P55,5)</f>
        <v>0</v>
      </c>
      <c r="R55" s="135"/>
      <c r="S55" s="135"/>
      <c r="T55" s="136">
        <v>0.20275000000000001</v>
      </c>
      <c r="U55" s="135">
        <f>ROUND(E55*T55,2)</f>
        <v>152.06</v>
      </c>
      <c r="V55" s="127"/>
      <c r="W55" s="127"/>
      <c r="X55" s="127"/>
      <c r="Y55" s="127"/>
      <c r="Z55" s="127"/>
      <c r="AA55" s="127"/>
      <c r="AB55" s="127"/>
      <c r="AC55" s="127"/>
      <c r="AD55" s="127"/>
      <c r="AE55" s="127" t="s">
        <v>195</v>
      </c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</row>
    <row r="56" spans="1:60" outlineLevel="1" x14ac:dyDescent="0.2">
      <c r="A56" s="128"/>
      <c r="B56" s="128"/>
      <c r="C56" s="165" t="s">
        <v>196</v>
      </c>
      <c r="D56" s="137"/>
      <c r="E56" s="142">
        <v>750</v>
      </c>
      <c r="F56" s="144"/>
      <c r="G56" s="144"/>
      <c r="H56" s="144"/>
      <c r="I56" s="144"/>
      <c r="J56" s="144"/>
      <c r="K56" s="144"/>
      <c r="L56" s="144"/>
      <c r="M56" s="144"/>
      <c r="N56" s="135"/>
      <c r="O56" s="135"/>
      <c r="P56" s="135"/>
      <c r="Q56" s="135"/>
      <c r="R56" s="135"/>
      <c r="S56" s="135"/>
      <c r="T56" s="136"/>
      <c r="U56" s="135"/>
      <c r="V56" s="127"/>
      <c r="W56" s="127"/>
      <c r="X56" s="127"/>
      <c r="Y56" s="127"/>
      <c r="Z56" s="127"/>
      <c r="AA56" s="127"/>
      <c r="AB56" s="127"/>
      <c r="AC56" s="127"/>
      <c r="AD56" s="127"/>
      <c r="AE56" s="127" t="s">
        <v>143</v>
      </c>
      <c r="AF56" s="127">
        <v>0</v>
      </c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</row>
    <row r="57" spans="1:60" x14ac:dyDescent="0.2">
      <c r="A57" s="129" t="s">
        <v>136</v>
      </c>
      <c r="B57" s="129" t="s">
        <v>70</v>
      </c>
      <c r="C57" s="166" t="s">
        <v>71</v>
      </c>
      <c r="D57" s="138"/>
      <c r="E57" s="143"/>
      <c r="F57" s="145"/>
      <c r="G57" s="145">
        <f>SUMIF(AE58:AE59,"&lt;&gt;NOR",G58:G59)</f>
        <v>0</v>
      </c>
      <c r="H57" s="145"/>
      <c r="I57" s="145">
        <f>SUM(I58:I59)</f>
        <v>0</v>
      </c>
      <c r="J57" s="145"/>
      <c r="K57" s="145">
        <f>SUM(K58:K59)</f>
        <v>0</v>
      </c>
      <c r="L57" s="145"/>
      <c r="M57" s="145">
        <f>SUM(M58:M59)</f>
        <v>0</v>
      </c>
      <c r="N57" s="139"/>
      <c r="O57" s="139">
        <f>SUM(O58:O59)</f>
        <v>0.87119999999999997</v>
      </c>
      <c r="P57" s="139"/>
      <c r="Q57" s="139">
        <f>SUM(Q58:Q59)</f>
        <v>0</v>
      </c>
      <c r="R57" s="139"/>
      <c r="S57" s="139"/>
      <c r="T57" s="140"/>
      <c r="U57" s="139">
        <f>SUM(U58:U59)</f>
        <v>2.7</v>
      </c>
      <c r="AE57" t="s">
        <v>137</v>
      </c>
    </row>
    <row r="58" spans="1:60" outlineLevel="1" x14ac:dyDescent="0.2">
      <c r="A58" s="128">
        <v>15</v>
      </c>
      <c r="B58" s="128" t="s">
        <v>197</v>
      </c>
      <c r="C58" s="164" t="s">
        <v>198</v>
      </c>
      <c r="D58" s="134" t="s">
        <v>199</v>
      </c>
      <c r="E58" s="141">
        <v>30</v>
      </c>
      <c r="F58" s="234">
        <f>H58+J58</f>
        <v>0</v>
      </c>
      <c r="G58" s="144">
        <f>ROUND(E58*F58,2)</f>
        <v>0</v>
      </c>
      <c r="H58" s="144"/>
      <c r="I58" s="144">
        <f>ROUND(E58*H58,2)</f>
        <v>0</v>
      </c>
      <c r="J58" s="144"/>
      <c r="K58" s="144">
        <f>ROUND(E58*J58,2)</f>
        <v>0</v>
      </c>
      <c r="L58" s="144">
        <v>21</v>
      </c>
      <c r="M58" s="144">
        <f>G58*(1+L58/100)</f>
        <v>0</v>
      </c>
      <c r="N58" s="135">
        <v>2.904E-2</v>
      </c>
      <c r="O58" s="135">
        <f>ROUND(E58*N58,5)</f>
        <v>0.87119999999999997</v>
      </c>
      <c r="P58" s="135">
        <v>0</v>
      </c>
      <c r="Q58" s="135">
        <f>ROUND(E58*P58,5)</f>
        <v>0</v>
      </c>
      <c r="R58" s="135"/>
      <c r="S58" s="135"/>
      <c r="T58" s="136">
        <v>0.09</v>
      </c>
      <c r="U58" s="135">
        <f>ROUND(E58*T58,2)</f>
        <v>2.7</v>
      </c>
      <c r="V58" s="127"/>
      <c r="W58" s="127"/>
      <c r="X58" s="127"/>
      <c r="Y58" s="127"/>
      <c r="Z58" s="127"/>
      <c r="AA58" s="127"/>
      <c r="AB58" s="127"/>
      <c r="AC58" s="127"/>
      <c r="AD58" s="127"/>
      <c r="AE58" s="127" t="s">
        <v>141</v>
      </c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</row>
    <row r="59" spans="1:60" outlineLevel="1" x14ac:dyDescent="0.2">
      <c r="A59" s="128"/>
      <c r="B59" s="128"/>
      <c r="C59" s="165" t="s">
        <v>200</v>
      </c>
      <c r="D59" s="137"/>
      <c r="E59" s="142">
        <v>30</v>
      </c>
      <c r="F59" s="144"/>
      <c r="G59" s="144"/>
      <c r="H59" s="144"/>
      <c r="I59" s="144"/>
      <c r="J59" s="144"/>
      <c r="K59" s="144"/>
      <c r="L59" s="144"/>
      <c r="M59" s="144"/>
      <c r="N59" s="135"/>
      <c r="O59" s="135"/>
      <c r="P59" s="135"/>
      <c r="Q59" s="135"/>
      <c r="R59" s="135"/>
      <c r="S59" s="135"/>
      <c r="T59" s="136"/>
      <c r="U59" s="135"/>
      <c r="V59" s="127"/>
      <c r="W59" s="127"/>
      <c r="X59" s="127"/>
      <c r="Y59" s="127"/>
      <c r="Z59" s="127"/>
      <c r="AA59" s="127"/>
      <c r="AB59" s="127"/>
      <c r="AC59" s="127"/>
      <c r="AD59" s="127"/>
      <c r="AE59" s="127" t="s">
        <v>143</v>
      </c>
      <c r="AF59" s="127">
        <v>0</v>
      </c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</row>
    <row r="60" spans="1:60" x14ac:dyDescent="0.2">
      <c r="A60" s="129" t="s">
        <v>136</v>
      </c>
      <c r="B60" s="129" t="s">
        <v>72</v>
      </c>
      <c r="C60" s="166" t="s">
        <v>73</v>
      </c>
      <c r="D60" s="138"/>
      <c r="E60" s="143"/>
      <c r="F60" s="145"/>
      <c r="G60" s="145">
        <f>SUMIF(AE61:AE80,"&lt;&gt;NOR",G61:G80)</f>
        <v>0</v>
      </c>
      <c r="H60" s="145"/>
      <c r="I60" s="145">
        <f>SUM(I61:I80)</f>
        <v>0</v>
      </c>
      <c r="J60" s="145"/>
      <c r="K60" s="145">
        <f>SUM(K61:K80)</f>
        <v>0</v>
      </c>
      <c r="L60" s="145"/>
      <c r="M60" s="145">
        <f>SUM(M61:M80)</f>
        <v>0</v>
      </c>
      <c r="N60" s="139"/>
      <c r="O60" s="139">
        <f>SUM(O61:O80)</f>
        <v>9.4400000000000005E-3</v>
      </c>
      <c r="P60" s="139"/>
      <c r="Q60" s="139">
        <f>SUM(Q61:Q80)</f>
        <v>13.314149999999998</v>
      </c>
      <c r="R60" s="139"/>
      <c r="S60" s="139"/>
      <c r="T60" s="140"/>
      <c r="U60" s="139">
        <f>SUM(U61:U80)</f>
        <v>72.749999999999986</v>
      </c>
      <c r="AE60" t="s">
        <v>137</v>
      </c>
    </row>
    <row r="61" spans="1:60" ht="22.3" outlineLevel="1" x14ac:dyDescent="0.2">
      <c r="A61" s="128">
        <v>16</v>
      </c>
      <c r="B61" s="128" t="s">
        <v>201</v>
      </c>
      <c r="C61" s="164" t="s">
        <v>202</v>
      </c>
      <c r="D61" s="134" t="s">
        <v>163</v>
      </c>
      <c r="E61" s="141">
        <v>7.4062720000000004</v>
      </c>
      <c r="F61" s="234">
        <f>H61+J61</f>
        <v>0</v>
      </c>
      <c r="G61" s="144">
        <f>ROUND(E61*F61,2)</f>
        <v>0</v>
      </c>
      <c r="H61" s="144"/>
      <c r="I61" s="144">
        <f>ROUND(E61*H61,2)</f>
        <v>0</v>
      </c>
      <c r="J61" s="144"/>
      <c r="K61" s="144">
        <f>ROUND(E61*J61,2)</f>
        <v>0</v>
      </c>
      <c r="L61" s="144">
        <v>21</v>
      </c>
      <c r="M61" s="144">
        <f>G61*(1+L61/100)</f>
        <v>0</v>
      </c>
      <c r="N61" s="135">
        <v>0</v>
      </c>
      <c r="O61" s="135">
        <f>ROUND(E61*N61,5)</f>
        <v>0</v>
      </c>
      <c r="P61" s="135">
        <v>1.4</v>
      </c>
      <c r="Q61" s="135">
        <f>ROUND(E61*P61,5)</f>
        <v>10.368779999999999</v>
      </c>
      <c r="R61" s="135"/>
      <c r="S61" s="135"/>
      <c r="T61" s="136">
        <v>5.1559999999999997</v>
      </c>
      <c r="U61" s="135">
        <f>ROUND(E61*T61,2)</f>
        <v>38.19</v>
      </c>
      <c r="V61" s="127"/>
      <c r="W61" s="127"/>
      <c r="X61" s="127"/>
      <c r="Y61" s="127"/>
      <c r="Z61" s="127"/>
      <c r="AA61" s="127"/>
      <c r="AB61" s="127"/>
      <c r="AC61" s="127"/>
      <c r="AD61" s="127"/>
      <c r="AE61" s="127" t="s">
        <v>141</v>
      </c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</row>
    <row r="62" spans="1:60" outlineLevel="1" x14ac:dyDescent="0.2">
      <c r="A62" s="128"/>
      <c r="B62" s="128"/>
      <c r="C62" s="165" t="s">
        <v>203</v>
      </c>
      <c r="D62" s="137"/>
      <c r="E62" s="142"/>
      <c r="F62" s="144"/>
      <c r="G62" s="144"/>
      <c r="H62" s="144"/>
      <c r="I62" s="144"/>
      <c r="J62" s="144"/>
      <c r="K62" s="144"/>
      <c r="L62" s="144"/>
      <c r="M62" s="144"/>
      <c r="N62" s="135"/>
      <c r="O62" s="135"/>
      <c r="P62" s="135"/>
      <c r="Q62" s="135"/>
      <c r="R62" s="135"/>
      <c r="S62" s="135"/>
      <c r="T62" s="136"/>
      <c r="U62" s="135"/>
      <c r="V62" s="127"/>
      <c r="W62" s="127"/>
      <c r="X62" s="127"/>
      <c r="Y62" s="127"/>
      <c r="Z62" s="127"/>
      <c r="AA62" s="127"/>
      <c r="AB62" s="127"/>
      <c r="AC62" s="127"/>
      <c r="AD62" s="127"/>
      <c r="AE62" s="127" t="s">
        <v>143</v>
      </c>
      <c r="AF62" s="127">
        <v>0</v>
      </c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</row>
    <row r="63" spans="1:60" outlineLevel="1" x14ac:dyDescent="0.2">
      <c r="A63" s="128"/>
      <c r="B63" s="128"/>
      <c r="C63" s="165" t="s">
        <v>204</v>
      </c>
      <c r="D63" s="137"/>
      <c r="E63" s="142">
        <v>7.6028000000000002</v>
      </c>
      <c r="F63" s="144"/>
      <c r="G63" s="144"/>
      <c r="H63" s="144"/>
      <c r="I63" s="144"/>
      <c r="J63" s="144"/>
      <c r="K63" s="144"/>
      <c r="L63" s="144"/>
      <c r="M63" s="144"/>
      <c r="N63" s="135"/>
      <c r="O63" s="135"/>
      <c r="P63" s="135"/>
      <c r="Q63" s="135"/>
      <c r="R63" s="135"/>
      <c r="S63" s="135"/>
      <c r="T63" s="136"/>
      <c r="U63" s="135"/>
      <c r="V63" s="127"/>
      <c r="W63" s="127"/>
      <c r="X63" s="127"/>
      <c r="Y63" s="127"/>
      <c r="Z63" s="127"/>
      <c r="AA63" s="127"/>
      <c r="AB63" s="127"/>
      <c r="AC63" s="127"/>
      <c r="AD63" s="127"/>
      <c r="AE63" s="127" t="s">
        <v>143</v>
      </c>
      <c r="AF63" s="127">
        <v>0</v>
      </c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</row>
    <row r="64" spans="1:60" outlineLevel="1" x14ac:dyDescent="0.2">
      <c r="A64" s="128"/>
      <c r="B64" s="128"/>
      <c r="C64" s="165" t="s">
        <v>205</v>
      </c>
      <c r="D64" s="137"/>
      <c r="E64" s="142">
        <v>9.9199999999999997E-2</v>
      </c>
      <c r="F64" s="144"/>
      <c r="G64" s="144"/>
      <c r="H64" s="144"/>
      <c r="I64" s="144"/>
      <c r="J64" s="144"/>
      <c r="K64" s="144"/>
      <c r="L64" s="144"/>
      <c r="M64" s="144"/>
      <c r="N64" s="135"/>
      <c r="O64" s="135"/>
      <c r="P64" s="135"/>
      <c r="Q64" s="135"/>
      <c r="R64" s="135"/>
      <c r="S64" s="135"/>
      <c r="T64" s="136"/>
      <c r="U64" s="135"/>
      <c r="V64" s="127"/>
      <c r="W64" s="127"/>
      <c r="X64" s="127"/>
      <c r="Y64" s="127"/>
      <c r="Z64" s="127"/>
      <c r="AA64" s="127"/>
      <c r="AB64" s="127"/>
      <c r="AC64" s="127"/>
      <c r="AD64" s="127"/>
      <c r="AE64" s="127" t="s">
        <v>143</v>
      </c>
      <c r="AF64" s="127">
        <v>0</v>
      </c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</row>
    <row r="65" spans="1:60" outlineLevel="1" x14ac:dyDescent="0.2">
      <c r="A65" s="128"/>
      <c r="B65" s="128"/>
      <c r="C65" s="165" t="s">
        <v>206</v>
      </c>
      <c r="D65" s="137"/>
      <c r="E65" s="142">
        <v>7.8399999999999997E-2</v>
      </c>
      <c r="F65" s="144"/>
      <c r="G65" s="144"/>
      <c r="H65" s="144"/>
      <c r="I65" s="144"/>
      <c r="J65" s="144"/>
      <c r="K65" s="144"/>
      <c r="L65" s="144"/>
      <c r="M65" s="144"/>
      <c r="N65" s="135"/>
      <c r="O65" s="135"/>
      <c r="P65" s="135"/>
      <c r="Q65" s="135"/>
      <c r="R65" s="135"/>
      <c r="S65" s="135"/>
      <c r="T65" s="136"/>
      <c r="U65" s="135"/>
      <c r="V65" s="127"/>
      <c r="W65" s="127"/>
      <c r="X65" s="127"/>
      <c r="Y65" s="127"/>
      <c r="Z65" s="127"/>
      <c r="AA65" s="127"/>
      <c r="AB65" s="127"/>
      <c r="AC65" s="127"/>
      <c r="AD65" s="127"/>
      <c r="AE65" s="127" t="s">
        <v>143</v>
      </c>
      <c r="AF65" s="127">
        <v>0</v>
      </c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</row>
    <row r="66" spans="1:60" outlineLevel="1" x14ac:dyDescent="0.2">
      <c r="A66" s="128"/>
      <c r="B66" s="128"/>
      <c r="C66" s="165" t="s">
        <v>207</v>
      </c>
      <c r="D66" s="137"/>
      <c r="E66" s="142">
        <v>-0.37412800000000002</v>
      </c>
      <c r="F66" s="144"/>
      <c r="G66" s="144"/>
      <c r="H66" s="144"/>
      <c r="I66" s="144"/>
      <c r="J66" s="144"/>
      <c r="K66" s="144"/>
      <c r="L66" s="144"/>
      <c r="M66" s="144"/>
      <c r="N66" s="135"/>
      <c r="O66" s="135"/>
      <c r="P66" s="135"/>
      <c r="Q66" s="135"/>
      <c r="R66" s="135"/>
      <c r="S66" s="135"/>
      <c r="T66" s="136"/>
      <c r="U66" s="135"/>
      <c r="V66" s="127"/>
      <c r="W66" s="127"/>
      <c r="X66" s="127"/>
      <c r="Y66" s="127"/>
      <c r="Z66" s="127"/>
      <c r="AA66" s="127"/>
      <c r="AB66" s="127"/>
      <c r="AC66" s="127"/>
      <c r="AD66" s="127"/>
      <c r="AE66" s="127" t="s">
        <v>143</v>
      </c>
      <c r="AF66" s="127">
        <v>0</v>
      </c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</row>
    <row r="67" spans="1:60" outlineLevel="1" x14ac:dyDescent="0.2">
      <c r="A67" s="128">
        <v>17</v>
      </c>
      <c r="B67" s="128" t="s">
        <v>208</v>
      </c>
      <c r="C67" s="164" t="s">
        <v>209</v>
      </c>
      <c r="D67" s="134" t="s">
        <v>146</v>
      </c>
      <c r="E67" s="141">
        <v>50.34</v>
      </c>
      <c r="F67" s="234">
        <f>H67+J67</f>
        <v>0</v>
      </c>
      <c r="G67" s="144">
        <f>ROUND(E67*F67,2)</f>
        <v>0</v>
      </c>
      <c r="H67" s="144"/>
      <c r="I67" s="144">
        <f>ROUND(E67*H67,2)</f>
        <v>0</v>
      </c>
      <c r="J67" s="144"/>
      <c r="K67" s="144">
        <f>ROUND(E67*J67,2)</f>
        <v>0</v>
      </c>
      <c r="L67" s="144">
        <v>21</v>
      </c>
      <c r="M67" s="144">
        <f>G67*(1+L67/100)</f>
        <v>0</v>
      </c>
      <c r="N67" s="135">
        <v>0</v>
      </c>
      <c r="O67" s="135">
        <f>ROUND(E67*N67,5)</f>
        <v>0</v>
      </c>
      <c r="P67" s="135">
        <v>3.6999999999999998E-2</v>
      </c>
      <c r="Q67" s="135">
        <f>ROUND(E67*P67,5)</f>
        <v>1.8625799999999999</v>
      </c>
      <c r="R67" s="135"/>
      <c r="S67" s="135"/>
      <c r="T67" s="136">
        <v>0.55000000000000004</v>
      </c>
      <c r="U67" s="135">
        <f>ROUND(E67*T67,2)</f>
        <v>27.69</v>
      </c>
      <c r="V67" s="127"/>
      <c r="W67" s="127"/>
      <c r="X67" s="127"/>
      <c r="Y67" s="127"/>
      <c r="Z67" s="127"/>
      <c r="AA67" s="127"/>
      <c r="AB67" s="127"/>
      <c r="AC67" s="127"/>
      <c r="AD67" s="127"/>
      <c r="AE67" s="127" t="s">
        <v>141</v>
      </c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</row>
    <row r="68" spans="1:60" outlineLevel="1" x14ac:dyDescent="0.2">
      <c r="A68" s="128"/>
      <c r="B68" s="128"/>
      <c r="C68" s="165" t="s">
        <v>210</v>
      </c>
      <c r="D68" s="137"/>
      <c r="E68" s="142">
        <v>50.34</v>
      </c>
      <c r="F68" s="144"/>
      <c r="G68" s="144"/>
      <c r="H68" s="144"/>
      <c r="I68" s="144"/>
      <c r="J68" s="144"/>
      <c r="K68" s="144"/>
      <c r="L68" s="144"/>
      <c r="M68" s="144"/>
      <c r="N68" s="135"/>
      <c r="O68" s="135"/>
      <c r="P68" s="135"/>
      <c r="Q68" s="135"/>
      <c r="R68" s="135"/>
      <c r="S68" s="135"/>
      <c r="T68" s="136"/>
      <c r="U68" s="135"/>
      <c r="V68" s="127"/>
      <c r="W68" s="127"/>
      <c r="X68" s="127"/>
      <c r="Y68" s="127"/>
      <c r="Z68" s="127"/>
      <c r="AA68" s="127"/>
      <c r="AB68" s="127"/>
      <c r="AC68" s="127"/>
      <c r="AD68" s="127"/>
      <c r="AE68" s="127" t="s">
        <v>143</v>
      </c>
      <c r="AF68" s="127">
        <v>0</v>
      </c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</row>
    <row r="69" spans="1:60" outlineLevel="1" x14ac:dyDescent="0.2">
      <c r="A69" s="128">
        <v>18</v>
      </c>
      <c r="B69" s="128" t="s">
        <v>211</v>
      </c>
      <c r="C69" s="164" t="s">
        <v>212</v>
      </c>
      <c r="D69" s="134" t="s">
        <v>163</v>
      </c>
      <c r="E69" s="141">
        <v>0.39660000000000001</v>
      </c>
      <c r="F69" s="234">
        <f>H69+J69</f>
        <v>0</v>
      </c>
      <c r="G69" s="144">
        <f>ROUND(E69*F69,2)</f>
        <v>0</v>
      </c>
      <c r="H69" s="144"/>
      <c r="I69" s="144">
        <f>ROUND(E69*H69,2)</f>
        <v>0</v>
      </c>
      <c r="J69" s="144"/>
      <c r="K69" s="144">
        <f>ROUND(E69*J69,2)</f>
        <v>0</v>
      </c>
      <c r="L69" s="144">
        <v>21</v>
      </c>
      <c r="M69" s="144">
        <f>G69*(1+L69/100)</f>
        <v>0</v>
      </c>
      <c r="N69" s="135">
        <v>1.2500000000000001E-2</v>
      </c>
      <c r="O69" s="135">
        <f>ROUND(E69*N69,5)</f>
        <v>4.96E-3</v>
      </c>
      <c r="P69" s="135">
        <v>2.2000000000000002</v>
      </c>
      <c r="Q69" s="135">
        <f>ROUND(E69*P69,5)</f>
        <v>0.87251999999999996</v>
      </c>
      <c r="R69" s="135"/>
      <c r="S69" s="135"/>
      <c r="T69" s="136">
        <v>5.8230000000000004</v>
      </c>
      <c r="U69" s="135">
        <f>ROUND(E69*T69,2)</f>
        <v>2.31</v>
      </c>
      <c r="V69" s="127"/>
      <c r="W69" s="127"/>
      <c r="X69" s="127"/>
      <c r="Y69" s="127"/>
      <c r="Z69" s="127"/>
      <c r="AA69" s="127"/>
      <c r="AB69" s="127"/>
      <c r="AC69" s="127"/>
      <c r="AD69" s="127"/>
      <c r="AE69" s="127" t="s">
        <v>141</v>
      </c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</row>
    <row r="70" spans="1:60" outlineLevel="1" x14ac:dyDescent="0.2">
      <c r="A70" s="128"/>
      <c r="B70" s="128"/>
      <c r="C70" s="165" t="s">
        <v>213</v>
      </c>
      <c r="D70" s="137"/>
      <c r="E70" s="142">
        <v>0.13500000000000001</v>
      </c>
      <c r="F70" s="144"/>
      <c r="G70" s="144"/>
      <c r="H70" s="144"/>
      <c r="I70" s="144"/>
      <c r="J70" s="144"/>
      <c r="K70" s="144"/>
      <c r="L70" s="144"/>
      <c r="M70" s="144"/>
      <c r="N70" s="135"/>
      <c r="O70" s="135"/>
      <c r="P70" s="135"/>
      <c r="Q70" s="135"/>
      <c r="R70" s="135"/>
      <c r="S70" s="135"/>
      <c r="T70" s="136"/>
      <c r="U70" s="135"/>
      <c r="V70" s="127"/>
      <c r="W70" s="127"/>
      <c r="X70" s="127"/>
      <c r="Y70" s="127"/>
      <c r="Z70" s="127"/>
      <c r="AA70" s="127"/>
      <c r="AB70" s="127"/>
      <c r="AC70" s="127"/>
      <c r="AD70" s="127"/>
      <c r="AE70" s="127" t="s">
        <v>143</v>
      </c>
      <c r="AF70" s="127">
        <v>0</v>
      </c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</row>
    <row r="71" spans="1:60" outlineLevel="1" x14ac:dyDescent="0.2">
      <c r="A71" s="128"/>
      <c r="B71" s="128"/>
      <c r="C71" s="165" t="s">
        <v>214</v>
      </c>
      <c r="D71" s="137"/>
      <c r="E71" s="142">
        <v>0.17760000000000001</v>
      </c>
      <c r="F71" s="144"/>
      <c r="G71" s="144"/>
      <c r="H71" s="144"/>
      <c r="I71" s="144"/>
      <c r="J71" s="144"/>
      <c r="K71" s="144"/>
      <c r="L71" s="144"/>
      <c r="M71" s="144"/>
      <c r="N71" s="135"/>
      <c r="O71" s="135"/>
      <c r="P71" s="135"/>
      <c r="Q71" s="135"/>
      <c r="R71" s="135"/>
      <c r="S71" s="135"/>
      <c r="T71" s="136"/>
      <c r="U71" s="135"/>
      <c r="V71" s="127"/>
      <c r="W71" s="127"/>
      <c r="X71" s="127"/>
      <c r="Y71" s="127"/>
      <c r="Z71" s="127"/>
      <c r="AA71" s="127"/>
      <c r="AB71" s="127"/>
      <c r="AC71" s="127"/>
      <c r="AD71" s="127"/>
      <c r="AE71" s="127" t="s">
        <v>143</v>
      </c>
      <c r="AF71" s="127">
        <v>0</v>
      </c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</row>
    <row r="72" spans="1:60" outlineLevel="1" x14ac:dyDescent="0.2">
      <c r="A72" s="128"/>
      <c r="B72" s="128"/>
      <c r="C72" s="165" t="s">
        <v>215</v>
      </c>
      <c r="D72" s="137"/>
      <c r="E72" s="142">
        <v>8.4000000000000005E-2</v>
      </c>
      <c r="F72" s="144"/>
      <c r="G72" s="144"/>
      <c r="H72" s="144"/>
      <c r="I72" s="144"/>
      <c r="J72" s="144"/>
      <c r="K72" s="144"/>
      <c r="L72" s="144"/>
      <c r="M72" s="144"/>
      <c r="N72" s="135"/>
      <c r="O72" s="135"/>
      <c r="P72" s="135"/>
      <c r="Q72" s="135"/>
      <c r="R72" s="135"/>
      <c r="S72" s="135"/>
      <c r="T72" s="136"/>
      <c r="U72" s="135"/>
      <c r="V72" s="127"/>
      <c r="W72" s="127"/>
      <c r="X72" s="127"/>
      <c r="Y72" s="127"/>
      <c r="Z72" s="127"/>
      <c r="AA72" s="127"/>
      <c r="AB72" s="127"/>
      <c r="AC72" s="127"/>
      <c r="AD72" s="127"/>
      <c r="AE72" s="127" t="s">
        <v>143</v>
      </c>
      <c r="AF72" s="127">
        <v>0</v>
      </c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</row>
    <row r="73" spans="1:60" ht="22.3" outlineLevel="1" x14ac:dyDescent="0.2">
      <c r="A73" s="128">
        <v>19</v>
      </c>
      <c r="B73" s="128" t="s">
        <v>216</v>
      </c>
      <c r="C73" s="164" t="s">
        <v>217</v>
      </c>
      <c r="D73" s="134" t="s">
        <v>218</v>
      </c>
      <c r="E73" s="141">
        <v>1</v>
      </c>
      <c r="F73" s="234">
        <f>H73+J73</f>
        <v>0</v>
      </c>
      <c r="G73" s="144">
        <f>ROUND(E73*F73,2)</f>
        <v>0</v>
      </c>
      <c r="H73" s="144"/>
      <c r="I73" s="144">
        <f>ROUND(E73*H73,2)</f>
        <v>0</v>
      </c>
      <c r="J73" s="144"/>
      <c r="K73" s="144">
        <f>ROUND(E73*J73,2)</f>
        <v>0</v>
      </c>
      <c r="L73" s="144">
        <v>21</v>
      </c>
      <c r="M73" s="144">
        <f>G73*(1+L73/100)</f>
        <v>0</v>
      </c>
      <c r="N73" s="135">
        <v>0</v>
      </c>
      <c r="O73" s="135">
        <f>ROUND(E73*N73,5)</f>
        <v>0</v>
      </c>
      <c r="P73" s="135">
        <v>0</v>
      </c>
      <c r="Q73" s="135">
        <f>ROUND(E73*P73,5)</f>
        <v>0</v>
      </c>
      <c r="R73" s="135"/>
      <c r="S73" s="135"/>
      <c r="T73" s="136">
        <v>0</v>
      </c>
      <c r="U73" s="135">
        <f>ROUND(E73*T73,2)</f>
        <v>0</v>
      </c>
      <c r="V73" s="127"/>
      <c r="W73" s="127"/>
      <c r="X73" s="127"/>
      <c r="Y73" s="127"/>
      <c r="Z73" s="127"/>
      <c r="AA73" s="127"/>
      <c r="AB73" s="127"/>
      <c r="AC73" s="127"/>
      <c r="AD73" s="127"/>
      <c r="AE73" s="127" t="s">
        <v>141</v>
      </c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</row>
    <row r="74" spans="1:60" ht="22.3" outlineLevel="1" x14ac:dyDescent="0.2">
      <c r="A74" s="128">
        <v>20</v>
      </c>
      <c r="B74" s="128" t="s">
        <v>219</v>
      </c>
      <c r="C74" s="164" t="s">
        <v>220</v>
      </c>
      <c r="D74" s="134" t="s">
        <v>140</v>
      </c>
      <c r="E74" s="141">
        <v>4.9279999999999999</v>
      </c>
      <c r="F74" s="234">
        <f>H74+J74</f>
        <v>0</v>
      </c>
      <c r="G74" s="144">
        <f>ROUND(E74*F74,2)</f>
        <v>0</v>
      </c>
      <c r="H74" s="144"/>
      <c r="I74" s="144">
        <f>ROUND(E74*H74,2)</f>
        <v>0</v>
      </c>
      <c r="J74" s="144"/>
      <c r="K74" s="144">
        <f>ROUND(E74*J74,2)</f>
        <v>0</v>
      </c>
      <c r="L74" s="144">
        <v>21</v>
      </c>
      <c r="M74" s="144">
        <f>G74*(1+L74/100)</f>
        <v>0</v>
      </c>
      <c r="N74" s="135">
        <v>3.3E-4</v>
      </c>
      <c r="O74" s="135">
        <f>ROUND(E74*N74,5)</f>
        <v>1.6299999999999999E-3</v>
      </c>
      <c r="P74" s="135">
        <v>1.223E-2</v>
      </c>
      <c r="Q74" s="135">
        <f>ROUND(E74*P74,5)</f>
        <v>6.0269999999999997E-2</v>
      </c>
      <c r="R74" s="135"/>
      <c r="S74" s="135"/>
      <c r="T74" s="136">
        <v>0.26800000000000002</v>
      </c>
      <c r="U74" s="135">
        <f>ROUND(E74*T74,2)</f>
        <v>1.32</v>
      </c>
      <c r="V74" s="127"/>
      <c r="W74" s="127"/>
      <c r="X74" s="127"/>
      <c r="Y74" s="127"/>
      <c r="Z74" s="127"/>
      <c r="AA74" s="127"/>
      <c r="AB74" s="127"/>
      <c r="AC74" s="127"/>
      <c r="AD74" s="127"/>
      <c r="AE74" s="127" t="s">
        <v>141</v>
      </c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</row>
    <row r="75" spans="1:60" outlineLevel="1" x14ac:dyDescent="0.2">
      <c r="A75" s="128"/>
      <c r="B75" s="128"/>
      <c r="C75" s="165" t="s">
        <v>221</v>
      </c>
      <c r="D75" s="137"/>
      <c r="E75" s="142">
        <v>4.9279999999999999</v>
      </c>
      <c r="F75" s="144"/>
      <c r="G75" s="144"/>
      <c r="H75" s="144"/>
      <c r="I75" s="144"/>
      <c r="J75" s="144"/>
      <c r="K75" s="144"/>
      <c r="L75" s="144"/>
      <c r="M75" s="144"/>
      <c r="N75" s="135"/>
      <c r="O75" s="135"/>
      <c r="P75" s="135"/>
      <c r="Q75" s="135"/>
      <c r="R75" s="135"/>
      <c r="S75" s="135"/>
      <c r="T75" s="136"/>
      <c r="U75" s="135"/>
      <c r="V75" s="127"/>
      <c r="W75" s="127"/>
      <c r="X75" s="127"/>
      <c r="Y75" s="127"/>
      <c r="Z75" s="127"/>
      <c r="AA75" s="127"/>
      <c r="AB75" s="127"/>
      <c r="AC75" s="127"/>
      <c r="AD75" s="127"/>
      <c r="AE75" s="127" t="s">
        <v>143</v>
      </c>
      <c r="AF75" s="127">
        <v>0</v>
      </c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</row>
    <row r="76" spans="1:60" outlineLevel="1" x14ac:dyDescent="0.2">
      <c r="A76" s="128">
        <v>21</v>
      </c>
      <c r="B76" s="128" t="s">
        <v>222</v>
      </c>
      <c r="C76" s="164" t="s">
        <v>223</v>
      </c>
      <c r="D76" s="134" t="s">
        <v>146</v>
      </c>
      <c r="E76" s="141">
        <v>0.45</v>
      </c>
      <c r="F76" s="234">
        <f>H76+J76</f>
        <v>0</v>
      </c>
      <c r="G76" s="144">
        <f>ROUND(E76*F76,2)</f>
        <v>0</v>
      </c>
      <c r="H76" s="144"/>
      <c r="I76" s="144">
        <f>ROUND(E76*H76,2)</f>
        <v>0</v>
      </c>
      <c r="J76" s="144"/>
      <c r="K76" s="144">
        <f>ROUND(E76*J76,2)</f>
        <v>0</v>
      </c>
      <c r="L76" s="144">
        <v>21</v>
      </c>
      <c r="M76" s="144">
        <f>G76*(1+L76/100)</f>
        <v>0</v>
      </c>
      <c r="N76" s="135">
        <v>1.42E-3</v>
      </c>
      <c r="O76" s="135">
        <f>ROUND(E76*N76,5)</f>
        <v>6.4000000000000005E-4</v>
      </c>
      <c r="P76" s="135">
        <v>1.413E-2</v>
      </c>
      <c r="Q76" s="135">
        <f>ROUND(E76*P76,5)</f>
        <v>6.3600000000000002E-3</v>
      </c>
      <c r="R76" s="135"/>
      <c r="S76" s="135"/>
      <c r="T76" s="136">
        <v>2.95</v>
      </c>
      <c r="U76" s="135">
        <f>ROUND(E76*T76,2)</f>
        <v>1.33</v>
      </c>
      <c r="V76" s="127"/>
      <c r="W76" s="127"/>
      <c r="X76" s="127"/>
      <c r="Y76" s="127"/>
      <c r="Z76" s="127"/>
      <c r="AA76" s="127"/>
      <c r="AB76" s="127"/>
      <c r="AC76" s="127"/>
      <c r="AD76" s="127"/>
      <c r="AE76" s="127" t="s">
        <v>141</v>
      </c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  <c r="AW76" s="127"/>
      <c r="AX76" s="127"/>
      <c r="AY76" s="127"/>
      <c r="AZ76" s="127"/>
      <c r="BA76" s="127"/>
      <c r="BB76" s="127"/>
      <c r="BC76" s="127"/>
      <c r="BD76" s="127"/>
      <c r="BE76" s="127"/>
      <c r="BF76" s="127"/>
      <c r="BG76" s="127"/>
      <c r="BH76" s="127"/>
    </row>
    <row r="77" spans="1:60" outlineLevel="1" x14ac:dyDescent="0.2">
      <c r="A77" s="128"/>
      <c r="B77" s="128"/>
      <c r="C77" s="165" t="s">
        <v>224</v>
      </c>
      <c r="D77" s="137"/>
      <c r="E77" s="142">
        <v>0.45</v>
      </c>
      <c r="F77" s="144"/>
      <c r="G77" s="144"/>
      <c r="H77" s="144"/>
      <c r="I77" s="144"/>
      <c r="J77" s="144"/>
      <c r="K77" s="144"/>
      <c r="L77" s="144"/>
      <c r="M77" s="144"/>
      <c r="N77" s="135"/>
      <c r="O77" s="135"/>
      <c r="P77" s="135"/>
      <c r="Q77" s="135"/>
      <c r="R77" s="135"/>
      <c r="S77" s="135"/>
      <c r="T77" s="136"/>
      <c r="U77" s="135"/>
      <c r="V77" s="127"/>
      <c r="W77" s="127"/>
      <c r="X77" s="127"/>
      <c r="Y77" s="127"/>
      <c r="Z77" s="127"/>
      <c r="AA77" s="127"/>
      <c r="AB77" s="127"/>
      <c r="AC77" s="127"/>
      <c r="AD77" s="127"/>
      <c r="AE77" s="127" t="s">
        <v>143</v>
      </c>
      <c r="AF77" s="127">
        <v>0</v>
      </c>
      <c r="AG77" s="127"/>
      <c r="AH77" s="127"/>
      <c r="AI77" s="127"/>
      <c r="AJ77" s="127"/>
      <c r="AK77" s="127"/>
      <c r="AL77" s="127"/>
      <c r="AM77" s="127"/>
      <c r="AN77" s="127"/>
      <c r="AO77" s="127"/>
      <c r="AP77" s="127"/>
      <c r="AQ77" s="127"/>
      <c r="AR77" s="127"/>
      <c r="AS77" s="127"/>
      <c r="AT77" s="127"/>
      <c r="AU77" s="127"/>
      <c r="AV77" s="127"/>
      <c r="AW77" s="127"/>
      <c r="AX77" s="127"/>
      <c r="AY77" s="127"/>
      <c r="AZ77" s="127"/>
      <c r="BA77" s="127"/>
      <c r="BB77" s="127"/>
      <c r="BC77" s="127"/>
      <c r="BD77" s="127"/>
      <c r="BE77" s="127"/>
      <c r="BF77" s="127"/>
      <c r="BG77" s="127"/>
      <c r="BH77" s="127"/>
    </row>
    <row r="78" spans="1:60" outlineLevel="1" x14ac:dyDescent="0.2">
      <c r="A78" s="128">
        <v>22</v>
      </c>
      <c r="B78" s="128" t="s">
        <v>225</v>
      </c>
      <c r="C78" s="164" t="s">
        <v>226</v>
      </c>
      <c r="D78" s="134" t="s">
        <v>199</v>
      </c>
      <c r="E78" s="141">
        <v>1</v>
      </c>
      <c r="F78" s="234">
        <f>H78+J78</f>
        <v>0</v>
      </c>
      <c r="G78" s="144">
        <f>ROUND(E78*F78,2)</f>
        <v>0</v>
      </c>
      <c r="H78" s="144"/>
      <c r="I78" s="144">
        <f>ROUND(E78*H78,2)</f>
        <v>0</v>
      </c>
      <c r="J78" s="144"/>
      <c r="K78" s="144">
        <f>ROUND(E78*J78,2)</f>
        <v>0</v>
      </c>
      <c r="L78" s="144">
        <v>21</v>
      </c>
      <c r="M78" s="144">
        <f>G78*(1+L78/100)</f>
        <v>0</v>
      </c>
      <c r="N78" s="135">
        <v>0</v>
      </c>
      <c r="O78" s="135">
        <f>ROUND(E78*N78,5)</f>
        <v>0</v>
      </c>
      <c r="P78" s="135">
        <v>0</v>
      </c>
      <c r="Q78" s="135">
        <f>ROUND(E78*P78,5)</f>
        <v>0</v>
      </c>
      <c r="R78" s="135"/>
      <c r="S78" s="135"/>
      <c r="T78" s="136">
        <v>0.14000000000000001</v>
      </c>
      <c r="U78" s="135">
        <f>ROUND(E78*T78,2)</f>
        <v>0.14000000000000001</v>
      </c>
      <c r="V78" s="127"/>
      <c r="W78" s="127"/>
      <c r="X78" s="127"/>
      <c r="Y78" s="127"/>
      <c r="Z78" s="127"/>
      <c r="AA78" s="127"/>
      <c r="AB78" s="127"/>
      <c r="AC78" s="127"/>
      <c r="AD78" s="127"/>
      <c r="AE78" s="127" t="s">
        <v>141</v>
      </c>
      <c r="AF78" s="127"/>
      <c r="AG78" s="127"/>
      <c r="AH78" s="127"/>
      <c r="AI78" s="127"/>
      <c r="AJ78" s="127"/>
      <c r="AK78" s="127"/>
      <c r="AL78" s="127"/>
      <c r="AM78" s="127"/>
      <c r="AN78" s="127"/>
      <c r="AO78" s="127"/>
      <c r="AP78" s="127"/>
      <c r="AQ78" s="127"/>
      <c r="AR78" s="127"/>
      <c r="AS78" s="127"/>
      <c r="AT78" s="127"/>
      <c r="AU78" s="127"/>
      <c r="AV78" s="127"/>
      <c r="AW78" s="127"/>
      <c r="AX78" s="127"/>
      <c r="AY78" s="127"/>
      <c r="AZ78" s="127"/>
      <c r="BA78" s="127"/>
      <c r="BB78" s="127"/>
      <c r="BC78" s="127"/>
      <c r="BD78" s="127"/>
      <c r="BE78" s="127"/>
      <c r="BF78" s="127"/>
      <c r="BG78" s="127"/>
      <c r="BH78" s="127"/>
    </row>
    <row r="79" spans="1:60" outlineLevel="1" x14ac:dyDescent="0.2">
      <c r="A79" s="128">
        <v>23</v>
      </c>
      <c r="B79" s="128" t="s">
        <v>227</v>
      </c>
      <c r="C79" s="164" t="s">
        <v>228</v>
      </c>
      <c r="D79" s="134" t="s">
        <v>140</v>
      </c>
      <c r="E79" s="141">
        <v>1.89</v>
      </c>
      <c r="F79" s="234">
        <f>H79+J79</f>
        <v>0</v>
      </c>
      <c r="G79" s="144">
        <f>ROUND(E79*F79,2)</f>
        <v>0</v>
      </c>
      <c r="H79" s="144"/>
      <c r="I79" s="144">
        <f>ROUND(E79*H79,2)</f>
        <v>0</v>
      </c>
      <c r="J79" s="144"/>
      <c r="K79" s="144">
        <f>ROUND(E79*J79,2)</f>
        <v>0</v>
      </c>
      <c r="L79" s="144">
        <v>21</v>
      </c>
      <c r="M79" s="144">
        <f>G79*(1+L79/100)</f>
        <v>0</v>
      </c>
      <c r="N79" s="135">
        <v>1.17E-3</v>
      </c>
      <c r="O79" s="135">
        <f>ROUND(E79*N79,5)</f>
        <v>2.2100000000000002E-3</v>
      </c>
      <c r="P79" s="135">
        <v>7.5999999999999998E-2</v>
      </c>
      <c r="Q79" s="135">
        <f>ROUND(E79*P79,5)</f>
        <v>0.14363999999999999</v>
      </c>
      <c r="R79" s="135"/>
      <c r="S79" s="135"/>
      <c r="T79" s="136">
        <v>0.93899999999999995</v>
      </c>
      <c r="U79" s="135">
        <f>ROUND(E79*T79,2)</f>
        <v>1.77</v>
      </c>
      <c r="V79" s="127"/>
      <c r="W79" s="127"/>
      <c r="X79" s="127"/>
      <c r="Y79" s="127"/>
      <c r="Z79" s="127"/>
      <c r="AA79" s="127"/>
      <c r="AB79" s="127"/>
      <c r="AC79" s="127"/>
      <c r="AD79" s="127"/>
      <c r="AE79" s="127" t="s">
        <v>141</v>
      </c>
      <c r="AF79" s="127"/>
      <c r="AG79" s="127"/>
      <c r="AH79" s="127"/>
      <c r="AI79" s="127"/>
      <c r="AJ79" s="127"/>
      <c r="AK79" s="127"/>
      <c r="AL79" s="127"/>
      <c r="AM79" s="127"/>
      <c r="AN79" s="127"/>
      <c r="AO79" s="127"/>
      <c r="AP79" s="127"/>
      <c r="AQ79" s="127"/>
      <c r="AR79" s="127"/>
      <c r="AS79" s="127"/>
      <c r="AT79" s="127"/>
      <c r="AU79" s="127"/>
      <c r="AV79" s="127"/>
      <c r="AW79" s="127"/>
      <c r="AX79" s="127"/>
      <c r="AY79" s="127"/>
      <c r="AZ79" s="127"/>
      <c r="BA79" s="127"/>
      <c r="BB79" s="127"/>
      <c r="BC79" s="127"/>
      <c r="BD79" s="127"/>
      <c r="BE79" s="127"/>
      <c r="BF79" s="127"/>
      <c r="BG79" s="127"/>
      <c r="BH79" s="127"/>
    </row>
    <row r="80" spans="1:60" outlineLevel="1" x14ac:dyDescent="0.2">
      <c r="A80" s="128"/>
      <c r="B80" s="128"/>
      <c r="C80" s="165" t="s">
        <v>229</v>
      </c>
      <c r="D80" s="137"/>
      <c r="E80" s="142">
        <v>1.89</v>
      </c>
      <c r="F80" s="144"/>
      <c r="G80" s="144"/>
      <c r="H80" s="144"/>
      <c r="I80" s="144"/>
      <c r="J80" s="144"/>
      <c r="K80" s="144"/>
      <c r="L80" s="144"/>
      <c r="M80" s="144"/>
      <c r="N80" s="135"/>
      <c r="O80" s="135"/>
      <c r="P80" s="135"/>
      <c r="Q80" s="135"/>
      <c r="R80" s="135"/>
      <c r="S80" s="135"/>
      <c r="T80" s="136"/>
      <c r="U80" s="135"/>
      <c r="V80" s="127"/>
      <c r="W80" s="127"/>
      <c r="X80" s="127"/>
      <c r="Y80" s="127"/>
      <c r="Z80" s="127"/>
      <c r="AA80" s="127"/>
      <c r="AB80" s="127"/>
      <c r="AC80" s="127"/>
      <c r="AD80" s="127"/>
      <c r="AE80" s="127" t="s">
        <v>143</v>
      </c>
      <c r="AF80" s="127">
        <v>0</v>
      </c>
      <c r="AG80" s="127"/>
      <c r="AH80" s="127"/>
      <c r="AI80" s="127"/>
      <c r="AJ80" s="127"/>
      <c r="AK80" s="127"/>
      <c r="AL80" s="127"/>
      <c r="AM80" s="127"/>
      <c r="AN80" s="127"/>
      <c r="AO80" s="127"/>
      <c r="AP80" s="127"/>
      <c r="AQ80" s="127"/>
      <c r="AR80" s="127"/>
      <c r="AS80" s="127"/>
      <c r="AT80" s="127"/>
      <c r="AU80" s="127"/>
      <c r="AV80" s="127"/>
      <c r="AW80" s="127"/>
      <c r="AX80" s="127"/>
      <c r="AY80" s="127"/>
      <c r="AZ80" s="127"/>
      <c r="BA80" s="127"/>
      <c r="BB80" s="127"/>
      <c r="BC80" s="127"/>
      <c r="BD80" s="127"/>
      <c r="BE80" s="127"/>
      <c r="BF80" s="127"/>
      <c r="BG80" s="127"/>
      <c r="BH80" s="127"/>
    </row>
    <row r="81" spans="1:60" x14ac:dyDescent="0.2">
      <c r="A81" s="129" t="s">
        <v>136</v>
      </c>
      <c r="B81" s="129" t="s">
        <v>74</v>
      </c>
      <c r="C81" s="166" t="s">
        <v>75</v>
      </c>
      <c r="D81" s="138"/>
      <c r="E81" s="143"/>
      <c r="F81" s="145"/>
      <c r="G81" s="145">
        <f>SUMIF(AE82:AE82,"&lt;&gt;NOR",G82:G82)</f>
        <v>0</v>
      </c>
      <c r="H81" s="145"/>
      <c r="I81" s="145">
        <f>SUM(I82:I82)</f>
        <v>0</v>
      </c>
      <c r="J81" s="145"/>
      <c r="K81" s="145">
        <f>SUM(K82:K82)</f>
        <v>0</v>
      </c>
      <c r="L81" s="145"/>
      <c r="M81" s="145">
        <f>SUM(M82:M82)</f>
        <v>0</v>
      </c>
      <c r="N81" s="139"/>
      <c r="O81" s="139">
        <f>SUM(O82:O82)</f>
        <v>0</v>
      </c>
      <c r="P81" s="139"/>
      <c r="Q81" s="139">
        <f>SUM(Q82:Q82)</f>
        <v>0</v>
      </c>
      <c r="R81" s="139"/>
      <c r="S81" s="139"/>
      <c r="T81" s="140"/>
      <c r="U81" s="139">
        <f>SUM(U82:U82)</f>
        <v>8.39</v>
      </c>
      <c r="AE81" t="s">
        <v>137</v>
      </c>
    </row>
    <row r="82" spans="1:60" outlineLevel="1" x14ac:dyDescent="0.2">
      <c r="A82" s="128">
        <v>24</v>
      </c>
      <c r="B82" s="128" t="s">
        <v>230</v>
      </c>
      <c r="C82" s="164" t="s">
        <v>231</v>
      </c>
      <c r="D82" s="134" t="s">
        <v>232</v>
      </c>
      <c r="E82" s="141">
        <v>4.4339899999999997</v>
      </c>
      <c r="F82" s="234">
        <f>H82+J82</f>
        <v>0</v>
      </c>
      <c r="G82" s="144">
        <f>ROUND(E82*F82,2)</f>
        <v>0</v>
      </c>
      <c r="H82" s="144"/>
      <c r="I82" s="144">
        <f>ROUND(E82*H82,2)</f>
        <v>0</v>
      </c>
      <c r="J82" s="144"/>
      <c r="K82" s="144">
        <f>ROUND(E82*J82,2)</f>
        <v>0</v>
      </c>
      <c r="L82" s="144">
        <v>21</v>
      </c>
      <c r="M82" s="144">
        <f>G82*(1+L82/100)</f>
        <v>0</v>
      </c>
      <c r="N82" s="135">
        <v>0</v>
      </c>
      <c r="O82" s="135">
        <f>ROUND(E82*N82,5)</f>
        <v>0</v>
      </c>
      <c r="P82" s="135">
        <v>0</v>
      </c>
      <c r="Q82" s="135">
        <f>ROUND(E82*P82,5)</f>
        <v>0</v>
      </c>
      <c r="R82" s="135"/>
      <c r="S82" s="135"/>
      <c r="T82" s="136">
        <v>1.8919999999999999</v>
      </c>
      <c r="U82" s="135">
        <f>ROUND(E82*T82,2)</f>
        <v>8.39</v>
      </c>
      <c r="V82" s="127"/>
      <c r="W82" s="127"/>
      <c r="X82" s="127"/>
      <c r="Y82" s="127"/>
      <c r="Z82" s="127"/>
      <c r="AA82" s="127"/>
      <c r="AB82" s="127"/>
      <c r="AC82" s="127"/>
      <c r="AD82" s="127"/>
      <c r="AE82" s="127" t="s">
        <v>233</v>
      </c>
      <c r="AF82" s="127"/>
      <c r="AG82" s="127"/>
      <c r="AH82" s="127"/>
      <c r="AI82" s="127"/>
      <c r="AJ82" s="127"/>
      <c r="AK82" s="127"/>
      <c r="AL82" s="127"/>
      <c r="AM82" s="127"/>
      <c r="AN82" s="127"/>
      <c r="AO82" s="127"/>
      <c r="AP82" s="127"/>
      <c r="AQ82" s="127"/>
      <c r="AR82" s="127"/>
      <c r="AS82" s="127"/>
      <c r="AT82" s="127"/>
      <c r="AU82" s="127"/>
      <c r="AV82" s="127"/>
      <c r="AW82" s="127"/>
      <c r="AX82" s="127"/>
      <c r="AY82" s="127"/>
      <c r="AZ82" s="127"/>
      <c r="BA82" s="127"/>
      <c r="BB82" s="127"/>
      <c r="BC82" s="127"/>
      <c r="BD82" s="127"/>
      <c r="BE82" s="127"/>
      <c r="BF82" s="127"/>
      <c r="BG82" s="127"/>
      <c r="BH82" s="127"/>
    </row>
    <row r="83" spans="1:60" x14ac:dyDescent="0.2">
      <c r="A83" s="129" t="s">
        <v>136</v>
      </c>
      <c r="B83" s="129" t="s">
        <v>76</v>
      </c>
      <c r="C83" s="166" t="s">
        <v>77</v>
      </c>
      <c r="D83" s="138"/>
      <c r="E83" s="143"/>
      <c r="F83" s="145"/>
      <c r="G83" s="145">
        <f>SUMIF(AE84:AE120,"&lt;&gt;NOR",G84:G120)</f>
        <v>0</v>
      </c>
      <c r="H83" s="145"/>
      <c r="I83" s="145">
        <f>SUM(I84:I120)</f>
        <v>0</v>
      </c>
      <c r="J83" s="145"/>
      <c r="K83" s="145">
        <f>SUM(K84:K120)</f>
        <v>0</v>
      </c>
      <c r="L83" s="145"/>
      <c r="M83" s="145">
        <f>SUM(M84:M120)</f>
        <v>0</v>
      </c>
      <c r="N83" s="139"/>
      <c r="O83" s="139">
        <f>SUM(O84:O120)</f>
        <v>2.8352699999999995</v>
      </c>
      <c r="P83" s="139"/>
      <c r="Q83" s="139">
        <f>SUM(Q84:Q120)</f>
        <v>0.14998</v>
      </c>
      <c r="R83" s="139"/>
      <c r="S83" s="139"/>
      <c r="T83" s="140"/>
      <c r="U83" s="139">
        <f>SUM(U84:U120)</f>
        <v>125.06</v>
      </c>
      <c r="AE83" t="s">
        <v>137</v>
      </c>
    </row>
    <row r="84" spans="1:60" ht="22.3" outlineLevel="1" x14ac:dyDescent="0.2">
      <c r="A84" s="128">
        <v>25</v>
      </c>
      <c r="B84" s="128" t="s">
        <v>234</v>
      </c>
      <c r="C84" s="164" t="s">
        <v>235</v>
      </c>
      <c r="D84" s="134" t="s">
        <v>140</v>
      </c>
      <c r="E84" s="141">
        <v>185.1568</v>
      </c>
      <c r="F84" s="234">
        <f>H84+J84</f>
        <v>0</v>
      </c>
      <c r="G84" s="144">
        <f>ROUND(E84*F84,2)</f>
        <v>0</v>
      </c>
      <c r="H84" s="144"/>
      <c r="I84" s="144">
        <f>ROUND(E84*H84,2)</f>
        <v>0</v>
      </c>
      <c r="J84" s="144"/>
      <c r="K84" s="144">
        <f>ROUND(E84*J84,2)</f>
        <v>0</v>
      </c>
      <c r="L84" s="144">
        <v>21</v>
      </c>
      <c r="M84" s="144">
        <f>G84*(1+L84/100)</f>
        <v>0</v>
      </c>
      <c r="N84" s="135">
        <v>0</v>
      </c>
      <c r="O84" s="135">
        <f>ROUND(E84*N84,5)</f>
        <v>0</v>
      </c>
      <c r="P84" s="135">
        <v>8.0999999999999996E-4</v>
      </c>
      <c r="Q84" s="135">
        <f>ROUND(E84*P84,5)</f>
        <v>0.14998</v>
      </c>
      <c r="R84" s="135"/>
      <c r="S84" s="135"/>
      <c r="T84" s="136">
        <v>3.5999999999999997E-2</v>
      </c>
      <c r="U84" s="135">
        <f>ROUND(E84*T84,2)</f>
        <v>6.67</v>
      </c>
      <c r="V84" s="127"/>
      <c r="W84" s="127"/>
      <c r="X84" s="127"/>
      <c r="Y84" s="127"/>
      <c r="Z84" s="127"/>
      <c r="AA84" s="127"/>
      <c r="AB84" s="127"/>
      <c r="AC84" s="127"/>
      <c r="AD84" s="127"/>
      <c r="AE84" s="127" t="s">
        <v>141</v>
      </c>
      <c r="AF84" s="127"/>
      <c r="AG84" s="127"/>
      <c r="AH84" s="127"/>
      <c r="AI84" s="127"/>
      <c r="AJ84" s="127"/>
      <c r="AK84" s="127"/>
      <c r="AL84" s="127"/>
      <c r="AM84" s="127"/>
      <c r="AN84" s="127"/>
      <c r="AO84" s="127"/>
      <c r="AP84" s="127"/>
      <c r="AQ84" s="127"/>
      <c r="AR84" s="127"/>
      <c r="AS84" s="127"/>
      <c r="AT84" s="127"/>
      <c r="AU84" s="127"/>
      <c r="AV84" s="127"/>
      <c r="AW84" s="127"/>
      <c r="AX84" s="127"/>
      <c r="AY84" s="127"/>
      <c r="AZ84" s="127"/>
      <c r="BA84" s="127"/>
      <c r="BB84" s="127"/>
      <c r="BC84" s="127"/>
      <c r="BD84" s="127"/>
      <c r="BE84" s="127"/>
      <c r="BF84" s="127"/>
      <c r="BG84" s="127"/>
      <c r="BH84" s="127"/>
    </row>
    <row r="85" spans="1:60" outlineLevel="1" x14ac:dyDescent="0.2">
      <c r="A85" s="128"/>
      <c r="B85" s="128"/>
      <c r="C85" s="165" t="s">
        <v>236</v>
      </c>
      <c r="D85" s="137"/>
      <c r="E85" s="142">
        <v>190.07</v>
      </c>
      <c r="F85" s="144"/>
      <c r="G85" s="144"/>
      <c r="H85" s="144"/>
      <c r="I85" s="144"/>
      <c r="J85" s="144"/>
      <c r="K85" s="144"/>
      <c r="L85" s="144"/>
      <c r="M85" s="144"/>
      <c r="N85" s="135"/>
      <c r="O85" s="135"/>
      <c r="P85" s="135"/>
      <c r="Q85" s="135"/>
      <c r="R85" s="135"/>
      <c r="S85" s="135"/>
      <c r="T85" s="136"/>
      <c r="U85" s="135"/>
      <c r="V85" s="127"/>
      <c r="W85" s="127"/>
      <c r="X85" s="127"/>
      <c r="Y85" s="127"/>
      <c r="Z85" s="127"/>
      <c r="AA85" s="127"/>
      <c r="AB85" s="127"/>
      <c r="AC85" s="127"/>
      <c r="AD85" s="127"/>
      <c r="AE85" s="127" t="s">
        <v>143</v>
      </c>
      <c r="AF85" s="127">
        <v>0</v>
      </c>
      <c r="AG85" s="127"/>
      <c r="AH85" s="127"/>
      <c r="AI85" s="127"/>
      <c r="AJ85" s="127"/>
      <c r="AK85" s="127"/>
      <c r="AL85" s="127"/>
      <c r="AM85" s="127"/>
      <c r="AN85" s="127"/>
      <c r="AO85" s="127"/>
      <c r="AP85" s="127"/>
      <c r="AQ85" s="127"/>
      <c r="AR85" s="127"/>
      <c r="AS85" s="127"/>
      <c r="AT85" s="127"/>
      <c r="AU85" s="127"/>
      <c r="AV85" s="127"/>
      <c r="AW85" s="127"/>
      <c r="AX85" s="127"/>
      <c r="AY85" s="127"/>
      <c r="AZ85" s="127"/>
      <c r="BA85" s="127"/>
      <c r="BB85" s="127"/>
      <c r="BC85" s="127"/>
      <c r="BD85" s="127"/>
      <c r="BE85" s="127"/>
      <c r="BF85" s="127"/>
      <c r="BG85" s="127"/>
      <c r="BH85" s="127"/>
    </row>
    <row r="86" spans="1:60" outlineLevel="1" x14ac:dyDescent="0.2">
      <c r="A86" s="128"/>
      <c r="B86" s="128"/>
      <c r="C86" s="165" t="s">
        <v>237</v>
      </c>
      <c r="D86" s="137"/>
      <c r="E86" s="142">
        <v>2.48</v>
      </c>
      <c r="F86" s="144"/>
      <c r="G86" s="144"/>
      <c r="H86" s="144"/>
      <c r="I86" s="144"/>
      <c r="J86" s="144"/>
      <c r="K86" s="144"/>
      <c r="L86" s="144"/>
      <c r="M86" s="144"/>
      <c r="N86" s="135"/>
      <c r="O86" s="135"/>
      <c r="P86" s="135"/>
      <c r="Q86" s="135"/>
      <c r="R86" s="135"/>
      <c r="S86" s="135"/>
      <c r="T86" s="136"/>
      <c r="U86" s="135"/>
      <c r="V86" s="127"/>
      <c r="W86" s="127"/>
      <c r="X86" s="127"/>
      <c r="Y86" s="127"/>
      <c r="Z86" s="127"/>
      <c r="AA86" s="127"/>
      <c r="AB86" s="127"/>
      <c r="AC86" s="127"/>
      <c r="AD86" s="127"/>
      <c r="AE86" s="127" t="s">
        <v>143</v>
      </c>
      <c r="AF86" s="127">
        <v>0</v>
      </c>
      <c r="AG86" s="127"/>
      <c r="AH86" s="127"/>
      <c r="AI86" s="127"/>
      <c r="AJ86" s="127"/>
      <c r="AK86" s="127"/>
      <c r="AL86" s="127"/>
      <c r="AM86" s="127"/>
      <c r="AN86" s="127"/>
      <c r="AO86" s="127"/>
      <c r="AP86" s="127"/>
      <c r="AQ86" s="127"/>
      <c r="AR86" s="127"/>
      <c r="AS86" s="127"/>
      <c r="AT86" s="127"/>
      <c r="AU86" s="127"/>
      <c r="AV86" s="127"/>
      <c r="AW86" s="127"/>
      <c r="AX86" s="127"/>
      <c r="AY86" s="127"/>
      <c r="AZ86" s="127"/>
      <c r="BA86" s="127"/>
      <c r="BB86" s="127"/>
      <c r="BC86" s="127"/>
      <c r="BD86" s="127"/>
      <c r="BE86" s="127"/>
      <c r="BF86" s="127"/>
      <c r="BG86" s="127"/>
      <c r="BH86" s="127"/>
    </row>
    <row r="87" spans="1:60" outlineLevel="1" x14ac:dyDescent="0.2">
      <c r="A87" s="128"/>
      <c r="B87" s="128"/>
      <c r="C87" s="165" t="s">
        <v>238</v>
      </c>
      <c r="D87" s="137"/>
      <c r="E87" s="142">
        <v>1.96</v>
      </c>
      <c r="F87" s="144"/>
      <c r="G87" s="144"/>
      <c r="H87" s="144"/>
      <c r="I87" s="144"/>
      <c r="J87" s="144"/>
      <c r="K87" s="144"/>
      <c r="L87" s="144"/>
      <c r="M87" s="144"/>
      <c r="N87" s="135"/>
      <c r="O87" s="135"/>
      <c r="P87" s="135"/>
      <c r="Q87" s="135"/>
      <c r="R87" s="135"/>
      <c r="S87" s="135"/>
      <c r="T87" s="136"/>
      <c r="U87" s="135"/>
      <c r="V87" s="127"/>
      <c r="W87" s="127"/>
      <c r="X87" s="127"/>
      <c r="Y87" s="127"/>
      <c r="Z87" s="127"/>
      <c r="AA87" s="127"/>
      <c r="AB87" s="127"/>
      <c r="AC87" s="127"/>
      <c r="AD87" s="127"/>
      <c r="AE87" s="127" t="s">
        <v>143</v>
      </c>
      <c r="AF87" s="127">
        <v>0</v>
      </c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7"/>
      <c r="BD87" s="127"/>
      <c r="BE87" s="127"/>
      <c r="BF87" s="127"/>
      <c r="BG87" s="127"/>
      <c r="BH87" s="127"/>
    </row>
    <row r="88" spans="1:60" outlineLevel="1" x14ac:dyDescent="0.2">
      <c r="A88" s="128"/>
      <c r="B88" s="128"/>
      <c r="C88" s="165" t="s">
        <v>239</v>
      </c>
      <c r="D88" s="137"/>
      <c r="E88" s="142">
        <v>-9.3531999999999993</v>
      </c>
      <c r="F88" s="144"/>
      <c r="G88" s="144"/>
      <c r="H88" s="144"/>
      <c r="I88" s="144"/>
      <c r="J88" s="144"/>
      <c r="K88" s="144"/>
      <c r="L88" s="144"/>
      <c r="M88" s="144"/>
      <c r="N88" s="135"/>
      <c r="O88" s="135"/>
      <c r="P88" s="135"/>
      <c r="Q88" s="135"/>
      <c r="R88" s="135"/>
      <c r="S88" s="135"/>
      <c r="T88" s="136"/>
      <c r="U88" s="135"/>
      <c r="V88" s="127"/>
      <c r="W88" s="127"/>
      <c r="X88" s="127"/>
      <c r="Y88" s="127"/>
      <c r="Z88" s="127"/>
      <c r="AA88" s="127"/>
      <c r="AB88" s="127"/>
      <c r="AC88" s="127"/>
      <c r="AD88" s="127"/>
      <c r="AE88" s="127" t="s">
        <v>143</v>
      </c>
      <c r="AF88" s="127">
        <v>0</v>
      </c>
      <c r="AG88" s="127"/>
      <c r="AH88" s="127"/>
      <c r="AI88" s="127"/>
      <c r="AJ88" s="127"/>
      <c r="AK88" s="127"/>
      <c r="AL88" s="127"/>
      <c r="AM88" s="127"/>
      <c r="AN88" s="127"/>
      <c r="AO88" s="127"/>
      <c r="AP88" s="127"/>
      <c r="AQ88" s="127"/>
      <c r="AR88" s="127"/>
      <c r="AS88" s="127"/>
      <c r="AT88" s="127"/>
      <c r="AU88" s="127"/>
      <c r="AV88" s="127"/>
      <c r="AW88" s="127"/>
      <c r="AX88" s="127"/>
      <c r="AY88" s="127"/>
      <c r="AZ88" s="127"/>
      <c r="BA88" s="127"/>
      <c r="BB88" s="127"/>
      <c r="BC88" s="127"/>
      <c r="BD88" s="127"/>
      <c r="BE88" s="127"/>
      <c r="BF88" s="127"/>
      <c r="BG88" s="127"/>
      <c r="BH88" s="127"/>
    </row>
    <row r="89" spans="1:60" ht="33.4" outlineLevel="1" x14ac:dyDescent="0.2">
      <c r="A89" s="128">
        <v>26</v>
      </c>
      <c r="B89" s="128" t="s">
        <v>240</v>
      </c>
      <c r="C89" s="164" t="s">
        <v>241</v>
      </c>
      <c r="D89" s="134" t="s">
        <v>140</v>
      </c>
      <c r="E89" s="141">
        <v>49.061</v>
      </c>
      <c r="F89" s="234">
        <f>H89+J89</f>
        <v>0</v>
      </c>
      <c r="G89" s="144">
        <f>ROUND(E89*F89,2)</f>
        <v>0</v>
      </c>
      <c r="H89" s="144"/>
      <c r="I89" s="144">
        <f>ROUND(E89*H89,2)</f>
        <v>0</v>
      </c>
      <c r="J89" s="144"/>
      <c r="K89" s="144">
        <f>ROUND(E89*J89,2)</f>
        <v>0</v>
      </c>
      <c r="L89" s="144">
        <v>21</v>
      </c>
      <c r="M89" s="144">
        <f>G89*(1+L89/100)</f>
        <v>0</v>
      </c>
      <c r="N89" s="135">
        <v>1.0300000000000001E-3</v>
      </c>
      <c r="O89" s="135">
        <f>ROUND(E89*N89,5)</f>
        <v>5.0529999999999999E-2</v>
      </c>
      <c r="P89" s="135">
        <v>0</v>
      </c>
      <c r="Q89" s="135">
        <f>ROUND(E89*P89,5)</f>
        <v>0</v>
      </c>
      <c r="R89" s="135"/>
      <c r="S89" s="135"/>
      <c r="T89" s="136">
        <v>5.2999999999999999E-2</v>
      </c>
      <c r="U89" s="135">
        <f>ROUND(E89*T89,2)</f>
        <v>2.6</v>
      </c>
      <c r="V89" s="127"/>
      <c r="W89" s="127"/>
      <c r="X89" s="127"/>
      <c r="Y89" s="127"/>
      <c r="Z89" s="127"/>
      <c r="AA89" s="127"/>
      <c r="AB89" s="127"/>
      <c r="AC89" s="127"/>
      <c r="AD89" s="127"/>
      <c r="AE89" s="127" t="s">
        <v>141</v>
      </c>
      <c r="AF89" s="127"/>
      <c r="AG89" s="127"/>
      <c r="AH89" s="127"/>
      <c r="AI89" s="127"/>
      <c r="AJ89" s="127"/>
      <c r="AK89" s="127"/>
      <c r="AL89" s="127"/>
      <c r="AM89" s="127"/>
      <c r="AN89" s="127"/>
      <c r="AO89" s="127"/>
      <c r="AP89" s="127"/>
      <c r="AQ89" s="127"/>
      <c r="AR89" s="127"/>
      <c r="AS89" s="127"/>
      <c r="AT89" s="127"/>
      <c r="AU89" s="127"/>
      <c r="AV89" s="127"/>
      <c r="AW89" s="127"/>
      <c r="AX89" s="127"/>
      <c r="AY89" s="127"/>
      <c r="AZ89" s="127"/>
      <c r="BA89" s="127"/>
      <c r="BB89" s="127"/>
      <c r="BC89" s="127"/>
      <c r="BD89" s="127"/>
      <c r="BE89" s="127"/>
      <c r="BF89" s="127"/>
      <c r="BG89" s="127"/>
      <c r="BH89" s="127"/>
    </row>
    <row r="90" spans="1:60" outlineLevel="1" x14ac:dyDescent="0.2">
      <c r="A90" s="128"/>
      <c r="B90" s="128"/>
      <c r="C90" s="165" t="s">
        <v>242</v>
      </c>
      <c r="D90" s="137"/>
      <c r="E90" s="142">
        <v>20.135999999999999</v>
      </c>
      <c r="F90" s="144"/>
      <c r="G90" s="144"/>
      <c r="H90" s="144"/>
      <c r="I90" s="144"/>
      <c r="J90" s="144"/>
      <c r="K90" s="144"/>
      <c r="L90" s="144"/>
      <c r="M90" s="144"/>
      <c r="N90" s="135"/>
      <c r="O90" s="135"/>
      <c r="P90" s="135"/>
      <c r="Q90" s="135"/>
      <c r="R90" s="135"/>
      <c r="S90" s="135"/>
      <c r="T90" s="136"/>
      <c r="U90" s="135"/>
      <c r="V90" s="127"/>
      <c r="W90" s="127"/>
      <c r="X90" s="127"/>
      <c r="Y90" s="127"/>
      <c r="Z90" s="127"/>
      <c r="AA90" s="127"/>
      <c r="AB90" s="127"/>
      <c r="AC90" s="127"/>
      <c r="AD90" s="127"/>
      <c r="AE90" s="127" t="s">
        <v>143</v>
      </c>
      <c r="AF90" s="127">
        <v>0</v>
      </c>
      <c r="AG90" s="127"/>
      <c r="AH90" s="127"/>
      <c r="AI90" s="127"/>
      <c r="AJ90" s="127"/>
      <c r="AK90" s="127"/>
      <c r="AL90" s="127"/>
      <c r="AM90" s="127"/>
      <c r="AN90" s="127"/>
      <c r="AO90" s="127"/>
      <c r="AP90" s="127"/>
      <c r="AQ90" s="127"/>
      <c r="AR90" s="127"/>
      <c r="AS90" s="127"/>
      <c r="AT90" s="127"/>
      <c r="AU90" s="127"/>
      <c r="AV90" s="127"/>
      <c r="AW90" s="127"/>
      <c r="AX90" s="127"/>
      <c r="AY90" s="127"/>
      <c r="AZ90" s="127"/>
      <c r="BA90" s="127"/>
      <c r="BB90" s="127"/>
      <c r="BC90" s="127"/>
      <c r="BD90" s="127"/>
      <c r="BE90" s="127"/>
      <c r="BF90" s="127"/>
      <c r="BG90" s="127"/>
      <c r="BH90" s="127"/>
    </row>
    <row r="91" spans="1:60" outlineLevel="1" x14ac:dyDescent="0.2">
      <c r="A91" s="128"/>
      <c r="B91" s="128"/>
      <c r="C91" s="165" t="s">
        <v>243</v>
      </c>
      <c r="D91" s="137"/>
      <c r="E91" s="142">
        <v>22.652999999999999</v>
      </c>
      <c r="F91" s="144"/>
      <c r="G91" s="144"/>
      <c r="H91" s="144"/>
      <c r="I91" s="144"/>
      <c r="J91" s="144"/>
      <c r="K91" s="144"/>
      <c r="L91" s="144"/>
      <c r="M91" s="144"/>
      <c r="N91" s="135"/>
      <c r="O91" s="135"/>
      <c r="P91" s="135"/>
      <c r="Q91" s="135"/>
      <c r="R91" s="135"/>
      <c r="S91" s="135"/>
      <c r="T91" s="136"/>
      <c r="U91" s="135"/>
      <c r="V91" s="127"/>
      <c r="W91" s="127"/>
      <c r="X91" s="127"/>
      <c r="Y91" s="127"/>
      <c r="Z91" s="127"/>
      <c r="AA91" s="127"/>
      <c r="AB91" s="127"/>
      <c r="AC91" s="127"/>
      <c r="AD91" s="127"/>
      <c r="AE91" s="127" t="s">
        <v>143</v>
      </c>
      <c r="AF91" s="127">
        <v>0</v>
      </c>
      <c r="AG91" s="127"/>
      <c r="AH91" s="127"/>
      <c r="AI91" s="127"/>
      <c r="AJ91" s="127"/>
      <c r="AK91" s="127"/>
      <c r="AL91" s="127"/>
      <c r="AM91" s="127"/>
      <c r="AN91" s="127"/>
      <c r="AO91" s="127"/>
      <c r="AP91" s="127"/>
      <c r="AQ91" s="127"/>
      <c r="AR91" s="127"/>
      <c r="AS91" s="127"/>
      <c r="AT91" s="127"/>
      <c r="AU91" s="127"/>
      <c r="AV91" s="127"/>
      <c r="AW91" s="127"/>
      <c r="AX91" s="127"/>
      <c r="AY91" s="127"/>
      <c r="AZ91" s="127"/>
      <c r="BA91" s="127"/>
      <c r="BB91" s="127"/>
      <c r="BC91" s="127"/>
      <c r="BD91" s="127"/>
      <c r="BE91" s="127"/>
      <c r="BF91" s="127"/>
      <c r="BG91" s="127"/>
      <c r="BH91" s="127"/>
    </row>
    <row r="92" spans="1:60" outlineLevel="1" x14ac:dyDescent="0.2">
      <c r="A92" s="128"/>
      <c r="B92" s="128"/>
      <c r="C92" s="165" t="s">
        <v>244</v>
      </c>
      <c r="D92" s="137"/>
      <c r="E92" s="142">
        <v>6.2720000000000002</v>
      </c>
      <c r="F92" s="144"/>
      <c r="G92" s="144"/>
      <c r="H92" s="144"/>
      <c r="I92" s="144"/>
      <c r="J92" s="144"/>
      <c r="K92" s="144"/>
      <c r="L92" s="144"/>
      <c r="M92" s="144"/>
      <c r="N92" s="135"/>
      <c r="O92" s="135"/>
      <c r="P92" s="135"/>
      <c r="Q92" s="135"/>
      <c r="R92" s="135"/>
      <c r="S92" s="135"/>
      <c r="T92" s="136"/>
      <c r="U92" s="135"/>
      <c r="V92" s="127"/>
      <c r="W92" s="127"/>
      <c r="X92" s="127"/>
      <c r="Y92" s="127"/>
      <c r="Z92" s="127"/>
      <c r="AA92" s="127"/>
      <c r="AB92" s="127"/>
      <c r="AC92" s="127"/>
      <c r="AD92" s="127"/>
      <c r="AE92" s="127" t="s">
        <v>143</v>
      </c>
      <c r="AF92" s="127">
        <v>0</v>
      </c>
      <c r="AG92" s="127"/>
      <c r="AH92" s="127"/>
      <c r="AI92" s="127"/>
      <c r="AJ92" s="127"/>
      <c r="AK92" s="127"/>
      <c r="AL92" s="127"/>
      <c r="AM92" s="127"/>
      <c r="AN92" s="127"/>
      <c r="AO92" s="127"/>
      <c r="AP92" s="127"/>
      <c r="AQ92" s="127"/>
      <c r="AR92" s="127"/>
      <c r="AS92" s="127"/>
      <c r="AT92" s="127"/>
      <c r="AU92" s="127"/>
      <c r="AV92" s="127"/>
      <c r="AW92" s="127"/>
      <c r="AX92" s="127"/>
      <c r="AY92" s="127"/>
      <c r="AZ92" s="127"/>
      <c r="BA92" s="127"/>
      <c r="BB92" s="127"/>
      <c r="BC92" s="127"/>
      <c r="BD92" s="127"/>
      <c r="BE92" s="127"/>
      <c r="BF92" s="127"/>
      <c r="BG92" s="127"/>
      <c r="BH92" s="127"/>
    </row>
    <row r="93" spans="1:60" ht="33.4" outlineLevel="1" x14ac:dyDescent="0.2">
      <c r="A93" s="128">
        <v>27</v>
      </c>
      <c r="B93" s="128" t="s">
        <v>245</v>
      </c>
      <c r="C93" s="164" t="s">
        <v>246</v>
      </c>
      <c r="D93" s="134" t="s">
        <v>140</v>
      </c>
      <c r="E93" s="141">
        <v>185.1568</v>
      </c>
      <c r="F93" s="234">
        <f>H93+J93</f>
        <v>0</v>
      </c>
      <c r="G93" s="144">
        <f>ROUND(E93*F93,2)</f>
        <v>0</v>
      </c>
      <c r="H93" s="144"/>
      <c r="I93" s="144">
        <f>ROUND(E93*H93,2)</f>
        <v>0</v>
      </c>
      <c r="J93" s="144"/>
      <c r="K93" s="144">
        <f>ROUND(E93*J93,2)</f>
        <v>0</v>
      </c>
      <c r="L93" s="144">
        <v>21</v>
      </c>
      <c r="M93" s="144">
        <f>G93*(1+L93/100)</f>
        <v>0</v>
      </c>
      <c r="N93" s="135">
        <v>8.3000000000000001E-4</v>
      </c>
      <c r="O93" s="135">
        <f>ROUND(E93*N93,5)</f>
        <v>0.15368000000000001</v>
      </c>
      <c r="P93" s="135">
        <v>0</v>
      </c>
      <c r="Q93" s="135">
        <f>ROUND(E93*P93,5)</f>
        <v>0</v>
      </c>
      <c r="R93" s="135"/>
      <c r="S93" s="135"/>
      <c r="T93" s="136">
        <v>0.04</v>
      </c>
      <c r="U93" s="135">
        <f>ROUND(E93*T93,2)</f>
        <v>7.41</v>
      </c>
      <c r="V93" s="127"/>
      <c r="W93" s="127"/>
      <c r="X93" s="127"/>
      <c r="Y93" s="127"/>
      <c r="Z93" s="127"/>
      <c r="AA93" s="127"/>
      <c r="AB93" s="127"/>
      <c r="AC93" s="127"/>
      <c r="AD93" s="127"/>
      <c r="AE93" s="127" t="s">
        <v>141</v>
      </c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7"/>
      <c r="BD93" s="127"/>
      <c r="BE93" s="127"/>
      <c r="BF93" s="127"/>
      <c r="BG93" s="127"/>
      <c r="BH93" s="127"/>
    </row>
    <row r="94" spans="1:60" outlineLevel="1" x14ac:dyDescent="0.2">
      <c r="A94" s="128"/>
      <c r="B94" s="128"/>
      <c r="C94" s="165" t="s">
        <v>236</v>
      </c>
      <c r="D94" s="137"/>
      <c r="E94" s="142">
        <v>190.07</v>
      </c>
      <c r="F94" s="144"/>
      <c r="G94" s="144"/>
      <c r="H94" s="144"/>
      <c r="I94" s="144"/>
      <c r="J94" s="144"/>
      <c r="K94" s="144"/>
      <c r="L94" s="144"/>
      <c r="M94" s="144"/>
      <c r="N94" s="135"/>
      <c r="O94" s="135"/>
      <c r="P94" s="135"/>
      <c r="Q94" s="135"/>
      <c r="R94" s="135"/>
      <c r="S94" s="135"/>
      <c r="T94" s="136"/>
      <c r="U94" s="135"/>
      <c r="V94" s="127"/>
      <c r="W94" s="127"/>
      <c r="X94" s="127"/>
      <c r="Y94" s="127"/>
      <c r="Z94" s="127"/>
      <c r="AA94" s="127"/>
      <c r="AB94" s="127"/>
      <c r="AC94" s="127"/>
      <c r="AD94" s="127"/>
      <c r="AE94" s="127" t="s">
        <v>143</v>
      </c>
      <c r="AF94" s="127">
        <v>0</v>
      </c>
      <c r="AG94" s="127"/>
      <c r="AH94" s="127"/>
      <c r="AI94" s="127"/>
      <c r="AJ94" s="127"/>
      <c r="AK94" s="127"/>
      <c r="AL94" s="127"/>
      <c r="AM94" s="127"/>
      <c r="AN94" s="127"/>
      <c r="AO94" s="127"/>
      <c r="AP94" s="127"/>
      <c r="AQ94" s="127"/>
      <c r="AR94" s="127"/>
      <c r="AS94" s="127"/>
      <c r="AT94" s="127"/>
      <c r="AU94" s="127"/>
      <c r="AV94" s="127"/>
      <c r="AW94" s="127"/>
      <c r="AX94" s="127"/>
      <c r="AY94" s="127"/>
      <c r="AZ94" s="127"/>
      <c r="BA94" s="127"/>
      <c r="BB94" s="127"/>
      <c r="BC94" s="127"/>
      <c r="BD94" s="127"/>
      <c r="BE94" s="127"/>
      <c r="BF94" s="127"/>
      <c r="BG94" s="127"/>
      <c r="BH94" s="127"/>
    </row>
    <row r="95" spans="1:60" outlineLevel="1" x14ac:dyDescent="0.2">
      <c r="A95" s="128"/>
      <c r="B95" s="128"/>
      <c r="C95" s="165" t="s">
        <v>237</v>
      </c>
      <c r="D95" s="137"/>
      <c r="E95" s="142">
        <v>2.48</v>
      </c>
      <c r="F95" s="144"/>
      <c r="G95" s="144"/>
      <c r="H95" s="144"/>
      <c r="I95" s="144"/>
      <c r="J95" s="144"/>
      <c r="K95" s="144"/>
      <c r="L95" s="144"/>
      <c r="M95" s="144"/>
      <c r="N95" s="135"/>
      <c r="O95" s="135"/>
      <c r="P95" s="135"/>
      <c r="Q95" s="135"/>
      <c r="R95" s="135"/>
      <c r="S95" s="135"/>
      <c r="T95" s="136"/>
      <c r="U95" s="135"/>
      <c r="V95" s="127"/>
      <c r="W95" s="127"/>
      <c r="X95" s="127"/>
      <c r="Y95" s="127"/>
      <c r="Z95" s="127"/>
      <c r="AA95" s="127"/>
      <c r="AB95" s="127"/>
      <c r="AC95" s="127"/>
      <c r="AD95" s="127"/>
      <c r="AE95" s="127" t="s">
        <v>143</v>
      </c>
      <c r="AF95" s="127">
        <v>0</v>
      </c>
      <c r="AG95" s="127"/>
      <c r="AH95" s="127"/>
      <c r="AI95" s="127"/>
      <c r="AJ95" s="127"/>
      <c r="AK95" s="127"/>
      <c r="AL95" s="127"/>
      <c r="AM95" s="127"/>
      <c r="AN95" s="127"/>
      <c r="AO95" s="127"/>
      <c r="AP95" s="127"/>
      <c r="AQ95" s="127"/>
      <c r="AR95" s="127"/>
      <c r="AS95" s="127"/>
      <c r="AT95" s="127"/>
      <c r="AU95" s="127"/>
      <c r="AV95" s="127"/>
      <c r="AW95" s="127"/>
      <c r="AX95" s="127"/>
      <c r="AY95" s="127"/>
      <c r="AZ95" s="127"/>
      <c r="BA95" s="127"/>
      <c r="BB95" s="127"/>
      <c r="BC95" s="127"/>
      <c r="BD95" s="127"/>
      <c r="BE95" s="127"/>
      <c r="BF95" s="127"/>
      <c r="BG95" s="127"/>
      <c r="BH95" s="127"/>
    </row>
    <row r="96" spans="1:60" outlineLevel="1" x14ac:dyDescent="0.2">
      <c r="A96" s="128"/>
      <c r="B96" s="128"/>
      <c r="C96" s="165" t="s">
        <v>238</v>
      </c>
      <c r="D96" s="137"/>
      <c r="E96" s="142">
        <v>1.96</v>
      </c>
      <c r="F96" s="144"/>
      <c r="G96" s="144"/>
      <c r="H96" s="144"/>
      <c r="I96" s="144"/>
      <c r="J96" s="144"/>
      <c r="K96" s="144"/>
      <c r="L96" s="144"/>
      <c r="M96" s="144"/>
      <c r="N96" s="135"/>
      <c r="O96" s="135"/>
      <c r="P96" s="135"/>
      <c r="Q96" s="135"/>
      <c r="R96" s="135"/>
      <c r="S96" s="135"/>
      <c r="T96" s="136"/>
      <c r="U96" s="135"/>
      <c r="V96" s="127"/>
      <c r="W96" s="127"/>
      <c r="X96" s="127"/>
      <c r="Y96" s="127"/>
      <c r="Z96" s="127"/>
      <c r="AA96" s="127"/>
      <c r="AB96" s="127"/>
      <c r="AC96" s="127"/>
      <c r="AD96" s="127"/>
      <c r="AE96" s="127" t="s">
        <v>143</v>
      </c>
      <c r="AF96" s="127">
        <v>0</v>
      </c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27"/>
      <c r="BE96" s="127"/>
      <c r="BF96" s="127"/>
      <c r="BG96" s="127"/>
      <c r="BH96" s="127"/>
    </row>
    <row r="97" spans="1:60" outlineLevel="1" x14ac:dyDescent="0.2">
      <c r="A97" s="128"/>
      <c r="B97" s="128"/>
      <c r="C97" s="165" t="s">
        <v>239</v>
      </c>
      <c r="D97" s="137"/>
      <c r="E97" s="142">
        <v>-9.3531999999999993</v>
      </c>
      <c r="F97" s="144"/>
      <c r="G97" s="144"/>
      <c r="H97" s="144"/>
      <c r="I97" s="144"/>
      <c r="J97" s="144"/>
      <c r="K97" s="144"/>
      <c r="L97" s="144"/>
      <c r="M97" s="144"/>
      <c r="N97" s="135"/>
      <c r="O97" s="135"/>
      <c r="P97" s="135"/>
      <c r="Q97" s="135"/>
      <c r="R97" s="135"/>
      <c r="S97" s="135"/>
      <c r="T97" s="136"/>
      <c r="U97" s="135"/>
      <c r="V97" s="127"/>
      <c r="W97" s="127"/>
      <c r="X97" s="127"/>
      <c r="Y97" s="127"/>
      <c r="Z97" s="127"/>
      <c r="AA97" s="127"/>
      <c r="AB97" s="127"/>
      <c r="AC97" s="127"/>
      <c r="AD97" s="127"/>
      <c r="AE97" s="127" t="s">
        <v>143</v>
      </c>
      <c r="AF97" s="127">
        <v>0</v>
      </c>
      <c r="AG97" s="127"/>
      <c r="AH97" s="127"/>
      <c r="AI97" s="127"/>
      <c r="AJ97" s="127"/>
      <c r="AK97" s="127"/>
      <c r="AL97" s="127"/>
      <c r="AM97" s="127"/>
      <c r="AN97" s="127"/>
      <c r="AO97" s="127"/>
      <c r="AP97" s="127"/>
      <c r="AQ97" s="127"/>
      <c r="AR97" s="127"/>
      <c r="AS97" s="127"/>
      <c r="AT97" s="127"/>
      <c r="AU97" s="127"/>
      <c r="AV97" s="127"/>
      <c r="AW97" s="127"/>
      <c r="AX97" s="127"/>
      <c r="AY97" s="127"/>
      <c r="AZ97" s="127"/>
      <c r="BA97" s="127"/>
      <c r="BB97" s="127"/>
      <c r="BC97" s="127"/>
      <c r="BD97" s="127"/>
      <c r="BE97" s="127"/>
      <c r="BF97" s="127"/>
      <c r="BG97" s="127"/>
      <c r="BH97" s="127"/>
    </row>
    <row r="98" spans="1:60" ht="22.3" outlineLevel="1" x14ac:dyDescent="0.2">
      <c r="A98" s="128">
        <v>28</v>
      </c>
      <c r="B98" s="128" t="s">
        <v>247</v>
      </c>
      <c r="C98" s="164" t="s">
        <v>248</v>
      </c>
      <c r="D98" s="134" t="s">
        <v>140</v>
      </c>
      <c r="E98" s="141">
        <v>237.39081999999999</v>
      </c>
      <c r="F98" s="234">
        <f>H98+J98</f>
        <v>0</v>
      </c>
      <c r="G98" s="144">
        <f>ROUND(E98*F98,2)</f>
        <v>0</v>
      </c>
      <c r="H98" s="144"/>
      <c r="I98" s="144">
        <f>ROUND(E98*H98,2)</f>
        <v>0</v>
      </c>
      <c r="J98" s="144"/>
      <c r="K98" s="144">
        <f>ROUND(E98*J98,2)</f>
        <v>0</v>
      </c>
      <c r="L98" s="144">
        <v>21</v>
      </c>
      <c r="M98" s="144">
        <f>G98*(1+L98/100)</f>
        <v>0</v>
      </c>
      <c r="N98" s="135">
        <v>4.4999999999999997E-3</v>
      </c>
      <c r="O98" s="135">
        <f>ROUND(E98*N98,5)</f>
        <v>1.06826</v>
      </c>
      <c r="P98" s="135">
        <v>0</v>
      </c>
      <c r="Q98" s="135">
        <f>ROUND(E98*P98,5)</f>
        <v>0</v>
      </c>
      <c r="R98" s="135"/>
      <c r="S98" s="135"/>
      <c r="T98" s="136">
        <v>0</v>
      </c>
      <c r="U98" s="135">
        <f>ROUND(E98*T98,2)</f>
        <v>0</v>
      </c>
      <c r="V98" s="127"/>
      <c r="W98" s="127"/>
      <c r="X98" s="127"/>
      <c r="Y98" s="127"/>
      <c r="Z98" s="127"/>
      <c r="AA98" s="127"/>
      <c r="AB98" s="127"/>
      <c r="AC98" s="127"/>
      <c r="AD98" s="127"/>
      <c r="AE98" s="127" t="s">
        <v>150</v>
      </c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7"/>
      <c r="BG98" s="127"/>
      <c r="BH98" s="127"/>
    </row>
    <row r="99" spans="1:60" outlineLevel="1" x14ac:dyDescent="0.2">
      <c r="A99" s="128"/>
      <c r="B99" s="128"/>
      <c r="C99" s="165" t="s">
        <v>249</v>
      </c>
      <c r="D99" s="137"/>
      <c r="E99" s="142">
        <v>212.93031999999999</v>
      </c>
      <c r="F99" s="144"/>
      <c r="G99" s="144"/>
      <c r="H99" s="144"/>
      <c r="I99" s="144"/>
      <c r="J99" s="144"/>
      <c r="K99" s="144"/>
      <c r="L99" s="144"/>
      <c r="M99" s="144"/>
      <c r="N99" s="135"/>
      <c r="O99" s="135"/>
      <c r="P99" s="135"/>
      <c r="Q99" s="135"/>
      <c r="R99" s="135"/>
      <c r="S99" s="135"/>
      <c r="T99" s="136"/>
      <c r="U99" s="135"/>
      <c r="V99" s="127"/>
      <c r="W99" s="127"/>
      <c r="X99" s="127"/>
      <c r="Y99" s="127"/>
      <c r="Z99" s="127"/>
      <c r="AA99" s="127"/>
      <c r="AB99" s="127"/>
      <c r="AC99" s="127"/>
      <c r="AD99" s="127"/>
      <c r="AE99" s="127" t="s">
        <v>143</v>
      </c>
      <c r="AF99" s="127">
        <v>0</v>
      </c>
      <c r="AG99" s="127"/>
      <c r="AH99" s="127"/>
      <c r="AI99" s="127"/>
      <c r="AJ99" s="127"/>
      <c r="AK99" s="127"/>
      <c r="AL99" s="127"/>
      <c r="AM99" s="127"/>
      <c r="AN99" s="127"/>
      <c r="AO99" s="127"/>
      <c r="AP99" s="127"/>
      <c r="AQ99" s="127"/>
      <c r="AR99" s="127"/>
      <c r="AS99" s="127"/>
      <c r="AT99" s="127"/>
      <c r="AU99" s="127"/>
      <c r="AV99" s="127"/>
      <c r="AW99" s="127"/>
      <c r="AX99" s="127"/>
      <c r="AY99" s="127"/>
      <c r="AZ99" s="127"/>
      <c r="BA99" s="127"/>
      <c r="BB99" s="127"/>
      <c r="BC99" s="127"/>
      <c r="BD99" s="127"/>
      <c r="BE99" s="127"/>
      <c r="BF99" s="127"/>
      <c r="BG99" s="127"/>
      <c r="BH99" s="127"/>
    </row>
    <row r="100" spans="1:60" outlineLevel="1" x14ac:dyDescent="0.2">
      <c r="A100" s="128"/>
      <c r="B100" s="128"/>
      <c r="C100" s="165" t="s">
        <v>250</v>
      </c>
      <c r="D100" s="137"/>
      <c r="E100" s="142">
        <v>11.580500000000001</v>
      </c>
      <c r="F100" s="144"/>
      <c r="G100" s="144"/>
      <c r="H100" s="144"/>
      <c r="I100" s="144"/>
      <c r="J100" s="144"/>
      <c r="K100" s="144"/>
      <c r="L100" s="144"/>
      <c r="M100" s="144"/>
      <c r="N100" s="135"/>
      <c r="O100" s="135"/>
      <c r="P100" s="135"/>
      <c r="Q100" s="135"/>
      <c r="R100" s="135"/>
      <c r="S100" s="135"/>
      <c r="T100" s="136"/>
      <c r="U100" s="135"/>
      <c r="V100" s="127"/>
      <c r="W100" s="127"/>
      <c r="X100" s="127"/>
      <c r="Y100" s="127"/>
      <c r="Z100" s="127"/>
      <c r="AA100" s="127"/>
      <c r="AB100" s="127"/>
      <c r="AC100" s="127"/>
      <c r="AD100" s="127"/>
      <c r="AE100" s="127" t="s">
        <v>143</v>
      </c>
      <c r="AF100" s="127">
        <v>0</v>
      </c>
      <c r="AG100" s="127"/>
      <c r="AH100" s="127"/>
      <c r="AI100" s="127"/>
      <c r="AJ100" s="127"/>
      <c r="AK100" s="127"/>
      <c r="AL100" s="127"/>
      <c r="AM100" s="127"/>
      <c r="AN100" s="127"/>
      <c r="AO100" s="127"/>
      <c r="AP100" s="127"/>
      <c r="AQ100" s="127"/>
      <c r="AR100" s="127"/>
      <c r="AS100" s="127"/>
      <c r="AT100" s="127"/>
      <c r="AU100" s="127"/>
      <c r="AV100" s="127"/>
      <c r="AW100" s="127"/>
      <c r="AX100" s="127"/>
      <c r="AY100" s="127"/>
      <c r="AZ100" s="127"/>
      <c r="BA100" s="127"/>
      <c r="BB100" s="127"/>
      <c r="BC100" s="127"/>
      <c r="BD100" s="127"/>
      <c r="BE100" s="127"/>
      <c r="BF100" s="127"/>
      <c r="BG100" s="127"/>
      <c r="BH100" s="127"/>
    </row>
    <row r="101" spans="1:60" outlineLevel="1" x14ac:dyDescent="0.2">
      <c r="A101" s="128"/>
      <c r="B101" s="128"/>
      <c r="C101" s="165" t="s">
        <v>251</v>
      </c>
      <c r="D101" s="137"/>
      <c r="E101" s="142">
        <v>5.6672000000000002</v>
      </c>
      <c r="F101" s="144"/>
      <c r="G101" s="144"/>
      <c r="H101" s="144"/>
      <c r="I101" s="144"/>
      <c r="J101" s="144"/>
      <c r="K101" s="144"/>
      <c r="L101" s="144"/>
      <c r="M101" s="144"/>
      <c r="N101" s="135"/>
      <c r="O101" s="135"/>
      <c r="P101" s="135"/>
      <c r="Q101" s="135"/>
      <c r="R101" s="135"/>
      <c r="S101" s="135"/>
      <c r="T101" s="136"/>
      <c r="U101" s="135"/>
      <c r="V101" s="127"/>
      <c r="W101" s="127"/>
      <c r="X101" s="127"/>
      <c r="Y101" s="127"/>
      <c r="Z101" s="127"/>
      <c r="AA101" s="127"/>
      <c r="AB101" s="127"/>
      <c r="AC101" s="127"/>
      <c r="AD101" s="127"/>
      <c r="AE101" s="127" t="s">
        <v>143</v>
      </c>
      <c r="AF101" s="127">
        <v>0</v>
      </c>
      <c r="AG101" s="127"/>
      <c r="AH101" s="127"/>
      <c r="AI101" s="127"/>
      <c r="AJ101" s="127"/>
      <c r="AK101" s="127"/>
      <c r="AL101" s="127"/>
      <c r="AM101" s="127"/>
      <c r="AN101" s="127"/>
      <c r="AO101" s="127"/>
      <c r="AP101" s="127"/>
      <c r="AQ101" s="127"/>
      <c r="AR101" s="127"/>
      <c r="AS101" s="127"/>
      <c r="AT101" s="127"/>
      <c r="AU101" s="127"/>
      <c r="AV101" s="127"/>
      <c r="AW101" s="127"/>
      <c r="AX101" s="127"/>
      <c r="AY101" s="127"/>
      <c r="AZ101" s="127"/>
      <c r="BA101" s="127"/>
      <c r="BB101" s="127"/>
      <c r="BC101" s="127"/>
      <c r="BD101" s="127"/>
      <c r="BE101" s="127"/>
      <c r="BF101" s="127"/>
      <c r="BG101" s="127"/>
      <c r="BH101" s="127"/>
    </row>
    <row r="102" spans="1:60" outlineLevel="1" x14ac:dyDescent="0.2">
      <c r="A102" s="128"/>
      <c r="B102" s="128"/>
      <c r="C102" s="165" t="s">
        <v>252</v>
      </c>
      <c r="D102" s="137"/>
      <c r="E102" s="142">
        <v>7.2127999999999997</v>
      </c>
      <c r="F102" s="144"/>
      <c r="G102" s="144"/>
      <c r="H102" s="144"/>
      <c r="I102" s="144"/>
      <c r="J102" s="144"/>
      <c r="K102" s="144"/>
      <c r="L102" s="144"/>
      <c r="M102" s="144"/>
      <c r="N102" s="135"/>
      <c r="O102" s="135"/>
      <c r="P102" s="135"/>
      <c r="Q102" s="135"/>
      <c r="R102" s="135"/>
      <c r="S102" s="135"/>
      <c r="T102" s="136"/>
      <c r="U102" s="135"/>
      <c r="V102" s="127"/>
      <c r="W102" s="127"/>
      <c r="X102" s="127"/>
      <c r="Y102" s="127"/>
      <c r="Z102" s="127"/>
      <c r="AA102" s="127"/>
      <c r="AB102" s="127"/>
      <c r="AC102" s="127"/>
      <c r="AD102" s="127"/>
      <c r="AE102" s="127" t="s">
        <v>143</v>
      </c>
      <c r="AF102" s="127">
        <v>0</v>
      </c>
      <c r="AG102" s="127"/>
      <c r="AH102" s="127"/>
      <c r="AI102" s="127"/>
      <c r="AJ102" s="127"/>
      <c r="AK102" s="127"/>
      <c r="AL102" s="127"/>
      <c r="AM102" s="127"/>
      <c r="AN102" s="127"/>
      <c r="AO102" s="127"/>
      <c r="AP102" s="127"/>
      <c r="AQ102" s="127"/>
      <c r="AR102" s="127"/>
      <c r="AS102" s="127"/>
      <c r="AT102" s="127"/>
      <c r="AU102" s="127"/>
      <c r="AV102" s="127"/>
      <c r="AW102" s="127"/>
      <c r="AX102" s="127"/>
      <c r="AY102" s="127"/>
      <c r="AZ102" s="127"/>
      <c r="BA102" s="127"/>
      <c r="BB102" s="127"/>
      <c r="BC102" s="127"/>
      <c r="BD102" s="127"/>
      <c r="BE102" s="127"/>
      <c r="BF102" s="127"/>
      <c r="BG102" s="127"/>
      <c r="BH102" s="127"/>
    </row>
    <row r="103" spans="1:60" ht="22.3" outlineLevel="1" x14ac:dyDescent="0.2">
      <c r="A103" s="128">
        <v>29</v>
      </c>
      <c r="B103" s="128" t="s">
        <v>253</v>
      </c>
      <c r="C103" s="164" t="s">
        <v>254</v>
      </c>
      <c r="D103" s="134" t="s">
        <v>140</v>
      </c>
      <c r="E103" s="141">
        <v>304.48444000000001</v>
      </c>
      <c r="F103" s="234">
        <f>H103+J103</f>
        <v>0</v>
      </c>
      <c r="G103" s="144">
        <f>ROUND(E103*F103,2)</f>
        <v>0</v>
      </c>
      <c r="H103" s="144"/>
      <c r="I103" s="144">
        <f>ROUND(E103*H103,2)</f>
        <v>0</v>
      </c>
      <c r="J103" s="144"/>
      <c r="K103" s="144">
        <f>ROUND(E103*J103,2)</f>
        <v>0</v>
      </c>
      <c r="L103" s="144">
        <v>21</v>
      </c>
      <c r="M103" s="144">
        <f>G103*(1+L103/100)</f>
        <v>0</v>
      </c>
      <c r="N103" s="135">
        <v>4.4999999999999997E-3</v>
      </c>
      <c r="O103" s="135">
        <f>ROUND(E103*N103,5)</f>
        <v>1.37018</v>
      </c>
      <c r="P103" s="135">
        <v>0</v>
      </c>
      <c r="Q103" s="135">
        <f>ROUND(E103*P103,5)</f>
        <v>0</v>
      </c>
      <c r="R103" s="135"/>
      <c r="S103" s="135"/>
      <c r="T103" s="136">
        <v>0</v>
      </c>
      <c r="U103" s="135">
        <f>ROUND(E103*T103,2)</f>
        <v>0</v>
      </c>
      <c r="V103" s="127"/>
      <c r="W103" s="127"/>
      <c r="X103" s="127"/>
      <c r="Y103" s="127"/>
      <c r="Z103" s="127"/>
      <c r="AA103" s="127"/>
      <c r="AB103" s="127"/>
      <c r="AC103" s="127"/>
      <c r="AD103" s="127"/>
      <c r="AE103" s="127" t="s">
        <v>150</v>
      </c>
      <c r="AF103" s="127"/>
      <c r="AG103" s="127"/>
      <c r="AH103" s="127"/>
      <c r="AI103" s="127"/>
      <c r="AJ103" s="127"/>
      <c r="AK103" s="127"/>
      <c r="AL103" s="127"/>
      <c r="AM103" s="127"/>
      <c r="AN103" s="127"/>
      <c r="AO103" s="127"/>
      <c r="AP103" s="127"/>
      <c r="AQ103" s="127"/>
      <c r="AR103" s="127"/>
      <c r="AS103" s="127"/>
      <c r="AT103" s="127"/>
      <c r="AU103" s="127"/>
      <c r="AV103" s="127"/>
      <c r="AW103" s="127"/>
      <c r="AX103" s="127"/>
      <c r="AY103" s="127"/>
      <c r="AZ103" s="127"/>
      <c r="BA103" s="127"/>
      <c r="BB103" s="127"/>
      <c r="BC103" s="127"/>
      <c r="BD103" s="127"/>
      <c r="BE103" s="127"/>
      <c r="BF103" s="127"/>
      <c r="BG103" s="127"/>
      <c r="BH103" s="127"/>
    </row>
    <row r="104" spans="1:60" outlineLevel="1" x14ac:dyDescent="0.2">
      <c r="A104" s="128"/>
      <c r="B104" s="128"/>
      <c r="C104" s="165" t="s">
        <v>255</v>
      </c>
      <c r="D104" s="137"/>
      <c r="E104" s="142">
        <v>240.70384000000001</v>
      </c>
      <c r="F104" s="144"/>
      <c r="G104" s="144"/>
      <c r="H104" s="144"/>
      <c r="I104" s="144"/>
      <c r="J104" s="144"/>
      <c r="K104" s="144"/>
      <c r="L104" s="144"/>
      <c r="M104" s="144"/>
      <c r="N104" s="135"/>
      <c r="O104" s="135"/>
      <c r="P104" s="135"/>
      <c r="Q104" s="135"/>
      <c r="R104" s="135"/>
      <c r="S104" s="135"/>
      <c r="T104" s="136"/>
      <c r="U104" s="135"/>
      <c r="V104" s="127"/>
      <c r="W104" s="127"/>
      <c r="X104" s="127"/>
      <c r="Y104" s="127"/>
      <c r="Z104" s="127"/>
      <c r="AA104" s="127"/>
      <c r="AB104" s="127"/>
      <c r="AC104" s="127"/>
      <c r="AD104" s="127"/>
      <c r="AE104" s="127" t="s">
        <v>143</v>
      </c>
      <c r="AF104" s="127">
        <v>0</v>
      </c>
      <c r="AG104" s="127"/>
      <c r="AH104" s="127"/>
      <c r="AI104" s="127"/>
      <c r="AJ104" s="127"/>
      <c r="AK104" s="127"/>
      <c r="AL104" s="127"/>
      <c r="AM104" s="127"/>
      <c r="AN104" s="127"/>
      <c r="AO104" s="127"/>
      <c r="AP104" s="127"/>
      <c r="AQ104" s="127"/>
      <c r="AR104" s="127"/>
      <c r="AS104" s="127"/>
      <c r="AT104" s="127"/>
      <c r="AU104" s="127"/>
      <c r="AV104" s="127"/>
      <c r="AW104" s="127"/>
      <c r="AX104" s="127"/>
      <c r="AY104" s="127"/>
      <c r="AZ104" s="127"/>
      <c r="BA104" s="127"/>
      <c r="BB104" s="127"/>
      <c r="BC104" s="127"/>
      <c r="BD104" s="127"/>
      <c r="BE104" s="127"/>
      <c r="BF104" s="127"/>
      <c r="BG104" s="127"/>
      <c r="BH104" s="127"/>
    </row>
    <row r="105" spans="1:60" outlineLevel="1" x14ac:dyDescent="0.2">
      <c r="A105" s="128"/>
      <c r="B105" s="128"/>
      <c r="C105" s="165" t="s">
        <v>256</v>
      </c>
      <c r="D105" s="137"/>
      <c r="E105" s="142">
        <v>55.627000000000002</v>
      </c>
      <c r="F105" s="144"/>
      <c r="G105" s="144"/>
      <c r="H105" s="144"/>
      <c r="I105" s="144"/>
      <c r="J105" s="144"/>
      <c r="K105" s="144"/>
      <c r="L105" s="144"/>
      <c r="M105" s="144"/>
      <c r="N105" s="135"/>
      <c r="O105" s="135"/>
      <c r="P105" s="135"/>
      <c r="Q105" s="135"/>
      <c r="R105" s="135"/>
      <c r="S105" s="135"/>
      <c r="T105" s="136"/>
      <c r="U105" s="135"/>
      <c r="V105" s="127"/>
      <c r="W105" s="127"/>
      <c r="X105" s="127"/>
      <c r="Y105" s="127"/>
      <c r="Z105" s="127"/>
      <c r="AA105" s="127"/>
      <c r="AB105" s="127"/>
      <c r="AC105" s="127"/>
      <c r="AD105" s="127"/>
      <c r="AE105" s="127" t="s">
        <v>143</v>
      </c>
      <c r="AF105" s="127">
        <v>0</v>
      </c>
      <c r="AG105" s="127"/>
      <c r="AH105" s="127"/>
      <c r="AI105" s="127"/>
      <c r="AJ105" s="127"/>
      <c r="AK105" s="127"/>
      <c r="AL105" s="127"/>
      <c r="AM105" s="127"/>
      <c r="AN105" s="127"/>
      <c r="AO105" s="127"/>
      <c r="AP105" s="127"/>
      <c r="AQ105" s="127"/>
      <c r="AR105" s="127"/>
      <c r="AS105" s="127"/>
      <c r="AT105" s="127"/>
      <c r="AU105" s="127"/>
      <c r="AV105" s="127"/>
      <c r="AW105" s="127"/>
      <c r="AX105" s="127"/>
      <c r="AY105" s="127"/>
      <c r="AZ105" s="127"/>
      <c r="BA105" s="127"/>
      <c r="BB105" s="127"/>
      <c r="BC105" s="127"/>
      <c r="BD105" s="127"/>
      <c r="BE105" s="127"/>
      <c r="BF105" s="127"/>
      <c r="BG105" s="127"/>
      <c r="BH105" s="127"/>
    </row>
    <row r="106" spans="1:60" outlineLevel="1" x14ac:dyDescent="0.2">
      <c r="A106" s="128"/>
      <c r="B106" s="128"/>
      <c r="C106" s="165" t="s">
        <v>257</v>
      </c>
      <c r="D106" s="137"/>
      <c r="E106" s="142">
        <v>8.1536000000000008</v>
      </c>
      <c r="F106" s="144"/>
      <c r="G106" s="144"/>
      <c r="H106" s="144"/>
      <c r="I106" s="144"/>
      <c r="J106" s="144"/>
      <c r="K106" s="144"/>
      <c r="L106" s="144"/>
      <c r="M106" s="144"/>
      <c r="N106" s="135"/>
      <c r="O106" s="135"/>
      <c r="P106" s="135"/>
      <c r="Q106" s="135"/>
      <c r="R106" s="135"/>
      <c r="S106" s="135"/>
      <c r="T106" s="136"/>
      <c r="U106" s="135"/>
      <c r="V106" s="127"/>
      <c r="W106" s="127"/>
      <c r="X106" s="127"/>
      <c r="Y106" s="127"/>
      <c r="Z106" s="127"/>
      <c r="AA106" s="127"/>
      <c r="AB106" s="127"/>
      <c r="AC106" s="127"/>
      <c r="AD106" s="127"/>
      <c r="AE106" s="127" t="s">
        <v>143</v>
      </c>
      <c r="AF106" s="127">
        <v>0</v>
      </c>
      <c r="AG106" s="127"/>
      <c r="AH106" s="127"/>
      <c r="AI106" s="127"/>
      <c r="AJ106" s="127"/>
      <c r="AK106" s="127"/>
      <c r="AL106" s="127"/>
      <c r="AM106" s="127"/>
      <c r="AN106" s="127"/>
      <c r="AO106" s="127"/>
      <c r="AP106" s="127"/>
      <c r="AQ106" s="127"/>
      <c r="AR106" s="127"/>
      <c r="AS106" s="127"/>
      <c r="AT106" s="127"/>
      <c r="AU106" s="127"/>
      <c r="AV106" s="127"/>
      <c r="AW106" s="127"/>
      <c r="AX106" s="127"/>
      <c r="AY106" s="127"/>
      <c r="AZ106" s="127"/>
      <c r="BA106" s="127"/>
      <c r="BB106" s="127"/>
      <c r="BC106" s="127"/>
      <c r="BD106" s="127"/>
      <c r="BE106" s="127"/>
      <c r="BF106" s="127"/>
      <c r="BG106" s="127"/>
      <c r="BH106" s="127"/>
    </row>
    <row r="107" spans="1:60" ht="33.4" outlineLevel="1" x14ac:dyDescent="0.2">
      <c r="A107" s="128">
        <v>30</v>
      </c>
      <c r="B107" s="128" t="s">
        <v>258</v>
      </c>
      <c r="C107" s="164" t="s">
        <v>259</v>
      </c>
      <c r="D107" s="134" t="s">
        <v>140</v>
      </c>
      <c r="E107" s="141">
        <v>185.1568</v>
      </c>
      <c r="F107" s="234">
        <f>H107+J107</f>
        <v>0</v>
      </c>
      <c r="G107" s="144">
        <f>ROUND(E107*F107,2)</f>
        <v>0</v>
      </c>
      <c r="H107" s="144"/>
      <c r="I107" s="144">
        <f>ROUND(E107*H107,2)</f>
        <v>0</v>
      </c>
      <c r="J107" s="144"/>
      <c r="K107" s="144">
        <f>ROUND(E107*J107,2)</f>
        <v>0</v>
      </c>
      <c r="L107" s="144">
        <v>21</v>
      </c>
      <c r="M107" s="144">
        <f>G107*(1+L107/100)</f>
        <v>0</v>
      </c>
      <c r="N107" s="135">
        <v>8.1999999999999998E-4</v>
      </c>
      <c r="O107" s="135">
        <f>ROUND(E107*N107,5)</f>
        <v>0.15182999999999999</v>
      </c>
      <c r="P107" s="135">
        <v>0</v>
      </c>
      <c r="Q107" s="135">
        <f>ROUND(E107*P107,5)</f>
        <v>0</v>
      </c>
      <c r="R107" s="135"/>
      <c r="S107" s="135"/>
      <c r="T107" s="136">
        <v>0.45982000000000001</v>
      </c>
      <c r="U107" s="135">
        <f>ROUND(E107*T107,2)</f>
        <v>85.14</v>
      </c>
      <c r="V107" s="127"/>
      <c r="W107" s="127"/>
      <c r="X107" s="127"/>
      <c r="Y107" s="127"/>
      <c r="Z107" s="127"/>
      <c r="AA107" s="127"/>
      <c r="AB107" s="127"/>
      <c r="AC107" s="127"/>
      <c r="AD107" s="127"/>
      <c r="AE107" s="127" t="s">
        <v>141</v>
      </c>
      <c r="AF107" s="127"/>
      <c r="AG107" s="127"/>
      <c r="AH107" s="127"/>
      <c r="AI107" s="127"/>
      <c r="AJ107" s="127"/>
      <c r="AK107" s="127"/>
      <c r="AL107" s="127"/>
      <c r="AM107" s="127"/>
      <c r="AN107" s="127"/>
      <c r="AO107" s="127"/>
      <c r="AP107" s="127"/>
      <c r="AQ107" s="127"/>
      <c r="AR107" s="127"/>
      <c r="AS107" s="127"/>
      <c r="AT107" s="127"/>
      <c r="AU107" s="127"/>
      <c r="AV107" s="127"/>
      <c r="AW107" s="127"/>
      <c r="AX107" s="127"/>
      <c r="AY107" s="127"/>
      <c r="AZ107" s="127"/>
      <c r="BA107" s="127"/>
      <c r="BB107" s="127"/>
      <c r="BC107" s="127"/>
      <c r="BD107" s="127"/>
      <c r="BE107" s="127"/>
      <c r="BF107" s="127"/>
      <c r="BG107" s="127"/>
      <c r="BH107" s="127"/>
    </row>
    <row r="108" spans="1:60" outlineLevel="1" x14ac:dyDescent="0.2">
      <c r="A108" s="128"/>
      <c r="B108" s="128"/>
      <c r="C108" s="165" t="s">
        <v>236</v>
      </c>
      <c r="D108" s="137"/>
      <c r="E108" s="142">
        <v>190.07</v>
      </c>
      <c r="F108" s="144"/>
      <c r="G108" s="144"/>
      <c r="H108" s="144"/>
      <c r="I108" s="144"/>
      <c r="J108" s="144"/>
      <c r="K108" s="144"/>
      <c r="L108" s="144"/>
      <c r="M108" s="144"/>
      <c r="N108" s="135"/>
      <c r="O108" s="135"/>
      <c r="P108" s="135"/>
      <c r="Q108" s="135"/>
      <c r="R108" s="135"/>
      <c r="S108" s="135"/>
      <c r="T108" s="136"/>
      <c r="U108" s="135"/>
      <c r="V108" s="127"/>
      <c r="W108" s="127"/>
      <c r="X108" s="127"/>
      <c r="Y108" s="127"/>
      <c r="Z108" s="127"/>
      <c r="AA108" s="127"/>
      <c r="AB108" s="127"/>
      <c r="AC108" s="127"/>
      <c r="AD108" s="127"/>
      <c r="AE108" s="127" t="s">
        <v>143</v>
      </c>
      <c r="AF108" s="127">
        <v>0</v>
      </c>
      <c r="AG108" s="127"/>
      <c r="AH108" s="127"/>
      <c r="AI108" s="127"/>
      <c r="AJ108" s="127"/>
      <c r="AK108" s="127"/>
      <c r="AL108" s="127"/>
      <c r="AM108" s="127"/>
      <c r="AN108" s="127"/>
      <c r="AO108" s="127"/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27"/>
      <c r="BC108" s="127"/>
      <c r="BD108" s="127"/>
      <c r="BE108" s="127"/>
      <c r="BF108" s="127"/>
      <c r="BG108" s="127"/>
      <c r="BH108" s="127"/>
    </row>
    <row r="109" spans="1:60" outlineLevel="1" x14ac:dyDescent="0.2">
      <c r="A109" s="128"/>
      <c r="B109" s="128"/>
      <c r="C109" s="165" t="s">
        <v>237</v>
      </c>
      <c r="D109" s="137"/>
      <c r="E109" s="142">
        <v>2.48</v>
      </c>
      <c r="F109" s="144"/>
      <c r="G109" s="144"/>
      <c r="H109" s="144"/>
      <c r="I109" s="144"/>
      <c r="J109" s="144"/>
      <c r="K109" s="144"/>
      <c r="L109" s="144"/>
      <c r="M109" s="144"/>
      <c r="N109" s="135"/>
      <c r="O109" s="135"/>
      <c r="P109" s="135"/>
      <c r="Q109" s="135"/>
      <c r="R109" s="135"/>
      <c r="S109" s="135"/>
      <c r="T109" s="136"/>
      <c r="U109" s="135"/>
      <c r="V109" s="127"/>
      <c r="W109" s="127"/>
      <c r="X109" s="127"/>
      <c r="Y109" s="127"/>
      <c r="Z109" s="127"/>
      <c r="AA109" s="127"/>
      <c r="AB109" s="127"/>
      <c r="AC109" s="127"/>
      <c r="AD109" s="127"/>
      <c r="AE109" s="127" t="s">
        <v>143</v>
      </c>
      <c r="AF109" s="127">
        <v>0</v>
      </c>
      <c r="AG109" s="127"/>
      <c r="AH109" s="127"/>
      <c r="AI109" s="127"/>
      <c r="AJ109" s="127"/>
      <c r="AK109" s="127"/>
      <c r="AL109" s="127"/>
      <c r="AM109" s="127"/>
      <c r="AN109" s="127"/>
      <c r="AO109" s="127"/>
      <c r="AP109" s="127"/>
      <c r="AQ109" s="127"/>
      <c r="AR109" s="127"/>
      <c r="AS109" s="127"/>
      <c r="AT109" s="127"/>
      <c r="AU109" s="127"/>
      <c r="AV109" s="127"/>
      <c r="AW109" s="127"/>
      <c r="AX109" s="127"/>
      <c r="AY109" s="127"/>
      <c r="AZ109" s="127"/>
      <c r="BA109" s="127"/>
      <c r="BB109" s="127"/>
      <c r="BC109" s="127"/>
      <c r="BD109" s="127"/>
      <c r="BE109" s="127"/>
      <c r="BF109" s="127"/>
      <c r="BG109" s="127"/>
      <c r="BH109" s="127"/>
    </row>
    <row r="110" spans="1:60" outlineLevel="1" x14ac:dyDescent="0.2">
      <c r="A110" s="128"/>
      <c r="B110" s="128"/>
      <c r="C110" s="165" t="s">
        <v>238</v>
      </c>
      <c r="D110" s="137"/>
      <c r="E110" s="142">
        <v>1.96</v>
      </c>
      <c r="F110" s="144"/>
      <c r="G110" s="144"/>
      <c r="H110" s="144"/>
      <c r="I110" s="144"/>
      <c r="J110" s="144"/>
      <c r="K110" s="144"/>
      <c r="L110" s="144"/>
      <c r="M110" s="144"/>
      <c r="N110" s="135"/>
      <c r="O110" s="135"/>
      <c r="P110" s="135"/>
      <c r="Q110" s="135"/>
      <c r="R110" s="135"/>
      <c r="S110" s="135"/>
      <c r="T110" s="136"/>
      <c r="U110" s="135"/>
      <c r="V110" s="127"/>
      <c r="W110" s="127"/>
      <c r="X110" s="127"/>
      <c r="Y110" s="127"/>
      <c r="Z110" s="127"/>
      <c r="AA110" s="127"/>
      <c r="AB110" s="127"/>
      <c r="AC110" s="127"/>
      <c r="AD110" s="127"/>
      <c r="AE110" s="127" t="s">
        <v>143</v>
      </c>
      <c r="AF110" s="127">
        <v>0</v>
      </c>
      <c r="AG110" s="127"/>
      <c r="AH110" s="127"/>
      <c r="AI110" s="127"/>
      <c r="AJ110" s="127"/>
      <c r="AK110" s="127"/>
      <c r="AL110" s="127"/>
      <c r="AM110" s="127"/>
      <c r="AN110" s="127"/>
      <c r="AO110" s="127"/>
      <c r="AP110" s="127"/>
      <c r="AQ110" s="127"/>
      <c r="AR110" s="127"/>
      <c r="AS110" s="127"/>
      <c r="AT110" s="127"/>
      <c r="AU110" s="127"/>
      <c r="AV110" s="127"/>
      <c r="AW110" s="127"/>
      <c r="AX110" s="127"/>
      <c r="AY110" s="127"/>
      <c r="AZ110" s="127"/>
      <c r="BA110" s="127"/>
      <c r="BB110" s="127"/>
      <c r="BC110" s="127"/>
      <c r="BD110" s="127"/>
      <c r="BE110" s="127"/>
      <c r="BF110" s="127"/>
      <c r="BG110" s="127"/>
      <c r="BH110" s="127"/>
    </row>
    <row r="111" spans="1:60" outlineLevel="1" x14ac:dyDescent="0.2">
      <c r="A111" s="128"/>
      <c r="B111" s="128"/>
      <c r="C111" s="165" t="s">
        <v>239</v>
      </c>
      <c r="D111" s="137"/>
      <c r="E111" s="142">
        <v>-9.3531999999999993</v>
      </c>
      <c r="F111" s="144"/>
      <c r="G111" s="144"/>
      <c r="H111" s="144"/>
      <c r="I111" s="144"/>
      <c r="J111" s="144"/>
      <c r="K111" s="144"/>
      <c r="L111" s="144"/>
      <c r="M111" s="144"/>
      <c r="N111" s="135"/>
      <c r="O111" s="135"/>
      <c r="P111" s="135"/>
      <c r="Q111" s="135"/>
      <c r="R111" s="135"/>
      <c r="S111" s="135"/>
      <c r="T111" s="136"/>
      <c r="U111" s="135"/>
      <c r="V111" s="127"/>
      <c r="W111" s="127"/>
      <c r="X111" s="127"/>
      <c r="Y111" s="127"/>
      <c r="Z111" s="127"/>
      <c r="AA111" s="127"/>
      <c r="AB111" s="127"/>
      <c r="AC111" s="127"/>
      <c r="AD111" s="127"/>
      <c r="AE111" s="127" t="s">
        <v>143</v>
      </c>
      <c r="AF111" s="127">
        <v>0</v>
      </c>
      <c r="AG111" s="127"/>
      <c r="AH111" s="127"/>
      <c r="AI111" s="127"/>
      <c r="AJ111" s="127"/>
      <c r="AK111" s="127"/>
      <c r="AL111" s="127"/>
      <c r="AM111" s="127"/>
      <c r="AN111" s="127"/>
      <c r="AO111" s="127"/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  <c r="BA111" s="127"/>
      <c r="BB111" s="127"/>
      <c r="BC111" s="127"/>
      <c r="BD111" s="127"/>
      <c r="BE111" s="127"/>
      <c r="BF111" s="127"/>
      <c r="BG111" s="127"/>
      <c r="BH111" s="127"/>
    </row>
    <row r="112" spans="1:60" ht="33.4" outlineLevel="1" x14ac:dyDescent="0.2">
      <c r="A112" s="128">
        <v>31</v>
      </c>
      <c r="B112" s="128" t="s">
        <v>260</v>
      </c>
      <c r="C112" s="164" t="s">
        <v>261</v>
      </c>
      <c r="D112" s="134" t="s">
        <v>140</v>
      </c>
      <c r="E112" s="141">
        <v>70.328999999999994</v>
      </c>
      <c r="F112" s="234">
        <f>H112+J112</f>
        <v>0</v>
      </c>
      <c r="G112" s="144">
        <f>ROUND(E112*F112,2)</f>
        <v>0</v>
      </c>
      <c r="H112" s="144"/>
      <c r="I112" s="144">
        <f>ROUND(E112*H112,2)</f>
        <v>0</v>
      </c>
      <c r="J112" s="144"/>
      <c r="K112" s="144">
        <f>ROUND(E112*J112,2)</f>
        <v>0</v>
      </c>
      <c r="L112" s="144">
        <v>21</v>
      </c>
      <c r="M112" s="144">
        <f>G112*(1+L112/100)</f>
        <v>0</v>
      </c>
      <c r="N112" s="135">
        <v>5.8E-4</v>
      </c>
      <c r="O112" s="135">
        <f>ROUND(E112*N112,5)</f>
        <v>4.079E-2</v>
      </c>
      <c r="P112" s="135">
        <v>0</v>
      </c>
      <c r="Q112" s="135">
        <f>ROUND(E112*P112,5)</f>
        <v>0</v>
      </c>
      <c r="R112" s="135"/>
      <c r="S112" s="135"/>
      <c r="T112" s="136">
        <v>0.26600000000000001</v>
      </c>
      <c r="U112" s="135">
        <f>ROUND(E112*T112,2)</f>
        <v>18.71</v>
      </c>
      <c r="V112" s="127"/>
      <c r="W112" s="127"/>
      <c r="X112" s="127"/>
      <c r="Y112" s="127"/>
      <c r="Z112" s="127"/>
      <c r="AA112" s="127"/>
      <c r="AB112" s="127"/>
      <c r="AC112" s="127"/>
      <c r="AD112" s="127"/>
      <c r="AE112" s="127" t="s">
        <v>141</v>
      </c>
      <c r="AF112" s="127"/>
      <c r="AG112" s="127"/>
      <c r="AH112" s="127"/>
      <c r="AI112" s="127"/>
      <c r="AJ112" s="127"/>
      <c r="AK112" s="127"/>
      <c r="AL112" s="127"/>
      <c r="AM112" s="127"/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127"/>
      <c r="BC112" s="127"/>
      <c r="BD112" s="127"/>
      <c r="BE112" s="127"/>
      <c r="BF112" s="127"/>
      <c r="BG112" s="127"/>
      <c r="BH112" s="127"/>
    </row>
    <row r="113" spans="1:60" outlineLevel="1" x14ac:dyDescent="0.2">
      <c r="A113" s="128"/>
      <c r="B113" s="128"/>
      <c r="C113" s="165" t="s">
        <v>242</v>
      </c>
      <c r="D113" s="137"/>
      <c r="E113" s="142">
        <v>20.135999999999999</v>
      </c>
      <c r="F113" s="144"/>
      <c r="G113" s="144"/>
      <c r="H113" s="144"/>
      <c r="I113" s="144"/>
      <c r="J113" s="144"/>
      <c r="K113" s="144"/>
      <c r="L113" s="144"/>
      <c r="M113" s="144"/>
      <c r="N113" s="135"/>
      <c r="O113" s="135"/>
      <c r="P113" s="135"/>
      <c r="Q113" s="135"/>
      <c r="R113" s="135"/>
      <c r="S113" s="135"/>
      <c r="T113" s="136"/>
      <c r="U113" s="135"/>
      <c r="V113" s="127"/>
      <c r="W113" s="127"/>
      <c r="X113" s="127"/>
      <c r="Y113" s="127"/>
      <c r="Z113" s="127"/>
      <c r="AA113" s="127"/>
      <c r="AB113" s="127"/>
      <c r="AC113" s="127"/>
      <c r="AD113" s="127"/>
      <c r="AE113" s="127" t="s">
        <v>143</v>
      </c>
      <c r="AF113" s="127">
        <v>0</v>
      </c>
      <c r="AG113" s="127"/>
      <c r="AH113" s="127"/>
      <c r="AI113" s="127"/>
      <c r="AJ113" s="127"/>
      <c r="AK113" s="127"/>
      <c r="AL113" s="127"/>
      <c r="AM113" s="127"/>
      <c r="AN113" s="127"/>
      <c r="AO113" s="127"/>
      <c r="AP113" s="127"/>
      <c r="AQ113" s="127"/>
      <c r="AR113" s="127"/>
      <c r="AS113" s="127"/>
      <c r="AT113" s="127"/>
      <c r="AU113" s="127"/>
      <c r="AV113" s="127"/>
      <c r="AW113" s="127"/>
      <c r="AX113" s="127"/>
      <c r="AY113" s="127"/>
      <c r="AZ113" s="127"/>
      <c r="BA113" s="127"/>
      <c r="BB113" s="127"/>
      <c r="BC113" s="127"/>
      <c r="BD113" s="127"/>
      <c r="BE113" s="127"/>
      <c r="BF113" s="127"/>
      <c r="BG113" s="127"/>
      <c r="BH113" s="127"/>
    </row>
    <row r="114" spans="1:60" outlineLevel="1" x14ac:dyDescent="0.2">
      <c r="A114" s="128"/>
      <c r="B114" s="128"/>
      <c r="C114" s="165" t="s">
        <v>243</v>
      </c>
      <c r="D114" s="137"/>
      <c r="E114" s="142">
        <v>22.652999999999999</v>
      </c>
      <c r="F114" s="144"/>
      <c r="G114" s="144"/>
      <c r="H114" s="144"/>
      <c r="I114" s="144"/>
      <c r="J114" s="144"/>
      <c r="K114" s="144"/>
      <c r="L114" s="144"/>
      <c r="M114" s="144"/>
      <c r="N114" s="135"/>
      <c r="O114" s="135"/>
      <c r="P114" s="135"/>
      <c r="Q114" s="135"/>
      <c r="R114" s="135"/>
      <c r="S114" s="135"/>
      <c r="T114" s="136"/>
      <c r="U114" s="135"/>
      <c r="V114" s="127"/>
      <c r="W114" s="127"/>
      <c r="X114" s="127"/>
      <c r="Y114" s="127"/>
      <c r="Z114" s="127"/>
      <c r="AA114" s="127"/>
      <c r="AB114" s="127"/>
      <c r="AC114" s="127"/>
      <c r="AD114" s="127"/>
      <c r="AE114" s="127" t="s">
        <v>143</v>
      </c>
      <c r="AF114" s="127">
        <v>0</v>
      </c>
      <c r="AG114" s="127"/>
      <c r="AH114" s="127"/>
      <c r="AI114" s="127"/>
      <c r="AJ114" s="127"/>
      <c r="AK114" s="127"/>
      <c r="AL114" s="127"/>
      <c r="AM114" s="127"/>
      <c r="AN114" s="127"/>
      <c r="AO114" s="127"/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7"/>
      <c r="BB114" s="127"/>
      <c r="BC114" s="127"/>
      <c r="BD114" s="127"/>
      <c r="BE114" s="127"/>
      <c r="BF114" s="127"/>
      <c r="BG114" s="127"/>
      <c r="BH114" s="127"/>
    </row>
    <row r="115" spans="1:60" outlineLevel="1" x14ac:dyDescent="0.2">
      <c r="A115" s="128"/>
      <c r="B115" s="128"/>
      <c r="C115" s="165" t="s">
        <v>262</v>
      </c>
      <c r="D115" s="137"/>
      <c r="E115" s="142">
        <v>10.068</v>
      </c>
      <c r="F115" s="144"/>
      <c r="G115" s="144"/>
      <c r="H115" s="144"/>
      <c r="I115" s="144"/>
      <c r="J115" s="144"/>
      <c r="K115" s="144"/>
      <c r="L115" s="144"/>
      <c r="M115" s="144"/>
      <c r="N115" s="135"/>
      <c r="O115" s="135"/>
      <c r="P115" s="135"/>
      <c r="Q115" s="135"/>
      <c r="R115" s="135"/>
      <c r="S115" s="135"/>
      <c r="T115" s="136"/>
      <c r="U115" s="135"/>
      <c r="V115" s="127"/>
      <c r="W115" s="127"/>
      <c r="X115" s="127"/>
      <c r="Y115" s="127"/>
      <c r="Z115" s="127"/>
      <c r="AA115" s="127"/>
      <c r="AB115" s="127"/>
      <c r="AC115" s="127"/>
      <c r="AD115" s="127"/>
      <c r="AE115" s="127" t="s">
        <v>143</v>
      </c>
      <c r="AF115" s="127">
        <v>0</v>
      </c>
      <c r="AG115" s="127"/>
      <c r="AH115" s="127"/>
      <c r="AI115" s="127"/>
      <c r="AJ115" s="127"/>
      <c r="AK115" s="127"/>
      <c r="AL115" s="127"/>
      <c r="AM115" s="127"/>
      <c r="AN115" s="127"/>
      <c r="AO115" s="127"/>
      <c r="AP115" s="127"/>
      <c r="AQ115" s="127"/>
      <c r="AR115" s="127"/>
      <c r="AS115" s="127"/>
      <c r="AT115" s="127"/>
      <c r="AU115" s="127"/>
      <c r="AV115" s="127"/>
      <c r="AW115" s="127"/>
      <c r="AX115" s="127"/>
      <c r="AY115" s="127"/>
      <c r="AZ115" s="127"/>
      <c r="BA115" s="127"/>
      <c r="BB115" s="127"/>
      <c r="BC115" s="127"/>
      <c r="BD115" s="127"/>
      <c r="BE115" s="127"/>
      <c r="BF115" s="127"/>
      <c r="BG115" s="127"/>
      <c r="BH115" s="127"/>
    </row>
    <row r="116" spans="1:60" outlineLevel="1" x14ac:dyDescent="0.2">
      <c r="A116" s="128"/>
      <c r="B116" s="128"/>
      <c r="C116" s="165" t="s">
        <v>263</v>
      </c>
      <c r="D116" s="137"/>
      <c r="E116" s="142">
        <v>4.9279999999999999</v>
      </c>
      <c r="F116" s="144"/>
      <c r="G116" s="144"/>
      <c r="H116" s="144"/>
      <c r="I116" s="144"/>
      <c r="J116" s="144"/>
      <c r="K116" s="144"/>
      <c r="L116" s="144"/>
      <c r="M116" s="144"/>
      <c r="N116" s="135"/>
      <c r="O116" s="135"/>
      <c r="P116" s="135"/>
      <c r="Q116" s="135"/>
      <c r="R116" s="135"/>
      <c r="S116" s="135"/>
      <c r="T116" s="136"/>
      <c r="U116" s="135"/>
      <c r="V116" s="127"/>
      <c r="W116" s="127"/>
      <c r="X116" s="127"/>
      <c r="Y116" s="127"/>
      <c r="Z116" s="127"/>
      <c r="AA116" s="127"/>
      <c r="AB116" s="127"/>
      <c r="AC116" s="127"/>
      <c r="AD116" s="127"/>
      <c r="AE116" s="127" t="s">
        <v>143</v>
      </c>
      <c r="AF116" s="127">
        <v>0</v>
      </c>
      <c r="AG116" s="127"/>
      <c r="AH116" s="127"/>
      <c r="AI116" s="127"/>
      <c r="AJ116" s="127"/>
      <c r="AK116" s="127"/>
      <c r="AL116" s="127"/>
      <c r="AM116" s="127"/>
      <c r="AN116" s="127"/>
      <c r="AO116" s="127"/>
      <c r="AP116" s="127"/>
      <c r="AQ116" s="127"/>
      <c r="AR116" s="127"/>
      <c r="AS116" s="127"/>
      <c r="AT116" s="127"/>
      <c r="AU116" s="127"/>
      <c r="AV116" s="127"/>
      <c r="AW116" s="127"/>
      <c r="AX116" s="127"/>
      <c r="AY116" s="127"/>
      <c r="AZ116" s="127"/>
      <c r="BA116" s="127"/>
      <c r="BB116" s="127"/>
      <c r="BC116" s="127"/>
      <c r="BD116" s="127"/>
      <c r="BE116" s="127"/>
      <c r="BF116" s="127"/>
      <c r="BG116" s="127"/>
      <c r="BH116" s="127"/>
    </row>
    <row r="117" spans="1:60" outlineLevel="1" x14ac:dyDescent="0.2">
      <c r="A117" s="128"/>
      <c r="B117" s="128"/>
      <c r="C117" s="165" t="s">
        <v>264</v>
      </c>
      <c r="D117" s="137"/>
      <c r="E117" s="142">
        <v>12.544</v>
      </c>
      <c r="F117" s="144"/>
      <c r="G117" s="144"/>
      <c r="H117" s="144"/>
      <c r="I117" s="144"/>
      <c r="J117" s="144"/>
      <c r="K117" s="144"/>
      <c r="L117" s="144"/>
      <c r="M117" s="144"/>
      <c r="N117" s="135"/>
      <c r="O117" s="135"/>
      <c r="P117" s="135"/>
      <c r="Q117" s="135"/>
      <c r="R117" s="135"/>
      <c r="S117" s="135"/>
      <c r="T117" s="136"/>
      <c r="U117" s="135"/>
      <c r="V117" s="127"/>
      <c r="W117" s="127"/>
      <c r="X117" s="127"/>
      <c r="Y117" s="127"/>
      <c r="Z117" s="127"/>
      <c r="AA117" s="127"/>
      <c r="AB117" s="127"/>
      <c r="AC117" s="127"/>
      <c r="AD117" s="127"/>
      <c r="AE117" s="127" t="s">
        <v>143</v>
      </c>
      <c r="AF117" s="127">
        <v>0</v>
      </c>
      <c r="AG117" s="127"/>
      <c r="AH117" s="127"/>
      <c r="AI117" s="127"/>
      <c r="AJ117" s="127"/>
      <c r="AK117" s="127"/>
      <c r="AL117" s="127"/>
      <c r="AM117" s="127"/>
      <c r="AN117" s="127"/>
      <c r="AO117" s="127"/>
      <c r="AP117" s="127"/>
      <c r="AQ117" s="127"/>
      <c r="AR117" s="127"/>
      <c r="AS117" s="127"/>
      <c r="AT117" s="127"/>
      <c r="AU117" s="127"/>
      <c r="AV117" s="127"/>
      <c r="AW117" s="127"/>
      <c r="AX117" s="127"/>
      <c r="AY117" s="127"/>
      <c r="AZ117" s="127"/>
      <c r="BA117" s="127"/>
      <c r="BB117" s="127"/>
      <c r="BC117" s="127"/>
      <c r="BD117" s="127"/>
      <c r="BE117" s="127"/>
      <c r="BF117" s="127"/>
      <c r="BG117" s="127"/>
      <c r="BH117" s="127"/>
    </row>
    <row r="118" spans="1:60" ht="22.3" outlineLevel="1" x14ac:dyDescent="0.2">
      <c r="A118" s="128">
        <v>32</v>
      </c>
      <c r="B118" s="128" t="s">
        <v>265</v>
      </c>
      <c r="C118" s="164" t="s">
        <v>266</v>
      </c>
      <c r="D118" s="134" t="s">
        <v>146</v>
      </c>
      <c r="E118" s="141">
        <v>12.32</v>
      </c>
      <c r="F118" s="234">
        <f>H118+J118</f>
        <v>0</v>
      </c>
      <c r="G118" s="144">
        <f>ROUND(E118*F118,2)</f>
        <v>0</v>
      </c>
      <c r="H118" s="144"/>
      <c r="I118" s="144">
        <f>ROUND(E118*H118,2)</f>
        <v>0</v>
      </c>
      <c r="J118" s="144"/>
      <c r="K118" s="144">
        <f>ROUND(E118*J118,2)</f>
        <v>0</v>
      </c>
      <c r="L118" s="144">
        <v>21</v>
      </c>
      <c r="M118" s="144">
        <f>G118*(1+L118/100)</f>
        <v>0</v>
      </c>
      <c r="N118" s="135">
        <v>0</v>
      </c>
      <c r="O118" s="135">
        <f>ROUND(E118*N118,5)</f>
        <v>0</v>
      </c>
      <c r="P118" s="135">
        <v>0</v>
      </c>
      <c r="Q118" s="135">
        <f>ROUND(E118*P118,5)</f>
        <v>0</v>
      </c>
      <c r="R118" s="135"/>
      <c r="S118" s="135"/>
      <c r="T118" s="136">
        <v>0</v>
      </c>
      <c r="U118" s="135">
        <f>ROUND(E118*T118,2)</f>
        <v>0</v>
      </c>
      <c r="V118" s="127"/>
      <c r="W118" s="127"/>
      <c r="X118" s="127"/>
      <c r="Y118" s="127"/>
      <c r="Z118" s="127"/>
      <c r="AA118" s="127"/>
      <c r="AB118" s="127"/>
      <c r="AC118" s="127"/>
      <c r="AD118" s="127"/>
      <c r="AE118" s="127" t="s">
        <v>141</v>
      </c>
      <c r="AF118" s="127"/>
      <c r="AG118" s="127"/>
      <c r="AH118" s="127"/>
      <c r="AI118" s="127"/>
      <c r="AJ118" s="127"/>
      <c r="AK118" s="127"/>
      <c r="AL118" s="127"/>
      <c r="AM118" s="127"/>
      <c r="AN118" s="127"/>
      <c r="AO118" s="127"/>
      <c r="AP118" s="127"/>
      <c r="AQ118" s="127"/>
      <c r="AR118" s="127"/>
      <c r="AS118" s="127"/>
      <c r="AT118" s="127"/>
      <c r="AU118" s="127"/>
      <c r="AV118" s="127"/>
      <c r="AW118" s="127"/>
      <c r="AX118" s="127"/>
      <c r="AY118" s="127"/>
      <c r="AZ118" s="127"/>
      <c r="BA118" s="127"/>
      <c r="BB118" s="127"/>
      <c r="BC118" s="127"/>
      <c r="BD118" s="127"/>
      <c r="BE118" s="127"/>
      <c r="BF118" s="127"/>
      <c r="BG118" s="127"/>
      <c r="BH118" s="127"/>
    </row>
    <row r="119" spans="1:60" outlineLevel="1" x14ac:dyDescent="0.2">
      <c r="A119" s="128"/>
      <c r="B119" s="128"/>
      <c r="C119" s="165" t="s">
        <v>267</v>
      </c>
      <c r="D119" s="137"/>
      <c r="E119" s="142">
        <v>12.32</v>
      </c>
      <c r="F119" s="144"/>
      <c r="G119" s="144"/>
      <c r="H119" s="144"/>
      <c r="I119" s="144"/>
      <c r="J119" s="144"/>
      <c r="K119" s="144"/>
      <c r="L119" s="144"/>
      <c r="M119" s="144"/>
      <c r="N119" s="135"/>
      <c r="O119" s="135"/>
      <c r="P119" s="135"/>
      <c r="Q119" s="135"/>
      <c r="R119" s="135"/>
      <c r="S119" s="135"/>
      <c r="T119" s="136"/>
      <c r="U119" s="135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 t="s">
        <v>143</v>
      </c>
      <c r="AF119" s="127">
        <v>0</v>
      </c>
      <c r="AG119" s="127"/>
      <c r="AH119" s="127"/>
      <c r="AI119" s="127"/>
      <c r="AJ119" s="127"/>
      <c r="AK119" s="127"/>
      <c r="AL119" s="127"/>
      <c r="AM119" s="127"/>
      <c r="AN119" s="127"/>
      <c r="AO119" s="127"/>
      <c r="AP119" s="127"/>
      <c r="AQ119" s="127"/>
      <c r="AR119" s="127"/>
      <c r="AS119" s="127"/>
      <c r="AT119" s="127"/>
      <c r="AU119" s="127"/>
      <c r="AV119" s="127"/>
      <c r="AW119" s="127"/>
      <c r="AX119" s="127"/>
      <c r="AY119" s="127"/>
      <c r="AZ119" s="127"/>
      <c r="BA119" s="127"/>
      <c r="BB119" s="127"/>
      <c r="BC119" s="127"/>
      <c r="BD119" s="127"/>
      <c r="BE119" s="127"/>
      <c r="BF119" s="127"/>
      <c r="BG119" s="127"/>
      <c r="BH119" s="127"/>
    </row>
    <row r="120" spans="1:60" outlineLevel="1" x14ac:dyDescent="0.2">
      <c r="A120" s="128">
        <v>33</v>
      </c>
      <c r="B120" s="128" t="s">
        <v>268</v>
      </c>
      <c r="C120" s="164" t="s">
        <v>269</v>
      </c>
      <c r="D120" s="134" t="s">
        <v>232</v>
      </c>
      <c r="E120" s="141">
        <v>2.83527</v>
      </c>
      <c r="F120" s="234">
        <f>H120+J120</f>
        <v>0</v>
      </c>
      <c r="G120" s="144">
        <f>ROUND(E120*F120,2)</f>
        <v>0</v>
      </c>
      <c r="H120" s="144"/>
      <c r="I120" s="144">
        <f>ROUND(E120*H120,2)</f>
        <v>0</v>
      </c>
      <c r="J120" s="144"/>
      <c r="K120" s="144">
        <f>ROUND(E120*J120,2)</f>
        <v>0</v>
      </c>
      <c r="L120" s="144">
        <v>21</v>
      </c>
      <c r="M120" s="144">
        <f>G120*(1+L120/100)</f>
        <v>0</v>
      </c>
      <c r="N120" s="135">
        <v>0</v>
      </c>
      <c r="O120" s="135">
        <f>ROUND(E120*N120,5)</f>
        <v>0</v>
      </c>
      <c r="P120" s="135">
        <v>0</v>
      </c>
      <c r="Q120" s="135">
        <f>ROUND(E120*P120,5)</f>
        <v>0</v>
      </c>
      <c r="R120" s="135"/>
      <c r="S120" s="135"/>
      <c r="T120" s="136">
        <v>1.5980000000000001</v>
      </c>
      <c r="U120" s="135">
        <f>ROUND(E120*T120,2)</f>
        <v>4.53</v>
      </c>
      <c r="V120" s="127"/>
      <c r="W120" s="127"/>
      <c r="X120" s="127"/>
      <c r="Y120" s="127"/>
      <c r="Z120" s="127"/>
      <c r="AA120" s="127"/>
      <c r="AB120" s="127"/>
      <c r="AC120" s="127"/>
      <c r="AD120" s="127"/>
      <c r="AE120" s="127" t="s">
        <v>233</v>
      </c>
      <c r="AF120" s="127"/>
      <c r="AG120" s="127"/>
      <c r="AH120" s="127"/>
      <c r="AI120" s="127"/>
      <c r="AJ120" s="127"/>
      <c r="AK120" s="127"/>
      <c r="AL120" s="127"/>
      <c r="AM120" s="127"/>
      <c r="AN120" s="127"/>
      <c r="AO120" s="127"/>
      <c r="AP120" s="127"/>
      <c r="AQ120" s="127"/>
      <c r="AR120" s="127"/>
      <c r="AS120" s="127"/>
      <c r="AT120" s="127"/>
      <c r="AU120" s="127"/>
      <c r="AV120" s="127"/>
      <c r="AW120" s="127"/>
      <c r="AX120" s="127"/>
      <c r="AY120" s="127"/>
      <c r="AZ120" s="127"/>
      <c r="BA120" s="127"/>
      <c r="BB120" s="127"/>
      <c r="BC120" s="127"/>
      <c r="BD120" s="127"/>
      <c r="BE120" s="127"/>
      <c r="BF120" s="127"/>
      <c r="BG120" s="127"/>
      <c r="BH120" s="127"/>
    </row>
    <row r="121" spans="1:60" x14ac:dyDescent="0.2">
      <c r="A121" s="129" t="s">
        <v>136</v>
      </c>
      <c r="B121" s="129" t="s">
        <v>78</v>
      </c>
      <c r="C121" s="166" t="s">
        <v>79</v>
      </c>
      <c r="D121" s="138"/>
      <c r="E121" s="143"/>
      <c r="F121" s="145"/>
      <c r="G121" s="145">
        <f>SUMIF(AE122:AE200,"&lt;&gt;NOR",G122:G200)</f>
        <v>0</v>
      </c>
      <c r="H121" s="145"/>
      <c r="I121" s="145">
        <f>SUM(I122:I200)</f>
        <v>0</v>
      </c>
      <c r="J121" s="145"/>
      <c r="K121" s="145">
        <f>SUM(K122:K200)</f>
        <v>0</v>
      </c>
      <c r="L121" s="145"/>
      <c r="M121" s="145">
        <f>SUM(M122:M200)</f>
        <v>0</v>
      </c>
      <c r="N121" s="139"/>
      <c r="O121" s="139">
        <f>SUM(O122:O200)</f>
        <v>1.21119</v>
      </c>
      <c r="P121" s="139"/>
      <c r="Q121" s="139">
        <f>SUM(Q122:Q200)</f>
        <v>20.108029999999999</v>
      </c>
      <c r="R121" s="139"/>
      <c r="S121" s="139"/>
      <c r="T121" s="140"/>
      <c r="U121" s="139">
        <f>SUM(U122:U200)</f>
        <v>368.63999999999987</v>
      </c>
      <c r="AE121" t="s">
        <v>137</v>
      </c>
    </row>
    <row r="122" spans="1:60" ht="22.3" outlineLevel="1" x14ac:dyDescent="0.2">
      <c r="A122" s="128">
        <v>34</v>
      </c>
      <c r="B122" s="128" t="s">
        <v>270</v>
      </c>
      <c r="C122" s="164" t="s">
        <v>271</v>
      </c>
      <c r="D122" s="134" t="s">
        <v>140</v>
      </c>
      <c r="E122" s="141">
        <v>201.7028</v>
      </c>
      <c r="F122" s="234">
        <f>H122+J122</f>
        <v>0</v>
      </c>
      <c r="G122" s="144">
        <f>ROUND(E122*F122,2)</f>
        <v>0</v>
      </c>
      <c r="H122" s="144"/>
      <c r="I122" s="144">
        <f>ROUND(E122*H122,2)</f>
        <v>0</v>
      </c>
      <c r="J122" s="144"/>
      <c r="K122" s="144">
        <f>ROUND(E122*J122,2)</f>
        <v>0</v>
      </c>
      <c r="L122" s="144">
        <v>21</v>
      </c>
      <c r="M122" s="144">
        <f>G122*(1+L122/100)</f>
        <v>0</v>
      </c>
      <c r="N122" s="135">
        <v>0</v>
      </c>
      <c r="O122" s="135">
        <f>ROUND(E122*N122,5)</f>
        <v>0</v>
      </c>
      <c r="P122" s="135">
        <v>9.4E-2</v>
      </c>
      <c r="Q122" s="135">
        <f>ROUND(E122*P122,5)</f>
        <v>18.960059999999999</v>
      </c>
      <c r="R122" s="135"/>
      <c r="S122" s="135"/>
      <c r="T122" s="136">
        <v>0.40478999999999998</v>
      </c>
      <c r="U122" s="135">
        <f>ROUND(E122*T122,2)</f>
        <v>81.650000000000006</v>
      </c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 t="s">
        <v>141</v>
      </c>
      <c r="AF122" s="127"/>
      <c r="AG122" s="127"/>
      <c r="AH122" s="127"/>
      <c r="AI122" s="127"/>
      <c r="AJ122" s="127"/>
      <c r="AK122" s="127"/>
      <c r="AL122" s="127"/>
      <c r="AM122" s="127"/>
      <c r="AN122" s="127"/>
      <c r="AO122" s="127"/>
      <c r="AP122" s="127"/>
      <c r="AQ122" s="127"/>
      <c r="AR122" s="127"/>
      <c r="AS122" s="127"/>
      <c r="AT122" s="127"/>
      <c r="AU122" s="127"/>
      <c r="AV122" s="127"/>
      <c r="AW122" s="127"/>
      <c r="AX122" s="127"/>
      <c r="AY122" s="127"/>
      <c r="AZ122" s="127"/>
      <c r="BA122" s="127"/>
      <c r="BB122" s="127"/>
      <c r="BC122" s="127"/>
      <c r="BD122" s="127"/>
      <c r="BE122" s="127"/>
      <c r="BF122" s="127"/>
      <c r="BG122" s="127"/>
      <c r="BH122" s="127"/>
    </row>
    <row r="123" spans="1:60" outlineLevel="1" x14ac:dyDescent="0.2">
      <c r="A123" s="128"/>
      <c r="B123" s="128"/>
      <c r="C123" s="165" t="s">
        <v>272</v>
      </c>
      <c r="D123" s="137"/>
      <c r="E123" s="142"/>
      <c r="F123" s="144"/>
      <c r="G123" s="144"/>
      <c r="H123" s="144"/>
      <c r="I123" s="144"/>
      <c r="J123" s="144"/>
      <c r="K123" s="144"/>
      <c r="L123" s="144"/>
      <c r="M123" s="144"/>
      <c r="N123" s="135"/>
      <c r="O123" s="135"/>
      <c r="P123" s="135"/>
      <c r="Q123" s="135"/>
      <c r="R123" s="135"/>
      <c r="S123" s="135"/>
      <c r="T123" s="136"/>
      <c r="U123" s="135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 t="s">
        <v>143</v>
      </c>
      <c r="AF123" s="127">
        <v>0</v>
      </c>
      <c r="AG123" s="127"/>
      <c r="AH123" s="127"/>
      <c r="AI123" s="127"/>
      <c r="AJ123" s="127"/>
      <c r="AK123" s="127"/>
      <c r="AL123" s="127"/>
      <c r="AM123" s="127"/>
      <c r="AN123" s="127"/>
      <c r="AO123" s="127"/>
      <c r="AP123" s="127"/>
      <c r="AQ123" s="127"/>
      <c r="AR123" s="127"/>
      <c r="AS123" s="127"/>
      <c r="AT123" s="127"/>
      <c r="AU123" s="127"/>
      <c r="AV123" s="127"/>
      <c r="AW123" s="127"/>
      <c r="AX123" s="127"/>
      <c r="AY123" s="127"/>
      <c r="AZ123" s="127"/>
      <c r="BA123" s="127"/>
      <c r="BB123" s="127"/>
      <c r="BC123" s="127"/>
      <c r="BD123" s="127"/>
      <c r="BE123" s="127"/>
      <c r="BF123" s="127"/>
      <c r="BG123" s="127"/>
      <c r="BH123" s="127"/>
    </row>
    <row r="124" spans="1:60" outlineLevel="1" x14ac:dyDescent="0.2">
      <c r="A124" s="128"/>
      <c r="B124" s="128"/>
      <c r="C124" s="165" t="s">
        <v>236</v>
      </c>
      <c r="D124" s="137"/>
      <c r="E124" s="142">
        <v>190.07</v>
      </c>
      <c r="F124" s="144"/>
      <c r="G124" s="144"/>
      <c r="H124" s="144"/>
      <c r="I124" s="144"/>
      <c r="J124" s="144"/>
      <c r="K124" s="144"/>
      <c r="L124" s="144"/>
      <c r="M124" s="144"/>
      <c r="N124" s="135"/>
      <c r="O124" s="135"/>
      <c r="P124" s="135"/>
      <c r="Q124" s="135"/>
      <c r="R124" s="135"/>
      <c r="S124" s="135"/>
      <c r="T124" s="136"/>
      <c r="U124" s="135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 t="s">
        <v>143</v>
      </c>
      <c r="AF124" s="127">
        <v>0</v>
      </c>
      <c r="AG124" s="127"/>
      <c r="AH124" s="127"/>
      <c r="AI124" s="127"/>
      <c r="AJ124" s="127"/>
      <c r="AK124" s="127"/>
      <c r="AL124" s="127"/>
      <c r="AM124" s="127"/>
      <c r="AN124" s="127"/>
      <c r="AO124" s="127"/>
      <c r="AP124" s="127"/>
      <c r="AQ124" s="127"/>
      <c r="AR124" s="127"/>
      <c r="AS124" s="127"/>
      <c r="AT124" s="127"/>
      <c r="AU124" s="127"/>
      <c r="AV124" s="127"/>
      <c r="AW124" s="127"/>
      <c r="AX124" s="127"/>
      <c r="AY124" s="127"/>
      <c r="AZ124" s="127"/>
      <c r="BA124" s="127"/>
      <c r="BB124" s="127"/>
      <c r="BC124" s="127"/>
      <c r="BD124" s="127"/>
      <c r="BE124" s="127"/>
      <c r="BF124" s="127"/>
      <c r="BG124" s="127"/>
      <c r="BH124" s="127"/>
    </row>
    <row r="125" spans="1:60" outlineLevel="1" x14ac:dyDescent="0.2">
      <c r="A125" s="128"/>
      <c r="B125" s="128"/>
      <c r="C125" s="165" t="s">
        <v>237</v>
      </c>
      <c r="D125" s="137"/>
      <c r="E125" s="142">
        <v>2.48</v>
      </c>
      <c r="F125" s="144"/>
      <c r="G125" s="144"/>
      <c r="H125" s="144"/>
      <c r="I125" s="144"/>
      <c r="J125" s="144"/>
      <c r="K125" s="144"/>
      <c r="L125" s="144"/>
      <c r="M125" s="144"/>
      <c r="N125" s="135"/>
      <c r="O125" s="135"/>
      <c r="P125" s="135"/>
      <c r="Q125" s="135"/>
      <c r="R125" s="135"/>
      <c r="S125" s="135"/>
      <c r="T125" s="136"/>
      <c r="U125" s="135"/>
      <c r="V125" s="127"/>
      <c r="W125" s="127"/>
      <c r="X125" s="127"/>
      <c r="Y125" s="127"/>
      <c r="Z125" s="127"/>
      <c r="AA125" s="127"/>
      <c r="AB125" s="127"/>
      <c r="AC125" s="127"/>
      <c r="AD125" s="127"/>
      <c r="AE125" s="127" t="s">
        <v>143</v>
      </c>
      <c r="AF125" s="127">
        <v>0</v>
      </c>
      <c r="AG125" s="127"/>
      <c r="AH125" s="127"/>
      <c r="AI125" s="127"/>
      <c r="AJ125" s="127"/>
      <c r="AK125" s="127"/>
      <c r="AL125" s="127"/>
      <c r="AM125" s="127"/>
      <c r="AN125" s="127"/>
      <c r="AO125" s="127"/>
      <c r="AP125" s="127"/>
      <c r="AQ125" s="127"/>
      <c r="AR125" s="127"/>
      <c r="AS125" s="127"/>
      <c r="AT125" s="127"/>
      <c r="AU125" s="127"/>
      <c r="AV125" s="127"/>
      <c r="AW125" s="127"/>
      <c r="AX125" s="127"/>
      <c r="AY125" s="127"/>
      <c r="AZ125" s="127"/>
      <c r="BA125" s="127"/>
      <c r="BB125" s="127"/>
      <c r="BC125" s="127"/>
      <c r="BD125" s="127"/>
      <c r="BE125" s="127"/>
      <c r="BF125" s="127"/>
      <c r="BG125" s="127"/>
      <c r="BH125" s="127"/>
    </row>
    <row r="126" spans="1:60" outlineLevel="1" x14ac:dyDescent="0.2">
      <c r="A126" s="128"/>
      <c r="B126" s="128"/>
      <c r="C126" s="165" t="s">
        <v>238</v>
      </c>
      <c r="D126" s="137"/>
      <c r="E126" s="142">
        <v>1.96</v>
      </c>
      <c r="F126" s="144"/>
      <c r="G126" s="144"/>
      <c r="H126" s="144"/>
      <c r="I126" s="144"/>
      <c r="J126" s="144"/>
      <c r="K126" s="144"/>
      <c r="L126" s="144"/>
      <c r="M126" s="144"/>
      <c r="N126" s="135"/>
      <c r="O126" s="135"/>
      <c r="P126" s="135"/>
      <c r="Q126" s="135"/>
      <c r="R126" s="135"/>
      <c r="S126" s="135"/>
      <c r="T126" s="136"/>
      <c r="U126" s="135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 t="s">
        <v>143</v>
      </c>
      <c r="AF126" s="127">
        <v>0</v>
      </c>
      <c r="AG126" s="127"/>
      <c r="AH126" s="127"/>
      <c r="AI126" s="127"/>
      <c r="AJ126" s="127"/>
      <c r="AK126" s="127"/>
      <c r="AL126" s="127"/>
      <c r="AM126" s="127"/>
      <c r="AN126" s="127"/>
      <c r="AO126" s="127"/>
      <c r="AP126" s="127"/>
      <c r="AQ126" s="127"/>
      <c r="AR126" s="127"/>
      <c r="AS126" s="127"/>
      <c r="AT126" s="127"/>
      <c r="AU126" s="127"/>
      <c r="AV126" s="127"/>
      <c r="AW126" s="127"/>
      <c r="AX126" s="127"/>
      <c r="AY126" s="127"/>
      <c r="AZ126" s="127"/>
      <c r="BA126" s="127"/>
      <c r="BB126" s="127"/>
      <c r="BC126" s="127"/>
      <c r="BD126" s="127"/>
      <c r="BE126" s="127"/>
      <c r="BF126" s="127"/>
      <c r="BG126" s="127"/>
      <c r="BH126" s="127"/>
    </row>
    <row r="127" spans="1:60" outlineLevel="1" x14ac:dyDescent="0.2">
      <c r="A127" s="128"/>
      <c r="B127" s="128"/>
      <c r="C127" s="165" t="s">
        <v>239</v>
      </c>
      <c r="D127" s="137"/>
      <c r="E127" s="142">
        <v>-9.3531999999999993</v>
      </c>
      <c r="F127" s="144"/>
      <c r="G127" s="144"/>
      <c r="H127" s="144"/>
      <c r="I127" s="144"/>
      <c r="J127" s="144"/>
      <c r="K127" s="144"/>
      <c r="L127" s="144"/>
      <c r="M127" s="144"/>
      <c r="N127" s="135"/>
      <c r="O127" s="135"/>
      <c r="P127" s="135"/>
      <c r="Q127" s="135"/>
      <c r="R127" s="135"/>
      <c r="S127" s="135"/>
      <c r="T127" s="136"/>
      <c r="U127" s="135"/>
      <c r="V127" s="127"/>
      <c r="W127" s="127"/>
      <c r="X127" s="127"/>
      <c r="Y127" s="127"/>
      <c r="Z127" s="127"/>
      <c r="AA127" s="127"/>
      <c r="AB127" s="127"/>
      <c r="AC127" s="127"/>
      <c r="AD127" s="127"/>
      <c r="AE127" s="127" t="s">
        <v>143</v>
      </c>
      <c r="AF127" s="127">
        <v>0</v>
      </c>
      <c r="AG127" s="127"/>
      <c r="AH127" s="127"/>
      <c r="AI127" s="127"/>
      <c r="AJ127" s="127"/>
      <c r="AK127" s="127"/>
      <c r="AL127" s="127"/>
      <c r="AM127" s="127"/>
      <c r="AN127" s="127"/>
      <c r="AO127" s="127"/>
      <c r="AP127" s="127"/>
      <c r="AQ127" s="127"/>
      <c r="AR127" s="127"/>
      <c r="AS127" s="127"/>
      <c r="AT127" s="127"/>
      <c r="AU127" s="127"/>
      <c r="AV127" s="127"/>
      <c r="AW127" s="127"/>
      <c r="AX127" s="127"/>
      <c r="AY127" s="127"/>
      <c r="AZ127" s="127"/>
      <c r="BA127" s="127"/>
      <c r="BB127" s="127"/>
      <c r="BC127" s="127"/>
      <c r="BD127" s="127"/>
      <c r="BE127" s="127"/>
      <c r="BF127" s="127"/>
      <c r="BG127" s="127"/>
      <c r="BH127" s="127"/>
    </row>
    <row r="128" spans="1:60" outlineLevel="1" x14ac:dyDescent="0.2">
      <c r="A128" s="128"/>
      <c r="B128" s="128"/>
      <c r="C128" s="165" t="s">
        <v>273</v>
      </c>
      <c r="D128" s="137"/>
      <c r="E128" s="142"/>
      <c r="F128" s="144"/>
      <c r="G128" s="144"/>
      <c r="H128" s="144"/>
      <c r="I128" s="144"/>
      <c r="J128" s="144"/>
      <c r="K128" s="144"/>
      <c r="L128" s="144"/>
      <c r="M128" s="144"/>
      <c r="N128" s="135"/>
      <c r="O128" s="135"/>
      <c r="P128" s="135"/>
      <c r="Q128" s="135"/>
      <c r="R128" s="135"/>
      <c r="S128" s="135"/>
      <c r="T128" s="136"/>
      <c r="U128" s="135"/>
      <c r="V128" s="127"/>
      <c r="W128" s="127"/>
      <c r="X128" s="127"/>
      <c r="Y128" s="127"/>
      <c r="Z128" s="127"/>
      <c r="AA128" s="127"/>
      <c r="AB128" s="127"/>
      <c r="AC128" s="127"/>
      <c r="AD128" s="127"/>
      <c r="AE128" s="127" t="s">
        <v>143</v>
      </c>
      <c r="AF128" s="127">
        <v>0</v>
      </c>
      <c r="AG128" s="127"/>
      <c r="AH128" s="127"/>
      <c r="AI128" s="127"/>
      <c r="AJ128" s="127"/>
      <c r="AK128" s="127"/>
      <c r="AL128" s="127"/>
      <c r="AM128" s="127"/>
      <c r="AN128" s="127"/>
      <c r="AO128" s="127"/>
      <c r="AP128" s="127"/>
      <c r="AQ128" s="127"/>
      <c r="AR128" s="127"/>
      <c r="AS128" s="127"/>
      <c r="AT128" s="127"/>
      <c r="AU128" s="127"/>
      <c r="AV128" s="127"/>
      <c r="AW128" s="127"/>
      <c r="AX128" s="127"/>
      <c r="AY128" s="127"/>
      <c r="AZ128" s="127"/>
      <c r="BA128" s="127"/>
      <c r="BB128" s="127"/>
      <c r="BC128" s="127"/>
      <c r="BD128" s="127"/>
      <c r="BE128" s="127"/>
      <c r="BF128" s="127"/>
      <c r="BG128" s="127"/>
      <c r="BH128" s="127"/>
    </row>
    <row r="129" spans="1:60" outlineLevel="1" x14ac:dyDescent="0.2">
      <c r="A129" s="128"/>
      <c r="B129" s="128"/>
      <c r="C129" s="165" t="s">
        <v>274</v>
      </c>
      <c r="D129" s="137"/>
      <c r="E129" s="142"/>
      <c r="F129" s="144"/>
      <c r="G129" s="144"/>
      <c r="H129" s="144"/>
      <c r="I129" s="144"/>
      <c r="J129" s="144"/>
      <c r="K129" s="144"/>
      <c r="L129" s="144"/>
      <c r="M129" s="144"/>
      <c r="N129" s="135"/>
      <c r="O129" s="135"/>
      <c r="P129" s="135"/>
      <c r="Q129" s="135"/>
      <c r="R129" s="135"/>
      <c r="S129" s="135"/>
      <c r="T129" s="136"/>
      <c r="U129" s="135"/>
      <c r="V129" s="127"/>
      <c r="W129" s="127"/>
      <c r="X129" s="127"/>
      <c r="Y129" s="127"/>
      <c r="Z129" s="127"/>
      <c r="AA129" s="127"/>
      <c r="AB129" s="127"/>
      <c r="AC129" s="127"/>
      <c r="AD129" s="127"/>
      <c r="AE129" s="127" t="s">
        <v>143</v>
      </c>
      <c r="AF129" s="127">
        <v>0</v>
      </c>
      <c r="AG129" s="127"/>
      <c r="AH129" s="127"/>
      <c r="AI129" s="127"/>
      <c r="AJ129" s="127"/>
      <c r="AK129" s="127"/>
      <c r="AL129" s="127"/>
      <c r="AM129" s="127"/>
      <c r="AN129" s="127"/>
      <c r="AO129" s="127"/>
      <c r="AP129" s="127"/>
      <c r="AQ129" s="127"/>
      <c r="AR129" s="127"/>
      <c r="AS129" s="127"/>
      <c r="AT129" s="127"/>
      <c r="AU129" s="127"/>
      <c r="AV129" s="127"/>
      <c r="AW129" s="127"/>
      <c r="AX129" s="127"/>
      <c r="AY129" s="127"/>
      <c r="AZ129" s="127"/>
      <c r="BA129" s="127"/>
      <c r="BB129" s="127"/>
      <c r="BC129" s="127"/>
      <c r="BD129" s="127"/>
      <c r="BE129" s="127"/>
      <c r="BF129" s="127"/>
      <c r="BG129" s="127"/>
      <c r="BH129" s="127"/>
    </row>
    <row r="130" spans="1:60" outlineLevel="1" x14ac:dyDescent="0.2">
      <c r="A130" s="128"/>
      <c r="B130" s="128"/>
      <c r="C130" s="165" t="s">
        <v>275</v>
      </c>
      <c r="D130" s="137"/>
      <c r="E130" s="142">
        <v>10.068</v>
      </c>
      <c r="F130" s="144"/>
      <c r="G130" s="144"/>
      <c r="H130" s="144"/>
      <c r="I130" s="144"/>
      <c r="J130" s="144"/>
      <c r="K130" s="144"/>
      <c r="L130" s="144"/>
      <c r="M130" s="144"/>
      <c r="N130" s="135"/>
      <c r="O130" s="135"/>
      <c r="P130" s="135"/>
      <c r="Q130" s="135"/>
      <c r="R130" s="135"/>
      <c r="S130" s="135"/>
      <c r="T130" s="136"/>
      <c r="U130" s="135"/>
      <c r="V130" s="127"/>
      <c r="W130" s="127"/>
      <c r="X130" s="127"/>
      <c r="Y130" s="127"/>
      <c r="Z130" s="127"/>
      <c r="AA130" s="127"/>
      <c r="AB130" s="127"/>
      <c r="AC130" s="127"/>
      <c r="AD130" s="127"/>
      <c r="AE130" s="127" t="s">
        <v>143</v>
      </c>
      <c r="AF130" s="127">
        <v>0</v>
      </c>
      <c r="AG130" s="127"/>
      <c r="AH130" s="127"/>
      <c r="AI130" s="127"/>
      <c r="AJ130" s="127"/>
      <c r="AK130" s="127"/>
      <c r="AL130" s="127"/>
      <c r="AM130" s="127"/>
      <c r="AN130" s="127"/>
      <c r="AO130" s="127"/>
      <c r="AP130" s="127"/>
      <c r="AQ130" s="127"/>
      <c r="AR130" s="127"/>
      <c r="AS130" s="127"/>
      <c r="AT130" s="127"/>
      <c r="AU130" s="127"/>
      <c r="AV130" s="127"/>
      <c r="AW130" s="127"/>
      <c r="AX130" s="127"/>
      <c r="AY130" s="127"/>
      <c r="AZ130" s="127"/>
      <c r="BA130" s="127"/>
      <c r="BB130" s="127"/>
      <c r="BC130" s="127"/>
      <c r="BD130" s="127"/>
      <c r="BE130" s="127"/>
      <c r="BF130" s="127"/>
      <c r="BG130" s="127"/>
      <c r="BH130" s="127"/>
    </row>
    <row r="131" spans="1:60" outlineLevel="1" x14ac:dyDescent="0.2">
      <c r="A131" s="128"/>
      <c r="B131" s="128"/>
      <c r="C131" s="165" t="s">
        <v>276</v>
      </c>
      <c r="D131" s="137"/>
      <c r="E131" s="142">
        <v>1.22</v>
      </c>
      <c r="F131" s="144"/>
      <c r="G131" s="144"/>
      <c r="H131" s="144"/>
      <c r="I131" s="144"/>
      <c r="J131" s="144"/>
      <c r="K131" s="144"/>
      <c r="L131" s="144"/>
      <c r="M131" s="144"/>
      <c r="N131" s="135"/>
      <c r="O131" s="135"/>
      <c r="P131" s="135"/>
      <c r="Q131" s="135"/>
      <c r="R131" s="135"/>
      <c r="S131" s="135"/>
      <c r="T131" s="136"/>
      <c r="U131" s="135"/>
      <c r="V131" s="127"/>
      <c r="W131" s="127"/>
      <c r="X131" s="127"/>
      <c r="Y131" s="127"/>
      <c r="Z131" s="127"/>
      <c r="AA131" s="127"/>
      <c r="AB131" s="127"/>
      <c r="AC131" s="127"/>
      <c r="AD131" s="127"/>
      <c r="AE131" s="127" t="s">
        <v>143</v>
      </c>
      <c r="AF131" s="127">
        <v>0</v>
      </c>
      <c r="AG131" s="127"/>
      <c r="AH131" s="127"/>
      <c r="AI131" s="127"/>
      <c r="AJ131" s="127"/>
      <c r="AK131" s="127"/>
      <c r="AL131" s="127"/>
      <c r="AM131" s="127"/>
      <c r="AN131" s="127"/>
      <c r="AO131" s="127"/>
      <c r="AP131" s="127"/>
      <c r="AQ131" s="127"/>
      <c r="AR131" s="127"/>
      <c r="AS131" s="127"/>
      <c r="AT131" s="127"/>
      <c r="AU131" s="127"/>
      <c r="AV131" s="127"/>
      <c r="AW131" s="127"/>
      <c r="AX131" s="127"/>
      <c r="AY131" s="127"/>
      <c r="AZ131" s="127"/>
      <c r="BA131" s="127"/>
      <c r="BB131" s="127"/>
      <c r="BC131" s="127"/>
      <c r="BD131" s="127"/>
      <c r="BE131" s="127"/>
      <c r="BF131" s="127"/>
      <c r="BG131" s="127"/>
      <c r="BH131" s="127"/>
    </row>
    <row r="132" spans="1:60" outlineLevel="1" x14ac:dyDescent="0.2">
      <c r="A132" s="128"/>
      <c r="B132" s="128"/>
      <c r="C132" s="165" t="s">
        <v>277</v>
      </c>
      <c r="D132" s="137"/>
      <c r="E132" s="142">
        <v>1.06</v>
      </c>
      <c r="F132" s="144"/>
      <c r="G132" s="144"/>
      <c r="H132" s="144"/>
      <c r="I132" s="144"/>
      <c r="J132" s="144"/>
      <c r="K132" s="144"/>
      <c r="L132" s="144"/>
      <c r="M132" s="144"/>
      <c r="N132" s="135"/>
      <c r="O132" s="135"/>
      <c r="P132" s="135"/>
      <c r="Q132" s="135"/>
      <c r="R132" s="135"/>
      <c r="S132" s="135"/>
      <c r="T132" s="136"/>
      <c r="U132" s="135"/>
      <c r="V132" s="127"/>
      <c r="W132" s="127"/>
      <c r="X132" s="127"/>
      <c r="Y132" s="127"/>
      <c r="Z132" s="127"/>
      <c r="AA132" s="127"/>
      <c r="AB132" s="127"/>
      <c r="AC132" s="127"/>
      <c r="AD132" s="127"/>
      <c r="AE132" s="127" t="s">
        <v>143</v>
      </c>
      <c r="AF132" s="127">
        <v>0</v>
      </c>
      <c r="AG132" s="127"/>
      <c r="AH132" s="127"/>
      <c r="AI132" s="127"/>
      <c r="AJ132" s="127"/>
      <c r="AK132" s="127"/>
      <c r="AL132" s="127"/>
      <c r="AM132" s="127"/>
      <c r="AN132" s="127"/>
      <c r="AO132" s="127"/>
      <c r="AP132" s="127"/>
      <c r="AQ132" s="127"/>
      <c r="AR132" s="127"/>
      <c r="AS132" s="127"/>
      <c r="AT132" s="127"/>
      <c r="AU132" s="127"/>
      <c r="AV132" s="127"/>
      <c r="AW132" s="127"/>
      <c r="AX132" s="127"/>
      <c r="AY132" s="127"/>
      <c r="AZ132" s="127"/>
      <c r="BA132" s="127"/>
      <c r="BB132" s="127"/>
      <c r="BC132" s="127"/>
      <c r="BD132" s="127"/>
      <c r="BE132" s="127"/>
      <c r="BF132" s="127"/>
      <c r="BG132" s="127"/>
      <c r="BH132" s="127"/>
    </row>
    <row r="133" spans="1:60" outlineLevel="1" x14ac:dyDescent="0.2">
      <c r="A133" s="128"/>
      <c r="B133" s="128"/>
      <c r="C133" s="165" t="s">
        <v>278</v>
      </c>
      <c r="D133" s="137"/>
      <c r="E133" s="142">
        <v>1.734</v>
      </c>
      <c r="F133" s="144"/>
      <c r="G133" s="144"/>
      <c r="H133" s="144"/>
      <c r="I133" s="144"/>
      <c r="J133" s="144"/>
      <c r="K133" s="144"/>
      <c r="L133" s="144"/>
      <c r="M133" s="144"/>
      <c r="N133" s="135"/>
      <c r="O133" s="135"/>
      <c r="P133" s="135"/>
      <c r="Q133" s="135"/>
      <c r="R133" s="135"/>
      <c r="S133" s="135"/>
      <c r="T133" s="136"/>
      <c r="U133" s="135"/>
      <c r="V133" s="127"/>
      <c r="W133" s="127"/>
      <c r="X133" s="127"/>
      <c r="Y133" s="127"/>
      <c r="Z133" s="127"/>
      <c r="AA133" s="127"/>
      <c r="AB133" s="127"/>
      <c r="AC133" s="127"/>
      <c r="AD133" s="127"/>
      <c r="AE133" s="127" t="s">
        <v>143</v>
      </c>
      <c r="AF133" s="127">
        <v>0</v>
      </c>
      <c r="AG133" s="127"/>
      <c r="AH133" s="127"/>
      <c r="AI133" s="127"/>
      <c r="AJ133" s="127"/>
      <c r="AK133" s="127"/>
      <c r="AL133" s="127"/>
      <c r="AM133" s="127"/>
      <c r="AN133" s="127"/>
      <c r="AO133" s="127"/>
      <c r="AP133" s="127"/>
      <c r="AQ133" s="127"/>
      <c r="AR133" s="127"/>
      <c r="AS133" s="127"/>
      <c r="AT133" s="127"/>
      <c r="AU133" s="127"/>
      <c r="AV133" s="127"/>
      <c r="AW133" s="127"/>
      <c r="AX133" s="127"/>
      <c r="AY133" s="127"/>
      <c r="AZ133" s="127"/>
      <c r="BA133" s="127"/>
      <c r="BB133" s="127"/>
      <c r="BC133" s="127"/>
      <c r="BD133" s="127"/>
      <c r="BE133" s="127"/>
      <c r="BF133" s="127"/>
      <c r="BG133" s="127"/>
      <c r="BH133" s="127"/>
    </row>
    <row r="134" spans="1:60" outlineLevel="1" x14ac:dyDescent="0.2">
      <c r="A134" s="128"/>
      <c r="B134" s="128"/>
      <c r="C134" s="165" t="s">
        <v>279</v>
      </c>
      <c r="D134" s="137"/>
      <c r="E134" s="142">
        <v>2.464</v>
      </c>
      <c r="F134" s="144"/>
      <c r="G134" s="144"/>
      <c r="H134" s="144"/>
      <c r="I134" s="144"/>
      <c r="J134" s="144"/>
      <c r="K134" s="144"/>
      <c r="L134" s="144"/>
      <c r="M134" s="144"/>
      <c r="N134" s="135"/>
      <c r="O134" s="135"/>
      <c r="P134" s="135"/>
      <c r="Q134" s="135"/>
      <c r="R134" s="135"/>
      <c r="S134" s="135"/>
      <c r="T134" s="136"/>
      <c r="U134" s="135"/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 t="s">
        <v>143</v>
      </c>
      <c r="AF134" s="127">
        <v>0</v>
      </c>
      <c r="AG134" s="127"/>
      <c r="AH134" s="127"/>
      <c r="AI134" s="127"/>
      <c r="AJ134" s="127"/>
      <c r="AK134" s="127"/>
      <c r="AL134" s="127"/>
      <c r="AM134" s="127"/>
      <c r="AN134" s="127"/>
      <c r="AO134" s="127"/>
      <c r="AP134" s="127"/>
      <c r="AQ134" s="127"/>
      <c r="AR134" s="127"/>
      <c r="AS134" s="127"/>
      <c r="AT134" s="127"/>
      <c r="AU134" s="127"/>
      <c r="AV134" s="127"/>
      <c r="AW134" s="127"/>
      <c r="AX134" s="127"/>
      <c r="AY134" s="127"/>
      <c r="AZ134" s="127"/>
      <c r="BA134" s="127"/>
      <c r="BB134" s="127"/>
      <c r="BC134" s="127"/>
      <c r="BD134" s="127"/>
      <c r="BE134" s="127"/>
      <c r="BF134" s="127"/>
      <c r="BG134" s="127"/>
      <c r="BH134" s="127"/>
    </row>
    <row r="135" spans="1:60" ht="22.3" outlineLevel="1" x14ac:dyDescent="0.2">
      <c r="A135" s="128">
        <v>35</v>
      </c>
      <c r="B135" s="128" t="s">
        <v>280</v>
      </c>
      <c r="C135" s="164" t="s">
        <v>281</v>
      </c>
      <c r="D135" s="134" t="s">
        <v>140</v>
      </c>
      <c r="E135" s="141">
        <v>185.1568</v>
      </c>
      <c r="F135" s="234">
        <f>H135+J135</f>
        <v>0</v>
      </c>
      <c r="G135" s="144">
        <f>ROUND(E135*F135,2)</f>
        <v>0</v>
      </c>
      <c r="H135" s="144"/>
      <c r="I135" s="144">
        <f>ROUND(E135*H135,2)</f>
        <v>0</v>
      </c>
      <c r="J135" s="144"/>
      <c r="K135" s="144">
        <f>ROUND(E135*J135,2)</f>
        <v>0</v>
      </c>
      <c r="L135" s="144">
        <v>21</v>
      </c>
      <c r="M135" s="144">
        <f>G135*(1+L135/100)</f>
        <v>0</v>
      </c>
      <c r="N135" s="135">
        <v>0</v>
      </c>
      <c r="O135" s="135">
        <f>ROUND(E135*N135,5)</f>
        <v>0</v>
      </c>
      <c r="P135" s="135">
        <v>2E-3</v>
      </c>
      <c r="Q135" s="135">
        <f>ROUND(E135*P135,5)</f>
        <v>0.37030999999999997</v>
      </c>
      <c r="R135" s="135"/>
      <c r="S135" s="135"/>
      <c r="T135" s="136">
        <v>0.06</v>
      </c>
      <c r="U135" s="135">
        <f>ROUND(E135*T135,2)</f>
        <v>11.11</v>
      </c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 t="s">
        <v>141</v>
      </c>
      <c r="AF135" s="127"/>
      <c r="AG135" s="127"/>
      <c r="AH135" s="127"/>
      <c r="AI135" s="127"/>
      <c r="AJ135" s="127"/>
      <c r="AK135" s="127"/>
      <c r="AL135" s="127"/>
      <c r="AM135" s="127"/>
      <c r="AN135" s="127"/>
      <c r="AO135" s="127"/>
      <c r="AP135" s="127"/>
      <c r="AQ135" s="127"/>
      <c r="AR135" s="127"/>
      <c r="AS135" s="127"/>
      <c r="AT135" s="127"/>
      <c r="AU135" s="127"/>
      <c r="AV135" s="127"/>
      <c r="AW135" s="127"/>
      <c r="AX135" s="127"/>
      <c r="AY135" s="127"/>
      <c r="AZ135" s="127"/>
      <c r="BA135" s="127"/>
      <c r="BB135" s="127"/>
      <c r="BC135" s="127"/>
      <c r="BD135" s="127"/>
      <c r="BE135" s="127"/>
      <c r="BF135" s="127"/>
      <c r="BG135" s="127"/>
      <c r="BH135" s="127"/>
    </row>
    <row r="136" spans="1:60" outlineLevel="1" x14ac:dyDescent="0.2">
      <c r="A136" s="128"/>
      <c r="B136" s="128"/>
      <c r="C136" s="165" t="s">
        <v>282</v>
      </c>
      <c r="D136" s="137"/>
      <c r="E136" s="142"/>
      <c r="F136" s="144"/>
      <c r="G136" s="144"/>
      <c r="H136" s="144"/>
      <c r="I136" s="144"/>
      <c r="J136" s="144"/>
      <c r="K136" s="144"/>
      <c r="L136" s="144"/>
      <c r="M136" s="144"/>
      <c r="N136" s="135"/>
      <c r="O136" s="135"/>
      <c r="P136" s="135"/>
      <c r="Q136" s="135"/>
      <c r="R136" s="135"/>
      <c r="S136" s="135"/>
      <c r="T136" s="136"/>
      <c r="U136" s="135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 t="s">
        <v>143</v>
      </c>
      <c r="AF136" s="127">
        <v>0</v>
      </c>
      <c r="AG136" s="127"/>
      <c r="AH136" s="127"/>
      <c r="AI136" s="127"/>
      <c r="AJ136" s="127"/>
      <c r="AK136" s="127"/>
      <c r="AL136" s="127"/>
      <c r="AM136" s="127"/>
      <c r="AN136" s="127"/>
      <c r="AO136" s="127"/>
      <c r="AP136" s="127"/>
      <c r="AQ136" s="127"/>
      <c r="AR136" s="127"/>
      <c r="AS136" s="127"/>
      <c r="AT136" s="127"/>
      <c r="AU136" s="127"/>
      <c r="AV136" s="127"/>
      <c r="AW136" s="127"/>
      <c r="AX136" s="127"/>
      <c r="AY136" s="127"/>
      <c r="AZ136" s="127"/>
      <c r="BA136" s="127"/>
      <c r="BB136" s="127"/>
      <c r="BC136" s="127"/>
      <c r="BD136" s="127"/>
      <c r="BE136" s="127"/>
      <c r="BF136" s="127"/>
      <c r="BG136" s="127"/>
      <c r="BH136" s="127"/>
    </row>
    <row r="137" spans="1:60" outlineLevel="1" x14ac:dyDescent="0.2">
      <c r="A137" s="128"/>
      <c r="B137" s="128"/>
      <c r="C137" s="165" t="s">
        <v>236</v>
      </c>
      <c r="D137" s="137"/>
      <c r="E137" s="142">
        <v>190.07</v>
      </c>
      <c r="F137" s="144"/>
      <c r="G137" s="144"/>
      <c r="H137" s="144"/>
      <c r="I137" s="144"/>
      <c r="J137" s="144"/>
      <c r="K137" s="144"/>
      <c r="L137" s="144"/>
      <c r="M137" s="144"/>
      <c r="N137" s="135"/>
      <c r="O137" s="135"/>
      <c r="P137" s="135"/>
      <c r="Q137" s="135"/>
      <c r="R137" s="135"/>
      <c r="S137" s="135"/>
      <c r="T137" s="136"/>
      <c r="U137" s="135"/>
      <c r="V137" s="127"/>
      <c r="W137" s="127"/>
      <c r="X137" s="127"/>
      <c r="Y137" s="127"/>
      <c r="Z137" s="127"/>
      <c r="AA137" s="127"/>
      <c r="AB137" s="127"/>
      <c r="AC137" s="127"/>
      <c r="AD137" s="127"/>
      <c r="AE137" s="127" t="s">
        <v>143</v>
      </c>
      <c r="AF137" s="127">
        <v>0</v>
      </c>
      <c r="AG137" s="127"/>
      <c r="AH137" s="127"/>
      <c r="AI137" s="127"/>
      <c r="AJ137" s="127"/>
      <c r="AK137" s="127"/>
      <c r="AL137" s="127"/>
      <c r="AM137" s="127"/>
      <c r="AN137" s="127"/>
      <c r="AO137" s="127"/>
      <c r="AP137" s="127"/>
      <c r="AQ137" s="127"/>
      <c r="AR137" s="127"/>
      <c r="AS137" s="127"/>
      <c r="AT137" s="127"/>
      <c r="AU137" s="127"/>
      <c r="AV137" s="127"/>
      <c r="AW137" s="127"/>
      <c r="AX137" s="127"/>
      <c r="AY137" s="127"/>
      <c r="AZ137" s="127"/>
      <c r="BA137" s="127"/>
      <c r="BB137" s="127"/>
      <c r="BC137" s="127"/>
      <c r="BD137" s="127"/>
      <c r="BE137" s="127"/>
      <c r="BF137" s="127"/>
      <c r="BG137" s="127"/>
      <c r="BH137" s="127"/>
    </row>
    <row r="138" spans="1:60" outlineLevel="1" x14ac:dyDescent="0.2">
      <c r="A138" s="128"/>
      <c r="B138" s="128"/>
      <c r="C138" s="165" t="s">
        <v>237</v>
      </c>
      <c r="D138" s="137"/>
      <c r="E138" s="142">
        <v>2.48</v>
      </c>
      <c r="F138" s="144"/>
      <c r="G138" s="144"/>
      <c r="H138" s="144"/>
      <c r="I138" s="144"/>
      <c r="J138" s="144"/>
      <c r="K138" s="144"/>
      <c r="L138" s="144"/>
      <c r="M138" s="144"/>
      <c r="N138" s="135"/>
      <c r="O138" s="135"/>
      <c r="P138" s="135"/>
      <c r="Q138" s="135"/>
      <c r="R138" s="135"/>
      <c r="S138" s="135"/>
      <c r="T138" s="136"/>
      <c r="U138" s="135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 t="s">
        <v>143</v>
      </c>
      <c r="AF138" s="127">
        <v>0</v>
      </c>
      <c r="AG138" s="127"/>
      <c r="AH138" s="127"/>
      <c r="AI138" s="127"/>
      <c r="AJ138" s="127"/>
      <c r="AK138" s="127"/>
      <c r="AL138" s="127"/>
      <c r="AM138" s="127"/>
      <c r="AN138" s="127"/>
      <c r="AO138" s="127"/>
      <c r="AP138" s="127"/>
      <c r="AQ138" s="127"/>
      <c r="AR138" s="127"/>
      <c r="AS138" s="127"/>
      <c r="AT138" s="127"/>
      <c r="AU138" s="127"/>
      <c r="AV138" s="127"/>
      <c r="AW138" s="127"/>
      <c r="AX138" s="127"/>
      <c r="AY138" s="127"/>
      <c r="AZ138" s="127"/>
      <c r="BA138" s="127"/>
      <c r="BB138" s="127"/>
      <c r="BC138" s="127"/>
      <c r="BD138" s="127"/>
      <c r="BE138" s="127"/>
      <c r="BF138" s="127"/>
      <c r="BG138" s="127"/>
      <c r="BH138" s="127"/>
    </row>
    <row r="139" spans="1:60" outlineLevel="1" x14ac:dyDescent="0.2">
      <c r="A139" s="128"/>
      <c r="B139" s="128"/>
      <c r="C139" s="165" t="s">
        <v>238</v>
      </c>
      <c r="D139" s="137"/>
      <c r="E139" s="142">
        <v>1.96</v>
      </c>
      <c r="F139" s="144"/>
      <c r="G139" s="144"/>
      <c r="H139" s="144"/>
      <c r="I139" s="144"/>
      <c r="J139" s="144"/>
      <c r="K139" s="144"/>
      <c r="L139" s="144"/>
      <c r="M139" s="144"/>
      <c r="N139" s="135"/>
      <c r="O139" s="135"/>
      <c r="P139" s="135"/>
      <c r="Q139" s="135"/>
      <c r="R139" s="135"/>
      <c r="S139" s="135"/>
      <c r="T139" s="136"/>
      <c r="U139" s="135"/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 t="s">
        <v>143</v>
      </c>
      <c r="AF139" s="127">
        <v>0</v>
      </c>
      <c r="AG139" s="127"/>
      <c r="AH139" s="127"/>
      <c r="AI139" s="127"/>
      <c r="AJ139" s="127"/>
      <c r="AK139" s="127"/>
      <c r="AL139" s="127"/>
      <c r="AM139" s="127"/>
      <c r="AN139" s="127"/>
      <c r="AO139" s="127"/>
      <c r="AP139" s="127"/>
      <c r="AQ139" s="127"/>
      <c r="AR139" s="127"/>
      <c r="AS139" s="127"/>
      <c r="AT139" s="127"/>
      <c r="AU139" s="127"/>
      <c r="AV139" s="127"/>
      <c r="AW139" s="127"/>
      <c r="AX139" s="127"/>
      <c r="AY139" s="127"/>
      <c r="AZ139" s="127"/>
      <c r="BA139" s="127"/>
      <c r="BB139" s="127"/>
      <c r="BC139" s="127"/>
      <c r="BD139" s="127"/>
      <c r="BE139" s="127"/>
      <c r="BF139" s="127"/>
      <c r="BG139" s="127"/>
      <c r="BH139" s="127"/>
    </row>
    <row r="140" spans="1:60" outlineLevel="1" x14ac:dyDescent="0.2">
      <c r="A140" s="128"/>
      <c r="B140" s="128"/>
      <c r="C140" s="165" t="s">
        <v>239</v>
      </c>
      <c r="D140" s="137"/>
      <c r="E140" s="142">
        <v>-9.3531999999999993</v>
      </c>
      <c r="F140" s="144"/>
      <c r="G140" s="144"/>
      <c r="H140" s="144"/>
      <c r="I140" s="144"/>
      <c r="J140" s="144"/>
      <c r="K140" s="144"/>
      <c r="L140" s="144"/>
      <c r="M140" s="144"/>
      <c r="N140" s="135"/>
      <c r="O140" s="135"/>
      <c r="P140" s="135"/>
      <c r="Q140" s="135"/>
      <c r="R140" s="135"/>
      <c r="S140" s="135"/>
      <c r="T140" s="136"/>
      <c r="U140" s="135"/>
      <c r="V140" s="127"/>
      <c r="W140" s="127"/>
      <c r="X140" s="127"/>
      <c r="Y140" s="127"/>
      <c r="Z140" s="127"/>
      <c r="AA140" s="127"/>
      <c r="AB140" s="127"/>
      <c r="AC140" s="127"/>
      <c r="AD140" s="127"/>
      <c r="AE140" s="127" t="s">
        <v>143</v>
      </c>
      <c r="AF140" s="127">
        <v>0</v>
      </c>
      <c r="AG140" s="127"/>
      <c r="AH140" s="127"/>
      <c r="AI140" s="127"/>
      <c r="AJ140" s="127"/>
      <c r="AK140" s="127"/>
      <c r="AL140" s="127"/>
      <c r="AM140" s="127"/>
      <c r="AN140" s="127"/>
      <c r="AO140" s="127"/>
      <c r="AP140" s="127"/>
      <c r="AQ140" s="127"/>
      <c r="AR140" s="127"/>
      <c r="AS140" s="127"/>
      <c r="AT140" s="127"/>
      <c r="AU140" s="127"/>
      <c r="AV140" s="127"/>
      <c r="AW140" s="127"/>
      <c r="AX140" s="127"/>
      <c r="AY140" s="127"/>
      <c r="AZ140" s="127"/>
      <c r="BA140" s="127"/>
      <c r="BB140" s="127"/>
      <c r="BC140" s="127"/>
      <c r="BD140" s="127"/>
      <c r="BE140" s="127"/>
      <c r="BF140" s="127"/>
      <c r="BG140" s="127"/>
      <c r="BH140" s="127"/>
    </row>
    <row r="141" spans="1:60" ht="44.55" outlineLevel="1" x14ac:dyDescent="0.2">
      <c r="A141" s="128">
        <v>36</v>
      </c>
      <c r="B141" s="128" t="s">
        <v>283</v>
      </c>
      <c r="C141" s="164" t="s">
        <v>284</v>
      </c>
      <c r="D141" s="134" t="s">
        <v>140</v>
      </c>
      <c r="E141" s="141">
        <v>185.1568</v>
      </c>
      <c r="F141" s="234">
        <f>H141+J141</f>
        <v>0</v>
      </c>
      <c r="G141" s="144">
        <f>ROUND(E141*F141,2)</f>
        <v>0</v>
      </c>
      <c r="H141" s="144"/>
      <c r="I141" s="144">
        <f>ROUND(E141*H141,2)</f>
        <v>0</v>
      </c>
      <c r="J141" s="144"/>
      <c r="K141" s="144">
        <f>ROUND(E141*J141,2)</f>
        <v>0</v>
      </c>
      <c r="L141" s="144">
        <v>21</v>
      </c>
      <c r="M141" s="144">
        <f>G141*(1+L141/100)</f>
        <v>0</v>
      </c>
      <c r="N141" s="135">
        <v>0</v>
      </c>
      <c r="O141" s="135">
        <f>ROUND(E141*N141,5)</f>
        <v>0</v>
      </c>
      <c r="P141" s="135">
        <v>0</v>
      </c>
      <c r="Q141" s="135">
        <f>ROUND(E141*P141,5)</f>
        <v>0</v>
      </c>
      <c r="R141" s="135"/>
      <c r="S141" s="135"/>
      <c r="T141" s="136">
        <v>0.84799999999999998</v>
      </c>
      <c r="U141" s="135">
        <f>ROUND(E141*T141,2)</f>
        <v>157.01</v>
      </c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 t="s">
        <v>141</v>
      </c>
      <c r="AF141" s="127"/>
      <c r="AG141" s="127"/>
      <c r="AH141" s="127"/>
      <c r="AI141" s="127"/>
      <c r="AJ141" s="127"/>
      <c r="AK141" s="127"/>
      <c r="AL141" s="127"/>
      <c r="AM141" s="127"/>
      <c r="AN141" s="127"/>
      <c r="AO141" s="127"/>
      <c r="AP141" s="127"/>
      <c r="AQ141" s="127"/>
      <c r="AR141" s="127"/>
      <c r="AS141" s="127"/>
      <c r="AT141" s="127"/>
      <c r="AU141" s="127"/>
      <c r="AV141" s="127"/>
      <c r="AW141" s="127"/>
      <c r="AX141" s="127"/>
      <c r="AY141" s="127"/>
      <c r="AZ141" s="127"/>
      <c r="BA141" s="127"/>
      <c r="BB141" s="127"/>
      <c r="BC141" s="127"/>
      <c r="BD141" s="127"/>
      <c r="BE141" s="127"/>
      <c r="BF141" s="127"/>
      <c r="BG141" s="127"/>
      <c r="BH141" s="127"/>
    </row>
    <row r="142" spans="1:60" outlineLevel="1" x14ac:dyDescent="0.2">
      <c r="A142" s="128"/>
      <c r="B142" s="128"/>
      <c r="C142" s="165" t="s">
        <v>236</v>
      </c>
      <c r="D142" s="137"/>
      <c r="E142" s="142">
        <v>190.07</v>
      </c>
      <c r="F142" s="144"/>
      <c r="G142" s="144"/>
      <c r="H142" s="144"/>
      <c r="I142" s="144"/>
      <c r="J142" s="144"/>
      <c r="K142" s="144"/>
      <c r="L142" s="144"/>
      <c r="M142" s="144"/>
      <c r="N142" s="135"/>
      <c r="O142" s="135"/>
      <c r="P142" s="135"/>
      <c r="Q142" s="135"/>
      <c r="R142" s="135"/>
      <c r="S142" s="135"/>
      <c r="T142" s="136"/>
      <c r="U142" s="135"/>
      <c r="V142" s="127"/>
      <c r="W142" s="127"/>
      <c r="X142" s="127"/>
      <c r="Y142" s="127"/>
      <c r="Z142" s="127"/>
      <c r="AA142" s="127"/>
      <c r="AB142" s="127"/>
      <c r="AC142" s="127"/>
      <c r="AD142" s="127"/>
      <c r="AE142" s="127" t="s">
        <v>143</v>
      </c>
      <c r="AF142" s="127">
        <v>0</v>
      </c>
      <c r="AG142" s="127"/>
      <c r="AH142" s="127"/>
      <c r="AI142" s="127"/>
      <c r="AJ142" s="127"/>
      <c r="AK142" s="127"/>
      <c r="AL142" s="127"/>
      <c r="AM142" s="127"/>
      <c r="AN142" s="127"/>
      <c r="AO142" s="127"/>
      <c r="AP142" s="127"/>
      <c r="AQ142" s="127"/>
      <c r="AR142" s="127"/>
      <c r="AS142" s="127"/>
      <c r="AT142" s="127"/>
      <c r="AU142" s="127"/>
      <c r="AV142" s="127"/>
      <c r="AW142" s="127"/>
      <c r="AX142" s="127"/>
      <c r="AY142" s="127"/>
      <c r="AZ142" s="127"/>
      <c r="BA142" s="127"/>
      <c r="BB142" s="127"/>
      <c r="BC142" s="127"/>
      <c r="BD142" s="127"/>
      <c r="BE142" s="127"/>
      <c r="BF142" s="127"/>
      <c r="BG142" s="127"/>
      <c r="BH142" s="127"/>
    </row>
    <row r="143" spans="1:60" outlineLevel="1" x14ac:dyDescent="0.2">
      <c r="A143" s="128"/>
      <c r="B143" s="128"/>
      <c r="C143" s="165" t="s">
        <v>237</v>
      </c>
      <c r="D143" s="137"/>
      <c r="E143" s="142">
        <v>2.48</v>
      </c>
      <c r="F143" s="144"/>
      <c r="G143" s="144"/>
      <c r="H143" s="144"/>
      <c r="I143" s="144"/>
      <c r="J143" s="144"/>
      <c r="K143" s="144"/>
      <c r="L143" s="144"/>
      <c r="M143" s="144"/>
      <c r="N143" s="135"/>
      <c r="O143" s="135"/>
      <c r="P143" s="135"/>
      <c r="Q143" s="135"/>
      <c r="R143" s="135"/>
      <c r="S143" s="135"/>
      <c r="T143" s="136"/>
      <c r="U143" s="135"/>
      <c r="V143" s="127"/>
      <c r="W143" s="127"/>
      <c r="X143" s="127"/>
      <c r="Y143" s="127"/>
      <c r="Z143" s="127"/>
      <c r="AA143" s="127"/>
      <c r="AB143" s="127"/>
      <c r="AC143" s="127"/>
      <c r="AD143" s="127"/>
      <c r="AE143" s="127" t="s">
        <v>143</v>
      </c>
      <c r="AF143" s="127">
        <v>0</v>
      </c>
      <c r="AG143" s="127"/>
      <c r="AH143" s="127"/>
      <c r="AI143" s="127"/>
      <c r="AJ143" s="127"/>
      <c r="AK143" s="127"/>
      <c r="AL143" s="127"/>
      <c r="AM143" s="127"/>
      <c r="AN143" s="127"/>
      <c r="AO143" s="127"/>
      <c r="AP143" s="127"/>
      <c r="AQ143" s="127"/>
      <c r="AR143" s="127"/>
      <c r="AS143" s="127"/>
      <c r="AT143" s="127"/>
      <c r="AU143" s="127"/>
      <c r="AV143" s="127"/>
      <c r="AW143" s="127"/>
      <c r="AX143" s="127"/>
      <c r="AY143" s="127"/>
      <c r="AZ143" s="127"/>
      <c r="BA143" s="127"/>
      <c r="BB143" s="127"/>
      <c r="BC143" s="127"/>
      <c r="BD143" s="127"/>
      <c r="BE143" s="127"/>
      <c r="BF143" s="127"/>
      <c r="BG143" s="127"/>
      <c r="BH143" s="127"/>
    </row>
    <row r="144" spans="1:60" outlineLevel="1" x14ac:dyDescent="0.2">
      <c r="A144" s="128"/>
      <c r="B144" s="128"/>
      <c r="C144" s="165" t="s">
        <v>238</v>
      </c>
      <c r="D144" s="137"/>
      <c r="E144" s="142">
        <v>1.96</v>
      </c>
      <c r="F144" s="144"/>
      <c r="G144" s="144"/>
      <c r="H144" s="144"/>
      <c r="I144" s="144"/>
      <c r="J144" s="144"/>
      <c r="K144" s="144"/>
      <c r="L144" s="144"/>
      <c r="M144" s="144"/>
      <c r="N144" s="135"/>
      <c r="O144" s="135"/>
      <c r="P144" s="135"/>
      <c r="Q144" s="135"/>
      <c r="R144" s="135"/>
      <c r="S144" s="135"/>
      <c r="T144" s="136"/>
      <c r="U144" s="135"/>
      <c r="V144" s="127"/>
      <c r="W144" s="127"/>
      <c r="X144" s="127"/>
      <c r="Y144" s="127"/>
      <c r="Z144" s="127"/>
      <c r="AA144" s="127"/>
      <c r="AB144" s="127"/>
      <c r="AC144" s="127"/>
      <c r="AD144" s="127"/>
      <c r="AE144" s="127" t="s">
        <v>143</v>
      </c>
      <c r="AF144" s="127">
        <v>0</v>
      </c>
      <c r="AG144" s="127"/>
      <c r="AH144" s="127"/>
      <c r="AI144" s="127"/>
      <c r="AJ144" s="127"/>
      <c r="AK144" s="127"/>
      <c r="AL144" s="127"/>
      <c r="AM144" s="127"/>
      <c r="AN144" s="127"/>
      <c r="AO144" s="127"/>
      <c r="AP144" s="127"/>
      <c r="AQ144" s="127"/>
      <c r="AR144" s="127"/>
      <c r="AS144" s="127"/>
      <c r="AT144" s="127"/>
      <c r="AU144" s="127"/>
      <c r="AV144" s="127"/>
      <c r="AW144" s="127"/>
      <c r="AX144" s="127"/>
      <c r="AY144" s="127"/>
      <c r="AZ144" s="127"/>
      <c r="BA144" s="127"/>
      <c r="BB144" s="127"/>
      <c r="BC144" s="127"/>
      <c r="BD144" s="127"/>
      <c r="BE144" s="127"/>
      <c r="BF144" s="127"/>
      <c r="BG144" s="127"/>
      <c r="BH144" s="127"/>
    </row>
    <row r="145" spans="1:60" outlineLevel="1" x14ac:dyDescent="0.2">
      <c r="A145" s="128"/>
      <c r="B145" s="128"/>
      <c r="C145" s="165" t="s">
        <v>239</v>
      </c>
      <c r="D145" s="137"/>
      <c r="E145" s="142">
        <v>-9.3531999999999993</v>
      </c>
      <c r="F145" s="144"/>
      <c r="G145" s="144"/>
      <c r="H145" s="144"/>
      <c r="I145" s="144"/>
      <c r="J145" s="144"/>
      <c r="K145" s="144"/>
      <c r="L145" s="144"/>
      <c r="M145" s="144"/>
      <c r="N145" s="135"/>
      <c r="O145" s="135"/>
      <c r="P145" s="135"/>
      <c r="Q145" s="135"/>
      <c r="R145" s="135"/>
      <c r="S145" s="135"/>
      <c r="T145" s="136"/>
      <c r="U145" s="135"/>
      <c r="V145" s="127"/>
      <c r="W145" s="127"/>
      <c r="X145" s="127"/>
      <c r="Y145" s="127"/>
      <c r="Z145" s="127"/>
      <c r="AA145" s="127"/>
      <c r="AB145" s="127"/>
      <c r="AC145" s="127"/>
      <c r="AD145" s="127"/>
      <c r="AE145" s="127" t="s">
        <v>143</v>
      </c>
      <c r="AF145" s="127">
        <v>0</v>
      </c>
      <c r="AG145" s="127"/>
      <c r="AH145" s="127"/>
      <c r="AI145" s="127"/>
      <c r="AJ145" s="127"/>
      <c r="AK145" s="127"/>
      <c r="AL145" s="127"/>
      <c r="AM145" s="127"/>
      <c r="AN145" s="127"/>
      <c r="AO145" s="127"/>
      <c r="AP145" s="127"/>
      <c r="AQ145" s="127"/>
      <c r="AR145" s="127"/>
      <c r="AS145" s="127"/>
      <c r="AT145" s="127"/>
      <c r="AU145" s="127"/>
      <c r="AV145" s="127"/>
      <c r="AW145" s="127"/>
      <c r="AX145" s="127"/>
      <c r="AY145" s="127"/>
      <c r="AZ145" s="127"/>
      <c r="BA145" s="127"/>
      <c r="BB145" s="127"/>
      <c r="BC145" s="127"/>
      <c r="BD145" s="127"/>
      <c r="BE145" s="127"/>
      <c r="BF145" s="127"/>
      <c r="BG145" s="127"/>
      <c r="BH145" s="127"/>
    </row>
    <row r="146" spans="1:60" ht="22.3" outlineLevel="1" x14ac:dyDescent="0.2">
      <c r="A146" s="128">
        <v>37</v>
      </c>
      <c r="B146" s="128" t="s">
        <v>285</v>
      </c>
      <c r="C146" s="164" t="s">
        <v>286</v>
      </c>
      <c r="D146" s="134" t="s">
        <v>140</v>
      </c>
      <c r="E146" s="141">
        <v>269.87279999999998</v>
      </c>
      <c r="F146" s="234">
        <f>H146+J146</f>
        <v>0</v>
      </c>
      <c r="G146" s="144">
        <f>ROUND(E146*F146,2)</f>
        <v>0</v>
      </c>
      <c r="H146" s="144"/>
      <c r="I146" s="144">
        <f>ROUND(E146*H146,2)</f>
        <v>0</v>
      </c>
      <c r="J146" s="144"/>
      <c r="K146" s="144">
        <f>ROUND(E146*J146,2)</f>
        <v>0</v>
      </c>
      <c r="L146" s="144">
        <v>21</v>
      </c>
      <c r="M146" s="144">
        <f>G146*(1+L146/100)</f>
        <v>0</v>
      </c>
      <c r="N146" s="135">
        <v>2E-3</v>
      </c>
      <c r="O146" s="135">
        <f>ROUND(E146*N146,5)</f>
        <v>0.53974999999999995</v>
      </c>
      <c r="P146" s="135">
        <v>0</v>
      </c>
      <c r="Q146" s="135">
        <f>ROUND(E146*P146,5)</f>
        <v>0</v>
      </c>
      <c r="R146" s="135"/>
      <c r="S146" s="135"/>
      <c r="T146" s="136">
        <v>0</v>
      </c>
      <c r="U146" s="135">
        <f>ROUND(E146*T146,2)</f>
        <v>0</v>
      </c>
      <c r="V146" s="127"/>
      <c r="W146" s="127"/>
      <c r="X146" s="127"/>
      <c r="Y146" s="127"/>
      <c r="Z146" s="127"/>
      <c r="AA146" s="127"/>
      <c r="AB146" s="127"/>
      <c r="AC146" s="127"/>
      <c r="AD146" s="127"/>
      <c r="AE146" s="127" t="s">
        <v>150</v>
      </c>
      <c r="AF146" s="127"/>
      <c r="AG146" s="127"/>
      <c r="AH146" s="127"/>
      <c r="AI146" s="127"/>
      <c r="AJ146" s="127"/>
      <c r="AK146" s="127"/>
      <c r="AL146" s="127"/>
      <c r="AM146" s="127"/>
      <c r="AN146" s="127"/>
      <c r="AO146" s="127"/>
      <c r="AP146" s="127"/>
      <c r="AQ146" s="127"/>
      <c r="AR146" s="127"/>
      <c r="AS146" s="127"/>
      <c r="AT146" s="127"/>
      <c r="AU146" s="127"/>
      <c r="AV146" s="127"/>
      <c r="AW146" s="127"/>
      <c r="AX146" s="127"/>
      <c r="AY146" s="127"/>
      <c r="AZ146" s="127"/>
      <c r="BA146" s="127"/>
      <c r="BB146" s="127"/>
      <c r="BC146" s="127"/>
      <c r="BD146" s="127"/>
      <c r="BE146" s="127"/>
      <c r="BF146" s="127"/>
      <c r="BG146" s="127"/>
      <c r="BH146" s="127"/>
    </row>
    <row r="147" spans="1:60" outlineLevel="1" x14ac:dyDescent="0.2">
      <c r="A147" s="128"/>
      <c r="B147" s="128"/>
      <c r="C147" s="165" t="s">
        <v>287</v>
      </c>
      <c r="D147" s="137"/>
      <c r="E147" s="142">
        <v>222.24</v>
      </c>
      <c r="F147" s="144"/>
      <c r="G147" s="144"/>
      <c r="H147" s="144"/>
      <c r="I147" s="144"/>
      <c r="J147" s="144"/>
      <c r="K147" s="144"/>
      <c r="L147" s="144"/>
      <c r="M147" s="144"/>
      <c r="N147" s="135"/>
      <c r="O147" s="135"/>
      <c r="P147" s="135"/>
      <c r="Q147" s="135"/>
      <c r="R147" s="135"/>
      <c r="S147" s="135"/>
      <c r="T147" s="136"/>
      <c r="U147" s="135"/>
      <c r="V147" s="127"/>
      <c r="W147" s="127"/>
      <c r="X147" s="127"/>
      <c r="Y147" s="127"/>
      <c r="Z147" s="127"/>
      <c r="AA147" s="127"/>
      <c r="AB147" s="127"/>
      <c r="AC147" s="127"/>
      <c r="AD147" s="127"/>
      <c r="AE147" s="127" t="s">
        <v>143</v>
      </c>
      <c r="AF147" s="127">
        <v>0</v>
      </c>
      <c r="AG147" s="127"/>
      <c r="AH147" s="127"/>
      <c r="AI147" s="127"/>
      <c r="AJ147" s="127"/>
      <c r="AK147" s="127"/>
      <c r="AL147" s="127"/>
      <c r="AM147" s="127"/>
      <c r="AN147" s="127"/>
      <c r="AO147" s="127"/>
      <c r="AP147" s="127"/>
      <c r="AQ147" s="127"/>
      <c r="AR147" s="127"/>
      <c r="AS147" s="127"/>
      <c r="AT147" s="127"/>
      <c r="AU147" s="127"/>
      <c r="AV147" s="127"/>
      <c r="AW147" s="127"/>
      <c r="AX147" s="127"/>
      <c r="AY147" s="127"/>
      <c r="AZ147" s="127"/>
      <c r="BA147" s="127"/>
      <c r="BB147" s="127"/>
      <c r="BC147" s="127"/>
      <c r="BD147" s="127"/>
      <c r="BE147" s="127"/>
      <c r="BF147" s="127"/>
      <c r="BG147" s="127"/>
      <c r="BH147" s="127"/>
    </row>
    <row r="148" spans="1:60" outlineLevel="1" x14ac:dyDescent="0.2">
      <c r="A148" s="128"/>
      <c r="B148" s="128"/>
      <c r="C148" s="165" t="s">
        <v>288</v>
      </c>
      <c r="D148" s="137"/>
      <c r="E148" s="142">
        <v>39.2652</v>
      </c>
      <c r="F148" s="144"/>
      <c r="G148" s="144"/>
      <c r="H148" s="144"/>
      <c r="I148" s="144"/>
      <c r="J148" s="144"/>
      <c r="K148" s="144"/>
      <c r="L148" s="144"/>
      <c r="M148" s="144"/>
      <c r="N148" s="135"/>
      <c r="O148" s="135"/>
      <c r="P148" s="135"/>
      <c r="Q148" s="135"/>
      <c r="R148" s="135"/>
      <c r="S148" s="135"/>
      <c r="T148" s="136"/>
      <c r="U148" s="135"/>
      <c r="V148" s="127"/>
      <c r="W148" s="127"/>
      <c r="X148" s="127"/>
      <c r="Y148" s="127"/>
      <c r="Z148" s="127"/>
      <c r="AA148" s="127"/>
      <c r="AB148" s="127"/>
      <c r="AC148" s="127"/>
      <c r="AD148" s="127"/>
      <c r="AE148" s="127" t="s">
        <v>143</v>
      </c>
      <c r="AF148" s="127">
        <v>0</v>
      </c>
      <c r="AG148" s="127"/>
      <c r="AH148" s="127"/>
      <c r="AI148" s="127"/>
      <c r="AJ148" s="127"/>
      <c r="AK148" s="127"/>
      <c r="AL148" s="127"/>
      <c r="AM148" s="127"/>
      <c r="AN148" s="127"/>
      <c r="AO148" s="127"/>
      <c r="AP148" s="127"/>
      <c r="AQ148" s="127"/>
      <c r="AR148" s="127"/>
      <c r="AS148" s="127"/>
      <c r="AT148" s="127"/>
      <c r="AU148" s="127"/>
      <c r="AV148" s="127"/>
      <c r="AW148" s="127"/>
      <c r="AX148" s="127"/>
      <c r="AY148" s="127"/>
      <c r="AZ148" s="127"/>
      <c r="BA148" s="127"/>
      <c r="BB148" s="127"/>
      <c r="BC148" s="127"/>
      <c r="BD148" s="127"/>
      <c r="BE148" s="127"/>
      <c r="BF148" s="127"/>
      <c r="BG148" s="127"/>
      <c r="BH148" s="127"/>
    </row>
    <row r="149" spans="1:60" outlineLevel="1" x14ac:dyDescent="0.2">
      <c r="A149" s="128"/>
      <c r="B149" s="128"/>
      <c r="C149" s="165" t="s">
        <v>289</v>
      </c>
      <c r="D149" s="137"/>
      <c r="E149" s="142">
        <v>5.9135999999999997</v>
      </c>
      <c r="F149" s="144"/>
      <c r="G149" s="144"/>
      <c r="H149" s="144"/>
      <c r="I149" s="144"/>
      <c r="J149" s="144"/>
      <c r="K149" s="144"/>
      <c r="L149" s="144"/>
      <c r="M149" s="144"/>
      <c r="N149" s="135"/>
      <c r="O149" s="135"/>
      <c r="P149" s="135"/>
      <c r="Q149" s="135"/>
      <c r="R149" s="135"/>
      <c r="S149" s="135"/>
      <c r="T149" s="136"/>
      <c r="U149" s="135"/>
      <c r="V149" s="127"/>
      <c r="W149" s="127"/>
      <c r="X149" s="127"/>
      <c r="Y149" s="127"/>
      <c r="Z149" s="127"/>
      <c r="AA149" s="127"/>
      <c r="AB149" s="127"/>
      <c r="AC149" s="127"/>
      <c r="AD149" s="127"/>
      <c r="AE149" s="127" t="s">
        <v>143</v>
      </c>
      <c r="AF149" s="127">
        <v>0</v>
      </c>
      <c r="AG149" s="127"/>
      <c r="AH149" s="127"/>
      <c r="AI149" s="127"/>
      <c r="AJ149" s="127"/>
      <c r="AK149" s="127"/>
      <c r="AL149" s="127"/>
      <c r="AM149" s="127"/>
      <c r="AN149" s="127"/>
      <c r="AO149" s="127"/>
      <c r="AP149" s="127"/>
      <c r="AQ149" s="127"/>
      <c r="AR149" s="127"/>
      <c r="AS149" s="127"/>
      <c r="AT149" s="127"/>
      <c r="AU149" s="127"/>
      <c r="AV149" s="127"/>
      <c r="AW149" s="127"/>
      <c r="AX149" s="127"/>
      <c r="AY149" s="127"/>
      <c r="AZ149" s="127"/>
      <c r="BA149" s="127"/>
      <c r="BB149" s="127"/>
      <c r="BC149" s="127"/>
      <c r="BD149" s="127"/>
      <c r="BE149" s="127"/>
      <c r="BF149" s="127"/>
      <c r="BG149" s="127"/>
      <c r="BH149" s="127"/>
    </row>
    <row r="150" spans="1:60" outlineLevel="1" x14ac:dyDescent="0.2">
      <c r="A150" s="128"/>
      <c r="B150" s="128"/>
      <c r="C150" s="165" t="s">
        <v>290</v>
      </c>
      <c r="D150" s="137"/>
      <c r="E150" s="142">
        <v>2.4540000000000002</v>
      </c>
      <c r="F150" s="144"/>
      <c r="G150" s="144"/>
      <c r="H150" s="144"/>
      <c r="I150" s="144"/>
      <c r="J150" s="144"/>
      <c r="K150" s="144"/>
      <c r="L150" s="144"/>
      <c r="M150" s="144"/>
      <c r="N150" s="135"/>
      <c r="O150" s="135"/>
      <c r="P150" s="135"/>
      <c r="Q150" s="135"/>
      <c r="R150" s="135"/>
      <c r="S150" s="135"/>
      <c r="T150" s="136"/>
      <c r="U150" s="135"/>
      <c r="V150" s="127"/>
      <c r="W150" s="127"/>
      <c r="X150" s="127"/>
      <c r="Y150" s="127"/>
      <c r="Z150" s="127"/>
      <c r="AA150" s="127"/>
      <c r="AB150" s="127"/>
      <c r="AC150" s="127"/>
      <c r="AD150" s="127"/>
      <c r="AE150" s="127" t="s">
        <v>143</v>
      </c>
      <c r="AF150" s="127">
        <v>0</v>
      </c>
      <c r="AG150" s="127"/>
      <c r="AH150" s="127"/>
      <c r="AI150" s="127"/>
      <c r="AJ150" s="127"/>
      <c r="AK150" s="127"/>
      <c r="AL150" s="127"/>
      <c r="AM150" s="127"/>
      <c r="AN150" s="127"/>
      <c r="AO150" s="127"/>
      <c r="AP150" s="127"/>
      <c r="AQ150" s="127"/>
      <c r="AR150" s="127"/>
      <c r="AS150" s="127"/>
      <c r="AT150" s="127"/>
      <c r="AU150" s="127"/>
      <c r="AV150" s="127"/>
      <c r="AW150" s="127"/>
      <c r="AX150" s="127"/>
      <c r="AY150" s="127"/>
      <c r="AZ150" s="127"/>
      <c r="BA150" s="127"/>
      <c r="BB150" s="127"/>
      <c r="BC150" s="127"/>
      <c r="BD150" s="127"/>
      <c r="BE150" s="127"/>
      <c r="BF150" s="127"/>
      <c r="BG150" s="127"/>
      <c r="BH150" s="127"/>
    </row>
    <row r="151" spans="1:60" ht="33.4" outlineLevel="1" x14ac:dyDescent="0.2">
      <c r="A151" s="128">
        <v>38</v>
      </c>
      <c r="B151" s="128" t="s">
        <v>291</v>
      </c>
      <c r="C151" s="164" t="s">
        <v>292</v>
      </c>
      <c r="D151" s="134" t="s">
        <v>140</v>
      </c>
      <c r="E151" s="141">
        <v>55.546799999999998</v>
      </c>
      <c r="F151" s="234">
        <f>H151+J151</f>
        <v>0</v>
      </c>
      <c r="G151" s="144">
        <f>ROUND(E151*F151,2)</f>
        <v>0</v>
      </c>
      <c r="H151" s="144"/>
      <c r="I151" s="144">
        <f>ROUND(E151*H151,2)</f>
        <v>0</v>
      </c>
      <c r="J151" s="144"/>
      <c r="K151" s="144">
        <f>ROUND(E151*J151,2)</f>
        <v>0</v>
      </c>
      <c r="L151" s="144">
        <v>21</v>
      </c>
      <c r="M151" s="144">
        <f>G151*(1+L151/100)</f>
        <v>0</v>
      </c>
      <c r="N151" s="135">
        <v>6.9999999999999999E-4</v>
      </c>
      <c r="O151" s="135">
        <f>ROUND(E151*N151,5)</f>
        <v>3.8879999999999998E-2</v>
      </c>
      <c r="P151" s="135">
        <v>1.4E-2</v>
      </c>
      <c r="Q151" s="135">
        <f>ROUND(E151*P151,5)</f>
        <v>0.77766000000000002</v>
      </c>
      <c r="R151" s="135"/>
      <c r="S151" s="135"/>
      <c r="T151" s="136">
        <v>0.40333000000000002</v>
      </c>
      <c r="U151" s="135">
        <f>ROUND(E151*T151,2)</f>
        <v>22.4</v>
      </c>
      <c r="V151" s="127"/>
      <c r="W151" s="127"/>
      <c r="X151" s="127"/>
      <c r="Y151" s="127"/>
      <c r="Z151" s="127"/>
      <c r="AA151" s="127"/>
      <c r="AB151" s="127"/>
      <c r="AC151" s="127"/>
      <c r="AD151" s="127"/>
      <c r="AE151" s="127" t="s">
        <v>141</v>
      </c>
      <c r="AF151" s="127"/>
      <c r="AG151" s="127"/>
      <c r="AH151" s="127"/>
      <c r="AI151" s="127"/>
      <c r="AJ151" s="127"/>
      <c r="AK151" s="127"/>
      <c r="AL151" s="127"/>
      <c r="AM151" s="127"/>
      <c r="AN151" s="127"/>
      <c r="AO151" s="127"/>
      <c r="AP151" s="127"/>
      <c r="AQ151" s="127"/>
      <c r="AR151" s="127"/>
      <c r="AS151" s="127"/>
      <c r="AT151" s="127"/>
      <c r="AU151" s="127"/>
      <c r="AV151" s="127"/>
      <c r="AW151" s="127"/>
      <c r="AX151" s="127"/>
      <c r="AY151" s="127"/>
      <c r="AZ151" s="127"/>
      <c r="BA151" s="127"/>
      <c r="BB151" s="127"/>
      <c r="BC151" s="127"/>
      <c r="BD151" s="127"/>
      <c r="BE151" s="127"/>
      <c r="BF151" s="127"/>
      <c r="BG151" s="127"/>
      <c r="BH151" s="127"/>
    </row>
    <row r="152" spans="1:60" outlineLevel="1" x14ac:dyDescent="0.2">
      <c r="A152" s="128"/>
      <c r="B152" s="128"/>
      <c r="C152" s="165" t="s">
        <v>293</v>
      </c>
      <c r="D152" s="137"/>
      <c r="E152" s="142">
        <v>55.546799999999998</v>
      </c>
      <c r="F152" s="144"/>
      <c r="G152" s="144"/>
      <c r="H152" s="144"/>
      <c r="I152" s="144"/>
      <c r="J152" s="144"/>
      <c r="K152" s="144"/>
      <c r="L152" s="144"/>
      <c r="M152" s="144"/>
      <c r="N152" s="135"/>
      <c r="O152" s="135"/>
      <c r="P152" s="135"/>
      <c r="Q152" s="135"/>
      <c r="R152" s="135"/>
      <c r="S152" s="135"/>
      <c r="T152" s="136"/>
      <c r="U152" s="135"/>
      <c r="V152" s="127"/>
      <c r="W152" s="127"/>
      <c r="X152" s="127"/>
      <c r="Y152" s="127"/>
      <c r="Z152" s="127"/>
      <c r="AA152" s="127"/>
      <c r="AB152" s="127"/>
      <c r="AC152" s="127"/>
      <c r="AD152" s="127"/>
      <c r="AE152" s="127" t="s">
        <v>143</v>
      </c>
      <c r="AF152" s="127">
        <v>0</v>
      </c>
      <c r="AG152" s="127"/>
      <c r="AH152" s="127"/>
      <c r="AI152" s="127"/>
      <c r="AJ152" s="127"/>
      <c r="AK152" s="127"/>
      <c r="AL152" s="127"/>
      <c r="AM152" s="127"/>
      <c r="AN152" s="127"/>
      <c r="AO152" s="127"/>
      <c r="AP152" s="127"/>
      <c r="AQ152" s="127"/>
      <c r="AR152" s="127"/>
      <c r="AS152" s="127"/>
      <c r="AT152" s="127"/>
      <c r="AU152" s="127"/>
      <c r="AV152" s="127"/>
      <c r="AW152" s="127"/>
      <c r="AX152" s="127"/>
      <c r="AY152" s="127"/>
      <c r="AZ152" s="127"/>
      <c r="BA152" s="127"/>
      <c r="BB152" s="127"/>
      <c r="BC152" s="127"/>
      <c r="BD152" s="127"/>
      <c r="BE152" s="127"/>
      <c r="BF152" s="127"/>
      <c r="BG152" s="127"/>
      <c r="BH152" s="127"/>
    </row>
    <row r="153" spans="1:60" ht="22.3" outlineLevel="1" x14ac:dyDescent="0.2">
      <c r="A153" s="128">
        <v>39</v>
      </c>
      <c r="B153" s="128" t="s">
        <v>294</v>
      </c>
      <c r="C153" s="164" t="s">
        <v>295</v>
      </c>
      <c r="D153" s="134" t="s">
        <v>140</v>
      </c>
      <c r="E153" s="141">
        <v>39.694000000000003</v>
      </c>
      <c r="F153" s="234">
        <f>H153+J153</f>
        <v>0</v>
      </c>
      <c r="G153" s="144">
        <f>ROUND(E153*F153,2)</f>
        <v>0</v>
      </c>
      <c r="H153" s="144"/>
      <c r="I153" s="144">
        <f>ROUND(E153*H153,2)</f>
        <v>0</v>
      </c>
      <c r="J153" s="144"/>
      <c r="K153" s="144">
        <f>ROUND(E153*J153,2)</f>
        <v>0</v>
      </c>
      <c r="L153" s="144">
        <v>21</v>
      </c>
      <c r="M153" s="144">
        <f>G153*(1+L153/100)</f>
        <v>0</v>
      </c>
      <c r="N153" s="135">
        <v>3.0000000000000001E-5</v>
      </c>
      <c r="O153" s="135">
        <f>ROUND(E153*N153,5)</f>
        <v>1.1900000000000001E-3</v>
      </c>
      <c r="P153" s="135">
        <v>0</v>
      </c>
      <c r="Q153" s="135">
        <f>ROUND(E153*P153,5)</f>
        <v>0</v>
      </c>
      <c r="R153" s="135"/>
      <c r="S153" s="135"/>
      <c r="T153" s="136">
        <v>0.317</v>
      </c>
      <c r="U153" s="135">
        <f>ROUND(E153*T153,2)</f>
        <v>12.58</v>
      </c>
      <c r="V153" s="127"/>
      <c r="W153" s="127"/>
      <c r="X153" s="127"/>
      <c r="Y153" s="127"/>
      <c r="Z153" s="127"/>
      <c r="AA153" s="127"/>
      <c r="AB153" s="127"/>
      <c r="AC153" s="127"/>
      <c r="AD153" s="127"/>
      <c r="AE153" s="127" t="s">
        <v>141</v>
      </c>
      <c r="AF153" s="127"/>
      <c r="AG153" s="127"/>
      <c r="AH153" s="127"/>
      <c r="AI153" s="127"/>
      <c r="AJ153" s="127"/>
      <c r="AK153" s="127"/>
      <c r="AL153" s="127"/>
      <c r="AM153" s="127"/>
      <c r="AN153" s="127"/>
      <c r="AO153" s="127"/>
      <c r="AP153" s="127"/>
      <c r="AQ153" s="127"/>
      <c r="AR153" s="127"/>
      <c r="AS153" s="127"/>
      <c r="AT153" s="127"/>
      <c r="AU153" s="127"/>
      <c r="AV153" s="127"/>
      <c r="AW153" s="127"/>
      <c r="AX153" s="127"/>
      <c r="AY153" s="127"/>
      <c r="AZ153" s="127"/>
      <c r="BA153" s="127"/>
      <c r="BB153" s="127"/>
      <c r="BC153" s="127"/>
      <c r="BD153" s="127"/>
      <c r="BE153" s="127"/>
      <c r="BF153" s="127"/>
      <c r="BG153" s="127"/>
      <c r="BH153" s="127"/>
    </row>
    <row r="154" spans="1:60" outlineLevel="1" x14ac:dyDescent="0.2">
      <c r="A154" s="128"/>
      <c r="B154" s="128"/>
      <c r="C154" s="165" t="s">
        <v>296</v>
      </c>
      <c r="D154" s="137"/>
      <c r="E154" s="142">
        <v>32.720999999999997</v>
      </c>
      <c r="F154" s="144"/>
      <c r="G154" s="144"/>
      <c r="H154" s="144"/>
      <c r="I154" s="144"/>
      <c r="J154" s="144"/>
      <c r="K154" s="144"/>
      <c r="L154" s="144"/>
      <c r="M154" s="144"/>
      <c r="N154" s="135"/>
      <c r="O154" s="135"/>
      <c r="P154" s="135"/>
      <c r="Q154" s="135"/>
      <c r="R154" s="135"/>
      <c r="S154" s="135"/>
      <c r="T154" s="136"/>
      <c r="U154" s="135"/>
      <c r="V154" s="127"/>
      <c r="W154" s="127"/>
      <c r="X154" s="127"/>
      <c r="Y154" s="127"/>
      <c r="Z154" s="127"/>
      <c r="AA154" s="127"/>
      <c r="AB154" s="127"/>
      <c r="AC154" s="127"/>
      <c r="AD154" s="127"/>
      <c r="AE154" s="127" t="s">
        <v>143</v>
      </c>
      <c r="AF154" s="127">
        <v>0</v>
      </c>
      <c r="AG154" s="127"/>
      <c r="AH154" s="127"/>
      <c r="AI154" s="127"/>
      <c r="AJ154" s="127"/>
      <c r="AK154" s="127"/>
      <c r="AL154" s="127"/>
      <c r="AM154" s="127"/>
      <c r="AN154" s="127"/>
      <c r="AO154" s="127"/>
      <c r="AP154" s="127"/>
      <c r="AQ154" s="127"/>
      <c r="AR154" s="127"/>
      <c r="AS154" s="127"/>
      <c r="AT154" s="127"/>
      <c r="AU154" s="127"/>
      <c r="AV154" s="127"/>
      <c r="AW154" s="127"/>
      <c r="AX154" s="127"/>
      <c r="AY154" s="127"/>
      <c r="AZ154" s="127"/>
      <c r="BA154" s="127"/>
      <c r="BB154" s="127"/>
      <c r="BC154" s="127"/>
      <c r="BD154" s="127"/>
      <c r="BE154" s="127"/>
      <c r="BF154" s="127"/>
      <c r="BG154" s="127"/>
      <c r="BH154" s="127"/>
    </row>
    <row r="155" spans="1:60" outlineLevel="1" x14ac:dyDescent="0.2">
      <c r="A155" s="128"/>
      <c r="B155" s="128"/>
      <c r="C155" s="165" t="s">
        <v>297</v>
      </c>
      <c r="D155" s="137"/>
      <c r="E155" s="142">
        <v>4.9279999999999999</v>
      </c>
      <c r="F155" s="144"/>
      <c r="G155" s="144"/>
      <c r="H155" s="144"/>
      <c r="I155" s="144"/>
      <c r="J155" s="144"/>
      <c r="K155" s="144"/>
      <c r="L155" s="144"/>
      <c r="M155" s="144"/>
      <c r="N155" s="135"/>
      <c r="O155" s="135"/>
      <c r="P155" s="135"/>
      <c r="Q155" s="135"/>
      <c r="R155" s="135"/>
      <c r="S155" s="135"/>
      <c r="T155" s="136"/>
      <c r="U155" s="135"/>
      <c r="V155" s="127"/>
      <c r="W155" s="127"/>
      <c r="X155" s="127"/>
      <c r="Y155" s="127"/>
      <c r="Z155" s="127"/>
      <c r="AA155" s="127"/>
      <c r="AB155" s="127"/>
      <c r="AC155" s="127"/>
      <c r="AD155" s="127"/>
      <c r="AE155" s="127" t="s">
        <v>143</v>
      </c>
      <c r="AF155" s="127">
        <v>0</v>
      </c>
      <c r="AG155" s="127"/>
      <c r="AH155" s="127"/>
      <c r="AI155" s="127"/>
      <c r="AJ155" s="127"/>
      <c r="AK155" s="127"/>
      <c r="AL155" s="127"/>
      <c r="AM155" s="127"/>
      <c r="AN155" s="127"/>
      <c r="AO155" s="127"/>
      <c r="AP155" s="127"/>
      <c r="AQ155" s="127"/>
      <c r="AR155" s="127"/>
      <c r="AS155" s="127"/>
      <c r="AT155" s="127"/>
      <c r="AU155" s="127"/>
      <c r="AV155" s="127"/>
      <c r="AW155" s="127"/>
      <c r="AX155" s="127"/>
      <c r="AY155" s="127"/>
      <c r="AZ155" s="127"/>
      <c r="BA155" s="127"/>
      <c r="BB155" s="127"/>
      <c r="BC155" s="127"/>
      <c r="BD155" s="127"/>
      <c r="BE155" s="127"/>
      <c r="BF155" s="127"/>
      <c r="BG155" s="127"/>
      <c r="BH155" s="127"/>
    </row>
    <row r="156" spans="1:60" outlineLevel="1" x14ac:dyDescent="0.2">
      <c r="A156" s="128"/>
      <c r="B156" s="128"/>
      <c r="C156" s="165" t="s">
        <v>298</v>
      </c>
      <c r="D156" s="137"/>
      <c r="E156" s="142">
        <v>2.0449999999999999</v>
      </c>
      <c r="F156" s="144"/>
      <c r="G156" s="144"/>
      <c r="H156" s="144"/>
      <c r="I156" s="144"/>
      <c r="J156" s="144"/>
      <c r="K156" s="144"/>
      <c r="L156" s="144"/>
      <c r="M156" s="144"/>
      <c r="N156" s="135"/>
      <c r="O156" s="135"/>
      <c r="P156" s="135"/>
      <c r="Q156" s="135"/>
      <c r="R156" s="135"/>
      <c r="S156" s="135"/>
      <c r="T156" s="136"/>
      <c r="U156" s="135"/>
      <c r="V156" s="127"/>
      <c r="W156" s="127"/>
      <c r="X156" s="127"/>
      <c r="Y156" s="127"/>
      <c r="Z156" s="127"/>
      <c r="AA156" s="127"/>
      <c r="AB156" s="127"/>
      <c r="AC156" s="127"/>
      <c r="AD156" s="127"/>
      <c r="AE156" s="127" t="s">
        <v>143</v>
      </c>
      <c r="AF156" s="127">
        <v>0</v>
      </c>
      <c r="AG156" s="127"/>
      <c r="AH156" s="127"/>
      <c r="AI156" s="127"/>
      <c r="AJ156" s="127"/>
      <c r="AK156" s="127"/>
      <c r="AL156" s="127"/>
      <c r="AM156" s="127"/>
      <c r="AN156" s="127"/>
      <c r="AO156" s="127"/>
      <c r="AP156" s="127"/>
      <c r="AQ156" s="127"/>
      <c r="AR156" s="127"/>
      <c r="AS156" s="127"/>
      <c r="AT156" s="127"/>
      <c r="AU156" s="127"/>
      <c r="AV156" s="127"/>
      <c r="AW156" s="127"/>
      <c r="AX156" s="127"/>
      <c r="AY156" s="127"/>
      <c r="AZ156" s="127"/>
      <c r="BA156" s="127"/>
      <c r="BB156" s="127"/>
      <c r="BC156" s="127"/>
      <c r="BD156" s="127"/>
      <c r="BE156" s="127"/>
      <c r="BF156" s="127"/>
      <c r="BG156" s="127"/>
      <c r="BH156" s="127"/>
    </row>
    <row r="157" spans="1:60" ht="22.3" outlineLevel="1" x14ac:dyDescent="0.2">
      <c r="A157" s="128">
        <v>40</v>
      </c>
      <c r="B157" s="128" t="s">
        <v>253</v>
      </c>
      <c r="C157" s="164" t="s">
        <v>254</v>
      </c>
      <c r="D157" s="134" t="s">
        <v>140</v>
      </c>
      <c r="E157" s="141">
        <v>63.878819999999997</v>
      </c>
      <c r="F157" s="234">
        <f>H157+J157</f>
        <v>0</v>
      </c>
      <c r="G157" s="144">
        <f>ROUND(E157*F157,2)</f>
        <v>0</v>
      </c>
      <c r="H157" s="144"/>
      <c r="I157" s="144">
        <f>ROUND(E157*H157,2)</f>
        <v>0</v>
      </c>
      <c r="J157" s="144"/>
      <c r="K157" s="144">
        <f>ROUND(E157*J157,2)</f>
        <v>0</v>
      </c>
      <c r="L157" s="144">
        <v>21</v>
      </c>
      <c r="M157" s="144">
        <f>G157*(1+L157/100)</f>
        <v>0</v>
      </c>
      <c r="N157" s="135">
        <v>4.4999999999999997E-3</v>
      </c>
      <c r="O157" s="135">
        <f>ROUND(E157*N157,5)</f>
        <v>0.28744999999999998</v>
      </c>
      <c r="P157" s="135">
        <v>0</v>
      </c>
      <c r="Q157" s="135">
        <f>ROUND(E157*P157,5)</f>
        <v>0</v>
      </c>
      <c r="R157" s="135"/>
      <c r="S157" s="135"/>
      <c r="T157" s="136">
        <v>0</v>
      </c>
      <c r="U157" s="135">
        <f>ROUND(E157*T157,2)</f>
        <v>0</v>
      </c>
      <c r="V157" s="127"/>
      <c r="W157" s="127"/>
      <c r="X157" s="127"/>
      <c r="Y157" s="127"/>
      <c r="Z157" s="127"/>
      <c r="AA157" s="127"/>
      <c r="AB157" s="127"/>
      <c r="AC157" s="127"/>
      <c r="AD157" s="127"/>
      <c r="AE157" s="127" t="s">
        <v>150</v>
      </c>
      <c r="AF157" s="127"/>
      <c r="AG157" s="127"/>
      <c r="AH157" s="127"/>
      <c r="AI157" s="127"/>
      <c r="AJ157" s="127"/>
      <c r="AK157" s="127"/>
      <c r="AL157" s="127"/>
      <c r="AM157" s="127"/>
      <c r="AN157" s="127"/>
      <c r="AO157" s="127"/>
      <c r="AP157" s="127"/>
      <c r="AQ157" s="127"/>
      <c r="AR157" s="127"/>
      <c r="AS157" s="127"/>
      <c r="AT157" s="127"/>
      <c r="AU157" s="127"/>
      <c r="AV157" s="127"/>
      <c r="AW157" s="127"/>
      <c r="AX157" s="127"/>
      <c r="AY157" s="127"/>
      <c r="AZ157" s="127"/>
      <c r="BA157" s="127"/>
      <c r="BB157" s="127"/>
      <c r="BC157" s="127"/>
      <c r="BD157" s="127"/>
      <c r="BE157" s="127"/>
      <c r="BF157" s="127"/>
      <c r="BG157" s="127"/>
      <c r="BH157" s="127"/>
    </row>
    <row r="158" spans="1:60" outlineLevel="1" x14ac:dyDescent="0.2">
      <c r="A158" s="128"/>
      <c r="B158" s="128"/>
      <c r="C158" s="165" t="s">
        <v>299</v>
      </c>
      <c r="D158" s="137"/>
      <c r="E158" s="142">
        <v>63.878819999999997</v>
      </c>
      <c r="F158" s="144"/>
      <c r="G158" s="144"/>
      <c r="H158" s="144"/>
      <c r="I158" s="144"/>
      <c r="J158" s="144"/>
      <c r="K158" s="144"/>
      <c r="L158" s="144"/>
      <c r="M158" s="144"/>
      <c r="N158" s="135"/>
      <c r="O158" s="135"/>
      <c r="P158" s="135"/>
      <c r="Q158" s="135"/>
      <c r="R158" s="135"/>
      <c r="S158" s="135"/>
      <c r="T158" s="136"/>
      <c r="U158" s="135"/>
      <c r="V158" s="127"/>
      <c r="W158" s="127"/>
      <c r="X158" s="127"/>
      <c r="Y158" s="127"/>
      <c r="Z158" s="127"/>
      <c r="AA158" s="127"/>
      <c r="AB158" s="127"/>
      <c r="AC158" s="127"/>
      <c r="AD158" s="127"/>
      <c r="AE158" s="127" t="s">
        <v>143</v>
      </c>
      <c r="AF158" s="127">
        <v>0</v>
      </c>
      <c r="AG158" s="127"/>
      <c r="AH158" s="127"/>
      <c r="AI158" s="127"/>
      <c r="AJ158" s="127"/>
      <c r="AK158" s="127"/>
      <c r="AL158" s="127"/>
      <c r="AM158" s="127"/>
      <c r="AN158" s="127"/>
      <c r="AO158" s="127"/>
      <c r="AP158" s="127"/>
      <c r="AQ158" s="127"/>
      <c r="AR158" s="127"/>
      <c r="AS158" s="127"/>
      <c r="AT158" s="127"/>
      <c r="AU158" s="127"/>
      <c r="AV158" s="127"/>
      <c r="AW158" s="127"/>
      <c r="AX158" s="127"/>
      <c r="AY158" s="127"/>
      <c r="AZ158" s="127"/>
      <c r="BA158" s="127"/>
      <c r="BB158" s="127"/>
      <c r="BC158" s="127"/>
      <c r="BD158" s="127"/>
      <c r="BE158" s="127"/>
      <c r="BF158" s="127"/>
      <c r="BG158" s="127"/>
      <c r="BH158" s="127"/>
    </row>
    <row r="159" spans="1:60" ht="22.3" outlineLevel="1" x14ac:dyDescent="0.2">
      <c r="A159" s="128">
        <v>41</v>
      </c>
      <c r="B159" s="128" t="s">
        <v>300</v>
      </c>
      <c r="C159" s="164" t="s">
        <v>301</v>
      </c>
      <c r="D159" s="134" t="s">
        <v>140</v>
      </c>
      <c r="E159" s="141">
        <v>269.85079999999999</v>
      </c>
      <c r="F159" s="234">
        <f>H159+J159</f>
        <v>0</v>
      </c>
      <c r="G159" s="144">
        <f>ROUND(E159*F159,2)</f>
        <v>0</v>
      </c>
      <c r="H159" s="144"/>
      <c r="I159" s="144">
        <f>ROUND(E159*H159,2)</f>
        <v>0</v>
      </c>
      <c r="J159" s="144"/>
      <c r="K159" s="144">
        <f>ROUND(E159*J159,2)</f>
        <v>0</v>
      </c>
      <c r="L159" s="144">
        <v>21</v>
      </c>
      <c r="M159" s="144">
        <f>G159*(1+L159/100)</f>
        <v>0</v>
      </c>
      <c r="N159" s="135">
        <v>0</v>
      </c>
      <c r="O159" s="135">
        <f>ROUND(E159*N159,5)</f>
        <v>0</v>
      </c>
      <c r="P159" s="135">
        <v>0</v>
      </c>
      <c r="Q159" s="135">
        <f>ROUND(E159*P159,5)</f>
        <v>0</v>
      </c>
      <c r="R159" s="135"/>
      <c r="S159" s="135"/>
      <c r="T159" s="136">
        <v>0.1</v>
      </c>
      <c r="U159" s="135">
        <f>ROUND(E159*T159,2)</f>
        <v>26.99</v>
      </c>
      <c r="V159" s="127"/>
      <c r="W159" s="127"/>
      <c r="X159" s="127"/>
      <c r="Y159" s="127"/>
      <c r="Z159" s="127"/>
      <c r="AA159" s="127"/>
      <c r="AB159" s="127"/>
      <c r="AC159" s="127"/>
      <c r="AD159" s="127"/>
      <c r="AE159" s="127" t="s">
        <v>141</v>
      </c>
      <c r="AF159" s="127"/>
      <c r="AG159" s="127"/>
      <c r="AH159" s="127"/>
      <c r="AI159" s="127"/>
      <c r="AJ159" s="127"/>
      <c r="AK159" s="127"/>
      <c r="AL159" s="127"/>
      <c r="AM159" s="127"/>
      <c r="AN159" s="127"/>
      <c r="AO159" s="127"/>
      <c r="AP159" s="127"/>
      <c r="AQ159" s="127"/>
      <c r="AR159" s="127"/>
      <c r="AS159" s="127"/>
      <c r="AT159" s="127"/>
      <c r="AU159" s="127"/>
      <c r="AV159" s="127"/>
      <c r="AW159" s="127"/>
      <c r="AX159" s="127"/>
      <c r="AY159" s="127"/>
      <c r="AZ159" s="127"/>
      <c r="BA159" s="127"/>
      <c r="BB159" s="127"/>
      <c r="BC159" s="127"/>
      <c r="BD159" s="127"/>
      <c r="BE159" s="127"/>
      <c r="BF159" s="127"/>
      <c r="BG159" s="127"/>
      <c r="BH159" s="127"/>
    </row>
    <row r="160" spans="1:60" outlineLevel="1" x14ac:dyDescent="0.2">
      <c r="A160" s="128"/>
      <c r="B160" s="128"/>
      <c r="C160" s="165" t="s">
        <v>236</v>
      </c>
      <c r="D160" s="137"/>
      <c r="E160" s="142">
        <v>190.07</v>
      </c>
      <c r="F160" s="144"/>
      <c r="G160" s="144"/>
      <c r="H160" s="144"/>
      <c r="I160" s="144"/>
      <c r="J160" s="144"/>
      <c r="K160" s="144"/>
      <c r="L160" s="144"/>
      <c r="M160" s="144"/>
      <c r="N160" s="135"/>
      <c r="O160" s="135"/>
      <c r="P160" s="135"/>
      <c r="Q160" s="135"/>
      <c r="R160" s="135"/>
      <c r="S160" s="135"/>
      <c r="T160" s="136"/>
      <c r="U160" s="135"/>
      <c r="V160" s="127"/>
      <c r="W160" s="127"/>
      <c r="X160" s="127"/>
      <c r="Y160" s="127"/>
      <c r="Z160" s="127"/>
      <c r="AA160" s="127"/>
      <c r="AB160" s="127"/>
      <c r="AC160" s="127"/>
      <c r="AD160" s="127"/>
      <c r="AE160" s="127" t="s">
        <v>143</v>
      </c>
      <c r="AF160" s="127">
        <v>0</v>
      </c>
      <c r="AG160" s="127"/>
      <c r="AH160" s="127"/>
      <c r="AI160" s="127"/>
      <c r="AJ160" s="127"/>
      <c r="AK160" s="127"/>
      <c r="AL160" s="127"/>
      <c r="AM160" s="127"/>
      <c r="AN160" s="127"/>
      <c r="AO160" s="127"/>
      <c r="AP160" s="127"/>
      <c r="AQ160" s="127"/>
      <c r="AR160" s="127"/>
      <c r="AS160" s="127"/>
      <c r="AT160" s="127"/>
      <c r="AU160" s="127"/>
      <c r="AV160" s="127"/>
      <c r="AW160" s="127"/>
      <c r="AX160" s="127"/>
      <c r="AY160" s="127"/>
      <c r="AZ160" s="127"/>
      <c r="BA160" s="127"/>
      <c r="BB160" s="127"/>
      <c r="BC160" s="127"/>
      <c r="BD160" s="127"/>
      <c r="BE160" s="127"/>
      <c r="BF160" s="127"/>
      <c r="BG160" s="127"/>
      <c r="BH160" s="127"/>
    </row>
    <row r="161" spans="1:60" outlineLevel="1" x14ac:dyDescent="0.2">
      <c r="A161" s="128"/>
      <c r="B161" s="128"/>
      <c r="C161" s="165" t="s">
        <v>237</v>
      </c>
      <c r="D161" s="137"/>
      <c r="E161" s="142">
        <v>2.48</v>
      </c>
      <c r="F161" s="144"/>
      <c r="G161" s="144"/>
      <c r="H161" s="144"/>
      <c r="I161" s="144"/>
      <c r="J161" s="144"/>
      <c r="K161" s="144"/>
      <c r="L161" s="144"/>
      <c r="M161" s="144"/>
      <c r="N161" s="135"/>
      <c r="O161" s="135"/>
      <c r="P161" s="135"/>
      <c r="Q161" s="135"/>
      <c r="R161" s="135"/>
      <c r="S161" s="135"/>
      <c r="T161" s="136"/>
      <c r="U161" s="135"/>
      <c r="V161" s="127"/>
      <c r="W161" s="127"/>
      <c r="X161" s="127"/>
      <c r="Y161" s="127"/>
      <c r="Z161" s="127"/>
      <c r="AA161" s="127"/>
      <c r="AB161" s="127"/>
      <c r="AC161" s="127"/>
      <c r="AD161" s="127"/>
      <c r="AE161" s="127" t="s">
        <v>143</v>
      </c>
      <c r="AF161" s="127">
        <v>0</v>
      </c>
      <c r="AG161" s="127"/>
      <c r="AH161" s="127"/>
      <c r="AI161" s="127"/>
      <c r="AJ161" s="127"/>
      <c r="AK161" s="127"/>
      <c r="AL161" s="127"/>
      <c r="AM161" s="127"/>
      <c r="AN161" s="127"/>
      <c r="AO161" s="127"/>
      <c r="AP161" s="127"/>
      <c r="AQ161" s="127"/>
      <c r="AR161" s="127"/>
      <c r="AS161" s="127"/>
      <c r="AT161" s="127"/>
      <c r="AU161" s="127"/>
      <c r="AV161" s="127"/>
      <c r="AW161" s="127"/>
      <c r="AX161" s="127"/>
      <c r="AY161" s="127"/>
      <c r="AZ161" s="127"/>
      <c r="BA161" s="127"/>
      <c r="BB161" s="127"/>
      <c r="BC161" s="127"/>
      <c r="BD161" s="127"/>
      <c r="BE161" s="127"/>
      <c r="BF161" s="127"/>
      <c r="BG161" s="127"/>
      <c r="BH161" s="127"/>
    </row>
    <row r="162" spans="1:60" outlineLevel="1" x14ac:dyDescent="0.2">
      <c r="A162" s="128"/>
      <c r="B162" s="128"/>
      <c r="C162" s="165" t="s">
        <v>238</v>
      </c>
      <c r="D162" s="137"/>
      <c r="E162" s="142">
        <v>1.96</v>
      </c>
      <c r="F162" s="144"/>
      <c r="G162" s="144"/>
      <c r="H162" s="144"/>
      <c r="I162" s="144"/>
      <c r="J162" s="144"/>
      <c r="K162" s="144"/>
      <c r="L162" s="144"/>
      <c r="M162" s="144"/>
      <c r="N162" s="135"/>
      <c r="O162" s="135"/>
      <c r="P162" s="135"/>
      <c r="Q162" s="135"/>
      <c r="R162" s="135"/>
      <c r="S162" s="135"/>
      <c r="T162" s="136"/>
      <c r="U162" s="135"/>
      <c r="V162" s="127"/>
      <c r="W162" s="127"/>
      <c r="X162" s="127"/>
      <c r="Y162" s="127"/>
      <c r="Z162" s="127"/>
      <c r="AA162" s="127"/>
      <c r="AB162" s="127"/>
      <c r="AC162" s="127"/>
      <c r="AD162" s="127"/>
      <c r="AE162" s="127" t="s">
        <v>143</v>
      </c>
      <c r="AF162" s="127">
        <v>0</v>
      </c>
      <c r="AG162" s="127"/>
      <c r="AH162" s="127"/>
      <c r="AI162" s="127"/>
      <c r="AJ162" s="127"/>
      <c r="AK162" s="127"/>
      <c r="AL162" s="127"/>
      <c r="AM162" s="127"/>
      <c r="AN162" s="127"/>
      <c r="AO162" s="127"/>
      <c r="AP162" s="127"/>
      <c r="AQ162" s="127"/>
      <c r="AR162" s="127"/>
      <c r="AS162" s="127"/>
      <c r="AT162" s="127"/>
      <c r="AU162" s="127"/>
      <c r="AV162" s="127"/>
      <c r="AW162" s="127"/>
      <c r="AX162" s="127"/>
      <c r="AY162" s="127"/>
      <c r="AZ162" s="127"/>
      <c r="BA162" s="127"/>
      <c r="BB162" s="127"/>
      <c r="BC162" s="127"/>
      <c r="BD162" s="127"/>
      <c r="BE162" s="127"/>
      <c r="BF162" s="127"/>
      <c r="BG162" s="127"/>
      <c r="BH162" s="127"/>
    </row>
    <row r="163" spans="1:60" outlineLevel="1" x14ac:dyDescent="0.2">
      <c r="A163" s="128"/>
      <c r="B163" s="128"/>
      <c r="C163" s="165" t="s">
        <v>239</v>
      </c>
      <c r="D163" s="137"/>
      <c r="E163" s="142">
        <v>-9.3531999999999993</v>
      </c>
      <c r="F163" s="144"/>
      <c r="G163" s="144"/>
      <c r="H163" s="144"/>
      <c r="I163" s="144"/>
      <c r="J163" s="144"/>
      <c r="K163" s="144"/>
      <c r="L163" s="144"/>
      <c r="M163" s="144"/>
      <c r="N163" s="135"/>
      <c r="O163" s="135"/>
      <c r="P163" s="135"/>
      <c r="Q163" s="135"/>
      <c r="R163" s="135"/>
      <c r="S163" s="135"/>
      <c r="T163" s="136"/>
      <c r="U163" s="135"/>
      <c r="V163" s="127"/>
      <c r="W163" s="127"/>
      <c r="X163" s="127"/>
      <c r="Y163" s="127"/>
      <c r="Z163" s="127"/>
      <c r="AA163" s="127"/>
      <c r="AB163" s="127"/>
      <c r="AC163" s="127"/>
      <c r="AD163" s="127"/>
      <c r="AE163" s="127" t="s">
        <v>143</v>
      </c>
      <c r="AF163" s="127">
        <v>0</v>
      </c>
      <c r="AG163" s="127"/>
      <c r="AH163" s="127"/>
      <c r="AI163" s="127"/>
      <c r="AJ163" s="127"/>
      <c r="AK163" s="127"/>
      <c r="AL163" s="127"/>
      <c r="AM163" s="127"/>
      <c r="AN163" s="127"/>
      <c r="AO163" s="127"/>
      <c r="AP163" s="127"/>
      <c r="AQ163" s="127"/>
      <c r="AR163" s="127"/>
      <c r="AS163" s="127"/>
      <c r="AT163" s="127"/>
      <c r="AU163" s="127"/>
      <c r="AV163" s="127"/>
      <c r="AW163" s="127"/>
      <c r="AX163" s="127"/>
      <c r="AY163" s="127"/>
      <c r="AZ163" s="127"/>
      <c r="BA163" s="127"/>
      <c r="BB163" s="127"/>
      <c r="BC163" s="127"/>
      <c r="BD163" s="127"/>
      <c r="BE163" s="127"/>
      <c r="BF163" s="127"/>
      <c r="BG163" s="127"/>
      <c r="BH163" s="127"/>
    </row>
    <row r="164" spans="1:60" outlineLevel="1" x14ac:dyDescent="0.2">
      <c r="A164" s="128"/>
      <c r="B164" s="128"/>
      <c r="C164" s="165" t="s">
        <v>296</v>
      </c>
      <c r="D164" s="137"/>
      <c r="E164" s="142">
        <v>32.720999999999997</v>
      </c>
      <c r="F164" s="144"/>
      <c r="G164" s="144"/>
      <c r="H164" s="144"/>
      <c r="I164" s="144"/>
      <c r="J164" s="144"/>
      <c r="K164" s="144"/>
      <c r="L164" s="144"/>
      <c r="M164" s="144"/>
      <c r="N164" s="135"/>
      <c r="O164" s="135"/>
      <c r="P164" s="135"/>
      <c r="Q164" s="135"/>
      <c r="R164" s="135"/>
      <c r="S164" s="135"/>
      <c r="T164" s="136"/>
      <c r="U164" s="135"/>
      <c r="V164" s="127"/>
      <c r="W164" s="127"/>
      <c r="X164" s="127"/>
      <c r="Y164" s="127"/>
      <c r="Z164" s="127"/>
      <c r="AA164" s="127"/>
      <c r="AB164" s="127"/>
      <c r="AC164" s="127"/>
      <c r="AD164" s="127"/>
      <c r="AE164" s="127" t="s">
        <v>143</v>
      </c>
      <c r="AF164" s="127">
        <v>0</v>
      </c>
      <c r="AG164" s="127"/>
      <c r="AH164" s="127"/>
      <c r="AI164" s="127"/>
      <c r="AJ164" s="127"/>
      <c r="AK164" s="127"/>
      <c r="AL164" s="127"/>
      <c r="AM164" s="127"/>
      <c r="AN164" s="127"/>
      <c r="AO164" s="127"/>
      <c r="AP164" s="127"/>
      <c r="AQ164" s="127"/>
      <c r="AR164" s="127"/>
      <c r="AS164" s="127"/>
      <c r="AT164" s="127"/>
      <c r="AU164" s="127"/>
      <c r="AV164" s="127"/>
      <c r="AW164" s="127"/>
      <c r="AX164" s="127"/>
      <c r="AY164" s="127"/>
      <c r="AZ164" s="127"/>
      <c r="BA164" s="127"/>
      <c r="BB164" s="127"/>
      <c r="BC164" s="127"/>
      <c r="BD164" s="127"/>
      <c r="BE164" s="127"/>
      <c r="BF164" s="127"/>
      <c r="BG164" s="127"/>
      <c r="BH164" s="127"/>
    </row>
    <row r="165" spans="1:60" outlineLevel="1" x14ac:dyDescent="0.2">
      <c r="A165" s="128"/>
      <c r="B165" s="128"/>
      <c r="C165" s="165" t="s">
        <v>297</v>
      </c>
      <c r="D165" s="137"/>
      <c r="E165" s="142">
        <v>4.9279999999999999</v>
      </c>
      <c r="F165" s="144"/>
      <c r="G165" s="144"/>
      <c r="H165" s="144"/>
      <c r="I165" s="144"/>
      <c r="J165" s="144"/>
      <c r="K165" s="144"/>
      <c r="L165" s="144"/>
      <c r="M165" s="144"/>
      <c r="N165" s="135"/>
      <c r="O165" s="135"/>
      <c r="P165" s="135"/>
      <c r="Q165" s="135"/>
      <c r="R165" s="135"/>
      <c r="S165" s="135"/>
      <c r="T165" s="136"/>
      <c r="U165" s="135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 t="s">
        <v>143</v>
      </c>
      <c r="AF165" s="127">
        <v>0</v>
      </c>
      <c r="AG165" s="127"/>
      <c r="AH165" s="127"/>
      <c r="AI165" s="127"/>
      <c r="AJ165" s="127"/>
      <c r="AK165" s="127"/>
      <c r="AL165" s="127"/>
      <c r="AM165" s="127"/>
      <c r="AN165" s="127"/>
      <c r="AO165" s="127"/>
      <c r="AP165" s="127"/>
      <c r="AQ165" s="127"/>
      <c r="AR165" s="127"/>
      <c r="AS165" s="127"/>
      <c r="AT165" s="127"/>
      <c r="AU165" s="127"/>
      <c r="AV165" s="127"/>
      <c r="AW165" s="127"/>
      <c r="AX165" s="127"/>
      <c r="AY165" s="127"/>
      <c r="AZ165" s="127"/>
      <c r="BA165" s="127"/>
      <c r="BB165" s="127"/>
      <c r="BC165" s="127"/>
      <c r="BD165" s="127"/>
      <c r="BE165" s="127"/>
      <c r="BF165" s="127"/>
      <c r="BG165" s="127"/>
      <c r="BH165" s="127"/>
    </row>
    <row r="166" spans="1:60" outlineLevel="1" x14ac:dyDescent="0.2">
      <c r="A166" s="128"/>
      <c r="B166" s="128"/>
      <c r="C166" s="165" t="s">
        <v>298</v>
      </c>
      <c r="D166" s="137"/>
      <c r="E166" s="142">
        <v>2.0449999999999999</v>
      </c>
      <c r="F166" s="144"/>
      <c r="G166" s="144"/>
      <c r="H166" s="144"/>
      <c r="I166" s="144"/>
      <c r="J166" s="144"/>
      <c r="K166" s="144"/>
      <c r="L166" s="144"/>
      <c r="M166" s="144"/>
      <c r="N166" s="135"/>
      <c r="O166" s="135"/>
      <c r="P166" s="135"/>
      <c r="Q166" s="135"/>
      <c r="R166" s="135"/>
      <c r="S166" s="135"/>
      <c r="T166" s="136"/>
      <c r="U166" s="135"/>
      <c r="V166" s="127"/>
      <c r="W166" s="127"/>
      <c r="X166" s="127"/>
      <c r="Y166" s="127"/>
      <c r="Z166" s="127"/>
      <c r="AA166" s="127"/>
      <c r="AB166" s="127"/>
      <c r="AC166" s="127"/>
      <c r="AD166" s="127"/>
      <c r="AE166" s="127" t="s">
        <v>143</v>
      </c>
      <c r="AF166" s="127">
        <v>0</v>
      </c>
      <c r="AG166" s="127"/>
      <c r="AH166" s="127"/>
      <c r="AI166" s="127"/>
      <c r="AJ166" s="127"/>
      <c r="AK166" s="127"/>
      <c r="AL166" s="127"/>
      <c r="AM166" s="127"/>
      <c r="AN166" s="127"/>
      <c r="AO166" s="127"/>
      <c r="AP166" s="127"/>
      <c r="AQ166" s="127"/>
      <c r="AR166" s="127"/>
      <c r="AS166" s="127"/>
      <c r="AT166" s="127"/>
      <c r="AU166" s="127"/>
      <c r="AV166" s="127"/>
      <c r="AW166" s="127"/>
      <c r="AX166" s="127"/>
      <c r="AY166" s="127"/>
      <c r="AZ166" s="127"/>
      <c r="BA166" s="127"/>
      <c r="BB166" s="127"/>
      <c r="BC166" s="127"/>
      <c r="BD166" s="127"/>
      <c r="BE166" s="127"/>
      <c r="BF166" s="127"/>
      <c r="BG166" s="127"/>
      <c r="BH166" s="127"/>
    </row>
    <row r="167" spans="1:60" outlineLevel="1" x14ac:dyDescent="0.2">
      <c r="A167" s="128"/>
      <c r="B167" s="128"/>
      <c r="C167" s="165" t="s">
        <v>302</v>
      </c>
      <c r="D167" s="137"/>
      <c r="E167" s="142">
        <v>45</v>
      </c>
      <c r="F167" s="144"/>
      <c r="G167" s="144"/>
      <c r="H167" s="144"/>
      <c r="I167" s="144"/>
      <c r="J167" s="144"/>
      <c r="K167" s="144"/>
      <c r="L167" s="144"/>
      <c r="M167" s="144"/>
      <c r="N167" s="135"/>
      <c r="O167" s="135"/>
      <c r="P167" s="135"/>
      <c r="Q167" s="135"/>
      <c r="R167" s="135"/>
      <c r="S167" s="135"/>
      <c r="T167" s="136"/>
      <c r="U167" s="135"/>
      <c r="V167" s="127"/>
      <c r="W167" s="127"/>
      <c r="X167" s="127"/>
      <c r="Y167" s="127"/>
      <c r="Z167" s="127"/>
      <c r="AA167" s="127"/>
      <c r="AB167" s="127"/>
      <c r="AC167" s="127"/>
      <c r="AD167" s="127"/>
      <c r="AE167" s="127" t="s">
        <v>143</v>
      </c>
      <c r="AF167" s="127">
        <v>0</v>
      </c>
      <c r="AG167" s="127"/>
      <c r="AH167" s="127"/>
      <c r="AI167" s="127"/>
      <c r="AJ167" s="127"/>
      <c r="AK167" s="127"/>
      <c r="AL167" s="127"/>
      <c r="AM167" s="127"/>
      <c r="AN167" s="127"/>
      <c r="AO167" s="127"/>
      <c r="AP167" s="127"/>
      <c r="AQ167" s="127"/>
      <c r="AR167" s="127"/>
      <c r="AS167" s="127"/>
      <c r="AT167" s="127"/>
      <c r="AU167" s="127"/>
      <c r="AV167" s="127"/>
      <c r="AW167" s="127"/>
      <c r="AX167" s="127"/>
      <c r="AY167" s="127"/>
      <c r="AZ167" s="127"/>
      <c r="BA167" s="127"/>
      <c r="BB167" s="127"/>
      <c r="BC167" s="127"/>
      <c r="BD167" s="127"/>
      <c r="BE167" s="127"/>
      <c r="BF167" s="127"/>
      <c r="BG167" s="127"/>
      <c r="BH167" s="127"/>
    </row>
    <row r="168" spans="1:60" outlineLevel="1" x14ac:dyDescent="0.2">
      <c r="A168" s="128">
        <v>42</v>
      </c>
      <c r="B168" s="128" t="s">
        <v>303</v>
      </c>
      <c r="C168" s="164" t="s">
        <v>304</v>
      </c>
      <c r="D168" s="134" t="s">
        <v>140</v>
      </c>
      <c r="E168" s="141">
        <v>323.81975999999997</v>
      </c>
      <c r="F168" s="234">
        <f>H168+J168</f>
        <v>0</v>
      </c>
      <c r="G168" s="144">
        <f>ROUND(E168*F168,2)</f>
        <v>0</v>
      </c>
      <c r="H168" s="144"/>
      <c r="I168" s="144">
        <f>ROUND(E168*H168,2)</f>
        <v>0</v>
      </c>
      <c r="J168" s="144"/>
      <c r="K168" s="144">
        <f>ROUND(E168*J168,2)</f>
        <v>0</v>
      </c>
      <c r="L168" s="144">
        <v>21</v>
      </c>
      <c r="M168" s="144">
        <f>G168*(1+L168/100)</f>
        <v>0</v>
      </c>
      <c r="N168" s="135">
        <v>1.2E-4</v>
      </c>
      <c r="O168" s="135">
        <f>ROUND(E168*N168,5)</f>
        <v>3.8859999999999999E-2</v>
      </c>
      <c r="P168" s="135">
        <v>0</v>
      </c>
      <c r="Q168" s="135">
        <f>ROUND(E168*P168,5)</f>
        <v>0</v>
      </c>
      <c r="R168" s="135"/>
      <c r="S168" s="135"/>
      <c r="T168" s="136">
        <v>0</v>
      </c>
      <c r="U168" s="135">
        <f>ROUND(E168*T168,2)</f>
        <v>0</v>
      </c>
      <c r="V168" s="127"/>
      <c r="W168" s="127"/>
      <c r="X168" s="127"/>
      <c r="Y168" s="127"/>
      <c r="Z168" s="127"/>
      <c r="AA168" s="127"/>
      <c r="AB168" s="127"/>
      <c r="AC168" s="127"/>
      <c r="AD168" s="127"/>
      <c r="AE168" s="127" t="s">
        <v>150</v>
      </c>
      <c r="AF168" s="127"/>
      <c r="AG168" s="127"/>
      <c r="AH168" s="127"/>
      <c r="AI168" s="127"/>
      <c r="AJ168" s="127"/>
      <c r="AK168" s="127"/>
      <c r="AL168" s="127"/>
      <c r="AM168" s="127"/>
      <c r="AN168" s="127"/>
      <c r="AO168" s="127"/>
      <c r="AP168" s="127"/>
      <c r="AQ168" s="127"/>
      <c r="AR168" s="127"/>
      <c r="AS168" s="127"/>
      <c r="AT168" s="127"/>
      <c r="AU168" s="127"/>
      <c r="AV168" s="127"/>
      <c r="AW168" s="127"/>
      <c r="AX168" s="127"/>
      <c r="AY168" s="127"/>
      <c r="AZ168" s="127"/>
      <c r="BA168" s="127"/>
      <c r="BB168" s="127"/>
      <c r="BC168" s="127"/>
      <c r="BD168" s="127"/>
      <c r="BE168" s="127"/>
      <c r="BF168" s="127"/>
      <c r="BG168" s="127"/>
      <c r="BH168" s="127"/>
    </row>
    <row r="169" spans="1:60" outlineLevel="1" x14ac:dyDescent="0.2">
      <c r="A169" s="128"/>
      <c r="B169" s="128"/>
      <c r="C169" s="165" t="s">
        <v>305</v>
      </c>
      <c r="D169" s="137"/>
      <c r="E169" s="142">
        <v>222.18816000000001</v>
      </c>
      <c r="F169" s="144"/>
      <c r="G169" s="144"/>
      <c r="H169" s="144"/>
      <c r="I169" s="144"/>
      <c r="J169" s="144"/>
      <c r="K169" s="144"/>
      <c r="L169" s="144"/>
      <c r="M169" s="144"/>
      <c r="N169" s="135"/>
      <c r="O169" s="135"/>
      <c r="P169" s="135"/>
      <c r="Q169" s="135"/>
      <c r="R169" s="135"/>
      <c r="S169" s="135"/>
      <c r="T169" s="136"/>
      <c r="U169" s="135"/>
      <c r="V169" s="127"/>
      <c r="W169" s="127"/>
      <c r="X169" s="127"/>
      <c r="Y169" s="127"/>
      <c r="Z169" s="127"/>
      <c r="AA169" s="127"/>
      <c r="AB169" s="127"/>
      <c r="AC169" s="127"/>
      <c r="AD169" s="127"/>
      <c r="AE169" s="127" t="s">
        <v>143</v>
      </c>
      <c r="AF169" s="127">
        <v>0</v>
      </c>
      <c r="AG169" s="127"/>
      <c r="AH169" s="127"/>
      <c r="AI169" s="127"/>
      <c r="AJ169" s="127"/>
      <c r="AK169" s="127"/>
      <c r="AL169" s="127"/>
      <c r="AM169" s="127"/>
      <c r="AN169" s="127"/>
      <c r="AO169" s="127"/>
      <c r="AP169" s="127"/>
      <c r="AQ169" s="127"/>
      <c r="AR169" s="127"/>
      <c r="AS169" s="127"/>
      <c r="AT169" s="127"/>
      <c r="AU169" s="127"/>
      <c r="AV169" s="127"/>
      <c r="AW169" s="127"/>
      <c r="AX169" s="127"/>
      <c r="AY169" s="127"/>
      <c r="AZ169" s="127"/>
      <c r="BA169" s="127"/>
      <c r="BB169" s="127"/>
      <c r="BC169" s="127"/>
      <c r="BD169" s="127"/>
      <c r="BE169" s="127"/>
      <c r="BF169" s="127"/>
      <c r="BG169" s="127"/>
      <c r="BH169" s="127"/>
    </row>
    <row r="170" spans="1:60" outlineLevel="1" x14ac:dyDescent="0.2">
      <c r="A170" s="128"/>
      <c r="B170" s="128"/>
      <c r="C170" s="165" t="s">
        <v>306</v>
      </c>
      <c r="D170" s="137"/>
      <c r="E170" s="142">
        <v>39.264000000000003</v>
      </c>
      <c r="F170" s="144"/>
      <c r="G170" s="144"/>
      <c r="H170" s="144"/>
      <c r="I170" s="144"/>
      <c r="J170" s="144"/>
      <c r="K170" s="144"/>
      <c r="L170" s="144"/>
      <c r="M170" s="144"/>
      <c r="N170" s="135"/>
      <c r="O170" s="135"/>
      <c r="P170" s="135"/>
      <c r="Q170" s="135"/>
      <c r="R170" s="135"/>
      <c r="S170" s="135"/>
      <c r="T170" s="136"/>
      <c r="U170" s="135"/>
      <c r="V170" s="127"/>
      <c r="W170" s="127"/>
      <c r="X170" s="127"/>
      <c r="Y170" s="127"/>
      <c r="Z170" s="127"/>
      <c r="AA170" s="127"/>
      <c r="AB170" s="127"/>
      <c r="AC170" s="127"/>
      <c r="AD170" s="127"/>
      <c r="AE170" s="127" t="s">
        <v>143</v>
      </c>
      <c r="AF170" s="127">
        <v>0</v>
      </c>
      <c r="AG170" s="127"/>
      <c r="AH170" s="127"/>
      <c r="AI170" s="127"/>
      <c r="AJ170" s="127"/>
      <c r="AK170" s="127"/>
      <c r="AL170" s="127"/>
      <c r="AM170" s="127"/>
      <c r="AN170" s="127"/>
      <c r="AO170" s="127"/>
      <c r="AP170" s="127"/>
      <c r="AQ170" s="127"/>
      <c r="AR170" s="127"/>
      <c r="AS170" s="127"/>
      <c r="AT170" s="127"/>
      <c r="AU170" s="127"/>
      <c r="AV170" s="127"/>
      <c r="AW170" s="127"/>
      <c r="AX170" s="127"/>
      <c r="AY170" s="127"/>
      <c r="AZ170" s="127"/>
      <c r="BA170" s="127"/>
      <c r="BB170" s="127"/>
      <c r="BC170" s="127"/>
      <c r="BD170" s="127"/>
      <c r="BE170" s="127"/>
      <c r="BF170" s="127"/>
      <c r="BG170" s="127"/>
      <c r="BH170" s="127"/>
    </row>
    <row r="171" spans="1:60" outlineLevel="1" x14ac:dyDescent="0.2">
      <c r="A171" s="128"/>
      <c r="B171" s="128"/>
      <c r="C171" s="165" t="s">
        <v>289</v>
      </c>
      <c r="D171" s="137"/>
      <c r="E171" s="142">
        <v>5.9135999999999997</v>
      </c>
      <c r="F171" s="144"/>
      <c r="G171" s="144"/>
      <c r="H171" s="144"/>
      <c r="I171" s="144"/>
      <c r="J171" s="144"/>
      <c r="K171" s="144"/>
      <c r="L171" s="144"/>
      <c r="M171" s="144"/>
      <c r="N171" s="135"/>
      <c r="O171" s="135"/>
      <c r="P171" s="135"/>
      <c r="Q171" s="135"/>
      <c r="R171" s="135"/>
      <c r="S171" s="135"/>
      <c r="T171" s="136"/>
      <c r="U171" s="135"/>
      <c r="V171" s="127"/>
      <c r="W171" s="127"/>
      <c r="X171" s="127"/>
      <c r="Y171" s="127"/>
      <c r="Z171" s="127"/>
      <c r="AA171" s="127"/>
      <c r="AB171" s="127"/>
      <c r="AC171" s="127"/>
      <c r="AD171" s="127"/>
      <c r="AE171" s="127" t="s">
        <v>143</v>
      </c>
      <c r="AF171" s="127">
        <v>0</v>
      </c>
      <c r="AG171" s="127"/>
      <c r="AH171" s="127"/>
      <c r="AI171" s="127"/>
      <c r="AJ171" s="127"/>
      <c r="AK171" s="127"/>
      <c r="AL171" s="127"/>
      <c r="AM171" s="127"/>
      <c r="AN171" s="127"/>
      <c r="AO171" s="127"/>
      <c r="AP171" s="127"/>
      <c r="AQ171" s="127"/>
      <c r="AR171" s="127"/>
      <c r="AS171" s="127"/>
      <c r="AT171" s="127"/>
      <c r="AU171" s="127"/>
      <c r="AV171" s="127"/>
      <c r="AW171" s="127"/>
      <c r="AX171" s="127"/>
      <c r="AY171" s="127"/>
      <c r="AZ171" s="127"/>
      <c r="BA171" s="127"/>
      <c r="BB171" s="127"/>
      <c r="BC171" s="127"/>
      <c r="BD171" s="127"/>
      <c r="BE171" s="127"/>
      <c r="BF171" s="127"/>
      <c r="BG171" s="127"/>
      <c r="BH171" s="127"/>
    </row>
    <row r="172" spans="1:60" outlineLevel="1" x14ac:dyDescent="0.2">
      <c r="A172" s="128"/>
      <c r="B172" s="128"/>
      <c r="C172" s="165" t="s">
        <v>290</v>
      </c>
      <c r="D172" s="137"/>
      <c r="E172" s="142">
        <v>2.4540000000000002</v>
      </c>
      <c r="F172" s="144"/>
      <c r="G172" s="144"/>
      <c r="H172" s="144"/>
      <c r="I172" s="144"/>
      <c r="J172" s="144"/>
      <c r="K172" s="144"/>
      <c r="L172" s="144"/>
      <c r="M172" s="144"/>
      <c r="N172" s="135"/>
      <c r="O172" s="135"/>
      <c r="P172" s="135"/>
      <c r="Q172" s="135"/>
      <c r="R172" s="135"/>
      <c r="S172" s="135"/>
      <c r="T172" s="136"/>
      <c r="U172" s="135"/>
      <c r="V172" s="127"/>
      <c r="W172" s="127"/>
      <c r="X172" s="127"/>
      <c r="Y172" s="127"/>
      <c r="Z172" s="127"/>
      <c r="AA172" s="127"/>
      <c r="AB172" s="127"/>
      <c r="AC172" s="127"/>
      <c r="AD172" s="127"/>
      <c r="AE172" s="127" t="s">
        <v>143</v>
      </c>
      <c r="AF172" s="127">
        <v>0</v>
      </c>
      <c r="AG172" s="127"/>
      <c r="AH172" s="127"/>
      <c r="AI172" s="127"/>
      <c r="AJ172" s="127"/>
      <c r="AK172" s="127"/>
      <c r="AL172" s="127"/>
      <c r="AM172" s="127"/>
      <c r="AN172" s="127"/>
      <c r="AO172" s="127"/>
      <c r="AP172" s="127"/>
      <c r="AQ172" s="127"/>
      <c r="AR172" s="127"/>
      <c r="AS172" s="127"/>
      <c r="AT172" s="127"/>
      <c r="AU172" s="127"/>
      <c r="AV172" s="127"/>
      <c r="AW172" s="127"/>
      <c r="AX172" s="127"/>
      <c r="AY172" s="127"/>
      <c r="AZ172" s="127"/>
      <c r="BA172" s="127"/>
      <c r="BB172" s="127"/>
      <c r="BC172" s="127"/>
      <c r="BD172" s="127"/>
      <c r="BE172" s="127"/>
      <c r="BF172" s="127"/>
      <c r="BG172" s="127"/>
      <c r="BH172" s="127"/>
    </row>
    <row r="173" spans="1:60" outlineLevel="1" x14ac:dyDescent="0.2">
      <c r="A173" s="128"/>
      <c r="B173" s="128"/>
      <c r="C173" s="165" t="s">
        <v>307</v>
      </c>
      <c r="D173" s="137"/>
      <c r="E173" s="142">
        <v>54</v>
      </c>
      <c r="F173" s="144"/>
      <c r="G173" s="144"/>
      <c r="H173" s="144"/>
      <c r="I173" s="144"/>
      <c r="J173" s="144"/>
      <c r="K173" s="144"/>
      <c r="L173" s="144"/>
      <c r="M173" s="144"/>
      <c r="N173" s="135"/>
      <c r="O173" s="135"/>
      <c r="P173" s="135"/>
      <c r="Q173" s="135"/>
      <c r="R173" s="135"/>
      <c r="S173" s="135"/>
      <c r="T173" s="136"/>
      <c r="U173" s="135"/>
      <c r="V173" s="127"/>
      <c r="W173" s="127"/>
      <c r="X173" s="127"/>
      <c r="Y173" s="127"/>
      <c r="Z173" s="127"/>
      <c r="AA173" s="127"/>
      <c r="AB173" s="127"/>
      <c r="AC173" s="127"/>
      <c r="AD173" s="127"/>
      <c r="AE173" s="127" t="s">
        <v>143</v>
      </c>
      <c r="AF173" s="127">
        <v>0</v>
      </c>
      <c r="AG173" s="127"/>
      <c r="AH173" s="127"/>
      <c r="AI173" s="127"/>
      <c r="AJ173" s="127"/>
      <c r="AK173" s="127"/>
      <c r="AL173" s="127"/>
      <c r="AM173" s="127"/>
      <c r="AN173" s="127"/>
      <c r="AO173" s="127"/>
      <c r="AP173" s="127"/>
      <c r="AQ173" s="127"/>
      <c r="AR173" s="127"/>
      <c r="AS173" s="127"/>
      <c r="AT173" s="127"/>
      <c r="AU173" s="127"/>
      <c r="AV173" s="127"/>
      <c r="AW173" s="127"/>
      <c r="AX173" s="127"/>
      <c r="AY173" s="127"/>
      <c r="AZ173" s="127"/>
      <c r="BA173" s="127"/>
      <c r="BB173" s="127"/>
      <c r="BC173" s="127"/>
      <c r="BD173" s="127"/>
      <c r="BE173" s="127"/>
      <c r="BF173" s="127"/>
      <c r="BG173" s="127"/>
      <c r="BH173" s="127"/>
    </row>
    <row r="174" spans="1:60" outlineLevel="1" x14ac:dyDescent="0.2">
      <c r="A174" s="128">
        <v>43</v>
      </c>
      <c r="B174" s="128" t="s">
        <v>308</v>
      </c>
      <c r="C174" s="164" t="s">
        <v>309</v>
      </c>
      <c r="D174" s="134" t="s">
        <v>146</v>
      </c>
      <c r="E174" s="141">
        <v>106.01</v>
      </c>
      <c r="F174" s="234">
        <f>H174+J174</f>
        <v>0</v>
      </c>
      <c r="G174" s="144">
        <f>ROUND(E174*F174,2)</f>
        <v>0</v>
      </c>
      <c r="H174" s="144"/>
      <c r="I174" s="144">
        <f>ROUND(E174*H174,2)</f>
        <v>0</v>
      </c>
      <c r="J174" s="144"/>
      <c r="K174" s="144">
        <f>ROUND(E174*J174,2)</f>
        <v>0</v>
      </c>
      <c r="L174" s="144">
        <v>21</v>
      </c>
      <c r="M174" s="144">
        <f>G174*(1+L174/100)</f>
        <v>0</v>
      </c>
      <c r="N174" s="135">
        <v>7.6000000000000004E-4</v>
      </c>
      <c r="O174" s="135">
        <f>ROUND(E174*N174,5)</f>
        <v>8.0570000000000003E-2</v>
      </c>
      <c r="P174" s="135">
        <v>0</v>
      </c>
      <c r="Q174" s="135">
        <f>ROUND(E174*P174,5)</f>
        <v>0</v>
      </c>
      <c r="R174" s="135"/>
      <c r="S174" s="135"/>
      <c r="T174" s="136">
        <v>0.189</v>
      </c>
      <c r="U174" s="135">
        <f>ROUND(E174*T174,2)</f>
        <v>20.04</v>
      </c>
      <c r="V174" s="127"/>
      <c r="W174" s="127"/>
      <c r="X174" s="127"/>
      <c r="Y174" s="127"/>
      <c r="Z174" s="127"/>
      <c r="AA174" s="127"/>
      <c r="AB174" s="127"/>
      <c r="AC174" s="127"/>
      <c r="AD174" s="127"/>
      <c r="AE174" s="127" t="s">
        <v>141</v>
      </c>
      <c r="AF174" s="127"/>
      <c r="AG174" s="127"/>
      <c r="AH174" s="127"/>
      <c r="AI174" s="127"/>
      <c r="AJ174" s="127"/>
      <c r="AK174" s="127"/>
      <c r="AL174" s="127"/>
      <c r="AM174" s="127"/>
      <c r="AN174" s="127"/>
      <c r="AO174" s="127"/>
      <c r="AP174" s="127"/>
      <c r="AQ174" s="127"/>
      <c r="AR174" s="127"/>
      <c r="AS174" s="127"/>
      <c r="AT174" s="127"/>
      <c r="AU174" s="127"/>
      <c r="AV174" s="127"/>
      <c r="AW174" s="127"/>
      <c r="AX174" s="127"/>
      <c r="AY174" s="127"/>
      <c r="AZ174" s="127"/>
      <c r="BA174" s="127"/>
      <c r="BB174" s="127"/>
      <c r="BC174" s="127"/>
      <c r="BD174" s="127"/>
      <c r="BE174" s="127"/>
      <c r="BF174" s="127"/>
      <c r="BG174" s="127"/>
      <c r="BH174" s="127"/>
    </row>
    <row r="175" spans="1:60" outlineLevel="1" x14ac:dyDescent="0.2">
      <c r="A175" s="128"/>
      <c r="B175" s="128"/>
      <c r="C175" s="165" t="s">
        <v>310</v>
      </c>
      <c r="D175" s="137"/>
      <c r="E175" s="142">
        <v>50.34</v>
      </c>
      <c r="F175" s="144"/>
      <c r="G175" s="144"/>
      <c r="H175" s="144"/>
      <c r="I175" s="144"/>
      <c r="J175" s="144"/>
      <c r="K175" s="144"/>
      <c r="L175" s="144"/>
      <c r="M175" s="144"/>
      <c r="N175" s="135"/>
      <c r="O175" s="135"/>
      <c r="P175" s="135"/>
      <c r="Q175" s="135"/>
      <c r="R175" s="135"/>
      <c r="S175" s="135"/>
      <c r="T175" s="136"/>
      <c r="U175" s="135"/>
      <c r="V175" s="127"/>
      <c r="W175" s="127"/>
      <c r="X175" s="127"/>
      <c r="Y175" s="127"/>
      <c r="Z175" s="127"/>
      <c r="AA175" s="127"/>
      <c r="AB175" s="127"/>
      <c r="AC175" s="127"/>
      <c r="AD175" s="127"/>
      <c r="AE175" s="127" t="s">
        <v>143</v>
      </c>
      <c r="AF175" s="127">
        <v>0</v>
      </c>
      <c r="AG175" s="127"/>
      <c r="AH175" s="127"/>
      <c r="AI175" s="127"/>
      <c r="AJ175" s="127"/>
      <c r="AK175" s="127"/>
      <c r="AL175" s="127"/>
      <c r="AM175" s="127"/>
      <c r="AN175" s="127"/>
      <c r="AO175" s="127"/>
      <c r="AP175" s="127"/>
      <c r="AQ175" s="127"/>
      <c r="AR175" s="127"/>
      <c r="AS175" s="127"/>
      <c r="AT175" s="127"/>
      <c r="AU175" s="127"/>
      <c r="AV175" s="127"/>
      <c r="AW175" s="127"/>
      <c r="AX175" s="127"/>
      <c r="AY175" s="127"/>
      <c r="AZ175" s="127"/>
      <c r="BA175" s="127"/>
      <c r="BB175" s="127"/>
      <c r="BC175" s="127"/>
      <c r="BD175" s="127"/>
      <c r="BE175" s="127"/>
      <c r="BF175" s="127"/>
      <c r="BG175" s="127"/>
      <c r="BH175" s="127"/>
    </row>
    <row r="176" spans="1:60" outlineLevel="1" x14ac:dyDescent="0.2">
      <c r="A176" s="128"/>
      <c r="B176" s="128"/>
      <c r="C176" s="165" t="s">
        <v>311</v>
      </c>
      <c r="D176" s="137"/>
      <c r="E176" s="142">
        <v>46.67</v>
      </c>
      <c r="F176" s="144"/>
      <c r="G176" s="144"/>
      <c r="H176" s="144"/>
      <c r="I176" s="144"/>
      <c r="J176" s="144"/>
      <c r="K176" s="144"/>
      <c r="L176" s="144"/>
      <c r="M176" s="144"/>
      <c r="N176" s="135"/>
      <c r="O176" s="135"/>
      <c r="P176" s="135"/>
      <c r="Q176" s="135"/>
      <c r="R176" s="135"/>
      <c r="S176" s="135"/>
      <c r="T176" s="136"/>
      <c r="U176" s="135"/>
      <c r="V176" s="127"/>
      <c r="W176" s="127"/>
      <c r="X176" s="127"/>
      <c r="Y176" s="127"/>
      <c r="Z176" s="127"/>
      <c r="AA176" s="127"/>
      <c r="AB176" s="127"/>
      <c r="AC176" s="127"/>
      <c r="AD176" s="127"/>
      <c r="AE176" s="127" t="s">
        <v>143</v>
      </c>
      <c r="AF176" s="127">
        <v>0</v>
      </c>
      <c r="AG176" s="127"/>
      <c r="AH176" s="127"/>
      <c r="AI176" s="127"/>
      <c r="AJ176" s="127"/>
      <c r="AK176" s="127"/>
      <c r="AL176" s="127"/>
      <c r="AM176" s="127"/>
      <c r="AN176" s="127"/>
      <c r="AO176" s="127"/>
      <c r="AP176" s="127"/>
      <c r="AQ176" s="127"/>
      <c r="AR176" s="127"/>
      <c r="AS176" s="127"/>
      <c r="AT176" s="127"/>
      <c r="AU176" s="127"/>
      <c r="AV176" s="127"/>
      <c r="AW176" s="127"/>
      <c r="AX176" s="127"/>
      <c r="AY176" s="127"/>
      <c r="AZ176" s="127"/>
      <c r="BA176" s="127"/>
      <c r="BB176" s="127"/>
      <c r="BC176" s="127"/>
      <c r="BD176" s="127"/>
      <c r="BE176" s="127"/>
      <c r="BF176" s="127"/>
      <c r="BG176" s="127"/>
      <c r="BH176" s="127"/>
    </row>
    <row r="177" spans="1:60" outlineLevel="1" x14ac:dyDescent="0.2">
      <c r="A177" s="128"/>
      <c r="B177" s="128"/>
      <c r="C177" s="165" t="s">
        <v>312</v>
      </c>
      <c r="D177" s="137"/>
      <c r="E177" s="142">
        <v>9</v>
      </c>
      <c r="F177" s="144"/>
      <c r="G177" s="144"/>
      <c r="H177" s="144"/>
      <c r="I177" s="144"/>
      <c r="J177" s="144"/>
      <c r="K177" s="144"/>
      <c r="L177" s="144"/>
      <c r="M177" s="144"/>
      <c r="N177" s="135"/>
      <c r="O177" s="135"/>
      <c r="P177" s="135"/>
      <c r="Q177" s="135"/>
      <c r="R177" s="135"/>
      <c r="S177" s="135"/>
      <c r="T177" s="136"/>
      <c r="U177" s="135"/>
      <c r="V177" s="127"/>
      <c r="W177" s="127"/>
      <c r="X177" s="127"/>
      <c r="Y177" s="127"/>
      <c r="Z177" s="127"/>
      <c r="AA177" s="127"/>
      <c r="AB177" s="127"/>
      <c r="AC177" s="127"/>
      <c r="AD177" s="127"/>
      <c r="AE177" s="127" t="s">
        <v>143</v>
      </c>
      <c r="AF177" s="127">
        <v>0</v>
      </c>
      <c r="AG177" s="127"/>
      <c r="AH177" s="127"/>
      <c r="AI177" s="127"/>
      <c r="AJ177" s="127"/>
      <c r="AK177" s="127"/>
      <c r="AL177" s="127"/>
      <c r="AM177" s="127"/>
      <c r="AN177" s="127"/>
      <c r="AO177" s="127"/>
      <c r="AP177" s="127"/>
      <c r="AQ177" s="127"/>
      <c r="AR177" s="127"/>
      <c r="AS177" s="127"/>
      <c r="AT177" s="127"/>
      <c r="AU177" s="127"/>
      <c r="AV177" s="127"/>
      <c r="AW177" s="127"/>
      <c r="AX177" s="127"/>
      <c r="AY177" s="127"/>
      <c r="AZ177" s="127"/>
      <c r="BA177" s="127"/>
      <c r="BB177" s="127"/>
      <c r="BC177" s="127"/>
      <c r="BD177" s="127"/>
      <c r="BE177" s="127"/>
      <c r="BF177" s="127"/>
      <c r="BG177" s="127"/>
      <c r="BH177" s="127"/>
    </row>
    <row r="178" spans="1:60" outlineLevel="1" x14ac:dyDescent="0.2">
      <c r="A178" s="128">
        <v>44</v>
      </c>
      <c r="B178" s="128" t="s">
        <v>313</v>
      </c>
      <c r="C178" s="164" t="s">
        <v>314</v>
      </c>
      <c r="D178" s="134" t="s">
        <v>146</v>
      </c>
      <c r="E178" s="141">
        <v>50.34</v>
      </c>
      <c r="F178" s="234">
        <f>H178+J178</f>
        <v>0</v>
      </c>
      <c r="G178" s="144">
        <f>ROUND(E178*F178,2)</f>
        <v>0</v>
      </c>
      <c r="H178" s="144"/>
      <c r="I178" s="144">
        <f>ROUND(E178*H178,2)</f>
        <v>0</v>
      </c>
      <c r="J178" s="144"/>
      <c r="K178" s="144">
        <f>ROUND(E178*J178,2)</f>
        <v>0</v>
      </c>
      <c r="L178" s="144">
        <v>21</v>
      </c>
      <c r="M178" s="144">
        <f>G178*(1+L178/100)</f>
        <v>0</v>
      </c>
      <c r="N178" s="135">
        <v>7.6000000000000004E-4</v>
      </c>
      <c r="O178" s="135">
        <f>ROUND(E178*N178,5)</f>
        <v>3.8260000000000002E-2</v>
      </c>
      <c r="P178" s="135">
        <v>0</v>
      </c>
      <c r="Q178" s="135">
        <f>ROUND(E178*P178,5)</f>
        <v>0</v>
      </c>
      <c r="R178" s="135"/>
      <c r="S178" s="135"/>
      <c r="T178" s="136">
        <v>0.189</v>
      </c>
      <c r="U178" s="135">
        <f>ROUND(E178*T178,2)</f>
        <v>9.51</v>
      </c>
      <c r="V178" s="127"/>
      <c r="W178" s="127"/>
      <c r="X178" s="127"/>
      <c r="Y178" s="127"/>
      <c r="Z178" s="127"/>
      <c r="AA178" s="127"/>
      <c r="AB178" s="127"/>
      <c r="AC178" s="127"/>
      <c r="AD178" s="127"/>
      <c r="AE178" s="127" t="s">
        <v>141</v>
      </c>
      <c r="AF178" s="127"/>
      <c r="AG178" s="127"/>
      <c r="AH178" s="127"/>
      <c r="AI178" s="127"/>
      <c r="AJ178" s="127"/>
      <c r="AK178" s="127"/>
      <c r="AL178" s="127"/>
      <c r="AM178" s="127"/>
      <c r="AN178" s="127"/>
      <c r="AO178" s="127"/>
      <c r="AP178" s="127"/>
      <c r="AQ178" s="127"/>
      <c r="AR178" s="127"/>
      <c r="AS178" s="127"/>
      <c r="AT178" s="127"/>
      <c r="AU178" s="127"/>
      <c r="AV178" s="127"/>
      <c r="AW178" s="127"/>
      <c r="AX178" s="127"/>
      <c r="AY178" s="127"/>
      <c r="AZ178" s="127"/>
      <c r="BA178" s="127"/>
      <c r="BB178" s="127"/>
      <c r="BC178" s="127"/>
      <c r="BD178" s="127"/>
      <c r="BE178" s="127"/>
      <c r="BF178" s="127"/>
      <c r="BG178" s="127"/>
      <c r="BH178" s="127"/>
    </row>
    <row r="179" spans="1:60" outlineLevel="1" x14ac:dyDescent="0.2">
      <c r="A179" s="128"/>
      <c r="B179" s="128"/>
      <c r="C179" s="165" t="s">
        <v>315</v>
      </c>
      <c r="D179" s="137"/>
      <c r="E179" s="142">
        <v>50.34</v>
      </c>
      <c r="F179" s="144"/>
      <c r="G179" s="144"/>
      <c r="H179" s="144"/>
      <c r="I179" s="144"/>
      <c r="J179" s="144"/>
      <c r="K179" s="144"/>
      <c r="L179" s="144"/>
      <c r="M179" s="144"/>
      <c r="N179" s="135"/>
      <c r="O179" s="135"/>
      <c r="P179" s="135"/>
      <c r="Q179" s="135"/>
      <c r="R179" s="135"/>
      <c r="S179" s="135"/>
      <c r="T179" s="136"/>
      <c r="U179" s="135"/>
      <c r="V179" s="127"/>
      <c r="W179" s="127"/>
      <c r="X179" s="127"/>
      <c r="Y179" s="127"/>
      <c r="Z179" s="127"/>
      <c r="AA179" s="127"/>
      <c r="AB179" s="127"/>
      <c r="AC179" s="127"/>
      <c r="AD179" s="127"/>
      <c r="AE179" s="127" t="s">
        <v>143</v>
      </c>
      <c r="AF179" s="127">
        <v>0</v>
      </c>
      <c r="AG179" s="127"/>
      <c r="AH179" s="127"/>
      <c r="AI179" s="127"/>
      <c r="AJ179" s="127"/>
      <c r="AK179" s="127"/>
      <c r="AL179" s="127"/>
      <c r="AM179" s="127"/>
      <c r="AN179" s="127"/>
      <c r="AO179" s="127"/>
      <c r="AP179" s="127"/>
      <c r="AQ179" s="127"/>
      <c r="AR179" s="127"/>
      <c r="AS179" s="127"/>
      <c r="AT179" s="127"/>
      <c r="AU179" s="127"/>
      <c r="AV179" s="127"/>
      <c r="AW179" s="127"/>
      <c r="AX179" s="127"/>
      <c r="AY179" s="127"/>
      <c r="AZ179" s="127"/>
      <c r="BA179" s="127"/>
      <c r="BB179" s="127"/>
      <c r="BC179" s="127"/>
      <c r="BD179" s="127"/>
      <c r="BE179" s="127"/>
      <c r="BF179" s="127"/>
      <c r="BG179" s="127"/>
      <c r="BH179" s="127"/>
    </row>
    <row r="180" spans="1:60" ht="22.3" outlineLevel="1" x14ac:dyDescent="0.2">
      <c r="A180" s="128">
        <v>45</v>
      </c>
      <c r="B180" s="128" t="s">
        <v>316</v>
      </c>
      <c r="C180" s="164" t="s">
        <v>317</v>
      </c>
      <c r="D180" s="134" t="s">
        <v>146</v>
      </c>
      <c r="E180" s="141">
        <v>35.46</v>
      </c>
      <c r="F180" s="234">
        <f>H180+J180</f>
        <v>0</v>
      </c>
      <c r="G180" s="144">
        <f>ROUND(E180*F180,2)</f>
        <v>0</v>
      </c>
      <c r="H180" s="144"/>
      <c r="I180" s="144">
        <f>ROUND(E180*H180,2)</f>
        <v>0</v>
      </c>
      <c r="J180" s="144"/>
      <c r="K180" s="144">
        <f>ROUND(E180*J180,2)</f>
        <v>0</v>
      </c>
      <c r="L180" s="144">
        <v>21</v>
      </c>
      <c r="M180" s="144">
        <f>G180*(1+L180/100)</f>
        <v>0</v>
      </c>
      <c r="N180" s="135">
        <v>2.4599999999999999E-3</v>
      </c>
      <c r="O180" s="135">
        <f>ROUND(E180*N180,5)</f>
        <v>8.7230000000000002E-2</v>
      </c>
      <c r="P180" s="135">
        <v>0</v>
      </c>
      <c r="Q180" s="135">
        <f>ROUND(E180*P180,5)</f>
        <v>0</v>
      </c>
      <c r="R180" s="135"/>
      <c r="S180" s="135"/>
      <c r="T180" s="136">
        <v>0.29625000000000001</v>
      </c>
      <c r="U180" s="135">
        <f>ROUND(E180*T180,2)</f>
        <v>10.51</v>
      </c>
      <c r="V180" s="127"/>
      <c r="W180" s="127"/>
      <c r="X180" s="127"/>
      <c r="Y180" s="127"/>
      <c r="Z180" s="127"/>
      <c r="AA180" s="127"/>
      <c r="AB180" s="127"/>
      <c r="AC180" s="127"/>
      <c r="AD180" s="127"/>
      <c r="AE180" s="127" t="s">
        <v>141</v>
      </c>
      <c r="AF180" s="127"/>
      <c r="AG180" s="127"/>
      <c r="AH180" s="127"/>
      <c r="AI180" s="127"/>
      <c r="AJ180" s="127"/>
      <c r="AK180" s="127"/>
      <c r="AL180" s="127"/>
      <c r="AM180" s="127"/>
      <c r="AN180" s="127"/>
      <c r="AO180" s="127"/>
      <c r="AP180" s="127"/>
      <c r="AQ180" s="127"/>
      <c r="AR180" s="127"/>
      <c r="AS180" s="127"/>
      <c r="AT180" s="127"/>
      <c r="AU180" s="127"/>
      <c r="AV180" s="127"/>
      <c r="AW180" s="127"/>
      <c r="AX180" s="127"/>
      <c r="AY180" s="127"/>
      <c r="AZ180" s="127"/>
      <c r="BA180" s="127"/>
      <c r="BB180" s="127"/>
      <c r="BC180" s="127"/>
      <c r="BD180" s="127"/>
      <c r="BE180" s="127"/>
      <c r="BF180" s="127"/>
      <c r="BG180" s="127"/>
      <c r="BH180" s="127"/>
    </row>
    <row r="181" spans="1:60" outlineLevel="1" x14ac:dyDescent="0.2">
      <c r="A181" s="128"/>
      <c r="B181" s="128"/>
      <c r="C181" s="165" t="s">
        <v>318</v>
      </c>
      <c r="D181" s="137"/>
      <c r="E181" s="142">
        <v>27.28</v>
      </c>
      <c r="F181" s="144"/>
      <c r="G181" s="144"/>
      <c r="H181" s="144"/>
      <c r="I181" s="144"/>
      <c r="J181" s="144"/>
      <c r="K181" s="144"/>
      <c r="L181" s="144"/>
      <c r="M181" s="144"/>
      <c r="N181" s="135"/>
      <c r="O181" s="135"/>
      <c r="P181" s="135"/>
      <c r="Q181" s="135"/>
      <c r="R181" s="135"/>
      <c r="S181" s="135"/>
      <c r="T181" s="136"/>
      <c r="U181" s="135"/>
      <c r="V181" s="127"/>
      <c r="W181" s="127"/>
      <c r="X181" s="127"/>
      <c r="Y181" s="127"/>
      <c r="Z181" s="127"/>
      <c r="AA181" s="127"/>
      <c r="AB181" s="127"/>
      <c r="AC181" s="127"/>
      <c r="AD181" s="127"/>
      <c r="AE181" s="127" t="s">
        <v>143</v>
      </c>
      <c r="AF181" s="127">
        <v>0</v>
      </c>
      <c r="AG181" s="127"/>
      <c r="AH181" s="127"/>
      <c r="AI181" s="127"/>
      <c r="AJ181" s="127"/>
      <c r="AK181" s="127"/>
      <c r="AL181" s="127"/>
      <c r="AM181" s="127"/>
      <c r="AN181" s="127"/>
      <c r="AO181" s="127"/>
      <c r="AP181" s="127"/>
      <c r="AQ181" s="127"/>
      <c r="AR181" s="127"/>
      <c r="AS181" s="127"/>
      <c r="AT181" s="127"/>
      <c r="AU181" s="127"/>
      <c r="AV181" s="127"/>
      <c r="AW181" s="127"/>
      <c r="AX181" s="127"/>
      <c r="AY181" s="127"/>
      <c r="AZ181" s="127"/>
      <c r="BA181" s="127"/>
      <c r="BB181" s="127"/>
      <c r="BC181" s="127"/>
      <c r="BD181" s="127"/>
      <c r="BE181" s="127"/>
      <c r="BF181" s="127"/>
      <c r="BG181" s="127"/>
      <c r="BH181" s="127"/>
    </row>
    <row r="182" spans="1:60" outlineLevel="1" x14ac:dyDescent="0.2">
      <c r="A182" s="128"/>
      <c r="B182" s="128"/>
      <c r="C182" s="165" t="s">
        <v>319</v>
      </c>
      <c r="D182" s="137"/>
      <c r="E182" s="142">
        <v>8.18</v>
      </c>
      <c r="F182" s="144"/>
      <c r="G182" s="144"/>
      <c r="H182" s="144"/>
      <c r="I182" s="144"/>
      <c r="J182" s="144"/>
      <c r="K182" s="144"/>
      <c r="L182" s="144"/>
      <c r="M182" s="144"/>
      <c r="N182" s="135"/>
      <c r="O182" s="135"/>
      <c r="P182" s="135"/>
      <c r="Q182" s="135"/>
      <c r="R182" s="135"/>
      <c r="S182" s="135"/>
      <c r="T182" s="136"/>
      <c r="U182" s="135"/>
      <c r="V182" s="127"/>
      <c r="W182" s="127"/>
      <c r="X182" s="127"/>
      <c r="Y182" s="127"/>
      <c r="Z182" s="127"/>
      <c r="AA182" s="127"/>
      <c r="AB182" s="127"/>
      <c r="AC182" s="127"/>
      <c r="AD182" s="127"/>
      <c r="AE182" s="127" t="s">
        <v>143</v>
      </c>
      <c r="AF182" s="127">
        <v>0</v>
      </c>
      <c r="AG182" s="127"/>
      <c r="AH182" s="127"/>
      <c r="AI182" s="127"/>
      <c r="AJ182" s="127"/>
      <c r="AK182" s="127"/>
      <c r="AL182" s="127"/>
      <c r="AM182" s="127"/>
      <c r="AN182" s="127"/>
      <c r="AO182" s="127"/>
      <c r="AP182" s="127"/>
      <c r="AQ182" s="127"/>
      <c r="AR182" s="127"/>
      <c r="AS182" s="127"/>
      <c r="AT182" s="127"/>
      <c r="AU182" s="127"/>
      <c r="AV182" s="127"/>
      <c r="AW182" s="127"/>
      <c r="AX182" s="127"/>
      <c r="AY182" s="127"/>
      <c r="AZ182" s="127"/>
      <c r="BA182" s="127"/>
      <c r="BB182" s="127"/>
      <c r="BC182" s="127"/>
      <c r="BD182" s="127"/>
      <c r="BE182" s="127"/>
      <c r="BF182" s="127"/>
      <c r="BG182" s="127"/>
      <c r="BH182" s="127"/>
    </row>
    <row r="183" spans="1:60" ht="22.3" outlineLevel="1" x14ac:dyDescent="0.2">
      <c r="A183" s="128">
        <v>46</v>
      </c>
      <c r="B183" s="128" t="s">
        <v>320</v>
      </c>
      <c r="C183" s="164" t="s">
        <v>321</v>
      </c>
      <c r="D183" s="134" t="s">
        <v>199</v>
      </c>
      <c r="E183" s="141">
        <v>1</v>
      </c>
      <c r="F183" s="234">
        <f>H183+J183</f>
        <v>0</v>
      </c>
      <c r="G183" s="144">
        <f>ROUND(E183*F183,2)</f>
        <v>0</v>
      </c>
      <c r="H183" s="144"/>
      <c r="I183" s="144">
        <f>ROUND(E183*H183,2)</f>
        <v>0</v>
      </c>
      <c r="J183" s="144"/>
      <c r="K183" s="144">
        <f>ROUND(E183*J183,2)</f>
        <v>0</v>
      </c>
      <c r="L183" s="144">
        <v>21</v>
      </c>
      <c r="M183" s="144">
        <f>G183*(1+L183/100)</f>
        <v>0</v>
      </c>
      <c r="N183" s="135">
        <v>1.4499999999999999E-3</v>
      </c>
      <c r="O183" s="135">
        <f>ROUND(E183*N183,5)</f>
        <v>1.4499999999999999E-3</v>
      </c>
      <c r="P183" s="135">
        <v>0</v>
      </c>
      <c r="Q183" s="135">
        <f>ROUND(E183*P183,5)</f>
        <v>0</v>
      </c>
      <c r="R183" s="135"/>
      <c r="S183" s="135"/>
      <c r="T183" s="136">
        <v>0.65</v>
      </c>
      <c r="U183" s="135">
        <f>ROUND(E183*T183,2)</f>
        <v>0.65</v>
      </c>
      <c r="V183" s="127"/>
      <c r="W183" s="127"/>
      <c r="X183" s="127"/>
      <c r="Y183" s="127"/>
      <c r="Z183" s="127"/>
      <c r="AA183" s="127"/>
      <c r="AB183" s="127"/>
      <c r="AC183" s="127"/>
      <c r="AD183" s="127"/>
      <c r="AE183" s="127" t="s">
        <v>141</v>
      </c>
      <c r="AF183" s="127"/>
      <c r="AG183" s="127"/>
      <c r="AH183" s="127"/>
      <c r="AI183" s="127"/>
      <c r="AJ183" s="127"/>
      <c r="AK183" s="127"/>
      <c r="AL183" s="127"/>
      <c r="AM183" s="127"/>
      <c r="AN183" s="127"/>
      <c r="AO183" s="127"/>
      <c r="AP183" s="127"/>
      <c r="AQ183" s="127"/>
      <c r="AR183" s="127"/>
      <c r="AS183" s="127"/>
      <c r="AT183" s="127"/>
      <c r="AU183" s="127"/>
      <c r="AV183" s="127"/>
      <c r="AW183" s="127"/>
      <c r="AX183" s="127"/>
      <c r="AY183" s="127"/>
      <c r="AZ183" s="127"/>
      <c r="BA183" s="127"/>
      <c r="BB183" s="127"/>
      <c r="BC183" s="127"/>
      <c r="BD183" s="127"/>
      <c r="BE183" s="127"/>
      <c r="BF183" s="127"/>
      <c r="BG183" s="127"/>
      <c r="BH183" s="127"/>
    </row>
    <row r="184" spans="1:60" ht="22.3" outlineLevel="1" x14ac:dyDescent="0.2">
      <c r="A184" s="128">
        <v>47</v>
      </c>
      <c r="B184" s="128" t="s">
        <v>322</v>
      </c>
      <c r="C184" s="164" t="s">
        <v>323</v>
      </c>
      <c r="D184" s="134" t="s">
        <v>199</v>
      </c>
      <c r="E184" s="141">
        <v>11</v>
      </c>
      <c r="F184" s="234">
        <f>H184+J184</f>
        <v>0</v>
      </c>
      <c r="G184" s="144">
        <f>ROUND(E184*F184,2)</f>
        <v>0</v>
      </c>
      <c r="H184" s="144"/>
      <c r="I184" s="144">
        <f>ROUND(E184*H184,2)</f>
        <v>0</v>
      </c>
      <c r="J184" s="144"/>
      <c r="K184" s="144">
        <f>ROUND(E184*J184,2)</f>
        <v>0</v>
      </c>
      <c r="L184" s="144">
        <v>21</v>
      </c>
      <c r="M184" s="144">
        <f>G184*(1+L184/100)</f>
        <v>0</v>
      </c>
      <c r="N184" s="135">
        <v>2.15E-3</v>
      </c>
      <c r="O184" s="135">
        <f>ROUND(E184*N184,5)</f>
        <v>2.3650000000000001E-2</v>
      </c>
      <c r="P184" s="135">
        <v>0</v>
      </c>
      <c r="Q184" s="135">
        <f>ROUND(E184*P184,5)</f>
        <v>0</v>
      </c>
      <c r="R184" s="135"/>
      <c r="S184" s="135"/>
      <c r="T184" s="136">
        <v>0.7</v>
      </c>
      <c r="U184" s="135">
        <f>ROUND(E184*T184,2)</f>
        <v>7.7</v>
      </c>
      <c r="V184" s="127"/>
      <c r="W184" s="127"/>
      <c r="X184" s="127"/>
      <c r="Y184" s="127"/>
      <c r="Z184" s="127"/>
      <c r="AA184" s="127"/>
      <c r="AB184" s="127"/>
      <c r="AC184" s="127"/>
      <c r="AD184" s="127"/>
      <c r="AE184" s="127" t="s">
        <v>141</v>
      </c>
      <c r="AF184" s="127"/>
      <c r="AG184" s="127"/>
      <c r="AH184" s="127"/>
      <c r="AI184" s="127"/>
      <c r="AJ184" s="127"/>
      <c r="AK184" s="127"/>
      <c r="AL184" s="127"/>
      <c r="AM184" s="127"/>
      <c r="AN184" s="127"/>
      <c r="AO184" s="127"/>
      <c r="AP184" s="127"/>
      <c r="AQ184" s="127"/>
      <c r="AR184" s="127"/>
      <c r="AS184" s="127"/>
      <c r="AT184" s="127"/>
      <c r="AU184" s="127"/>
      <c r="AV184" s="127"/>
      <c r="AW184" s="127"/>
      <c r="AX184" s="127"/>
      <c r="AY184" s="127"/>
      <c r="AZ184" s="127"/>
      <c r="BA184" s="127"/>
      <c r="BB184" s="127"/>
      <c r="BC184" s="127"/>
      <c r="BD184" s="127"/>
      <c r="BE184" s="127"/>
      <c r="BF184" s="127"/>
      <c r="BG184" s="127"/>
      <c r="BH184" s="127"/>
    </row>
    <row r="185" spans="1:60" outlineLevel="1" x14ac:dyDescent="0.2">
      <c r="A185" s="128"/>
      <c r="B185" s="128"/>
      <c r="C185" s="165" t="s">
        <v>324</v>
      </c>
      <c r="D185" s="137"/>
      <c r="E185" s="142">
        <v>11</v>
      </c>
      <c r="F185" s="144"/>
      <c r="G185" s="144"/>
      <c r="H185" s="144"/>
      <c r="I185" s="144"/>
      <c r="J185" s="144"/>
      <c r="K185" s="144"/>
      <c r="L185" s="144"/>
      <c r="M185" s="144"/>
      <c r="N185" s="135"/>
      <c r="O185" s="135"/>
      <c r="P185" s="135"/>
      <c r="Q185" s="135"/>
      <c r="R185" s="135"/>
      <c r="S185" s="135"/>
      <c r="T185" s="136"/>
      <c r="U185" s="135"/>
      <c r="V185" s="127"/>
      <c r="W185" s="127"/>
      <c r="X185" s="127"/>
      <c r="Y185" s="127"/>
      <c r="Z185" s="127"/>
      <c r="AA185" s="127"/>
      <c r="AB185" s="127"/>
      <c r="AC185" s="127"/>
      <c r="AD185" s="127"/>
      <c r="AE185" s="127" t="s">
        <v>143</v>
      </c>
      <c r="AF185" s="127">
        <v>0</v>
      </c>
      <c r="AG185" s="127"/>
      <c r="AH185" s="127"/>
      <c r="AI185" s="127"/>
      <c r="AJ185" s="127"/>
      <c r="AK185" s="127"/>
      <c r="AL185" s="127"/>
      <c r="AM185" s="127"/>
      <c r="AN185" s="127"/>
      <c r="AO185" s="127"/>
      <c r="AP185" s="127"/>
      <c r="AQ185" s="127"/>
      <c r="AR185" s="127"/>
      <c r="AS185" s="127"/>
      <c r="AT185" s="127"/>
      <c r="AU185" s="127"/>
      <c r="AV185" s="127"/>
      <c r="AW185" s="127"/>
      <c r="AX185" s="127"/>
      <c r="AY185" s="127"/>
      <c r="AZ185" s="127"/>
      <c r="BA185" s="127"/>
      <c r="BB185" s="127"/>
      <c r="BC185" s="127"/>
      <c r="BD185" s="127"/>
      <c r="BE185" s="127"/>
      <c r="BF185" s="127"/>
      <c r="BG185" s="127"/>
      <c r="BH185" s="127"/>
    </row>
    <row r="186" spans="1:60" ht="22.3" outlineLevel="1" x14ac:dyDescent="0.2">
      <c r="A186" s="128">
        <v>48</v>
      </c>
      <c r="B186" s="128" t="s">
        <v>325</v>
      </c>
      <c r="C186" s="164" t="s">
        <v>326</v>
      </c>
      <c r="D186" s="134" t="s">
        <v>199</v>
      </c>
      <c r="E186" s="141">
        <v>2</v>
      </c>
      <c r="F186" s="234">
        <f>H186+J186</f>
        <v>0</v>
      </c>
      <c r="G186" s="144">
        <f>ROUND(E186*F186,2)</f>
        <v>0</v>
      </c>
      <c r="H186" s="144"/>
      <c r="I186" s="144">
        <f>ROUND(E186*H186,2)</f>
        <v>0</v>
      </c>
      <c r="J186" s="144"/>
      <c r="K186" s="144">
        <f>ROUND(E186*J186,2)</f>
        <v>0</v>
      </c>
      <c r="L186" s="144">
        <v>21</v>
      </c>
      <c r="M186" s="144">
        <f>G186*(1+L186/100)</f>
        <v>0</v>
      </c>
      <c r="N186" s="135">
        <v>7.7999999999999999E-4</v>
      </c>
      <c r="O186" s="135">
        <f>ROUND(E186*N186,5)</f>
        <v>1.56E-3</v>
      </c>
      <c r="P186" s="135">
        <v>0</v>
      </c>
      <c r="Q186" s="135">
        <f>ROUND(E186*P186,5)</f>
        <v>0</v>
      </c>
      <c r="R186" s="135"/>
      <c r="S186" s="135"/>
      <c r="T186" s="136">
        <v>0</v>
      </c>
      <c r="U186" s="135">
        <f>ROUND(E186*T186,2)</f>
        <v>0</v>
      </c>
      <c r="V186" s="127"/>
      <c r="W186" s="127"/>
      <c r="X186" s="127"/>
      <c r="Y186" s="127"/>
      <c r="Z186" s="127"/>
      <c r="AA186" s="127"/>
      <c r="AB186" s="127"/>
      <c r="AC186" s="127"/>
      <c r="AD186" s="127"/>
      <c r="AE186" s="127" t="s">
        <v>150</v>
      </c>
      <c r="AF186" s="127"/>
      <c r="AG186" s="127"/>
      <c r="AH186" s="127"/>
      <c r="AI186" s="127"/>
      <c r="AJ186" s="127"/>
      <c r="AK186" s="127"/>
      <c r="AL186" s="127"/>
      <c r="AM186" s="127"/>
      <c r="AN186" s="127"/>
      <c r="AO186" s="127"/>
      <c r="AP186" s="127"/>
      <c r="AQ186" s="127"/>
      <c r="AR186" s="127"/>
      <c r="AS186" s="127"/>
      <c r="AT186" s="127"/>
      <c r="AU186" s="127"/>
      <c r="AV186" s="127"/>
      <c r="AW186" s="127"/>
      <c r="AX186" s="127"/>
      <c r="AY186" s="127"/>
      <c r="AZ186" s="127"/>
      <c r="BA186" s="127"/>
      <c r="BB186" s="127"/>
      <c r="BC186" s="127"/>
      <c r="BD186" s="127"/>
      <c r="BE186" s="127"/>
      <c r="BF186" s="127"/>
      <c r="BG186" s="127"/>
      <c r="BH186" s="127"/>
    </row>
    <row r="187" spans="1:60" ht="33.4" outlineLevel="1" x14ac:dyDescent="0.2">
      <c r="A187" s="128">
        <v>49</v>
      </c>
      <c r="B187" s="128" t="s">
        <v>327</v>
      </c>
      <c r="C187" s="164" t="s">
        <v>328</v>
      </c>
      <c r="D187" s="134" t="s">
        <v>140</v>
      </c>
      <c r="E187" s="141">
        <v>4.9279999999999999</v>
      </c>
      <c r="F187" s="234">
        <f>H187+J187</f>
        <v>0</v>
      </c>
      <c r="G187" s="144">
        <f>ROUND(E187*F187,2)</f>
        <v>0</v>
      </c>
      <c r="H187" s="144"/>
      <c r="I187" s="144">
        <f>ROUND(E187*H187,2)</f>
        <v>0</v>
      </c>
      <c r="J187" s="144"/>
      <c r="K187" s="144">
        <f>ROUND(E187*J187,2)</f>
        <v>0</v>
      </c>
      <c r="L187" s="144">
        <v>21</v>
      </c>
      <c r="M187" s="144">
        <f>G187*(1+L187/100)</f>
        <v>0</v>
      </c>
      <c r="N187" s="135">
        <v>0</v>
      </c>
      <c r="O187" s="135">
        <f>ROUND(E187*N187,5)</f>
        <v>0</v>
      </c>
      <c r="P187" s="135">
        <v>0</v>
      </c>
      <c r="Q187" s="135">
        <f>ROUND(E187*P187,5)</f>
        <v>0</v>
      </c>
      <c r="R187" s="135"/>
      <c r="S187" s="135"/>
      <c r="T187" s="136">
        <v>0.20699999999999999</v>
      </c>
      <c r="U187" s="135">
        <f>ROUND(E187*T187,2)</f>
        <v>1.02</v>
      </c>
      <c r="V187" s="127"/>
      <c r="W187" s="127"/>
      <c r="X187" s="127"/>
      <c r="Y187" s="127"/>
      <c r="Z187" s="127"/>
      <c r="AA187" s="127"/>
      <c r="AB187" s="127"/>
      <c r="AC187" s="127"/>
      <c r="AD187" s="127"/>
      <c r="AE187" s="127" t="s">
        <v>141</v>
      </c>
      <c r="AF187" s="127"/>
      <c r="AG187" s="127"/>
      <c r="AH187" s="127"/>
      <c r="AI187" s="127"/>
      <c r="AJ187" s="127"/>
      <c r="AK187" s="127"/>
      <c r="AL187" s="127"/>
      <c r="AM187" s="127"/>
      <c r="AN187" s="127"/>
      <c r="AO187" s="127"/>
      <c r="AP187" s="127"/>
      <c r="AQ187" s="127"/>
      <c r="AR187" s="127"/>
      <c r="AS187" s="127"/>
      <c r="AT187" s="127"/>
      <c r="AU187" s="127"/>
      <c r="AV187" s="127"/>
      <c r="AW187" s="127"/>
      <c r="AX187" s="127"/>
      <c r="AY187" s="127"/>
      <c r="AZ187" s="127"/>
      <c r="BA187" s="127"/>
      <c r="BB187" s="127"/>
      <c r="BC187" s="127"/>
      <c r="BD187" s="127"/>
      <c r="BE187" s="127"/>
      <c r="BF187" s="127"/>
      <c r="BG187" s="127"/>
      <c r="BH187" s="127"/>
    </row>
    <row r="188" spans="1:60" outlineLevel="1" x14ac:dyDescent="0.2">
      <c r="A188" s="128"/>
      <c r="B188" s="128"/>
      <c r="C188" s="165" t="s">
        <v>297</v>
      </c>
      <c r="D188" s="137"/>
      <c r="E188" s="142">
        <v>4.9279999999999999</v>
      </c>
      <c r="F188" s="144"/>
      <c r="G188" s="144"/>
      <c r="H188" s="144"/>
      <c r="I188" s="144"/>
      <c r="J188" s="144"/>
      <c r="K188" s="144"/>
      <c r="L188" s="144"/>
      <c r="M188" s="144"/>
      <c r="N188" s="135"/>
      <c r="O188" s="135"/>
      <c r="P188" s="135"/>
      <c r="Q188" s="135"/>
      <c r="R188" s="135"/>
      <c r="S188" s="135"/>
      <c r="T188" s="136"/>
      <c r="U188" s="135"/>
      <c r="V188" s="127"/>
      <c r="W188" s="127"/>
      <c r="X188" s="127"/>
      <c r="Y188" s="127"/>
      <c r="Z188" s="127"/>
      <c r="AA188" s="127"/>
      <c r="AB188" s="127"/>
      <c r="AC188" s="127"/>
      <c r="AD188" s="127"/>
      <c r="AE188" s="127" t="s">
        <v>143</v>
      </c>
      <c r="AF188" s="127">
        <v>0</v>
      </c>
      <c r="AG188" s="127"/>
      <c r="AH188" s="127"/>
      <c r="AI188" s="127"/>
      <c r="AJ188" s="127"/>
      <c r="AK188" s="127"/>
      <c r="AL188" s="127"/>
      <c r="AM188" s="127"/>
      <c r="AN188" s="127"/>
      <c r="AO188" s="127"/>
      <c r="AP188" s="127"/>
      <c r="AQ188" s="127"/>
      <c r="AR188" s="127"/>
      <c r="AS188" s="127"/>
      <c r="AT188" s="127"/>
      <c r="AU188" s="127"/>
      <c r="AV188" s="127"/>
      <c r="AW188" s="127"/>
      <c r="AX188" s="127"/>
      <c r="AY188" s="127"/>
      <c r="AZ188" s="127"/>
      <c r="BA188" s="127"/>
      <c r="BB188" s="127"/>
      <c r="BC188" s="127"/>
      <c r="BD188" s="127"/>
      <c r="BE188" s="127"/>
      <c r="BF188" s="127"/>
      <c r="BG188" s="127"/>
      <c r="BH188" s="127"/>
    </row>
    <row r="189" spans="1:60" ht="22.3" outlineLevel="1" x14ac:dyDescent="0.2">
      <c r="A189" s="128">
        <v>50</v>
      </c>
      <c r="B189" s="128" t="s">
        <v>329</v>
      </c>
      <c r="C189" s="164" t="s">
        <v>330</v>
      </c>
      <c r="D189" s="134" t="s">
        <v>140</v>
      </c>
      <c r="E189" s="141">
        <v>6.4063999999999997</v>
      </c>
      <c r="F189" s="234">
        <f>H189+J189</f>
        <v>0</v>
      </c>
      <c r="G189" s="144">
        <f>ROUND(E189*F189,2)</f>
        <v>0</v>
      </c>
      <c r="H189" s="144"/>
      <c r="I189" s="144">
        <f>ROUND(E189*H189,2)</f>
        <v>0</v>
      </c>
      <c r="J189" s="144"/>
      <c r="K189" s="144">
        <f>ROUND(E189*J189,2)</f>
        <v>0</v>
      </c>
      <c r="L189" s="144">
        <v>21</v>
      </c>
      <c r="M189" s="144">
        <f>G189*(1+L189/100)</f>
        <v>0</v>
      </c>
      <c r="N189" s="135">
        <v>3.5000000000000001E-3</v>
      </c>
      <c r="O189" s="135">
        <f>ROUND(E189*N189,5)</f>
        <v>2.2419999999999999E-2</v>
      </c>
      <c r="P189" s="135">
        <v>0</v>
      </c>
      <c r="Q189" s="135">
        <f>ROUND(E189*P189,5)</f>
        <v>0</v>
      </c>
      <c r="R189" s="135"/>
      <c r="S189" s="135"/>
      <c r="T189" s="136">
        <v>0</v>
      </c>
      <c r="U189" s="135">
        <f>ROUND(E189*T189,2)</f>
        <v>0</v>
      </c>
      <c r="V189" s="127"/>
      <c r="W189" s="127"/>
      <c r="X189" s="127"/>
      <c r="Y189" s="127"/>
      <c r="Z189" s="127"/>
      <c r="AA189" s="127"/>
      <c r="AB189" s="127"/>
      <c r="AC189" s="127"/>
      <c r="AD189" s="127"/>
      <c r="AE189" s="127" t="s">
        <v>150</v>
      </c>
      <c r="AF189" s="127"/>
      <c r="AG189" s="127"/>
      <c r="AH189" s="127"/>
      <c r="AI189" s="127"/>
      <c r="AJ189" s="127"/>
      <c r="AK189" s="127"/>
      <c r="AL189" s="127"/>
      <c r="AM189" s="127"/>
      <c r="AN189" s="127"/>
      <c r="AO189" s="127"/>
      <c r="AP189" s="127"/>
      <c r="AQ189" s="127"/>
      <c r="AR189" s="127"/>
      <c r="AS189" s="127"/>
      <c r="AT189" s="127"/>
      <c r="AU189" s="127"/>
      <c r="AV189" s="127"/>
      <c r="AW189" s="127"/>
      <c r="AX189" s="127"/>
      <c r="AY189" s="127"/>
      <c r="AZ189" s="127"/>
      <c r="BA189" s="127"/>
      <c r="BB189" s="127"/>
      <c r="BC189" s="127"/>
      <c r="BD189" s="127"/>
      <c r="BE189" s="127"/>
      <c r="BF189" s="127"/>
      <c r="BG189" s="127"/>
      <c r="BH189" s="127"/>
    </row>
    <row r="190" spans="1:60" outlineLevel="1" x14ac:dyDescent="0.2">
      <c r="A190" s="128"/>
      <c r="B190" s="128"/>
      <c r="C190" s="165" t="s">
        <v>331</v>
      </c>
      <c r="D190" s="137"/>
      <c r="E190" s="142">
        <v>6.4063999999999997</v>
      </c>
      <c r="F190" s="144"/>
      <c r="G190" s="144"/>
      <c r="H190" s="144"/>
      <c r="I190" s="144"/>
      <c r="J190" s="144"/>
      <c r="K190" s="144"/>
      <c r="L190" s="144"/>
      <c r="M190" s="144"/>
      <c r="N190" s="135"/>
      <c r="O190" s="135"/>
      <c r="P190" s="135"/>
      <c r="Q190" s="135"/>
      <c r="R190" s="135"/>
      <c r="S190" s="135"/>
      <c r="T190" s="136"/>
      <c r="U190" s="135"/>
      <c r="V190" s="127"/>
      <c r="W190" s="127"/>
      <c r="X190" s="127"/>
      <c r="Y190" s="127"/>
      <c r="Z190" s="127"/>
      <c r="AA190" s="127"/>
      <c r="AB190" s="127"/>
      <c r="AC190" s="127"/>
      <c r="AD190" s="127"/>
      <c r="AE190" s="127" t="s">
        <v>143</v>
      </c>
      <c r="AF190" s="127">
        <v>0</v>
      </c>
      <c r="AG190" s="127"/>
      <c r="AH190" s="127"/>
      <c r="AI190" s="127"/>
      <c r="AJ190" s="127"/>
      <c r="AK190" s="127"/>
      <c r="AL190" s="127"/>
      <c r="AM190" s="127"/>
      <c r="AN190" s="127"/>
      <c r="AO190" s="127"/>
      <c r="AP190" s="127"/>
      <c r="AQ190" s="127"/>
      <c r="AR190" s="127"/>
      <c r="AS190" s="127"/>
      <c r="AT190" s="127"/>
      <c r="AU190" s="127"/>
      <c r="AV190" s="127"/>
      <c r="AW190" s="127"/>
      <c r="AX190" s="127"/>
      <c r="AY190" s="127"/>
      <c r="AZ190" s="127"/>
      <c r="BA190" s="127"/>
      <c r="BB190" s="127"/>
      <c r="BC190" s="127"/>
      <c r="BD190" s="127"/>
      <c r="BE190" s="127"/>
      <c r="BF190" s="127"/>
      <c r="BG190" s="127"/>
      <c r="BH190" s="127"/>
    </row>
    <row r="191" spans="1:60" outlineLevel="1" x14ac:dyDescent="0.2">
      <c r="A191" s="128">
        <v>51</v>
      </c>
      <c r="B191" s="128" t="s">
        <v>332</v>
      </c>
      <c r="C191" s="164" t="s">
        <v>333</v>
      </c>
      <c r="D191" s="134" t="s">
        <v>146</v>
      </c>
      <c r="E191" s="141">
        <v>19.350000000000001</v>
      </c>
      <c r="F191" s="234">
        <f>H191+J191</f>
        <v>0</v>
      </c>
      <c r="G191" s="144">
        <f>ROUND(E191*F191,2)</f>
        <v>0</v>
      </c>
      <c r="H191" s="144"/>
      <c r="I191" s="144">
        <f>ROUND(E191*H191,2)</f>
        <v>0</v>
      </c>
      <c r="J191" s="144"/>
      <c r="K191" s="144">
        <f>ROUND(E191*J191,2)</f>
        <v>0</v>
      </c>
      <c r="L191" s="144">
        <v>21</v>
      </c>
      <c r="M191" s="144">
        <f>G191*(1+L191/100)</f>
        <v>0</v>
      </c>
      <c r="N191" s="135">
        <v>6.6E-4</v>
      </c>
      <c r="O191" s="135">
        <f>ROUND(E191*N191,5)</f>
        <v>1.277E-2</v>
      </c>
      <c r="P191" s="135">
        <v>0</v>
      </c>
      <c r="Q191" s="135">
        <f>ROUND(E191*P191,5)</f>
        <v>0</v>
      </c>
      <c r="R191" s="135"/>
      <c r="S191" s="135"/>
      <c r="T191" s="136">
        <v>0.189</v>
      </c>
      <c r="U191" s="135">
        <f>ROUND(E191*T191,2)</f>
        <v>3.66</v>
      </c>
      <c r="V191" s="127"/>
      <c r="W191" s="127"/>
      <c r="X191" s="127"/>
      <c r="Y191" s="127"/>
      <c r="Z191" s="127"/>
      <c r="AA191" s="127"/>
      <c r="AB191" s="127"/>
      <c r="AC191" s="127"/>
      <c r="AD191" s="127"/>
      <c r="AE191" s="127" t="s">
        <v>141</v>
      </c>
      <c r="AF191" s="127"/>
      <c r="AG191" s="127"/>
      <c r="AH191" s="127"/>
      <c r="AI191" s="127"/>
      <c r="AJ191" s="127"/>
      <c r="AK191" s="127"/>
      <c r="AL191" s="127"/>
      <c r="AM191" s="127"/>
      <c r="AN191" s="127"/>
      <c r="AO191" s="127"/>
      <c r="AP191" s="127"/>
      <c r="AQ191" s="127"/>
      <c r="AR191" s="127"/>
      <c r="AS191" s="127"/>
      <c r="AT191" s="127"/>
      <c r="AU191" s="127"/>
      <c r="AV191" s="127"/>
      <c r="AW191" s="127"/>
      <c r="AX191" s="127"/>
      <c r="AY191" s="127"/>
      <c r="AZ191" s="127"/>
      <c r="BA191" s="127"/>
      <c r="BB191" s="127"/>
      <c r="BC191" s="127"/>
      <c r="BD191" s="127"/>
      <c r="BE191" s="127"/>
      <c r="BF191" s="127"/>
      <c r="BG191" s="127"/>
      <c r="BH191" s="127"/>
    </row>
    <row r="192" spans="1:60" outlineLevel="1" x14ac:dyDescent="0.2">
      <c r="A192" s="128"/>
      <c r="B192" s="128"/>
      <c r="C192" s="165" t="s">
        <v>334</v>
      </c>
      <c r="D192" s="137"/>
      <c r="E192" s="142">
        <v>19.350000000000001</v>
      </c>
      <c r="F192" s="144"/>
      <c r="G192" s="144"/>
      <c r="H192" s="144"/>
      <c r="I192" s="144"/>
      <c r="J192" s="144"/>
      <c r="K192" s="144"/>
      <c r="L192" s="144"/>
      <c r="M192" s="144"/>
      <c r="N192" s="135"/>
      <c r="O192" s="135"/>
      <c r="P192" s="135"/>
      <c r="Q192" s="135"/>
      <c r="R192" s="135"/>
      <c r="S192" s="135"/>
      <c r="T192" s="136"/>
      <c r="U192" s="135"/>
      <c r="V192" s="127"/>
      <c r="W192" s="127"/>
      <c r="X192" s="127"/>
      <c r="Y192" s="127"/>
      <c r="Z192" s="127"/>
      <c r="AA192" s="127"/>
      <c r="AB192" s="127"/>
      <c r="AC192" s="127"/>
      <c r="AD192" s="127"/>
      <c r="AE192" s="127" t="s">
        <v>143</v>
      </c>
      <c r="AF192" s="127">
        <v>0</v>
      </c>
      <c r="AG192" s="127"/>
      <c r="AH192" s="127"/>
      <c r="AI192" s="127"/>
      <c r="AJ192" s="127"/>
      <c r="AK192" s="127"/>
      <c r="AL192" s="127"/>
      <c r="AM192" s="127"/>
      <c r="AN192" s="127"/>
      <c r="AO192" s="127"/>
      <c r="AP192" s="127"/>
      <c r="AQ192" s="127"/>
      <c r="AR192" s="127"/>
      <c r="AS192" s="127"/>
      <c r="AT192" s="127"/>
      <c r="AU192" s="127"/>
      <c r="AV192" s="127"/>
      <c r="AW192" s="127"/>
      <c r="AX192" s="127"/>
      <c r="AY192" s="127"/>
      <c r="AZ192" s="127"/>
      <c r="BA192" s="127"/>
      <c r="BB192" s="127"/>
      <c r="BC192" s="127"/>
      <c r="BD192" s="127"/>
      <c r="BE192" s="127"/>
      <c r="BF192" s="127"/>
      <c r="BG192" s="127"/>
      <c r="BH192" s="127"/>
    </row>
    <row r="193" spans="1:60" ht="22.3" outlineLevel="1" x14ac:dyDescent="0.2">
      <c r="A193" s="128">
        <v>52</v>
      </c>
      <c r="B193" s="128" t="s">
        <v>335</v>
      </c>
      <c r="C193" s="164" t="s">
        <v>336</v>
      </c>
      <c r="D193" s="134" t="s">
        <v>218</v>
      </c>
      <c r="E193" s="141">
        <v>1</v>
      </c>
      <c r="F193" s="234">
        <f>H193+J193</f>
        <v>0</v>
      </c>
      <c r="G193" s="144">
        <f>ROUND(E193*F193,2)</f>
        <v>0</v>
      </c>
      <c r="H193" s="144"/>
      <c r="I193" s="144">
        <f>ROUND(E193*H193,2)</f>
        <v>0</v>
      </c>
      <c r="J193" s="144"/>
      <c r="K193" s="144">
        <f>ROUND(E193*J193,2)</f>
        <v>0</v>
      </c>
      <c r="L193" s="144">
        <v>21</v>
      </c>
      <c r="M193" s="144">
        <f>G193*(1+L193/100)</f>
        <v>0</v>
      </c>
      <c r="N193" s="135">
        <v>0</v>
      </c>
      <c r="O193" s="135">
        <f>ROUND(E193*N193,5)</f>
        <v>0</v>
      </c>
      <c r="P193" s="135">
        <v>0</v>
      </c>
      <c r="Q193" s="135">
        <f>ROUND(E193*P193,5)</f>
        <v>0</v>
      </c>
      <c r="R193" s="135"/>
      <c r="S193" s="135"/>
      <c r="T193" s="136">
        <v>0</v>
      </c>
      <c r="U193" s="135">
        <f>ROUND(E193*T193,2)</f>
        <v>0</v>
      </c>
      <c r="V193" s="127"/>
      <c r="W193" s="127"/>
      <c r="X193" s="127"/>
      <c r="Y193" s="127"/>
      <c r="Z193" s="127"/>
      <c r="AA193" s="127"/>
      <c r="AB193" s="127"/>
      <c r="AC193" s="127"/>
      <c r="AD193" s="127"/>
      <c r="AE193" s="127" t="s">
        <v>141</v>
      </c>
      <c r="AF193" s="127"/>
      <c r="AG193" s="127"/>
      <c r="AH193" s="127"/>
      <c r="AI193" s="127"/>
      <c r="AJ193" s="127"/>
      <c r="AK193" s="127"/>
      <c r="AL193" s="127"/>
      <c r="AM193" s="127"/>
      <c r="AN193" s="127"/>
      <c r="AO193" s="127"/>
      <c r="AP193" s="127"/>
      <c r="AQ193" s="127"/>
      <c r="AR193" s="127"/>
      <c r="AS193" s="127"/>
      <c r="AT193" s="127"/>
      <c r="AU193" s="127"/>
      <c r="AV193" s="127"/>
      <c r="AW193" s="127"/>
      <c r="AX193" s="127"/>
      <c r="AY193" s="127"/>
      <c r="AZ193" s="127"/>
      <c r="BA193" s="127"/>
      <c r="BB193" s="127"/>
      <c r="BC193" s="127"/>
      <c r="BD193" s="127"/>
      <c r="BE193" s="127"/>
      <c r="BF193" s="127"/>
      <c r="BG193" s="127"/>
      <c r="BH193" s="127"/>
    </row>
    <row r="194" spans="1:60" outlineLevel="1" x14ac:dyDescent="0.2">
      <c r="A194" s="128">
        <v>53</v>
      </c>
      <c r="B194" s="128" t="s">
        <v>337</v>
      </c>
      <c r="C194" s="164" t="s">
        <v>338</v>
      </c>
      <c r="D194" s="134" t="s">
        <v>218</v>
      </c>
      <c r="E194" s="141">
        <v>1</v>
      </c>
      <c r="F194" s="234">
        <f>H194+J194</f>
        <v>0</v>
      </c>
      <c r="G194" s="144">
        <f>ROUND(E194*F194,2)</f>
        <v>0</v>
      </c>
      <c r="H194" s="144"/>
      <c r="I194" s="144">
        <f>ROUND(E194*H194,2)</f>
        <v>0</v>
      </c>
      <c r="J194" s="144"/>
      <c r="K194" s="144">
        <f>ROUND(E194*J194,2)</f>
        <v>0</v>
      </c>
      <c r="L194" s="144">
        <v>21</v>
      </c>
      <c r="M194" s="144">
        <f>G194*(1+L194/100)</f>
        <v>0</v>
      </c>
      <c r="N194" s="135">
        <v>0</v>
      </c>
      <c r="O194" s="135">
        <f>ROUND(E194*N194,5)</f>
        <v>0</v>
      </c>
      <c r="P194" s="135">
        <v>0</v>
      </c>
      <c r="Q194" s="135">
        <f>ROUND(E194*P194,5)</f>
        <v>0</v>
      </c>
      <c r="R194" s="135"/>
      <c r="S194" s="135"/>
      <c r="T194" s="136">
        <v>1.21</v>
      </c>
      <c r="U194" s="135">
        <f>ROUND(E194*T194,2)</f>
        <v>1.21</v>
      </c>
      <c r="V194" s="127"/>
      <c r="W194" s="127"/>
      <c r="X194" s="127"/>
      <c r="Y194" s="127"/>
      <c r="Z194" s="127"/>
      <c r="AA194" s="127"/>
      <c r="AB194" s="127"/>
      <c r="AC194" s="127"/>
      <c r="AD194" s="127"/>
      <c r="AE194" s="127" t="s">
        <v>141</v>
      </c>
      <c r="AF194" s="127"/>
      <c r="AG194" s="127"/>
      <c r="AH194" s="127"/>
      <c r="AI194" s="127"/>
      <c r="AJ194" s="127"/>
      <c r="AK194" s="127"/>
      <c r="AL194" s="127"/>
      <c r="AM194" s="127"/>
      <c r="AN194" s="127"/>
      <c r="AO194" s="127"/>
      <c r="AP194" s="127"/>
      <c r="AQ194" s="127"/>
      <c r="AR194" s="127"/>
      <c r="AS194" s="127"/>
      <c r="AT194" s="127"/>
      <c r="AU194" s="127"/>
      <c r="AV194" s="127"/>
      <c r="AW194" s="127"/>
      <c r="AX194" s="127"/>
      <c r="AY194" s="127"/>
      <c r="AZ194" s="127"/>
      <c r="BA194" s="127"/>
      <c r="BB194" s="127"/>
      <c r="BC194" s="127"/>
      <c r="BD194" s="127"/>
      <c r="BE194" s="127"/>
      <c r="BF194" s="127"/>
      <c r="BG194" s="127"/>
      <c r="BH194" s="127"/>
    </row>
    <row r="195" spans="1:60" ht="22.3" outlineLevel="1" x14ac:dyDescent="0.2">
      <c r="A195" s="128">
        <v>54</v>
      </c>
      <c r="B195" s="128" t="s">
        <v>339</v>
      </c>
      <c r="C195" s="164" t="s">
        <v>340</v>
      </c>
      <c r="D195" s="134" t="s">
        <v>140</v>
      </c>
      <c r="E195" s="141">
        <v>10.8</v>
      </c>
      <c r="F195" s="234">
        <f>H195+J195</f>
        <v>0</v>
      </c>
      <c r="G195" s="144">
        <f>ROUND(E195*F195,2)</f>
        <v>0</v>
      </c>
      <c r="H195" s="144"/>
      <c r="I195" s="144">
        <f>ROUND(E195*H195,2)</f>
        <v>0</v>
      </c>
      <c r="J195" s="144"/>
      <c r="K195" s="144">
        <f>ROUND(E195*J195,2)</f>
        <v>0</v>
      </c>
      <c r="L195" s="144">
        <v>21</v>
      </c>
      <c r="M195" s="144">
        <f>G195*(1+L195/100)</f>
        <v>0</v>
      </c>
      <c r="N195" s="135">
        <v>1.9000000000000001E-4</v>
      </c>
      <c r="O195" s="135">
        <f>ROUND(E195*N195,5)</f>
        <v>2.0500000000000002E-3</v>
      </c>
      <c r="P195" s="135">
        <v>0</v>
      </c>
      <c r="Q195" s="135">
        <f>ROUND(E195*P195,5)</f>
        <v>0</v>
      </c>
      <c r="R195" s="135"/>
      <c r="S195" s="135"/>
      <c r="T195" s="136">
        <v>0.06</v>
      </c>
      <c r="U195" s="135">
        <f>ROUND(E195*T195,2)</f>
        <v>0.65</v>
      </c>
      <c r="V195" s="127"/>
      <c r="W195" s="127"/>
      <c r="X195" s="127"/>
      <c r="Y195" s="127"/>
      <c r="Z195" s="127"/>
      <c r="AA195" s="127"/>
      <c r="AB195" s="127"/>
      <c r="AC195" s="127"/>
      <c r="AD195" s="127"/>
      <c r="AE195" s="127" t="s">
        <v>141</v>
      </c>
      <c r="AF195" s="127"/>
      <c r="AG195" s="127"/>
      <c r="AH195" s="127"/>
      <c r="AI195" s="127"/>
      <c r="AJ195" s="127"/>
      <c r="AK195" s="127"/>
      <c r="AL195" s="127"/>
      <c r="AM195" s="127"/>
      <c r="AN195" s="127"/>
      <c r="AO195" s="127"/>
      <c r="AP195" s="127"/>
      <c r="AQ195" s="127"/>
      <c r="AR195" s="127"/>
      <c r="AS195" s="127"/>
      <c r="AT195" s="127"/>
      <c r="AU195" s="127"/>
      <c r="AV195" s="127"/>
      <c r="AW195" s="127"/>
      <c r="AX195" s="127"/>
      <c r="AY195" s="127"/>
      <c r="AZ195" s="127"/>
      <c r="BA195" s="127"/>
      <c r="BB195" s="127"/>
      <c r="BC195" s="127"/>
      <c r="BD195" s="127"/>
      <c r="BE195" s="127"/>
      <c r="BF195" s="127"/>
      <c r="BG195" s="127"/>
      <c r="BH195" s="127"/>
    </row>
    <row r="196" spans="1:60" outlineLevel="1" x14ac:dyDescent="0.2">
      <c r="A196" s="128"/>
      <c r="B196" s="128"/>
      <c r="C196" s="165" t="s">
        <v>341</v>
      </c>
      <c r="D196" s="137"/>
      <c r="E196" s="142">
        <v>5.04</v>
      </c>
      <c r="F196" s="144"/>
      <c r="G196" s="144"/>
      <c r="H196" s="144"/>
      <c r="I196" s="144"/>
      <c r="J196" s="144"/>
      <c r="K196" s="144"/>
      <c r="L196" s="144"/>
      <c r="M196" s="144"/>
      <c r="N196" s="135"/>
      <c r="O196" s="135"/>
      <c r="P196" s="135"/>
      <c r="Q196" s="135"/>
      <c r="R196" s="135"/>
      <c r="S196" s="135"/>
      <c r="T196" s="136"/>
      <c r="U196" s="135"/>
      <c r="V196" s="127"/>
      <c r="W196" s="127"/>
      <c r="X196" s="127"/>
      <c r="Y196" s="127"/>
      <c r="Z196" s="127"/>
      <c r="AA196" s="127"/>
      <c r="AB196" s="127"/>
      <c r="AC196" s="127"/>
      <c r="AD196" s="127"/>
      <c r="AE196" s="127" t="s">
        <v>143</v>
      </c>
      <c r="AF196" s="127">
        <v>0</v>
      </c>
      <c r="AG196" s="127"/>
      <c r="AH196" s="127"/>
      <c r="AI196" s="127"/>
      <c r="AJ196" s="127"/>
      <c r="AK196" s="127"/>
      <c r="AL196" s="127"/>
      <c r="AM196" s="127"/>
      <c r="AN196" s="127"/>
      <c r="AO196" s="127"/>
      <c r="AP196" s="127"/>
      <c r="AQ196" s="127"/>
      <c r="AR196" s="127"/>
      <c r="AS196" s="127"/>
      <c r="AT196" s="127"/>
      <c r="AU196" s="127"/>
      <c r="AV196" s="127"/>
      <c r="AW196" s="127"/>
      <c r="AX196" s="127"/>
      <c r="AY196" s="127"/>
      <c r="AZ196" s="127"/>
      <c r="BA196" s="127"/>
      <c r="BB196" s="127"/>
      <c r="BC196" s="127"/>
      <c r="BD196" s="127"/>
      <c r="BE196" s="127"/>
      <c r="BF196" s="127"/>
      <c r="BG196" s="127"/>
      <c r="BH196" s="127"/>
    </row>
    <row r="197" spans="1:60" outlineLevel="1" x14ac:dyDescent="0.2">
      <c r="A197" s="128"/>
      <c r="B197" s="128"/>
      <c r="C197" s="165" t="s">
        <v>342</v>
      </c>
      <c r="D197" s="137"/>
      <c r="E197" s="142">
        <v>5.76</v>
      </c>
      <c r="F197" s="144"/>
      <c r="G197" s="144"/>
      <c r="H197" s="144"/>
      <c r="I197" s="144"/>
      <c r="J197" s="144"/>
      <c r="K197" s="144"/>
      <c r="L197" s="144"/>
      <c r="M197" s="144"/>
      <c r="N197" s="135"/>
      <c r="O197" s="135"/>
      <c r="P197" s="135"/>
      <c r="Q197" s="135"/>
      <c r="R197" s="135"/>
      <c r="S197" s="135"/>
      <c r="T197" s="136"/>
      <c r="U197" s="135"/>
      <c r="V197" s="127"/>
      <c r="W197" s="127"/>
      <c r="X197" s="127"/>
      <c r="Y197" s="127"/>
      <c r="Z197" s="127"/>
      <c r="AA197" s="127"/>
      <c r="AB197" s="127"/>
      <c r="AC197" s="127"/>
      <c r="AD197" s="127"/>
      <c r="AE197" s="127" t="s">
        <v>143</v>
      </c>
      <c r="AF197" s="127">
        <v>0</v>
      </c>
      <c r="AG197" s="127"/>
      <c r="AH197" s="127"/>
      <c r="AI197" s="127"/>
      <c r="AJ197" s="127"/>
      <c r="AK197" s="127"/>
      <c r="AL197" s="127"/>
      <c r="AM197" s="127"/>
      <c r="AN197" s="127"/>
      <c r="AO197" s="127"/>
      <c r="AP197" s="127"/>
      <c r="AQ197" s="127"/>
      <c r="AR197" s="127"/>
      <c r="AS197" s="127"/>
      <c r="AT197" s="127"/>
      <c r="AU197" s="127"/>
      <c r="AV197" s="127"/>
      <c r="AW197" s="127"/>
      <c r="AX197" s="127"/>
      <c r="AY197" s="127"/>
      <c r="AZ197" s="127"/>
      <c r="BA197" s="127"/>
      <c r="BB197" s="127"/>
      <c r="BC197" s="127"/>
      <c r="BD197" s="127"/>
      <c r="BE197" s="127"/>
      <c r="BF197" s="127"/>
      <c r="BG197" s="127"/>
      <c r="BH197" s="127"/>
    </row>
    <row r="198" spans="1:60" outlineLevel="1" x14ac:dyDescent="0.2">
      <c r="A198" s="128">
        <v>55</v>
      </c>
      <c r="B198" s="128" t="s">
        <v>343</v>
      </c>
      <c r="C198" s="164" t="s">
        <v>344</v>
      </c>
      <c r="D198" s="134" t="s">
        <v>140</v>
      </c>
      <c r="E198" s="141">
        <v>14.04</v>
      </c>
      <c r="F198" s="234">
        <f>H198+J198</f>
        <v>0</v>
      </c>
      <c r="G198" s="144">
        <f>ROUND(E198*F198,2)</f>
        <v>0</v>
      </c>
      <c r="H198" s="144"/>
      <c r="I198" s="144">
        <f>ROUND(E198*H198,2)</f>
        <v>0</v>
      </c>
      <c r="J198" s="144"/>
      <c r="K198" s="144">
        <f>ROUND(E198*J198,2)</f>
        <v>0</v>
      </c>
      <c r="L198" s="144">
        <v>21</v>
      </c>
      <c r="M198" s="144">
        <f>G198*(1+L198/100)</f>
        <v>0</v>
      </c>
      <c r="N198" s="135">
        <v>2.5000000000000001E-3</v>
      </c>
      <c r="O198" s="135">
        <f>ROUND(E198*N198,5)</f>
        <v>3.5099999999999999E-2</v>
      </c>
      <c r="P198" s="135">
        <v>0</v>
      </c>
      <c r="Q198" s="135">
        <f>ROUND(E198*P198,5)</f>
        <v>0</v>
      </c>
      <c r="R198" s="135"/>
      <c r="S198" s="135"/>
      <c r="T198" s="136">
        <v>0</v>
      </c>
      <c r="U198" s="135">
        <f>ROUND(E198*T198,2)</f>
        <v>0</v>
      </c>
      <c r="V198" s="127"/>
      <c r="W198" s="127"/>
      <c r="X198" s="127"/>
      <c r="Y198" s="127"/>
      <c r="Z198" s="127"/>
      <c r="AA198" s="127"/>
      <c r="AB198" s="127"/>
      <c r="AC198" s="127"/>
      <c r="AD198" s="127"/>
      <c r="AE198" s="127" t="s">
        <v>150</v>
      </c>
      <c r="AF198" s="127"/>
      <c r="AG198" s="127"/>
      <c r="AH198" s="127"/>
      <c r="AI198" s="127"/>
      <c r="AJ198" s="127"/>
      <c r="AK198" s="127"/>
      <c r="AL198" s="127"/>
      <c r="AM198" s="127"/>
      <c r="AN198" s="127"/>
      <c r="AO198" s="127"/>
      <c r="AP198" s="127"/>
      <c r="AQ198" s="127"/>
      <c r="AR198" s="127"/>
      <c r="AS198" s="127"/>
      <c r="AT198" s="127"/>
      <c r="AU198" s="127"/>
      <c r="AV198" s="127"/>
      <c r="AW198" s="127"/>
      <c r="AX198" s="127"/>
      <c r="AY198" s="127"/>
      <c r="AZ198" s="127"/>
      <c r="BA198" s="127"/>
      <c r="BB198" s="127"/>
      <c r="BC198" s="127"/>
      <c r="BD198" s="127"/>
      <c r="BE198" s="127"/>
      <c r="BF198" s="127"/>
      <c r="BG198" s="127"/>
      <c r="BH198" s="127"/>
    </row>
    <row r="199" spans="1:60" outlineLevel="1" x14ac:dyDescent="0.2">
      <c r="A199" s="128"/>
      <c r="B199" s="128"/>
      <c r="C199" s="165" t="s">
        <v>345</v>
      </c>
      <c r="D199" s="137"/>
      <c r="E199" s="142">
        <v>14.04</v>
      </c>
      <c r="F199" s="144"/>
      <c r="G199" s="144"/>
      <c r="H199" s="144"/>
      <c r="I199" s="144"/>
      <c r="J199" s="144"/>
      <c r="K199" s="144"/>
      <c r="L199" s="144"/>
      <c r="M199" s="144"/>
      <c r="N199" s="135"/>
      <c r="O199" s="135"/>
      <c r="P199" s="135"/>
      <c r="Q199" s="135"/>
      <c r="R199" s="135"/>
      <c r="S199" s="135"/>
      <c r="T199" s="136"/>
      <c r="U199" s="135"/>
      <c r="V199" s="127"/>
      <c r="W199" s="127"/>
      <c r="X199" s="127"/>
      <c r="Y199" s="127"/>
      <c r="Z199" s="127"/>
      <c r="AA199" s="127"/>
      <c r="AB199" s="127"/>
      <c r="AC199" s="127"/>
      <c r="AD199" s="127"/>
      <c r="AE199" s="127" t="s">
        <v>143</v>
      </c>
      <c r="AF199" s="127">
        <v>0</v>
      </c>
      <c r="AG199" s="127"/>
      <c r="AH199" s="127"/>
      <c r="AI199" s="127"/>
      <c r="AJ199" s="127"/>
      <c r="AK199" s="127"/>
      <c r="AL199" s="127"/>
      <c r="AM199" s="127"/>
      <c r="AN199" s="127"/>
      <c r="AO199" s="127"/>
      <c r="AP199" s="127"/>
      <c r="AQ199" s="127"/>
      <c r="AR199" s="127"/>
      <c r="AS199" s="127"/>
      <c r="AT199" s="127"/>
      <c r="AU199" s="127"/>
      <c r="AV199" s="127"/>
      <c r="AW199" s="127"/>
      <c r="AX199" s="127"/>
      <c r="AY199" s="127"/>
      <c r="AZ199" s="127"/>
      <c r="BA199" s="127"/>
      <c r="BB199" s="127"/>
      <c r="BC199" s="127"/>
      <c r="BD199" s="127"/>
      <c r="BE199" s="127"/>
      <c r="BF199" s="127"/>
      <c r="BG199" s="127"/>
      <c r="BH199" s="127"/>
    </row>
    <row r="200" spans="1:60" outlineLevel="1" x14ac:dyDescent="0.2">
      <c r="A200" s="128">
        <v>56</v>
      </c>
      <c r="B200" s="128" t="s">
        <v>346</v>
      </c>
      <c r="C200" s="164" t="s">
        <v>347</v>
      </c>
      <c r="D200" s="134" t="s">
        <v>232</v>
      </c>
      <c r="E200" s="141">
        <v>1.2112000000000001</v>
      </c>
      <c r="F200" s="234">
        <f>H200+J200</f>
        <v>0</v>
      </c>
      <c r="G200" s="144">
        <f>ROUND(E200*F200,2)</f>
        <v>0</v>
      </c>
      <c r="H200" s="144"/>
      <c r="I200" s="144">
        <f>ROUND(E200*H200,2)</f>
        <v>0</v>
      </c>
      <c r="J200" s="144"/>
      <c r="K200" s="144">
        <f>ROUND(E200*J200,2)</f>
        <v>0</v>
      </c>
      <c r="L200" s="144">
        <v>21</v>
      </c>
      <c r="M200" s="144">
        <f>G200*(1+L200/100)</f>
        <v>0</v>
      </c>
      <c r="N200" s="135">
        <v>0</v>
      </c>
      <c r="O200" s="135">
        <f>ROUND(E200*N200,5)</f>
        <v>0</v>
      </c>
      <c r="P200" s="135">
        <v>0</v>
      </c>
      <c r="Q200" s="135">
        <f>ROUND(E200*P200,5)</f>
        <v>0</v>
      </c>
      <c r="R200" s="135"/>
      <c r="S200" s="135"/>
      <c r="T200" s="136">
        <v>1.609</v>
      </c>
      <c r="U200" s="135">
        <f>ROUND(E200*T200,2)</f>
        <v>1.95</v>
      </c>
      <c r="V200" s="127"/>
      <c r="W200" s="127"/>
      <c r="X200" s="127"/>
      <c r="Y200" s="127"/>
      <c r="Z200" s="127"/>
      <c r="AA200" s="127"/>
      <c r="AB200" s="127"/>
      <c r="AC200" s="127"/>
      <c r="AD200" s="127"/>
      <c r="AE200" s="127" t="s">
        <v>233</v>
      </c>
      <c r="AF200" s="127"/>
      <c r="AG200" s="127"/>
      <c r="AH200" s="127"/>
      <c r="AI200" s="127"/>
      <c r="AJ200" s="127"/>
      <c r="AK200" s="127"/>
      <c r="AL200" s="127"/>
      <c r="AM200" s="127"/>
      <c r="AN200" s="127"/>
      <c r="AO200" s="127"/>
      <c r="AP200" s="127"/>
      <c r="AQ200" s="127"/>
      <c r="AR200" s="127"/>
      <c r="AS200" s="127"/>
      <c r="AT200" s="127"/>
      <c r="AU200" s="127"/>
      <c r="AV200" s="127"/>
      <c r="AW200" s="127"/>
      <c r="AX200" s="127"/>
      <c r="AY200" s="127"/>
      <c r="AZ200" s="127"/>
      <c r="BA200" s="127"/>
      <c r="BB200" s="127"/>
      <c r="BC200" s="127"/>
      <c r="BD200" s="127"/>
      <c r="BE200" s="127"/>
      <c r="BF200" s="127"/>
      <c r="BG200" s="127"/>
      <c r="BH200" s="127"/>
    </row>
    <row r="201" spans="1:60" x14ac:dyDescent="0.2">
      <c r="A201" s="129" t="s">
        <v>136</v>
      </c>
      <c r="B201" s="129" t="s">
        <v>80</v>
      </c>
      <c r="C201" s="166" t="s">
        <v>81</v>
      </c>
      <c r="D201" s="138"/>
      <c r="E201" s="143"/>
      <c r="F201" s="145"/>
      <c r="G201" s="145">
        <f>SUMIF(AE202:AE251,"&lt;&gt;NOR",G202:G251)</f>
        <v>0</v>
      </c>
      <c r="H201" s="145"/>
      <c r="I201" s="145">
        <f>SUM(I202:I251)</f>
        <v>0</v>
      </c>
      <c r="J201" s="145"/>
      <c r="K201" s="145">
        <f>SUM(K202:K251)</f>
        <v>0</v>
      </c>
      <c r="L201" s="145"/>
      <c r="M201" s="145">
        <f>SUM(M202:M251)</f>
        <v>0</v>
      </c>
      <c r="N201" s="139"/>
      <c r="O201" s="139">
        <f>SUM(O202:O251)</f>
        <v>2.2583699999999998</v>
      </c>
      <c r="P201" s="139"/>
      <c r="Q201" s="139">
        <f>SUM(Q202:Q251)</f>
        <v>0.98904999999999998</v>
      </c>
      <c r="R201" s="139"/>
      <c r="S201" s="139"/>
      <c r="T201" s="140"/>
      <c r="U201" s="139">
        <f>SUM(U202:U251)</f>
        <v>213.33</v>
      </c>
      <c r="AE201" t="s">
        <v>137</v>
      </c>
    </row>
    <row r="202" spans="1:60" ht="22.3" outlineLevel="1" x14ac:dyDescent="0.2">
      <c r="A202" s="128">
        <v>57</v>
      </c>
      <c r="B202" s="128" t="s">
        <v>348</v>
      </c>
      <c r="C202" s="164" t="s">
        <v>349</v>
      </c>
      <c r="D202" s="134" t="s">
        <v>140</v>
      </c>
      <c r="E202" s="141">
        <v>370.31360000000001</v>
      </c>
      <c r="F202" s="234">
        <f>H202+J202</f>
        <v>0</v>
      </c>
      <c r="G202" s="144">
        <f>ROUND(E202*F202,2)</f>
        <v>0</v>
      </c>
      <c r="H202" s="144"/>
      <c r="I202" s="144">
        <f>ROUND(E202*H202,2)</f>
        <v>0</v>
      </c>
      <c r="J202" s="144"/>
      <c r="K202" s="144">
        <f>ROUND(E202*J202,2)</f>
        <v>0</v>
      </c>
      <c r="L202" s="144">
        <v>21</v>
      </c>
      <c r="M202" s="144">
        <f>G202*(1+L202/100)</f>
        <v>0</v>
      </c>
      <c r="N202" s="135">
        <v>0</v>
      </c>
      <c r="O202" s="135">
        <f>ROUND(E202*N202,5)</f>
        <v>0</v>
      </c>
      <c r="P202" s="135">
        <v>2.33E-3</v>
      </c>
      <c r="Q202" s="135">
        <f>ROUND(E202*P202,5)</f>
        <v>0.86282999999999999</v>
      </c>
      <c r="R202" s="135"/>
      <c r="S202" s="135"/>
      <c r="T202" s="136">
        <v>9.5000000000000001E-2</v>
      </c>
      <c r="U202" s="135">
        <f>ROUND(E202*T202,2)</f>
        <v>35.18</v>
      </c>
      <c r="V202" s="127"/>
      <c r="W202" s="127"/>
      <c r="X202" s="127"/>
      <c r="Y202" s="127"/>
      <c r="Z202" s="127"/>
      <c r="AA202" s="127"/>
      <c r="AB202" s="127"/>
      <c r="AC202" s="127"/>
      <c r="AD202" s="127"/>
      <c r="AE202" s="127" t="s">
        <v>141</v>
      </c>
      <c r="AF202" s="127"/>
      <c r="AG202" s="127"/>
      <c r="AH202" s="127"/>
      <c r="AI202" s="127"/>
      <c r="AJ202" s="127"/>
      <c r="AK202" s="127"/>
      <c r="AL202" s="127"/>
      <c r="AM202" s="127"/>
      <c r="AN202" s="127"/>
      <c r="AO202" s="127"/>
      <c r="AP202" s="127"/>
      <c r="AQ202" s="127"/>
      <c r="AR202" s="127"/>
      <c r="AS202" s="127"/>
      <c r="AT202" s="127"/>
      <c r="AU202" s="127"/>
      <c r="AV202" s="127"/>
      <c r="AW202" s="127"/>
      <c r="AX202" s="127"/>
      <c r="AY202" s="127"/>
      <c r="AZ202" s="127"/>
      <c r="BA202" s="127"/>
      <c r="BB202" s="127"/>
      <c r="BC202" s="127"/>
      <c r="BD202" s="127"/>
      <c r="BE202" s="127"/>
      <c r="BF202" s="127"/>
      <c r="BG202" s="127"/>
      <c r="BH202" s="127"/>
    </row>
    <row r="203" spans="1:60" outlineLevel="1" x14ac:dyDescent="0.2">
      <c r="A203" s="128"/>
      <c r="B203" s="128"/>
      <c r="C203" s="165" t="s">
        <v>350</v>
      </c>
      <c r="D203" s="137"/>
      <c r="E203" s="142">
        <v>380.14</v>
      </c>
      <c r="F203" s="144"/>
      <c r="G203" s="144"/>
      <c r="H203" s="144"/>
      <c r="I203" s="144"/>
      <c r="J203" s="144"/>
      <c r="K203" s="144"/>
      <c r="L203" s="144"/>
      <c r="M203" s="144"/>
      <c r="N203" s="135"/>
      <c r="O203" s="135"/>
      <c r="P203" s="135"/>
      <c r="Q203" s="135"/>
      <c r="R203" s="135"/>
      <c r="S203" s="135"/>
      <c r="T203" s="136"/>
      <c r="U203" s="135"/>
      <c r="V203" s="127"/>
      <c r="W203" s="127"/>
      <c r="X203" s="127"/>
      <c r="Y203" s="127"/>
      <c r="Z203" s="127"/>
      <c r="AA203" s="127"/>
      <c r="AB203" s="127"/>
      <c r="AC203" s="127"/>
      <c r="AD203" s="127"/>
      <c r="AE203" s="127" t="s">
        <v>143</v>
      </c>
      <c r="AF203" s="127">
        <v>0</v>
      </c>
      <c r="AG203" s="127"/>
      <c r="AH203" s="127"/>
      <c r="AI203" s="127"/>
      <c r="AJ203" s="127"/>
      <c r="AK203" s="127"/>
      <c r="AL203" s="127"/>
      <c r="AM203" s="127"/>
      <c r="AN203" s="127"/>
      <c r="AO203" s="127"/>
      <c r="AP203" s="127"/>
      <c r="AQ203" s="127"/>
      <c r="AR203" s="127"/>
      <c r="AS203" s="127"/>
      <c r="AT203" s="127"/>
      <c r="AU203" s="127"/>
      <c r="AV203" s="127"/>
      <c r="AW203" s="127"/>
      <c r="AX203" s="127"/>
      <c r="AY203" s="127"/>
      <c r="AZ203" s="127"/>
      <c r="BA203" s="127"/>
      <c r="BB203" s="127"/>
      <c r="BC203" s="127"/>
      <c r="BD203" s="127"/>
      <c r="BE203" s="127"/>
      <c r="BF203" s="127"/>
      <c r="BG203" s="127"/>
      <c r="BH203" s="127"/>
    </row>
    <row r="204" spans="1:60" outlineLevel="1" x14ac:dyDescent="0.2">
      <c r="A204" s="128"/>
      <c r="B204" s="128"/>
      <c r="C204" s="165" t="s">
        <v>351</v>
      </c>
      <c r="D204" s="137"/>
      <c r="E204" s="142">
        <v>4.96</v>
      </c>
      <c r="F204" s="144"/>
      <c r="G204" s="144"/>
      <c r="H204" s="144"/>
      <c r="I204" s="144"/>
      <c r="J204" s="144"/>
      <c r="K204" s="144"/>
      <c r="L204" s="144"/>
      <c r="M204" s="144"/>
      <c r="N204" s="135"/>
      <c r="O204" s="135"/>
      <c r="P204" s="135"/>
      <c r="Q204" s="135"/>
      <c r="R204" s="135"/>
      <c r="S204" s="135"/>
      <c r="T204" s="136"/>
      <c r="U204" s="135"/>
      <c r="V204" s="127"/>
      <c r="W204" s="127"/>
      <c r="X204" s="127"/>
      <c r="Y204" s="127"/>
      <c r="Z204" s="127"/>
      <c r="AA204" s="127"/>
      <c r="AB204" s="127"/>
      <c r="AC204" s="127"/>
      <c r="AD204" s="127"/>
      <c r="AE204" s="127" t="s">
        <v>143</v>
      </c>
      <c r="AF204" s="127">
        <v>0</v>
      </c>
      <c r="AG204" s="127"/>
      <c r="AH204" s="127"/>
      <c r="AI204" s="127"/>
      <c r="AJ204" s="127"/>
      <c r="AK204" s="127"/>
      <c r="AL204" s="127"/>
      <c r="AM204" s="127"/>
      <c r="AN204" s="127"/>
      <c r="AO204" s="127"/>
      <c r="AP204" s="127"/>
      <c r="AQ204" s="127"/>
      <c r="AR204" s="127"/>
      <c r="AS204" s="127"/>
      <c r="AT204" s="127"/>
      <c r="AU204" s="127"/>
      <c r="AV204" s="127"/>
      <c r="AW204" s="127"/>
      <c r="AX204" s="127"/>
      <c r="AY204" s="127"/>
      <c r="AZ204" s="127"/>
      <c r="BA204" s="127"/>
      <c r="BB204" s="127"/>
      <c r="BC204" s="127"/>
      <c r="BD204" s="127"/>
      <c r="BE204" s="127"/>
      <c r="BF204" s="127"/>
      <c r="BG204" s="127"/>
      <c r="BH204" s="127"/>
    </row>
    <row r="205" spans="1:60" outlineLevel="1" x14ac:dyDescent="0.2">
      <c r="A205" s="128"/>
      <c r="B205" s="128"/>
      <c r="C205" s="165" t="s">
        <v>352</v>
      </c>
      <c r="D205" s="137"/>
      <c r="E205" s="142">
        <v>3.92</v>
      </c>
      <c r="F205" s="144"/>
      <c r="G205" s="144"/>
      <c r="H205" s="144"/>
      <c r="I205" s="144"/>
      <c r="J205" s="144"/>
      <c r="K205" s="144"/>
      <c r="L205" s="144"/>
      <c r="M205" s="144"/>
      <c r="N205" s="135"/>
      <c r="O205" s="135"/>
      <c r="P205" s="135"/>
      <c r="Q205" s="135"/>
      <c r="R205" s="135"/>
      <c r="S205" s="135"/>
      <c r="T205" s="136"/>
      <c r="U205" s="135"/>
      <c r="V205" s="127"/>
      <c r="W205" s="127"/>
      <c r="X205" s="127"/>
      <c r="Y205" s="127"/>
      <c r="Z205" s="127"/>
      <c r="AA205" s="127"/>
      <c r="AB205" s="127"/>
      <c r="AC205" s="127"/>
      <c r="AD205" s="127"/>
      <c r="AE205" s="127" t="s">
        <v>143</v>
      </c>
      <c r="AF205" s="127">
        <v>0</v>
      </c>
      <c r="AG205" s="127"/>
      <c r="AH205" s="127"/>
      <c r="AI205" s="127"/>
      <c r="AJ205" s="127"/>
      <c r="AK205" s="127"/>
      <c r="AL205" s="127"/>
      <c r="AM205" s="127"/>
      <c r="AN205" s="127"/>
      <c r="AO205" s="127"/>
      <c r="AP205" s="127"/>
      <c r="AQ205" s="127"/>
      <c r="AR205" s="127"/>
      <c r="AS205" s="127"/>
      <c r="AT205" s="127"/>
      <c r="AU205" s="127"/>
      <c r="AV205" s="127"/>
      <c r="AW205" s="127"/>
      <c r="AX205" s="127"/>
      <c r="AY205" s="127"/>
      <c r="AZ205" s="127"/>
      <c r="BA205" s="127"/>
      <c r="BB205" s="127"/>
      <c r="BC205" s="127"/>
      <c r="BD205" s="127"/>
      <c r="BE205" s="127"/>
      <c r="BF205" s="127"/>
      <c r="BG205" s="127"/>
      <c r="BH205" s="127"/>
    </row>
    <row r="206" spans="1:60" outlineLevel="1" x14ac:dyDescent="0.2">
      <c r="A206" s="128"/>
      <c r="B206" s="128"/>
      <c r="C206" s="165" t="s">
        <v>353</v>
      </c>
      <c r="D206" s="137"/>
      <c r="E206" s="142">
        <v>-18.706399999999999</v>
      </c>
      <c r="F206" s="144"/>
      <c r="G206" s="144"/>
      <c r="H206" s="144"/>
      <c r="I206" s="144"/>
      <c r="J206" s="144"/>
      <c r="K206" s="144"/>
      <c r="L206" s="144"/>
      <c r="M206" s="144"/>
      <c r="N206" s="135"/>
      <c r="O206" s="135"/>
      <c r="P206" s="135"/>
      <c r="Q206" s="135"/>
      <c r="R206" s="135"/>
      <c r="S206" s="135"/>
      <c r="T206" s="136"/>
      <c r="U206" s="135"/>
      <c r="V206" s="127"/>
      <c r="W206" s="127"/>
      <c r="X206" s="127"/>
      <c r="Y206" s="127"/>
      <c r="Z206" s="127"/>
      <c r="AA206" s="127"/>
      <c r="AB206" s="127"/>
      <c r="AC206" s="127"/>
      <c r="AD206" s="127"/>
      <c r="AE206" s="127" t="s">
        <v>143</v>
      </c>
      <c r="AF206" s="127">
        <v>0</v>
      </c>
      <c r="AG206" s="127"/>
      <c r="AH206" s="127"/>
      <c r="AI206" s="127"/>
      <c r="AJ206" s="127"/>
      <c r="AK206" s="127"/>
      <c r="AL206" s="127"/>
      <c r="AM206" s="127"/>
      <c r="AN206" s="127"/>
      <c r="AO206" s="127"/>
      <c r="AP206" s="127"/>
      <c r="AQ206" s="127"/>
      <c r="AR206" s="127"/>
      <c r="AS206" s="127"/>
      <c r="AT206" s="127"/>
      <c r="AU206" s="127"/>
      <c r="AV206" s="127"/>
      <c r="AW206" s="127"/>
      <c r="AX206" s="127"/>
      <c r="AY206" s="127"/>
      <c r="AZ206" s="127"/>
      <c r="BA206" s="127"/>
      <c r="BB206" s="127"/>
      <c r="BC206" s="127"/>
      <c r="BD206" s="127"/>
      <c r="BE206" s="127"/>
      <c r="BF206" s="127"/>
      <c r="BG206" s="127"/>
      <c r="BH206" s="127"/>
    </row>
    <row r="207" spans="1:60" outlineLevel="1" x14ac:dyDescent="0.2">
      <c r="A207" s="128">
        <v>58</v>
      </c>
      <c r="B207" s="128" t="s">
        <v>354</v>
      </c>
      <c r="C207" s="164" t="s">
        <v>355</v>
      </c>
      <c r="D207" s="134" t="s">
        <v>140</v>
      </c>
      <c r="E207" s="141">
        <v>22.652999999999999</v>
      </c>
      <c r="F207" s="234">
        <f>H207+J207</f>
        <v>0</v>
      </c>
      <c r="G207" s="144">
        <f>ROUND(E207*F207,2)</f>
        <v>0</v>
      </c>
      <c r="H207" s="144"/>
      <c r="I207" s="144">
        <f>ROUND(E207*H207,2)</f>
        <v>0</v>
      </c>
      <c r="J207" s="144"/>
      <c r="K207" s="144">
        <f>ROUND(E207*J207,2)</f>
        <v>0</v>
      </c>
      <c r="L207" s="144">
        <v>21</v>
      </c>
      <c r="M207" s="144">
        <f>G207*(1+L207/100)</f>
        <v>0</v>
      </c>
      <c r="N207" s="135">
        <v>0</v>
      </c>
      <c r="O207" s="135">
        <f>ROUND(E207*N207,5)</f>
        <v>0</v>
      </c>
      <c r="P207" s="135">
        <v>2.2000000000000001E-3</v>
      </c>
      <c r="Q207" s="135">
        <f>ROUND(E207*P207,5)</f>
        <v>4.9840000000000002E-2</v>
      </c>
      <c r="R207" s="135"/>
      <c r="S207" s="135"/>
      <c r="T207" s="136">
        <v>0.2</v>
      </c>
      <c r="U207" s="135">
        <f>ROUND(E207*T207,2)</f>
        <v>4.53</v>
      </c>
      <c r="V207" s="127"/>
      <c r="W207" s="127"/>
      <c r="X207" s="127"/>
      <c r="Y207" s="127"/>
      <c r="Z207" s="127"/>
      <c r="AA207" s="127"/>
      <c r="AB207" s="127"/>
      <c r="AC207" s="127"/>
      <c r="AD207" s="127"/>
      <c r="AE207" s="127" t="s">
        <v>141</v>
      </c>
      <c r="AF207" s="127"/>
      <c r="AG207" s="127"/>
      <c r="AH207" s="127"/>
      <c r="AI207" s="127"/>
      <c r="AJ207" s="127"/>
      <c r="AK207" s="127"/>
      <c r="AL207" s="127"/>
      <c r="AM207" s="127"/>
      <c r="AN207" s="127"/>
      <c r="AO207" s="127"/>
      <c r="AP207" s="127"/>
      <c r="AQ207" s="127"/>
      <c r="AR207" s="127"/>
      <c r="AS207" s="127"/>
      <c r="AT207" s="127"/>
      <c r="AU207" s="127"/>
      <c r="AV207" s="127"/>
      <c r="AW207" s="127"/>
      <c r="AX207" s="127"/>
      <c r="AY207" s="127"/>
      <c r="AZ207" s="127"/>
      <c r="BA207" s="127"/>
      <c r="BB207" s="127"/>
      <c r="BC207" s="127"/>
      <c r="BD207" s="127"/>
      <c r="BE207" s="127"/>
      <c r="BF207" s="127"/>
      <c r="BG207" s="127"/>
      <c r="BH207" s="127"/>
    </row>
    <row r="208" spans="1:60" outlineLevel="1" x14ac:dyDescent="0.2">
      <c r="A208" s="128"/>
      <c r="B208" s="128"/>
      <c r="C208" s="165" t="s">
        <v>356</v>
      </c>
      <c r="D208" s="137"/>
      <c r="E208" s="142">
        <v>22.652999999999999</v>
      </c>
      <c r="F208" s="144"/>
      <c r="G208" s="144"/>
      <c r="H208" s="144"/>
      <c r="I208" s="144"/>
      <c r="J208" s="144"/>
      <c r="K208" s="144"/>
      <c r="L208" s="144"/>
      <c r="M208" s="144"/>
      <c r="N208" s="135"/>
      <c r="O208" s="135"/>
      <c r="P208" s="135"/>
      <c r="Q208" s="135"/>
      <c r="R208" s="135"/>
      <c r="S208" s="135"/>
      <c r="T208" s="136"/>
      <c r="U208" s="135"/>
      <c r="V208" s="127"/>
      <c r="W208" s="127"/>
      <c r="X208" s="127"/>
      <c r="Y208" s="127"/>
      <c r="Z208" s="127"/>
      <c r="AA208" s="127"/>
      <c r="AB208" s="127"/>
      <c r="AC208" s="127"/>
      <c r="AD208" s="127"/>
      <c r="AE208" s="127" t="s">
        <v>143</v>
      </c>
      <c r="AF208" s="127">
        <v>0</v>
      </c>
      <c r="AG208" s="127"/>
      <c r="AH208" s="127"/>
      <c r="AI208" s="127"/>
      <c r="AJ208" s="127"/>
      <c r="AK208" s="127"/>
      <c r="AL208" s="127"/>
      <c r="AM208" s="127"/>
      <c r="AN208" s="127"/>
      <c r="AO208" s="127"/>
      <c r="AP208" s="127"/>
      <c r="AQ208" s="127"/>
      <c r="AR208" s="127"/>
      <c r="AS208" s="127"/>
      <c r="AT208" s="127"/>
      <c r="AU208" s="127"/>
      <c r="AV208" s="127"/>
      <c r="AW208" s="127"/>
      <c r="AX208" s="127"/>
      <c r="AY208" s="127"/>
      <c r="AZ208" s="127"/>
      <c r="BA208" s="127"/>
      <c r="BB208" s="127"/>
      <c r="BC208" s="127"/>
      <c r="BD208" s="127"/>
      <c r="BE208" s="127"/>
      <c r="BF208" s="127"/>
      <c r="BG208" s="127"/>
      <c r="BH208" s="127"/>
    </row>
    <row r="209" spans="1:60" ht="22.3" outlineLevel="1" x14ac:dyDescent="0.2">
      <c r="A209" s="128">
        <v>59</v>
      </c>
      <c r="B209" s="128" t="s">
        <v>357</v>
      </c>
      <c r="C209" s="164" t="s">
        <v>358</v>
      </c>
      <c r="D209" s="134" t="s">
        <v>140</v>
      </c>
      <c r="E209" s="141">
        <v>4.9279999999999999</v>
      </c>
      <c r="F209" s="234">
        <f>H209+J209</f>
        <v>0</v>
      </c>
      <c r="G209" s="144">
        <f>ROUND(E209*F209,2)</f>
        <v>0</v>
      </c>
      <c r="H209" s="144"/>
      <c r="I209" s="144">
        <f>ROUND(E209*H209,2)</f>
        <v>0</v>
      </c>
      <c r="J209" s="144"/>
      <c r="K209" s="144">
        <f>ROUND(E209*J209,2)</f>
        <v>0</v>
      </c>
      <c r="L209" s="144">
        <v>21</v>
      </c>
      <c r="M209" s="144">
        <f>G209*(1+L209/100)</f>
        <v>0</v>
      </c>
      <c r="N209" s="135">
        <v>0</v>
      </c>
      <c r="O209" s="135">
        <f>ROUND(E209*N209,5)</f>
        <v>0</v>
      </c>
      <c r="P209" s="135">
        <v>1.55E-2</v>
      </c>
      <c r="Q209" s="135">
        <f>ROUND(E209*P209,5)</f>
        <v>7.6380000000000003E-2</v>
      </c>
      <c r="R209" s="135"/>
      <c r="S209" s="135"/>
      <c r="T209" s="136">
        <v>4.2999999999999997E-2</v>
      </c>
      <c r="U209" s="135">
        <f>ROUND(E209*T209,2)</f>
        <v>0.21</v>
      </c>
      <c r="V209" s="127"/>
      <c r="W209" s="127"/>
      <c r="X209" s="127"/>
      <c r="Y209" s="127"/>
      <c r="Z209" s="127"/>
      <c r="AA209" s="127"/>
      <c r="AB209" s="127"/>
      <c r="AC209" s="127"/>
      <c r="AD209" s="127"/>
      <c r="AE209" s="127" t="s">
        <v>141</v>
      </c>
      <c r="AF209" s="127"/>
      <c r="AG209" s="127"/>
      <c r="AH209" s="127"/>
      <c r="AI209" s="127"/>
      <c r="AJ209" s="127"/>
      <c r="AK209" s="127"/>
      <c r="AL209" s="127"/>
      <c r="AM209" s="127"/>
      <c r="AN209" s="127"/>
      <c r="AO209" s="127"/>
      <c r="AP209" s="127"/>
      <c r="AQ209" s="127"/>
      <c r="AR209" s="127"/>
      <c r="AS209" s="127"/>
      <c r="AT209" s="127"/>
      <c r="AU209" s="127"/>
      <c r="AV209" s="127"/>
      <c r="AW209" s="127"/>
      <c r="AX209" s="127"/>
      <c r="AY209" s="127"/>
      <c r="AZ209" s="127"/>
      <c r="BA209" s="127"/>
      <c r="BB209" s="127"/>
      <c r="BC209" s="127"/>
      <c r="BD209" s="127"/>
      <c r="BE209" s="127"/>
      <c r="BF209" s="127"/>
      <c r="BG209" s="127"/>
      <c r="BH209" s="127"/>
    </row>
    <row r="210" spans="1:60" outlineLevel="1" x14ac:dyDescent="0.2">
      <c r="A210" s="128"/>
      <c r="B210" s="128"/>
      <c r="C210" s="165" t="s">
        <v>221</v>
      </c>
      <c r="D210" s="137"/>
      <c r="E210" s="142">
        <v>4.9279999999999999</v>
      </c>
      <c r="F210" s="144"/>
      <c r="G210" s="144"/>
      <c r="H210" s="144"/>
      <c r="I210" s="144"/>
      <c r="J210" s="144"/>
      <c r="K210" s="144"/>
      <c r="L210" s="144"/>
      <c r="M210" s="144"/>
      <c r="N210" s="135"/>
      <c r="O210" s="135"/>
      <c r="P210" s="135"/>
      <c r="Q210" s="135"/>
      <c r="R210" s="135"/>
      <c r="S210" s="135"/>
      <c r="T210" s="136"/>
      <c r="U210" s="135"/>
      <c r="V210" s="127"/>
      <c r="W210" s="127"/>
      <c r="X210" s="127"/>
      <c r="Y210" s="127"/>
      <c r="Z210" s="127"/>
      <c r="AA210" s="127"/>
      <c r="AB210" s="127"/>
      <c r="AC210" s="127"/>
      <c r="AD210" s="127"/>
      <c r="AE210" s="127" t="s">
        <v>143</v>
      </c>
      <c r="AF210" s="127">
        <v>0</v>
      </c>
      <c r="AG210" s="127"/>
      <c r="AH210" s="127"/>
      <c r="AI210" s="127"/>
      <c r="AJ210" s="127"/>
      <c r="AK210" s="127"/>
      <c r="AL210" s="127"/>
      <c r="AM210" s="127"/>
      <c r="AN210" s="127"/>
      <c r="AO210" s="127"/>
      <c r="AP210" s="127"/>
      <c r="AQ210" s="127"/>
      <c r="AR210" s="127"/>
      <c r="AS210" s="127"/>
      <c r="AT210" s="127"/>
      <c r="AU210" s="127"/>
      <c r="AV210" s="127"/>
      <c r="AW210" s="127"/>
      <c r="AX210" s="127"/>
      <c r="AY210" s="127"/>
      <c r="AZ210" s="127"/>
      <c r="BA210" s="127"/>
      <c r="BB210" s="127"/>
      <c r="BC210" s="127"/>
      <c r="BD210" s="127"/>
      <c r="BE210" s="127"/>
      <c r="BF210" s="127"/>
      <c r="BG210" s="127"/>
      <c r="BH210" s="127"/>
    </row>
    <row r="211" spans="1:60" ht="22.3" outlineLevel="1" x14ac:dyDescent="0.2">
      <c r="A211" s="128">
        <v>60</v>
      </c>
      <c r="B211" s="128" t="s">
        <v>359</v>
      </c>
      <c r="C211" s="164" t="s">
        <v>360</v>
      </c>
      <c r="D211" s="134" t="s">
        <v>140</v>
      </c>
      <c r="E211" s="141">
        <v>496.97039999999998</v>
      </c>
      <c r="F211" s="234">
        <f>H211+J211</f>
        <v>0</v>
      </c>
      <c r="G211" s="144">
        <f>ROUND(E211*F211,2)</f>
        <v>0</v>
      </c>
      <c r="H211" s="144"/>
      <c r="I211" s="144">
        <f>ROUND(E211*H211,2)</f>
        <v>0</v>
      </c>
      <c r="J211" s="144"/>
      <c r="K211" s="144">
        <f>ROUND(E211*J211,2)</f>
        <v>0</v>
      </c>
      <c r="L211" s="144">
        <v>21</v>
      </c>
      <c r="M211" s="144">
        <f>G211*(1+L211/100)</f>
        <v>0</v>
      </c>
      <c r="N211" s="135">
        <v>1.6000000000000001E-4</v>
      </c>
      <c r="O211" s="135">
        <f>ROUND(E211*N211,5)</f>
        <v>7.9519999999999993E-2</v>
      </c>
      <c r="P211" s="135">
        <v>0</v>
      </c>
      <c r="Q211" s="135">
        <f>ROUND(E211*P211,5)</f>
        <v>0</v>
      </c>
      <c r="R211" s="135"/>
      <c r="S211" s="135"/>
      <c r="T211" s="136">
        <v>0.12</v>
      </c>
      <c r="U211" s="135">
        <f>ROUND(E211*T211,2)</f>
        <v>59.64</v>
      </c>
      <c r="V211" s="127"/>
      <c r="W211" s="127"/>
      <c r="X211" s="127"/>
      <c r="Y211" s="127"/>
      <c r="Z211" s="127"/>
      <c r="AA211" s="127"/>
      <c r="AB211" s="127"/>
      <c r="AC211" s="127"/>
      <c r="AD211" s="127"/>
      <c r="AE211" s="127" t="s">
        <v>141</v>
      </c>
      <c r="AF211" s="127"/>
      <c r="AG211" s="127"/>
      <c r="AH211" s="127"/>
      <c r="AI211" s="127"/>
      <c r="AJ211" s="127"/>
      <c r="AK211" s="127"/>
      <c r="AL211" s="127"/>
      <c r="AM211" s="127"/>
      <c r="AN211" s="127"/>
      <c r="AO211" s="127"/>
      <c r="AP211" s="127"/>
      <c r="AQ211" s="127"/>
      <c r="AR211" s="127"/>
      <c r="AS211" s="127"/>
      <c r="AT211" s="127"/>
      <c r="AU211" s="127"/>
      <c r="AV211" s="127"/>
      <c r="AW211" s="127"/>
      <c r="AX211" s="127"/>
      <c r="AY211" s="127"/>
      <c r="AZ211" s="127"/>
      <c r="BA211" s="127"/>
      <c r="BB211" s="127"/>
      <c r="BC211" s="127"/>
      <c r="BD211" s="127"/>
      <c r="BE211" s="127"/>
      <c r="BF211" s="127"/>
      <c r="BG211" s="127"/>
      <c r="BH211" s="127"/>
    </row>
    <row r="212" spans="1:60" outlineLevel="1" x14ac:dyDescent="0.2">
      <c r="A212" s="128"/>
      <c r="B212" s="128"/>
      <c r="C212" s="165" t="s">
        <v>361</v>
      </c>
      <c r="D212" s="137"/>
      <c r="E212" s="142">
        <v>555.47040000000004</v>
      </c>
      <c r="F212" s="144"/>
      <c r="G212" s="144"/>
      <c r="H212" s="144"/>
      <c r="I212" s="144"/>
      <c r="J212" s="144"/>
      <c r="K212" s="144"/>
      <c r="L212" s="144"/>
      <c r="M212" s="144"/>
      <c r="N212" s="135"/>
      <c r="O212" s="135"/>
      <c r="P212" s="135"/>
      <c r="Q212" s="135"/>
      <c r="R212" s="135"/>
      <c r="S212" s="135"/>
      <c r="T212" s="136"/>
      <c r="U212" s="135"/>
      <c r="V212" s="127"/>
      <c r="W212" s="127"/>
      <c r="X212" s="127"/>
      <c r="Y212" s="127"/>
      <c r="Z212" s="127"/>
      <c r="AA212" s="127"/>
      <c r="AB212" s="127"/>
      <c r="AC212" s="127"/>
      <c r="AD212" s="127"/>
      <c r="AE212" s="127" t="s">
        <v>143</v>
      </c>
      <c r="AF212" s="127">
        <v>0</v>
      </c>
      <c r="AG212" s="127"/>
      <c r="AH212" s="127"/>
      <c r="AI212" s="127"/>
      <c r="AJ212" s="127"/>
      <c r="AK212" s="127"/>
      <c r="AL212" s="127"/>
      <c r="AM212" s="127"/>
      <c r="AN212" s="127"/>
      <c r="AO212" s="127"/>
      <c r="AP212" s="127"/>
      <c r="AQ212" s="127"/>
      <c r="AR212" s="127"/>
      <c r="AS212" s="127"/>
      <c r="AT212" s="127"/>
      <c r="AU212" s="127"/>
      <c r="AV212" s="127"/>
      <c r="AW212" s="127"/>
      <c r="AX212" s="127"/>
      <c r="AY212" s="127"/>
      <c r="AZ212" s="127"/>
      <c r="BA212" s="127"/>
      <c r="BB212" s="127"/>
      <c r="BC212" s="127"/>
      <c r="BD212" s="127"/>
      <c r="BE212" s="127"/>
      <c r="BF212" s="127"/>
      <c r="BG212" s="127"/>
      <c r="BH212" s="127"/>
    </row>
    <row r="213" spans="1:60" outlineLevel="1" x14ac:dyDescent="0.2">
      <c r="A213" s="128"/>
      <c r="B213" s="128"/>
      <c r="C213" s="165" t="s">
        <v>362</v>
      </c>
      <c r="D213" s="137"/>
      <c r="E213" s="142">
        <v>-58.5</v>
      </c>
      <c r="F213" s="144"/>
      <c r="G213" s="144"/>
      <c r="H213" s="144"/>
      <c r="I213" s="144"/>
      <c r="J213" s="144"/>
      <c r="K213" s="144"/>
      <c r="L213" s="144"/>
      <c r="M213" s="144"/>
      <c r="N213" s="135"/>
      <c r="O213" s="135"/>
      <c r="P213" s="135"/>
      <c r="Q213" s="135"/>
      <c r="R213" s="135"/>
      <c r="S213" s="135"/>
      <c r="T213" s="136"/>
      <c r="U213" s="135"/>
      <c r="V213" s="127"/>
      <c r="W213" s="127"/>
      <c r="X213" s="127"/>
      <c r="Y213" s="127"/>
      <c r="Z213" s="127"/>
      <c r="AA213" s="127"/>
      <c r="AB213" s="127"/>
      <c r="AC213" s="127"/>
      <c r="AD213" s="127"/>
      <c r="AE213" s="127" t="s">
        <v>143</v>
      </c>
      <c r="AF213" s="127">
        <v>0</v>
      </c>
      <c r="AG213" s="127"/>
      <c r="AH213" s="127"/>
      <c r="AI213" s="127"/>
      <c r="AJ213" s="127"/>
      <c r="AK213" s="127"/>
      <c r="AL213" s="127"/>
      <c r="AM213" s="127"/>
      <c r="AN213" s="127"/>
      <c r="AO213" s="127"/>
      <c r="AP213" s="127"/>
      <c r="AQ213" s="127"/>
      <c r="AR213" s="127"/>
      <c r="AS213" s="127"/>
      <c r="AT213" s="127"/>
      <c r="AU213" s="127"/>
      <c r="AV213" s="127"/>
      <c r="AW213" s="127"/>
      <c r="AX213" s="127"/>
      <c r="AY213" s="127"/>
      <c r="AZ213" s="127"/>
      <c r="BA213" s="127"/>
      <c r="BB213" s="127"/>
      <c r="BC213" s="127"/>
      <c r="BD213" s="127"/>
      <c r="BE213" s="127"/>
      <c r="BF213" s="127"/>
      <c r="BG213" s="127"/>
      <c r="BH213" s="127"/>
    </row>
    <row r="214" spans="1:60" outlineLevel="1" x14ac:dyDescent="0.2">
      <c r="A214" s="128">
        <v>61</v>
      </c>
      <c r="B214" s="128" t="s">
        <v>363</v>
      </c>
      <c r="C214" s="164" t="s">
        <v>364</v>
      </c>
      <c r="D214" s="134" t="s">
        <v>163</v>
      </c>
      <c r="E214" s="141">
        <v>10.642799999999999</v>
      </c>
      <c r="F214" s="234">
        <f>H214+J214</f>
        <v>0</v>
      </c>
      <c r="G214" s="144">
        <f>ROUND(E214*F214,2)</f>
        <v>0</v>
      </c>
      <c r="H214" s="144"/>
      <c r="I214" s="144">
        <f>ROUND(E214*H214,2)</f>
        <v>0</v>
      </c>
      <c r="J214" s="144"/>
      <c r="K214" s="144">
        <f>ROUND(E214*J214,2)</f>
        <v>0</v>
      </c>
      <c r="L214" s="144">
        <v>21</v>
      </c>
      <c r="M214" s="144">
        <f>G214*(1+L214/100)</f>
        <v>0</v>
      </c>
      <c r="N214" s="135">
        <v>0.03</v>
      </c>
      <c r="O214" s="135">
        <f>ROUND(E214*N214,5)</f>
        <v>0.31928000000000001</v>
      </c>
      <c r="P214" s="135">
        <v>0</v>
      </c>
      <c r="Q214" s="135">
        <f>ROUND(E214*P214,5)</f>
        <v>0</v>
      </c>
      <c r="R214" s="135"/>
      <c r="S214" s="135"/>
      <c r="T214" s="136">
        <v>0</v>
      </c>
      <c r="U214" s="135">
        <f>ROUND(E214*T214,2)</f>
        <v>0</v>
      </c>
      <c r="V214" s="127"/>
      <c r="W214" s="127"/>
      <c r="X214" s="236"/>
      <c r="Y214" s="127"/>
      <c r="Z214" s="127"/>
      <c r="AA214" s="127"/>
      <c r="AB214" s="127"/>
      <c r="AC214" s="127"/>
      <c r="AD214" s="127"/>
      <c r="AE214" s="127" t="s">
        <v>150</v>
      </c>
      <c r="AF214" s="127"/>
      <c r="AG214" s="127"/>
      <c r="AH214" s="127"/>
      <c r="AI214" s="127"/>
      <c r="AJ214" s="127"/>
      <c r="AK214" s="127"/>
      <c r="AL214" s="127"/>
      <c r="AM214" s="127"/>
      <c r="AN214" s="127"/>
      <c r="AO214" s="127"/>
      <c r="AP214" s="127"/>
      <c r="AQ214" s="127"/>
      <c r="AR214" s="127"/>
      <c r="AS214" s="127"/>
      <c r="AT214" s="127"/>
      <c r="AU214" s="127"/>
      <c r="AV214" s="127"/>
      <c r="AW214" s="127"/>
      <c r="AX214" s="127"/>
      <c r="AY214" s="127"/>
      <c r="AZ214" s="127"/>
      <c r="BA214" s="127"/>
      <c r="BB214" s="127"/>
      <c r="BC214" s="127"/>
      <c r="BD214" s="127"/>
      <c r="BE214" s="127"/>
      <c r="BF214" s="127"/>
      <c r="BG214" s="127"/>
      <c r="BH214" s="127"/>
    </row>
    <row r="215" spans="1:60" outlineLevel="1" x14ac:dyDescent="0.2">
      <c r="A215" s="128"/>
      <c r="B215" s="128"/>
      <c r="C215" s="165" t="s">
        <v>365</v>
      </c>
      <c r="D215" s="137"/>
      <c r="E215" s="142">
        <v>10.642799999999999</v>
      </c>
      <c r="F215" s="144"/>
      <c r="G215" s="144"/>
      <c r="H215" s="144"/>
      <c r="I215" s="144"/>
      <c r="J215" s="144"/>
      <c r="K215" s="144"/>
      <c r="L215" s="144"/>
      <c r="M215" s="144"/>
      <c r="N215" s="135"/>
      <c r="O215" s="135"/>
      <c r="P215" s="135"/>
      <c r="Q215" s="135"/>
      <c r="R215" s="135"/>
      <c r="S215" s="135"/>
      <c r="T215" s="136"/>
      <c r="U215" s="135"/>
      <c r="V215" s="127"/>
      <c r="W215" s="127"/>
      <c r="X215" s="127"/>
      <c r="Y215" s="127"/>
      <c r="Z215" s="127"/>
      <c r="AA215" s="127"/>
      <c r="AB215" s="127"/>
      <c r="AC215" s="127"/>
      <c r="AD215" s="127"/>
      <c r="AE215" s="127" t="s">
        <v>143</v>
      </c>
      <c r="AF215" s="127">
        <v>0</v>
      </c>
      <c r="AG215" s="127"/>
      <c r="AH215" s="127"/>
      <c r="AI215" s="127"/>
      <c r="AJ215" s="127"/>
      <c r="AK215" s="127"/>
      <c r="AL215" s="127"/>
      <c r="AM215" s="127"/>
      <c r="AN215" s="127"/>
      <c r="AO215" s="127"/>
      <c r="AP215" s="127"/>
      <c r="AQ215" s="127"/>
      <c r="AR215" s="127"/>
      <c r="AS215" s="127"/>
      <c r="AT215" s="127"/>
      <c r="AU215" s="127"/>
      <c r="AV215" s="127"/>
      <c r="AW215" s="127"/>
      <c r="AX215" s="127"/>
      <c r="AY215" s="127"/>
      <c r="AZ215" s="127"/>
      <c r="BA215" s="127"/>
      <c r="BB215" s="127"/>
      <c r="BC215" s="127"/>
      <c r="BD215" s="127"/>
      <c r="BE215" s="127"/>
      <c r="BF215" s="127"/>
      <c r="BG215" s="127"/>
      <c r="BH215" s="127"/>
    </row>
    <row r="216" spans="1:60" outlineLevel="1" x14ac:dyDescent="0.2">
      <c r="A216" s="128">
        <v>62</v>
      </c>
      <c r="B216" s="128" t="s">
        <v>366</v>
      </c>
      <c r="C216" s="164" t="s">
        <v>367</v>
      </c>
      <c r="D216" s="134" t="s">
        <v>140</v>
      </c>
      <c r="E216" s="141">
        <v>152.04</v>
      </c>
      <c r="F216" s="234">
        <f>H216+J216</f>
        <v>0</v>
      </c>
      <c r="G216" s="144">
        <f>ROUND(E216*F216,2)</f>
        <v>0</v>
      </c>
      <c r="H216" s="144"/>
      <c r="I216" s="144">
        <f>ROUND(E216*H216,2)</f>
        <v>0</v>
      </c>
      <c r="J216" s="144"/>
      <c r="K216" s="144">
        <f>ROUND(E216*J216,2)</f>
        <v>0</v>
      </c>
      <c r="L216" s="144">
        <v>21</v>
      </c>
      <c r="M216" s="144">
        <f>G216*(1+L216/100)</f>
        <v>0</v>
      </c>
      <c r="N216" s="135">
        <v>3.0000000000000001E-3</v>
      </c>
      <c r="O216" s="135">
        <f>ROUND(E216*N216,5)</f>
        <v>0.45612000000000003</v>
      </c>
      <c r="P216" s="135">
        <v>0</v>
      </c>
      <c r="Q216" s="135">
        <f>ROUND(E216*P216,5)</f>
        <v>0</v>
      </c>
      <c r="R216" s="135"/>
      <c r="S216" s="135"/>
      <c r="T216" s="136">
        <v>0</v>
      </c>
      <c r="U216" s="135">
        <f>ROUND(E216*T216,2)</f>
        <v>0</v>
      </c>
      <c r="V216" s="127"/>
      <c r="W216" s="127"/>
      <c r="X216" s="127"/>
      <c r="Y216" s="127"/>
      <c r="Z216" s="127"/>
      <c r="AA216" s="127"/>
      <c r="AB216" s="127"/>
      <c r="AC216" s="127"/>
      <c r="AD216" s="127"/>
      <c r="AE216" s="127" t="s">
        <v>150</v>
      </c>
      <c r="AF216" s="127"/>
      <c r="AG216" s="127"/>
      <c r="AH216" s="127"/>
      <c r="AI216" s="127"/>
      <c r="AJ216" s="127"/>
      <c r="AK216" s="127"/>
      <c r="AL216" s="127"/>
      <c r="AM216" s="127"/>
      <c r="AN216" s="127"/>
      <c r="AO216" s="127"/>
      <c r="AP216" s="127"/>
      <c r="AQ216" s="127"/>
      <c r="AR216" s="127"/>
      <c r="AS216" s="127"/>
      <c r="AT216" s="127"/>
      <c r="AU216" s="127"/>
      <c r="AV216" s="127"/>
      <c r="AW216" s="127"/>
      <c r="AX216" s="127"/>
      <c r="AY216" s="127"/>
      <c r="AZ216" s="127"/>
      <c r="BA216" s="127"/>
      <c r="BB216" s="127"/>
      <c r="BC216" s="127"/>
      <c r="BD216" s="127"/>
      <c r="BE216" s="127"/>
      <c r="BF216" s="127"/>
      <c r="BG216" s="127"/>
      <c r="BH216" s="127"/>
    </row>
    <row r="217" spans="1:60" outlineLevel="1" x14ac:dyDescent="0.2">
      <c r="A217" s="128"/>
      <c r="B217" s="128"/>
      <c r="C217" s="165" t="s">
        <v>368</v>
      </c>
      <c r="D217" s="137"/>
      <c r="E217" s="142">
        <v>152.04</v>
      </c>
      <c r="F217" s="144"/>
      <c r="G217" s="144"/>
      <c r="H217" s="144"/>
      <c r="I217" s="144"/>
      <c r="J217" s="144"/>
      <c r="K217" s="144"/>
      <c r="L217" s="144"/>
      <c r="M217" s="144"/>
      <c r="N217" s="135"/>
      <c r="O217" s="135"/>
      <c r="P217" s="135"/>
      <c r="Q217" s="135"/>
      <c r="R217" s="135"/>
      <c r="S217" s="135"/>
      <c r="T217" s="136"/>
      <c r="U217" s="135"/>
      <c r="V217" s="127"/>
      <c r="W217" s="127"/>
      <c r="X217" s="127"/>
      <c r="Y217" s="127"/>
      <c r="Z217" s="127"/>
      <c r="AA217" s="127"/>
      <c r="AB217" s="127"/>
      <c r="AC217" s="127"/>
      <c r="AD217" s="127"/>
      <c r="AE217" s="127" t="s">
        <v>143</v>
      </c>
      <c r="AF217" s="127">
        <v>0</v>
      </c>
      <c r="AG217" s="127"/>
      <c r="AH217" s="127"/>
      <c r="AI217" s="127"/>
      <c r="AJ217" s="127"/>
      <c r="AK217" s="127"/>
      <c r="AL217" s="127"/>
      <c r="AM217" s="127"/>
      <c r="AN217" s="127"/>
      <c r="AO217" s="127"/>
      <c r="AP217" s="127"/>
      <c r="AQ217" s="127"/>
      <c r="AR217" s="127"/>
      <c r="AS217" s="127"/>
      <c r="AT217" s="127"/>
      <c r="AU217" s="127"/>
      <c r="AV217" s="127"/>
      <c r="AW217" s="127"/>
      <c r="AX217" s="127"/>
      <c r="AY217" s="127"/>
      <c r="AZ217" s="127"/>
      <c r="BA217" s="127"/>
      <c r="BB217" s="127"/>
      <c r="BC217" s="127"/>
      <c r="BD217" s="127"/>
      <c r="BE217" s="127"/>
      <c r="BF217" s="127"/>
      <c r="BG217" s="127"/>
      <c r="BH217" s="127"/>
    </row>
    <row r="218" spans="1:60" outlineLevel="1" x14ac:dyDescent="0.2">
      <c r="A218" s="128">
        <v>63</v>
      </c>
      <c r="B218" s="128" t="s">
        <v>369</v>
      </c>
      <c r="C218" s="164" t="s">
        <v>370</v>
      </c>
      <c r="D218" s="134" t="s">
        <v>140</v>
      </c>
      <c r="E218" s="141">
        <v>152.04</v>
      </c>
      <c r="F218" s="234">
        <f>H218+J218</f>
        <v>0</v>
      </c>
      <c r="G218" s="144">
        <f>ROUND(E218*F218,2)</f>
        <v>0</v>
      </c>
      <c r="H218" s="144"/>
      <c r="I218" s="144">
        <f>ROUND(E218*H218,2)</f>
        <v>0</v>
      </c>
      <c r="J218" s="144"/>
      <c r="K218" s="144">
        <f>ROUND(E218*J218,2)</f>
        <v>0</v>
      </c>
      <c r="L218" s="144">
        <v>21</v>
      </c>
      <c r="M218" s="144">
        <f>G218*(1+L218/100)</f>
        <v>0</v>
      </c>
      <c r="N218" s="135">
        <v>1.8E-3</v>
      </c>
      <c r="O218" s="135">
        <f>ROUND(E218*N218,5)</f>
        <v>0.27367000000000002</v>
      </c>
      <c r="P218" s="135">
        <v>0</v>
      </c>
      <c r="Q218" s="135">
        <f>ROUND(E218*P218,5)</f>
        <v>0</v>
      </c>
      <c r="R218" s="135"/>
      <c r="S218" s="135"/>
      <c r="T218" s="136">
        <v>0</v>
      </c>
      <c r="U218" s="135">
        <f>ROUND(E218*T218,2)</f>
        <v>0</v>
      </c>
      <c r="V218" s="127"/>
      <c r="W218" s="127"/>
      <c r="X218" s="127"/>
      <c r="Y218" s="127"/>
      <c r="Z218" s="127"/>
      <c r="AA218" s="127"/>
      <c r="AB218" s="127"/>
      <c r="AC218" s="127"/>
      <c r="AD218" s="127"/>
      <c r="AE218" s="127" t="s">
        <v>150</v>
      </c>
      <c r="AF218" s="127"/>
      <c r="AG218" s="127"/>
      <c r="AH218" s="127"/>
      <c r="AI218" s="127"/>
      <c r="AJ218" s="127"/>
      <c r="AK218" s="127"/>
      <c r="AL218" s="127"/>
      <c r="AM218" s="127"/>
      <c r="AN218" s="127"/>
      <c r="AO218" s="127"/>
      <c r="AP218" s="127"/>
      <c r="AQ218" s="127"/>
      <c r="AR218" s="127"/>
      <c r="AS218" s="127"/>
      <c r="AT218" s="127"/>
      <c r="AU218" s="127"/>
      <c r="AV218" s="127"/>
      <c r="AW218" s="127"/>
      <c r="AX218" s="127"/>
      <c r="AY218" s="127"/>
      <c r="AZ218" s="127"/>
      <c r="BA218" s="127"/>
      <c r="BB218" s="127"/>
      <c r="BC218" s="127"/>
      <c r="BD218" s="127"/>
      <c r="BE218" s="127"/>
      <c r="BF218" s="127"/>
      <c r="BG218" s="127"/>
      <c r="BH218" s="127"/>
    </row>
    <row r="219" spans="1:60" outlineLevel="1" x14ac:dyDescent="0.2">
      <c r="A219" s="128"/>
      <c r="B219" s="128"/>
      <c r="C219" s="165" t="s">
        <v>368</v>
      </c>
      <c r="D219" s="137"/>
      <c r="E219" s="142">
        <v>152.04</v>
      </c>
      <c r="F219" s="144"/>
      <c r="G219" s="144"/>
      <c r="H219" s="144"/>
      <c r="I219" s="144"/>
      <c r="J219" s="144"/>
      <c r="K219" s="144"/>
      <c r="L219" s="144"/>
      <c r="M219" s="144"/>
      <c r="N219" s="135"/>
      <c r="O219" s="135"/>
      <c r="P219" s="135"/>
      <c r="Q219" s="135"/>
      <c r="R219" s="135"/>
      <c r="S219" s="135"/>
      <c r="T219" s="136"/>
      <c r="U219" s="135"/>
      <c r="V219" s="127"/>
      <c r="W219" s="127"/>
      <c r="X219" s="127"/>
      <c r="Y219" s="127"/>
      <c r="Z219" s="127"/>
      <c r="AA219" s="127"/>
      <c r="AB219" s="127"/>
      <c r="AC219" s="127"/>
      <c r="AD219" s="127"/>
      <c r="AE219" s="127" t="s">
        <v>143</v>
      </c>
      <c r="AF219" s="127">
        <v>0</v>
      </c>
      <c r="AG219" s="127"/>
      <c r="AH219" s="127"/>
      <c r="AI219" s="127"/>
      <c r="AJ219" s="127"/>
      <c r="AK219" s="127"/>
      <c r="AL219" s="127"/>
      <c r="AM219" s="127"/>
      <c r="AN219" s="127"/>
      <c r="AO219" s="127"/>
      <c r="AP219" s="127"/>
      <c r="AQ219" s="127"/>
      <c r="AR219" s="127"/>
      <c r="AS219" s="127"/>
      <c r="AT219" s="127"/>
      <c r="AU219" s="127"/>
      <c r="AV219" s="127"/>
      <c r="AW219" s="127"/>
      <c r="AX219" s="127"/>
      <c r="AY219" s="127"/>
      <c r="AZ219" s="127"/>
      <c r="BA219" s="127"/>
      <c r="BB219" s="127"/>
      <c r="BC219" s="127"/>
      <c r="BD219" s="127"/>
      <c r="BE219" s="127"/>
      <c r="BF219" s="127"/>
      <c r="BG219" s="127"/>
      <c r="BH219" s="127"/>
    </row>
    <row r="220" spans="1:60" outlineLevel="1" x14ac:dyDescent="0.2">
      <c r="A220" s="128">
        <v>64</v>
      </c>
      <c r="B220" s="128" t="s">
        <v>371</v>
      </c>
      <c r="C220" s="164" t="s">
        <v>372</v>
      </c>
      <c r="D220" s="134" t="s">
        <v>140</v>
      </c>
      <c r="E220" s="141">
        <v>117.7</v>
      </c>
      <c r="F220" s="234">
        <f>H220+J220</f>
        <v>0</v>
      </c>
      <c r="G220" s="144">
        <f>ROUND(E220*F220,2)</f>
        <v>0</v>
      </c>
      <c r="H220" s="144"/>
      <c r="I220" s="144">
        <f>ROUND(E220*H220,2)</f>
        <v>0</v>
      </c>
      <c r="J220" s="144"/>
      <c r="K220" s="144">
        <f>ROUND(E220*J220,2)</f>
        <v>0</v>
      </c>
      <c r="L220" s="144">
        <v>21</v>
      </c>
      <c r="M220" s="144">
        <f>G220*(1+L220/100)</f>
        <v>0</v>
      </c>
      <c r="N220" s="135">
        <v>2.3999999999999998E-3</v>
      </c>
      <c r="O220" s="135">
        <f>ROUND(E220*N220,5)</f>
        <v>0.28248000000000001</v>
      </c>
      <c r="P220" s="135">
        <v>0</v>
      </c>
      <c r="Q220" s="135">
        <f>ROUND(E220*P220,5)</f>
        <v>0</v>
      </c>
      <c r="R220" s="135"/>
      <c r="S220" s="135"/>
      <c r="T220" s="136">
        <v>0</v>
      </c>
      <c r="U220" s="135">
        <f>ROUND(E220*T220,2)</f>
        <v>0</v>
      </c>
      <c r="V220" s="127"/>
      <c r="W220" s="127"/>
      <c r="X220" s="127"/>
      <c r="Y220" s="127"/>
      <c r="Z220" s="127"/>
      <c r="AA220" s="127"/>
      <c r="AB220" s="127"/>
      <c r="AC220" s="127"/>
      <c r="AD220" s="127"/>
      <c r="AE220" s="127" t="s">
        <v>150</v>
      </c>
      <c r="AF220" s="127"/>
      <c r="AG220" s="127"/>
      <c r="AH220" s="127"/>
      <c r="AI220" s="127"/>
      <c r="AJ220" s="127"/>
      <c r="AK220" s="127"/>
      <c r="AL220" s="127"/>
      <c r="AM220" s="127"/>
      <c r="AN220" s="127"/>
      <c r="AO220" s="127"/>
      <c r="AP220" s="127"/>
      <c r="AQ220" s="127"/>
      <c r="AR220" s="127"/>
      <c r="AS220" s="127"/>
      <c r="AT220" s="127"/>
      <c r="AU220" s="127"/>
      <c r="AV220" s="127"/>
      <c r="AW220" s="127"/>
      <c r="AX220" s="127"/>
      <c r="AY220" s="127"/>
      <c r="AZ220" s="127"/>
      <c r="BA220" s="127"/>
      <c r="BB220" s="127"/>
      <c r="BC220" s="127"/>
      <c r="BD220" s="127"/>
      <c r="BE220" s="127"/>
      <c r="BF220" s="127"/>
      <c r="BG220" s="127"/>
      <c r="BH220" s="127"/>
    </row>
    <row r="221" spans="1:60" outlineLevel="1" x14ac:dyDescent="0.2">
      <c r="A221" s="128"/>
      <c r="B221" s="128"/>
      <c r="C221" s="165" t="s">
        <v>373</v>
      </c>
      <c r="D221" s="137"/>
      <c r="E221" s="142">
        <v>128.69999999999999</v>
      </c>
      <c r="F221" s="144"/>
      <c r="G221" s="144"/>
      <c r="H221" s="144"/>
      <c r="I221" s="144"/>
      <c r="J221" s="144"/>
      <c r="K221" s="144"/>
      <c r="L221" s="144"/>
      <c r="M221" s="144"/>
      <c r="N221" s="135"/>
      <c r="O221" s="135"/>
      <c r="P221" s="135"/>
      <c r="Q221" s="135"/>
      <c r="R221" s="135"/>
      <c r="S221" s="135"/>
      <c r="T221" s="136"/>
      <c r="U221" s="135"/>
      <c r="V221" s="127"/>
      <c r="W221" s="127"/>
      <c r="X221" s="127"/>
      <c r="Y221" s="127"/>
      <c r="Z221" s="127"/>
      <c r="AA221" s="127"/>
      <c r="AB221" s="127"/>
      <c r="AC221" s="127"/>
      <c r="AD221" s="127"/>
      <c r="AE221" s="127" t="s">
        <v>143</v>
      </c>
      <c r="AF221" s="127">
        <v>0</v>
      </c>
      <c r="AG221" s="127"/>
      <c r="AH221" s="127"/>
      <c r="AI221" s="127"/>
      <c r="AJ221" s="127"/>
      <c r="AK221" s="127"/>
      <c r="AL221" s="127"/>
      <c r="AM221" s="127"/>
      <c r="AN221" s="127"/>
      <c r="AO221" s="127"/>
      <c r="AP221" s="127"/>
      <c r="AQ221" s="127"/>
      <c r="AR221" s="127"/>
      <c r="AS221" s="127"/>
      <c r="AT221" s="127"/>
      <c r="AU221" s="127"/>
      <c r="AV221" s="127"/>
      <c r="AW221" s="127"/>
      <c r="AX221" s="127"/>
      <c r="AY221" s="127"/>
      <c r="AZ221" s="127"/>
      <c r="BA221" s="127"/>
      <c r="BB221" s="127"/>
      <c r="BC221" s="127"/>
      <c r="BD221" s="127"/>
      <c r="BE221" s="127"/>
      <c r="BF221" s="127"/>
      <c r="BG221" s="127"/>
      <c r="BH221" s="127"/>
    </row>
    <row r="222" spans="1:60" outlineLevel="1" x14ac:dyDescent="0.2">
      <c r="A222" s="128"/>
      <c r="B222" s="128"/>
      <c r="C222" s="165" t="s">
        <v>374</v>
      </c>
      <c r="D222" s="137"/>
      <c r="E222" s="142">
        <v>-11</v>
      </c>
      <c r="F222" s="144"/>
      <c r="G222" s="144"/>
      <c r="H222" s="144"/>
      <c r="I222" s="144"/>
      <c r="J222" s="144"/>
      <c r="K222" s="144"/>
      <c r="L222" s="144"/>
      <c r="M222" s="144"/>
      <c r="N222" s="135"/>
      <c r="O222" s="135"/>
      <c r="P222" s="135"/>
      <c r="Q222" s="135"/>
      <c r="R222" s="135"/>
      <c r="S222" s="135"/>
      <c r="T222" s="136"/>
      <c r="U222" s="135"/>
      <c r="V222" s="127"/>
      <c r="W222" s="127"/>
      <c r="X222" s="127"/>
      <c r="Y222" s="127"/>
      <c r="Z222" s="127"/>
      <c r="AA222" s="127"/>
      <c r="AB222" s="127"/>
      <c r="AC222" s="127"/>
      <c r="AD222" s="127"/>
      <c r="AE222" s="127" t="s">
        <v>143</v>
      </c>
      <c r="AF222" s="127">
        <v>0</v>
      </c>
      <c r="AG222" s="127"/>
      <c r="AH222" s="127"/>
      <c r="AI222" s="127"/>
      <c r="AJ222" s="127"/>
      <c r="AK222" s="127"/>
      <c r="AL222" s="127"/>
      <c r="AM222" s="127"/>
      <c r="AN222" s="127"/>
      <c r="AO222" s="127"/>
      <c r="AP222" s="127"/>
      <c r="AQ222" s="127"/>
      <c r="AR222" s="127"/>
      <c r="AS222" s="127"/>
      <c r="AT222" s="127"/>
      <c r="AU222" s="127"/>
      <c r="AV222" s="127"/>
      <c r="AW222" s="127"/>
      <c r="AX222" s="127"/>
      <c r="AY222" s="127"/>
      <c r="AZ222" s="127"/>
      <c r="BA222" s="127"/>
      <c r="BB222" s="127"/>
      <c r="BC222" s="127"/>
      <c r="BD222" s="127"/>
      <c r="BE222" s="127"/>
      <c r="BF222" s="127"/>
      <c r="BG222" s="127"/>
      <c r="BH222" s="127"/>
    </row>
    <row r="223" spans="1:60" outlineLevel="1" x14ac:dyDescent="0.2">
      <c r="A223" s="128">
        <v>65</v>
      </c>
      <c r="B223" s="128" t="s">
        <v>375</v>
      </c>
      <c r="C223" s="164" t="s">
        <v>376</v>
      </c>
      <c r="D223" s="134" t="s">
        <v>140</v>
      </c>
      <c r="E223" s="141">
        <v>12</v>
      </c>
      <c r="F223" s="234">
        <f>H223+J223</f>
        <v>0</v>
      </c>
      <c r="G223" s="144">
        <f>ROUND(E223*F223,2)</f>
        <v>0</v>
      </c>
      <c r="H223" s="144"/>
      <c r="I223" s="144">
        <f>ROUND(E223*H223,2)</f>
        <v>0</v>
      </c>
      <c r="J223" s="144"/>
      <c r="K223" s="144">
        <f>ROUND(E223*J223,2)</f>
        <v>0</v>
      </c>
      <c r="L223" s="144">
        <v>21</v>
      </c>
      <c r="M223" s="144">
        <f>G223*(1+L223/100)</f>
        <v>0</v>
      </c>
      <c r="N223" s="135">
        <v>2.3999999999999998E-3</v>
      </c>
      <c r="O223" s="135">
        <f>ROUND(E223*N223,5)</f>
        <v>2.8799999999999999E-2</v>
      </c>
      <c r="P223" s="135">
        <v>0</v>
      </c>
      <c r="Q223" s="135">
        <f>ROUND(E223*P223,5)</f>
        <v>0</v>
      </c>
      <c r="R223" s="135"/>
      <c r="S223" s="135"/>
      <c r="T223" s="136">
        <v>0</v>
      </c>
      <c r="U223" s="135">
        <f>ROUND(E223*T223,2)</f>
        <v>0</v>
      </c>
      <c r="V223" s="127"/>
      <c r="W223" s="127"/>
      <c r="X223" s="127"/>
      <c r="Y223" s="127"/>
      <c r="Z223" s="127"/>
      <c r="AA223" s="127"/>
      <c r="AB223" s="127"/>
      <c r="AC223" s="127"/>
      <c r="AD223" s="127"/>
      <c r="AE223" s="127" t="s">
        <v>150</v>
      </c>
      <c r="AF223" s="127"/>
      <c r="AG223" s="127"/>
      <c r="AH223" s="127"/>
      <c r="AI223" s="127"/>
      <c r="AJ223" s="127"/>
      <c r="AK223" s="127"/>
      <c r="AL223" s="127"/>
      <c r="AM223" s="127"/>
      <c r="AN223" s="127"/>
      <c r="AO223" s="127"/>
      <c r="AP223" s="127"/>
      <c r="AQ223" s="127"/>
      <c r="AR223" s="127"/>
      <c r="AS223" s="127"/>
      <c r="AT223" s="127"/>
      <c r="AU223" s="127"/>
      <c r="AV223" s="127"/>
      <c r="AW223" s="127"/>
      <c r="AX223" s="127"/>
      <c r="AY223" s="127"/>
      <c r="AZ223" s="127"/>
      <c r="BA223" s="127"/>
      <c r="BB223" s="127"/>
      <c r="BC223" s="127"/>
      <c r="BD223" s="127"/>
      <c r="BE223" s="127"/>
      <c r="BF223" s="127"/>
      <c r="BG223" s="127"/>
      <c r="BH223" s="127"/>
    </row>
    <row r="224" spans="1:60" outlineLevel="1" x14ac:dyDescent="0.2">
      <c r="A224" s="128"/>
      <c r="B224" s="128"/>
      <c r="C224" s="165" t="s">
        <v>377</v>
      </c>
      <c r="D224" s="137"/>
      <c r="E224" s="142">
        <v>12</v>
      </c>
      <c r="F224" s="144"/>
      <c r="G224" s="144"/>
      <c r="H224" s="144"/>
      <c r="I224" s="144"/>
      <c r="J224" s="144"/>
      <c r="K224" s="144"/>
      <c r="L224" s="144"/>
      <c r="M224" s="144"/>
      <c r="N224" s="135"/>
      <c r="O224" s="135"/>
      <c r="P224" s="135"/>
      <c r="Q224" s="135"/>
      <c r="R224" s="135"/>
      <c r="S224" s="135"/>
      <c r="T224" s="136"/>
      <c r="U224" s="135"/>
      <c r="V224" s="127"/>
      <c r="W224" s="127"/>
      <c r="X224" s="127"/>
      <c r="Y224" s="127"/>
      <c r="Z224" s="127"/>
      <c r="AA224" s="127"/>
      <c r="AB224" s="127"/>
      <c r="AC224" s="127"/>
      <c r="AD224" s="127"/>
      <c r="AE224" s="127" t="s">
        <v>143</v>
      </c>
      <c r="AF224" s="127">
        <v>0</v>
      </c>
      <c r="AG224" s="127"/>
      <c r="AH224" s="127"/>
      <c r="AI224" s="127"/>
      <c r="AJ224" s="127"/>
      <c r="AK224" s="127"/>
      <c r="AL224" s="127"/>
      <c r="AM224" s="127"/>
      <c r="AN224" s="127"/>
      <c r="AO224" s="127"/>
      <c r="AP224" s="127"/>
      <c r="AQ224" s="127"/>
      <c r="AR224" s="127"/>
      <c r="AS224" s="127"/>
      <c r="AT224" s="127"/>
      <c r="AU224" s="127"/>
      <c r="AV224" s="127"/>
      <c r="AW224" s="127"/>
      <c r="AX224" s="127"/>
      <c r="AY224" s="127"/>
      <c r="AZ224" s="127"/>
      <c r="BA224" s="127"/>
      <c r="BB224" s="127"/>
      <c r="BC224" s="127"/>
      <c r="BD224" s="127"/>
      <c r="BE224" s="127"/>
      <c r="BF224" s="127"/>
      <c r="BG224" s="127"/>
      <c r="BH224" s="127"/>
    </row>
    <row r="225" spans="1:60" outlineLevel="1" x14ac:dyDescent="0.2">
      <c r="A225" s="128">
        <v>66</v>
      </c>
      <c r="B225" s="128" t="s">
        <v>378</v>
      </c>
      <c r="C225" s="164" t="s">
        <v>379</v>
      </c>
      <c r="D225" s="134" t="s">
        <v>140</v>
      </c>
      <c r="E225" s="141">
        <v>185.1568</v>
      </c>
      <c r="F225" s="234">
        <f>H225+J225</f>
        <v>0</v>
      </c>
      <c r="G225" s="144">
        <f>ROUND(E225*F225,2)</f>
        <v>0</v>
      </c>
      <c r="H225" s="144"/>
      <c r="I225" s="144">
        <f>ROUND(E225*H225,2)</f>
        <v>0</v>
      </c>
      <c r="J225" s="144"/>
      <c r="K225" s="144">
        <f>ROUND(E225*J225,2)</f>
        <v>0</v>
      </c>
      <c r="L225" s="144">
        <v>21</v>
      </c>
      <c r="M225" s="144">
        <f>G225*(1+L225/100)</f>
        <v>0</v>
      </c>
      <c r="N225" s="135">
        <v>0</v>
      </c>
      <c r="O225" s="135">
        <f>ROUND(E225*N225,5)</f>
        <v>0</v>
      </c>
      <c r="P225" s="135">
        <v>0</v>
      </c>
      <c r="Q225" s="135">
        <f>ROUND(E225*P225,5)</f>
        <v>0</v>
      </c>
      <c r="R225" s="135"/>
      <c r="S225" s="135"/>
      <c r="T225" s="136">
        <v>0.41</v>
      </c>
      <c r="U225" s="135">
        <f>ROUND(E225*T225,2)</f>
        <v>75.91</v>
      </c>
      <c r="V225" s="127"/>
      <c r="W225" s="127"/>
      <c r="X225" s="127"/>
      <c r="Y225" s="127"/>
      <c r="Z225" s="127"/>
      <c r="AA225" s="127"/>
      <c r="AB225" s="127"/>
      <c r="AC225" s="127"/>
      <c r="AD225" s="127"/>
      <c r="AE225" s="127" t="s">
        <v>141</v>
      </c>
      <c r="AF225" s="127"/>
      <c r="AG225" s="127"/>
      <c r="AH225" s="127"/>
      <c r="AI225" s="127"/>
      <c r="AJ225" s="127"/>
      <c r="AK225" s="127"/>
      <c r="AL225" s="127"/>
      <c r="AM225" s="127"/>
      <c r="AN225" s="127"/>
      <c r="AO225" s="127"/>
      <c r="AP225" s="127"/>
      <c r="AQ225" s="127"/>
      <c r="AR225" s="127"/>
      <c r="AS225" s="127"/>
      <c r="AT225" s="127"/>
      <c r="AU225" s="127"/>
      <c r="AV225" s="127"/>
      <c r="AW225" s="127"/>
      <c r="AX225" s="127"/>
      <c r="AY225" s="127"/>
      <c r="AZ225" s="127"/>
      <c r="BA225" s="127"/>
      <c r="BB225" s="127"/>
      <c r="BC225" s="127"/>
      <c r="BD225" s="127"/>
      <c r="BE225" s="127"/>
      <c r="BF225" s="127"/>
      <c r="BG225" s="127"/>
      <c r="BH225" s="127"/>
    </row>
    <row r="226" spans="1:60" outlineLevel="1" x14ac:dyDescent="0.2">
      <c r="A226" s="128"/>
      <c r="B226" s="128"/>
      <c r="C226" s="165" t="s">
        <v>380</v>
      </c>
      <c r="D226" s="137"/>
      <c r="E226" s="142">
        <v>185.1568</v>
      </c>
      <c r="F226" s="144"/>
      <c r="G226" s="144"/>
      <c r="H226" s="144"/>
      <c r="I226" s="144"/>
      <c r="J226" s="144"/>
      <c r="K226" s="144"/>
      <c r="L226" s="144"/>
      <c r="M226" s="144"/>
      <c r="N226" s="135"/>
      <c r="O226" s="135"/>
      <c r="P226" s="135"/>
      <c r="Q226" s="135"/>
      <c r="R226" s="135"/>
      <c r="S226" s="135"/>
      <c r="T226" s="136"/>
      <c r="U226" s="135"/>
      <c r="V226" s="127"/>
      <c r="W226" s="127"/>
      <c r="X226" s="127"/>
      <c r="Y226" s="127"/>
      <c r="Z226" s="127"/>
      <c r="AA226" s="127"/>
      <c r="AB226" s="127"/>
      <c r="AC226" s="127"/>
      <c r="AD226" s="127"/>
      <c r="AE226" s="127" t="s">
        <v>143</v>
      </c>
      <c r="AF226" s="127">
        <v>0</v>
      </c>
      <c r="AG226" s="127"/>
      <c r="AH226" s="127"/>
      <c r="AI226" s="127"/>
      <c r="AJ226" s="127"/>
      <c r="AK226" s="127"/>
      <c r="AL226" s="127"/>
      <c r="AM226" s="127"/>
      <c r="AN226" s="127"/>
      <c r="AO226" s="127"/>
      <c r="AP226" s="127"/>
      <c r="AQ226" s="127"/>
      <c r="AR226" s="127"/>
      <c r="AS226" s="127"/>
      <c r="AT226" s="127"/>
      <c r="AU226" s="127"/>
      <c r="AV226" s="127"/>
      <c r="AW226" s="127"/>
      <c r="AX226" s="127"/>
      <c r="AY226" s="127"/>
      <c r="AZ226" s="127"/>
      <c r="BA226" s="127"/>
      <c r="BB226" s="127"/>
      <c r="BC226" s="127"/>
      <c r="BD226" s="127"/>
      <c r="BE226" s="127"/>
      <c r="BF226" s="127"/>
      <c r="BG226" s="127"/>
      <c r="BH226" s="127"/>
    </row>
    <row r="227" spans="1:60" outlineLevel="1" x14ac:dyDescent="0.2">
      <c r="A227" s="128">
        <v>67</v>
      </c>
      <c r="B227" s="128" t="s">
        <v>381</v>
      </c>
      <c r="C227" s="164" t="s">
        <v>382</v>
      </c>
      <c r="D227" s="134" t="s">
        <v>140</v>
      </c>
      <c r="E227" s="141">
        <v>120.137</v>
      </c>
      <c r="F227" s="234">
        <f>H227+J227</f>
        <v>0</v>
      </c>
      <c r="G227" s="144">
        <f>ROUND(E227*F227,2)</f>
        <v>0</v>
      </c>
      <c r="H227" s="144"/>
      <c r="I227" s="144">
        <f>ROUND(E227*H227,2)</f>
        <v>0</v>
      </c>
      <c r="J227" s="144"/>
      <c r="K227" s="144">
        <f>ROUND(E227*J227,2)</f>
        <v>0</v>
      </c>
      <c r="L227" s="144">
        <v>21</v>
      </c>
      <c r="M227" s="144">
        <f>G227*(1+L227/100)</f>
        <v>0</v>
      </c>
      <c r="N227" s="135">
        <v>3.0000000000000001E-3</v>
      </c>
      <c r="O227" s="135">
        <f>ROUND(E227*N227,5)</f>
        <v>0.36041000000000001</v>
      </c>
      <c r="P227" s="135">
        <v>0</v>
      </c>
      <c r="Q227" s="135">
        <f>ROUND(E227*P227,5)</f>
        <v>0</v>
      </c>
      <c r="R227" s="135"/>
      <c r="S227" s="135"/>
      <c r="T227" s="136">
        <v>0.28000000000000003</v>
      </c>
      <c r="U227" s="135">
        <f>ROUND(E227*T227,2)</f>
        <v>33.64</v>
      </c>
      <c r="V227" s="127"/>
      <c r="W227" s="127"/>
      <c r="X227" s="127"/>
      <c r="Y227" s="127"/>
      <c r="Z227" s="127"/>
      <c r="AA227" s="127"/>
      <c r="AB227" s="127"/>
      <c r="AC227" s="127"/>
      <c r="AD227" s="127"/>
      <c r="AE227" s="127" t="s">
        <v>141</v>
      </c>
      <c r="AF227" s="127"/>
      <c r="AG227" s="127"/>
      <c r="AH227" s="127"/>
      <c r="AI227" s="127"/>
      <c r="AJ227" s="127"/>
      <c r="AK227" s="127"/>
      <c r="AL227" s="127"/>
      <c r="AM227" s="127"/>
      <c r="AN227" s="127"/>
      <c r="AO227" s="127"/>
      <c r="AP227" s="127"/>
      <c r="AQ227" s="127"/>
      <c r="AR227" s="127"/>
      <c r="AS227" s="127"/>
      <c r="AT227" s="127"/>
      <c r="AU227" s="127"/>
      <c r="AV227" s="127"/>
      <c r="AW227" s="127"/>
      <c r="AX227" s="127"/>
      <c r="AY227" s="127"/>
      <c r="AZ227" s="127"/>
      <c r="BA227" s="127"/>
      <c r="BB227" s="127"/>
      <c r="BC227" s="127"/>
      <c r="BD227" s="127"/>
      <c r="BE227" s="127"/>
      <c r="BF227" s="127"/>
      <c r="BG227" s="127"/>
      <c r="BH227" s="127"/>
    </row>
    <row r="228" spans="1:60" outlineLevel="1" x14ac:dyDescent="0.2">
      <c r="A228" s="128"/>
      <c r="B228" s="128"/>
      <c r="C228" s="165" t="s">
        <v>383</v>
      </c>
      <c r="D228" s="137"/>
      <c r="E228" s="142">
        <v>32.720999999999997</v>
      </c>
      <c r="F228" s="144"/>
      <c r="G228" s="144"/>
      <c r="H228" s="144"/>
      <c r="I228" s="144"/>
      <c r="J228" s="144"/>
      <c r="K228" s="144"/>
      <c r="L228" s="144"/>
      <c r="M228" s="144"/>
      <c r="N228" s="135"/>
      <c r="O228" s="135"/>
      <c r="P228" s="135"/>
      <c r="Q228" s="135"/>
      <c r="R228" s="135"/>
      <c r="S228" s="135"/>
      <c r="T228" s="136"/>
      <c r="U228" s="135"/>
      <c r="V228" s="127"/>
      <c r="W228" s="127"/>
      <c r="X228" s="127"/>
      <c r="Y228" s="127"/>
      <c r="Z228" s="127"/>
      <c r="AA228" s="127"/>
      <c r="AB228" s="127"/>
      <c r="AC228" s="127"/>
      <c r="AD228" s="127"/>
      <c r="AE228" s="127" t="s">
        <v>143</v>
      </c>
      <c r="AF228" s="127">
        <v>0</v>
      </c>
      <c r="AG228" s="127"/>
      <c r="AH228" s="127"/>
      <c r="AI228" s="127"/>
      <c r="AJ228" s="127"/>
      <c r="AK228" s="127"/>
      <c r="AL228" s="127"/>
      <c r="AM228" s="127"/>
      <c r="AN228" s="127"/>
      <c r="AO228" s="127"/>
      <c r="AP228" s="127"/>
      <c r="AQ228" s="127"/>
      <c r="AR228" s="127"/>
      <c r="AS228" s="127"/>
      <c r="AT228" s="127"/>
      <c r="AU228" s="127"/>
      <c r="AV228" s="127"/>
      <c r="AW228" s="127"/>
      <c r="AX228" s="127"/>
      <c r="AY228" s="127"/>
      <c r="AZ228" s="127"/>
      <c r="BA228" s="127"/>
      <c r="BB228" s="127"/>
      <c r="BC228" s="127"/>
      <c r="BD228" s="127"/>
      <c r="BE228" s="127"/>
      <c r="BF228" s="127"/>
      <c r="BG228" s="127"/>
      <c r="BH228" s="127"/>
    </row>
    <row r="229" spans="1:60" outlineLevel="1" x14ac:dyDescent="0.2">
      <c r="A229" s="128"/>
      <c r="B229" s="128"/>
      <c r="C229" s="165" t="s">
        <v>384</v>
      </c>
      <c r="D229" s="137"/>
      <c r="E229" s="142">
        <v>9.8559999999999999</v>
      </c>
      <c r="F229" s="144"/>
      <c r="G229" s="144"/>
      <c r="H229" s="144"/>
      <c r="I229" s="144"/>
      <c r="J229" s="144"/>
      <c r="K229" s="144"/>
      <c r="L229" s="144"/>
      <c r="M229" s="144"/>
      <c r="N229" s="135"/>
      <c r="O229" s="135"/>
      <c r="P229" s="135"/>
      <c r="Q229" s="135"/>
      <c r="R229" s="135"/>
      <c r="S229" s="135"/>
      <c r="T229" s="136"/>
      <c r="U229" s="135"/>
      <c r="V229" s="127"/>
      <c r="W229" s="127"/>
      <c r="X229" s="127"/>
      <c r="Y229" s="127"/>
      <c r="Z229" s="127"/>
      <c r="AA229" s="127"/>
      <c r="AB229" s="127"/>
      <c r="AC229" s="127"/>
      <c r="AD229" s="127"/>
      <c r="AE229" s="127" t="s">
        <v>143</v>
      </c>
      <c r="AF229" s="127">
        <v>0</v>
      </c>
      <c r="AG229" s="127"/>
      <c r="AH229" s="127"/>
      <c r="AI229" s="127"/>
      <c r="AJ229" s="127"/>
      <c r="AK229" s="127"/>
      <c r="AL229" s="127"/>
      <c r="AM229" s="127"/>
      <c r="AN229" s="127"/>
      <c r="AO229" s="127"/>
      <c r="AP229" s="127"/>
      <c r="AQ229" s="127"/>
      <c r="AR229" s="127"/>
      <c r="AS229" s="127"/>
      <c r="AT229" s="127"/>
      <c r="AU229" s="127"/>
      <c r="AV229" s="127"/>
      <c r="AW229" s="127"/>
      <c r="AX229" s="127"/>
      <c r="AY229" s="127"/>
      <c r="AZ229" s="127"/>
      <c r="BA229" s="127"/>
      <c r="BB229" s="127"/>
      <c r="BC229" s="127"/>
      <c r="BD229" s="127"/>
      <c r="BE229" s="127"/>
      <c r="BF229" s="127"/>
      <c r="BG229" s="127"/>
      <c r="BH229" s="127"/>
    </row>
    <row r="230" spans="1:60" outlineLevel="1" x14ac:dyDescent="0.2">
      <c r="A230" s="128"/>
      <c r="B230" s="128"/>
      <c r="C230" s="165" t="s">
        <v>385</v>
      </c>
      <c r="D230" s="137"/>
      <c r="E230" s="142">
        <v>1.08</v>
      </c>
      <c r="F230" s="144"/>
      <c r="G230" s="144"/>
      <c r="H230" s="144"/>
      <c r="I230" s="144"/>
      <c r="J230" s="144"/>
      <c r="K230" s="144"/>
      <c r="L230" s="144"/>
      <c r="M230" s="144"/>
      <c r="N230" s="135"/>
      <c r="O230" s="135"/>
      <c r="P230" s="135"/>
      <c r="Q230" s="135"/>
      <c r="R230" s="135"/>
      <c r="S230" s="135"/>
      <c r="T230" s="136"/>
      <c r="U230" s="135"/>
      <c r="V230" s="127"/>
      <c r="W230" s="127"/>
      <c r="X230" s="127"/>
      <c r="Y230" s="127"/>
      <c r="Z230" s="127"/>
      <c r="AA230" s="127"/>
      <c r="AB230" s="127"/>
      <c r="AC230" s="127"/>
      <c r="AD230" s="127"/>
      <c r="AE230" s="127" t="s">
        <v>143</v>
      </c>
      <c r="AF230" s="127">
        <v>0</v>
      </c>
      <c r="AG230" s="127"/>
      <c r="AH230" s="127"/>
      <c r="AI230" s="127"/>
      <c r="AJ230" s="127"/>
      <c r="AK230" s="127"/>
      <c r="AL230" s="127"/>
      <c r="AM230" s="127"/>
      <c r="AN230" s="127"/>
      <c r="AO230" s="127"/>
      <c r="AP230" s="127"/>
      <c r="AQ230" s="127"/>
      <c r="AR230" s="127"/>
      <c r="AS230" s="127"/>
      <c r="AT230" s="127"/>
      <c r="AU230" s="127"/>
      <c r="AV230" s="127"/>
      <c r="AW230" s="127"/>
      <c r="AX230" s="127"/>
      <c r="AY230" s="127"/>
      <c r="AZ230" s="127"/>
      <c r="BA230" s="127"/>
      <c r="BB230" s="127"/>
      <c r="BC230" s="127"/>
      <c r="BD230" s="127"/>
      <c r="BE230" s="127"/>
      <c r="BF230" s="127"/>
      <c r="BG230" s="127"/>
      <c r="BH230" s="127"/>
    </row>
    <row r="231" spans="1:60" outlineLevel="1" x14ac:dyDescent="0.2">
      <c r="A231" s="128"/>
      <c r="B231" s="128"/>
      <c r="C231" s="165" t="s">
        <v>181</v>
      </c>
      <c r="D231" s="137"/>
      <c r="E231" s="142">
        <v>36.4</v>
      </c>
      <c r="F231" s="144"/>
      <c r="G231" s="144"/>
      <c r="H231" s="144"/>
      <c r="I231" s="144"/>
      <c r="J231" s="144"/>
      <c r="K231" s="144"/>
      <c r="L231" s="144"/>
      <c r="M231" s="144"/>
      <c r="N231" s="135"/>
      <c r="O231" s="135"/>
      <c r="P231" s="135"/>
      <c r="Q231" s="135"/>
      <c r="R231" s="135"/>
      <c r="S231" s="135"/>
      <c r="T231" s="136"/>
      <c r="U231" s="135"/>
      <c r="V231" s="127"/>
      <c r="W231" s="127"/>
      <c r="X231" s="127"/>
      <c r="Y231" s="127"/>
      <c r="Z231" s="127"/>
      <c r="AA231" s="127"/>
      <c r="AB231" s="127"/>
      <c r="AC231" s="127"/>
      <c r="AD231" s="127"/>
      <c r="AE231" s="127" t="s">
        <v>143</v>
      </c>
      <c r="AF231" s="127">
        <v>0</v>
      </c>
      <c r="AG231" s="127"/>
      <c r="AH231" s="127"/>
      <c r="AI231" s="127"/>
      <c r="AJ231" s="127"/>
      <c r="AK231" s="127"/>
      <c r="AL231" s="127"/>
      <c r="AM231" s="127"/>
      <c r="AN231" s="127"/>
      <c r="AO231" s="127"/>
      <c r="AP231" s="127"/>
      <c r="AQ231" s="127"/>
      <c r="AR231" s="127"/>
      <c r="AS231" s="127"/>
      <c r="AT231" s="127"/>
      <c r="AU231" s="127"/>
      <c r="AV231" s="127"/>
      <c r="AW231" s="127"/>
      <c r="AX231" s="127"/>
      <c r="AY231" s="127"/>
      <c r="AZ231" s="127"/>
      <c r="BA231" s="127"/>
      <c r="BB231" s="127"/>
      <c r="BC231" s="127"/>
      <c r="BD231" s="127"/>
      <c r="BE231" s="127"/>
      <c r="BF231" s="127"/>
      <c r="BG231" s="127"/>
      <c r="BH231" s="127"/>
    </row>
    <row r="232" spans="1:60" outlineLevel="1" x14ac:dyDescent="0.2">
      <c r="A232" s="128"/>
      <c r="B232" s="128"/>
      <c r="C232" s="165" t="s">
        <v>178</v>
      </c>
      <c r="D232" s="137"/>
      <c r="E232" s="142">
        <v>6.18</v>
      </c>
      <c r="F232" s="144"/>
      <c r="G232" s="144"/>
      <c r="H232" s="144"/>
      <c r="I232" s="144"/>
      <c r="J232" s="144"/>
      <c r="K232" s="144"/>
      <c r="L232" s="144"/>
      <c r="M232" s="144"/>
      <c r="N232" s="135"/>
      <c r="O232" s="135"/>
      <c r="P232" s="135"/>
      <c r="Q232" s="135"/>
      <c r="R232" s="135"/>
      <c r="S232" s="135"/>
      <c r="T232" s="136"/>
      <c r="U232" s="135"/>
      <c r="V232" s="127"/>
      <c r="W232" s="127"/>
      <c r="X232" s="127"/>
      <c r="Y232" s="127"/>
      <c r="Z232" s="127"/>
      <c r="AA232" s="127"/>
      <c r="AB232" s="127"/>
      <c r="AC232" s="127"/>
      <c r="AD232" s="127"/>
      <c r="AE232" s="127" t="s">
        <v>143</v>
      </c>
      <c r="AF232" s="127">
        <v>0</v>
      </c>
      <c r="AG232" s="127"/>
      <c r="AH232" s="127"/>
      <c r="AI232" s="127"/>
      <c r="AJ232" s="127"/>
      <c r="AK232" s="127"/>
      <c r="AL232" s="127"/>
      <c r="AM232" s="127"/>
      <c r="AN232" s="127"/>
      <c r="AO232" s="127"/>
      <c r="AP232" s="127"/>
      <c r="AQ232" s="127"/>
      <c r="AR232" s="127"/>
      <c r="AS232" s="127"/>
      <c r="AT232" s="127"/>
      <c r="AU232" s="127"/>
      <c r="AV232" s="127"/>
      <c r="AW232" s="127"/>
      <c r="AX232" s="127"/>
      <c r="AY232" s="127"/>
      <c r="AZ232" s="127"/>
      <c r="BA232" s="127"/>
      <c r="BB232" s="127"/>
      <c r="BC232" s="127"/>
      <c r="BD232" s="127"/>
      <c r="BE232" s="127"/>
      <c r="BF232" s="127"/>
      <c r="BG232" s="127"/>
      <c r="BH232" s="127"/>
    </row>
    <row r="233" spans="1:60" outlineLevel="1" x14ac:dyDescent="0.2">
      <c r="A233" s="128"/>
      <c r="B233" s="128"/>
      <c r="C233" s="165" t="s">
        <v>386</v>
      </c>
      <c r="D233" s="137"/>
      <c r="E233" s="142">
        <v>33.9</v>
      </c>
      <c r="F233" s="144"/>
      <c r="G233" s="144"/>
      <c r="H233" s="144"/>
      <c r="I233" s="144"/>
      <c r="J233" s="144"/>
      <c r="K233" s="144"/>
      <c r="L233" s="144"/>
      <c r="M233" s="144"/>
      <c r="N233" s="135"/>
      <c r="O233" s="135"/>
      <c r="P233" s="135"/>
      <c r="Q233" s="135"/>
      <c r="R233" s="135"/>
      <c r="S233" s="135"/>
      <c r="T233" s="136"/>
      <c r="U233" s="135"/>
      <c r="V233" s="127"/>
      <c r="W233" s="127"/>
      <c r="X233" s="127"/>
      <c r="Y233" s="127"/>
      <c r="Z233" s="127"/>
      <c r="AA233" s="127"/>
      <c r="AB233" s="127"/>
      <c r="AC233" s="127"/>
      <c r="AD233" s="127"/>
      <c r="AE233" s="127" t="s">
        <v>143</v>
      </c>
      <c r="AF233" s="127">
        <v>0</v>
      </c>
      <c r="AG233" s="127"/>
      <c r="AH233" s="127"/>
      <c r="AI233" s="127"/>
      <c r="AJ233" s="127"/>
      <c r="AK233" s="127"/>
      <c r="AL233" s="127"/>
      <c r="AM233" s="127"/>
      <c r="AN233" s="127"/>
      <c r="AO233" s="127"/>
      <c r="AP233" s="127"/>
      <c r="AQ233" s="127"/>
      <c r="AR233" s="127"/>
      <c r="AS233" s="127"/>
      <c r="AT233" s="127"/>
      <c r="AU233" s="127"/>
      <c r="AV233" s="127"/>
      <c r="AW233" s="127"/>
      <c r="AX233" s="127"/>
      <c r="AY233" s="127"/>
      <c r="AZ233" s="127"/>
      <c r="BA233" s="127"/>
      <c r="BB233" s="127"/>
      <c r="BC233" s="127"/>
      <c r="BD233" s="127"/>
      <c r="BE233" s="127"/>
      <c r="BF233" s="127"/>
      <c r="BG233" s="127"/>
      <c r="BH233" s="127"/>
    </row>
    <row r="234" spans="1:60" ht="22.3" outlineLevel="1" x14ac:dyDescent="0.2">
      <c r="A234" s="128">
        <v>68</v>
      </c>
      <c r="B234" s="128" t="s">
        <v>387</v>
      </c>
      <c r="C234" s="164" t="s">
        <v>388</v>
      </c>
      <c r="D234" s="134" t="s">
        <v>140</v>
      </c>
      <c r="E234" s="141">
        <v>40.68</v>
      </c>
      <c r="F234" s="234">
        <f>H234+J234</f>
        <v>0</v>
      </c>
      <c r="G234" s="144">
        <f>ROUND(E234*F234,2)</f>
        <v>0</v>
      </c>
      <c r="H234" s="144"/>
      <c r="I234" s="144">
        <f>ROUND(E234*H234,2)</f>
        <v>0</v>
      </c>
      <c r="J234" s="144"/>
      <c r="K234" s="144">
        <f>ROUND(E234*J234,2)</f>
        <v>0</v>
      </c>
      <c r="L234" s="144">
        <v>21</v>
      </c>
      <c r="M234" s="144">
        <f>G234*(1+L234/100)</f>
        <v>0</v>
      </c>
      <c r="N234" s="135">
        <v>7.4999999999999997E-3</v>
      </c>
      <c r="O234" s="135">
        <f>ROUND(E234*N234,5)</f>
        <v>0.30509999999999998</v>
      </c>
      <c r="P234" s="135">
        <v>0</v>
      </c>
      <c r="Q234" s="135">
        <f>ROUND(E234*P234,5)</f>
        <v>0</v>
      </c>
      <c r="R234" s="135"/>
      <c r="S234" s="135"/>
      <c r="T234" s="136">
        <v>0</v>
      </c>
      <c r="U234" s="135">
        <f>ROUND(E234*T234,2)</f>
        <v>0</v>
      </c>
      <c r="V234" s="127"/>
      <c r="W234" s="127"/>
      <c r="X234" s="127"/>
      <c r="Y234" s="127"/>
      <c r="Z234" s="127"/>
      <c r="AA234" s="127"/>
      <c r="AB234" s="127"/>
      <c r="AC234" s="127"/>
      <c r="AD234" s="127"/>
      <c r="AE234" s="127" t="s">
        <v>150</v>
      </c>
      <c r="AF234" s="127"/>
      <c r="AG234" s="127"/>
      <c r="AH234" s="127"/>
      <c r="AI234" s="127"/>
      <c r="AJ234" s="127"/>
      <c r="AK234" s="127"/>
      <c r="AL234" s="127"/>
      <c r="AM234" s="127"/>
      <c r="AN234" s="127"/>
      <c r="AO234" s="127"/>
      <c r="AP234" s="127"/>
      <c r="AQ234" s="127"/>
      <c r="AR234" s="127"/>
      <c r="AS234" s="127"/>
      <c r="AT234" s="127"/>
      <c r="AU234" s="127"/>
      <c r="AV234" s="127"/>
      <c r="AW234" s="127"/>
      <c r="AX234" s="127"/>
      <c r="AY234" s="127"/>
      <c r="AZ234" s="127"/>
      <c r="BA234" s="127"/>
      <c r="BB234" s="127"/>
      <c r="BC234" s="127"/>
      <c r="BD234" s="127"/>
      <c r="BE234" s="127"/>
      <c r="BF234" s="127"/>
      <c r="BG234" s="127"/>
      <c r="BH234" s="127"/>
    </row>
    <row r="235" spans="1:60" outlineLevel="1" x14ac:dyDescent="0.2">
      <c r="A235" s="128"/>
      <c r="B235" s="128"/>
      <c r="C235" s="165" t="s">
        <v>389</v>
      </c>
      <c r="D235" s="137"/>
      <c r="E235" s="142">
        <v>40.68</v>
      </c>
      <c r="F235" s="144"/>
      <c r="G235" s="144"/>
      <c r="H235" s="144"/>
      <c r="I235" s="144"/>
      <c r="J235" s="144"/>
      <c r="K235" s="144"/>
      <c r="L235" s="144"/>
      <c r="M235" s="144"/>
      <c r="N235" s="135"/>
      <c r="O235" s="135"/>
      <c r="P235" s="135"/>
      <c r="Q235" s="135"/>
      <c r="R235" s="135"/>
      <c r="S235" s="135"/>
      <c r="T235" s="136"/>
      <c r="U235" s="135"/>
      <c r="V235" s="127"/>
      <c r="W235" s="127"/>
      <c r="X235" s="127"/>
      <c r="Y235" s="127"/>
      <c r="Z235" s="127"/>
      <c r="AA235" s="127"/>
      <c r="AB235" s="127"/>
      <c r="AC235" s="127"/>
      <c r="AD235" s="127"/>
      <c r="AE235" s="127" t="s">
        <v>143</v>
      </c>
      <c r="AF235" s="127">
        <v>0</v>
      </c>
      <c r="AG235" s="127"/>
      <c r="AH235" s="127"/>
      <c r="AI235" s="127"/>
      <c r="AJ235" s="127"/>
      <c r="AK235" s="127"/>
      <c r="AL235" s="127"/>
      <c r="AM235" s="127"/>
      <c r="AN235" s="127"/>
      <c r="AO235" s="127"/>
      <c r="AP235" s="127"/>
      <c r="AQ235" s="127"/>
      <c r="AR235" s="127"/>
      <c r="AS235" s="127"/>
      <c r="AT235" s="127"/>
      <c r="AU235" s="127"/>
      <c r="AV235" s="127"/>
      <c r="AW235" s="127"/>
      <c r="AX235" s="127"/>
      <c r="AY235" s="127"/>
      <c r="AZ235" s="127"/>
      <c r="BA235" s="127"/>
      <c r="BB235" s="127"/>
      <c r="BC235" s="127"/>
      <c r="BD235" s="127"/>
      <c r="BE235" s="127"/>
      <c r="BF235" s="127"/>
      <c r="BG235" s="127"/>
      <c r="BH235" s="127"/>
    </row>
    <row r="236" spans="1:60" outlineLevel="1" x14ac:dyDescent="0.2">
      <c r="A236" s="128">
        <v>69</v>
      </c>
      <c r="B236" s="128" t="s">
        <v>390</v>
      </c>
      <c r="C236" s="164" t="s">
        <v>391</v>
      </c>
      <c r="D236" s="134" t="s">
        <v>140</v>
      </c>
      <c r="E236" s="141">
        <v>43.68</v>
      </c>
      <c r="F236" s="234">
        <f>H236+J236</f>
        <v>0</v>
      </c>
      <c r="G236" s="144">
        <f>ROUND(E236*F236,2)</f>
        <v>0</v>
      </c>
      <c r="H236" s="144"/>
      <c r="I236" s="144">
        <f>ROUND(E236*H236,2)</f>
        <v>0</v>
      </c>
      <c r="J236" s="144"/>
      <c r="K236" s="144">
        <f>ROUND(E236*J236,2)</f>
        <v>0</v>
      </c>
      <c r="L236" s="144">
        <v>21</v>
      </c>
      <c r="M236" s="144">
        <f>G236*(1+L236/100)</f>
        <v>0</v>
      </c>
      <c r="N236" s="135">
        <v>6.9999999999999999E-4</v>
      </c>
      <c r="O236" s="135">
        <f>ROUND(E236*N236,5)</f>
        <v>3.058E-2</v>
      </c>
      <c r="P236" s="135">
        <v>0</v>
      </c>
      <c r="Q236" s="135">
        <f>ROUND(E236*P236,5)</f>
        <v>0</v>
      </c>
      <c r="R236" s="135"/>
      <c r="S236" s="135"/>
      <c r="T236" s="136">
        <v>0</v>
      </c>
      <c r="U236" s="135">
        <f>ROUND(E236*T236,2)</f>
        <v>0</v>
      </c>
      <c r="V236" s="127"/>
      <c r="W236" s="127"/>
      <c r="X236" s="127"/>
      <c r="Y236" s="127"/>
      <c r="Z236" s="127"/>
      <c r="AA236" s="127"/>
      <c r="AB236" s="127"/>
      <c r="AC236" s="127"/>
      <c r="AD236" s="127"/>
      <c r="AE236" s="127" t="s">
        <v>150</v>
      </c>
      <c r="AF236" s="127"/>
      <c r="AG236" s="127"/>
      <c r="AH236" s="127"/>
      <c r="AI236" s="127"/>
      <c r="AJ236" s="127"/>
      <c r="AK236" s="127"/>
      <c r="AL236" s="127"/>
      <c r="AM236" s="127"/>
      <c r="AN236" s="127"/>
      <c r="AO236" s="127"/>
      <c r="AP236" s="127"/>
      <c r="AQ236" s="127"/>
      <c r="AR236" s="127"/>
      <c r="AS236" s="127"/>
      <c r="AT236" s="127"/>
      <c r="AU236" s="127"/>
      <c r="AV236" s="127"/>
      <c r="AW236" s="127"/>
      <c r="AX236" s="127"/>
      <c r="AY236" s="127"/>
      <c r="AZ236" s="127"/>
      <c r="BA236" s="127"/>
      <c r="BB236" s="127"/>
      <c r="BC236" s="127"/>
      <c r="BD236" s="127"/>
      <c r="BE236" s="127"/>
      <c r="BF236" s="127"/>
      <c r="BG236" s="127"/>
      <c r="BH236" s="127"/>
    </row>
    <row r="237" spans="1:60" outlineLevel="1" x14ac:dyDescent="0.2">
      <c r="A237" s="128"/>
      <c r="B237" s="128"/>
      <c r="C237" s="165" t="s">
        <v>392</v>
      </c>
      <c r="D237" s="137"/>
      <c r="E237" s="142">
        <v>43.68</v>
      </c>
      <c r="F237" s="144"/>
      <c r="G237" s="144"/>
      <c r="H237" s="144"/>
      <c r="I237" s="144"/>
      <c r="J237" s="144"/>
      <c r="K237" s="144"/>
      <c r="L237" s="144"/>
      <c r="M237" s="144"/>
      <c r="N237" s="135"/>
      <c r="O237" s="135"/>
      <c r="P237" s="135"/>
      <c r="Q237" s="135"/>
      <c r="R237" s="135"/>
      <c r="S237" s="135"/>
      <c r="T237" s="136"/>
      <c r="U237" s="135"/>
      <c r="V237" s="127"/>
      <c r="W237" s="127"/>
      <c r="X237" s="127"/>
      <c r="Y237" s="127"/>
      <c r="Z237" s="127"/>
      <c r="AA237" s="127"/>
      <c r="AB237" s="127"/>
      <c r="AC237" s="127"/>
      <c r="AD237" s="127"/>
      <c r="AE237" s="127" t="s">
        <v>143</v>
      </c>
      <c r="AF237" s="127">
        <v>0</v>
      </c>
      <c r="AG237" s="127"/>
      <c r="AH237" s="127"/>
      <c r="AI237" s="127"/>
      <c r="AJ237" s="127"/>
      <c r="AK237" s="127"/>
      <c r="AL237" s="127"/>
      <c r="AM237" s="127"/>
      <c r="AN237" s="127"/>
      <c r="AO237" s="127"/>
      <c r="AP237" s="127"/>
      <c r="AQ237" s="127"/>
      <c r="AR237" s="127"/>
      <c r="AS237" s="127"/>
      <c r="AT237" s="127"/>
      <c r="AU237" s="127"/>
      <c r="AV237" s="127"/>
      <c r="AW237" s="127"/>
      <c r="AX237" s="127"/>
      <c r="AY237" s="127"/>
      <c r="AZ237" s="127"/>
      <c r="BA237" s="127"/>
      <c r="BB237" s="127"/>
      <c r="BC237" s="127"/>
      <c r="BD237" s="127"/>
      <c r="BE237" s="127"/>
      <c r="BF237" s="127"/>
      <c r="BG237" s="127"/>
      <c r="BH237" s="127"/>
    </row>
    <row r="238" spans="1:60" ht="22.3" outlineLevel="1" x14ac:dyDescent="0.2">
      <c r="A238" s="128">
        <v>70</v>
      </c>
      <c r="B238" s="128" t="s">
        <v>393</v>
      </c>
      <c r="C238" s="164" t="s">
        <v>394</v>
      </c>
      <c r="D238" s="134" t="s">
        <v>140</v>
      </c>
      <c r="E238" s="141">
        <v>7.4160000000000004</v>
      </c>
      <c r="F238" s="234">
        <f>H238+J238</f>
        <v>0</v>
      </c>
      <c r="G238" s="144">
        <f>ROUND(E238*F238,2)</f>
        <v>0</v>
      </c>
      <c r="H238" s="144"/>
      <c r="I238" s="144">
        <f>ROUND(E238*H238,2)</f>
        <v>0</v>
      </c>
      <c r="J238" s="144"/>
      <c r="K238" s="144">
        <f>ROUND(E238*J238,2)</f>
        <v>0</v>
      </c>
      <c r="L238" s="144">
        <v>21</v>
      </c>
      <c r="M238" s="144">
        <f>G238*(1+L238/100)</f>
        <v>0</v>
      </c>
      <c r="N238" s="135">
        <v>6.0000000000000001E-3</v>
      </c>
      <c r="O238" s="135">
        <f>ROUND(E238*N238,5)</f>
        <v>4.4499999999999998E-2</v>
      </c>
      <c r="P238" s="135">
        <v>0</v>
      </c>
      <c r="Q238" s="135">
        <f>ROUND(E238*P238,5)</f>
        <v>0</v>
      </c>
      <c r="R238" s="135"/>
      <c r="S238" s="135"/>
      <c r="T238" s="136">
        <v>0</v>
      </c>
      <c r="U238" s="135">
        <f>ROUND(E238*T238,2)</f>
        <v>0</v>
      </c>
      <c r="V238" s="127"/>
      <c r="W238" s="127"/>
      <c r="X238" s="127"/>
      <c r="Y238" s="127"/>
      <c r="Z238" s="127"/>
      <c r="AA238" s="127"/>
      <c r="AB238" s="127"/>
      <c r="AC238" s="127"/>
      <c r="AD238" s="127"/>
      <c r="AE238" s="127" t="s">
        <v>150</v>
      </c>
      <c r="AF238" s="127"/>
      <c r="AG238" s="127"/>
      <c r="AH238" s="127"/>
      <c r="AI238" s="127"/>
      <c r="AJ238" s="127"/>
      <c r="AK238" s="127"/>
      <c r="AL238" s="127"/>
      <c r="AM238" s="127"/>
      <c r="AN238" s="127"/>
      <c r="AO238" s="127"/>
      <c r="AP238" s="127"/>
      <c r="AQ238" s="127"/>
      <c r="AR238" s="127"/>
      <c r="AS238" s="127"/>
      <c r="AT238" s="127"/>
      <c r="AU238" s="127"/>
      <c r="AV238" s="127"/>
      <c r="AW238" s="127"/>
      <c r="AX238" s="127"/>
      <c r="AY238" s="127"/>
      <c r="AZ238" s="127"/>
      <c r="BA238" s="127"/>
      <c r="BB238" s="127"/>
      <c r="BC238" s="127"/>
      <c r="BD238" s="127"/>
      <c r="BE238" s="127"/>
      <c r="BF238" s="127"/>
      <c r="BG238" s="127"/>
      <c r="BH238" s="127"/>
    </row>
    <row r="239" spans="1:60" outlineLevel="1" x14ac:dyDescent="0.2">
      <c r="A239" s="128"/>
      <c r="B239" s="128"/>
      <c r="C239" s="165" t="s">
        <v>395</v>
      </c>
      <c r="D239" s="137"/>
      <c r="E239" s="142">
        <v>7.4160000000000004</v>
      </c>
      <c r="F239" s="144"/>
      <c r="G239" s="144"/>
      <c r="H239" s="144"/>
      <c r="I239" s="144"/>
      <c r="J239" s="144"/>
      <c r="K239" s="144"/>
      <c r="L239" s="144"/>
      <c r="M239" s="144"/>
      <c r="N239" s="135"/>
      <c r="O239" s="135"/>
      <c r="P239" s="135"/>
      <c r="Q239" s="135"/>
      <c r="R239" s="135"/>
      <c r="S239" s="135"/>
      <c r="T239" s="136"/>
      <c r="U239" s="135"/>
      <c r="V239" s="127"/>
      <c r="W239" s="127"/>
      <c r="X239" s="127"/>
      <c r="Y239" s="127"/>
      <c r="Z239" s="127"/>
      <c r="AA239" s="127"/>
      <c r="AB239" s="127"/>
      <c r="AC239" s="127"/>
      <c r="AD239" s="127"/>
      <c r="AE239" s="127" t="s">
        <v>143</v>
      </c>
      <c r="AF239" s="127">
        <v>0</v>
      </c>
      <c r="AG239" s="127"/>
      <c r="AH239" s="127"/>
      <c r="AI239" s="127"/>
      <c r="AJ239" s="127"/>
      <c r="AK239" s="127"/>
      <c r="AL239" s="127"/>
      <c r="AM239" s="127"/>
      <c r="AN239" s="127"/>
      <c r="AO239" s="127"/>
      <c r="AP239" s="127"/>
      <c r="AQ239" s="127"/>
      <c r="AR239" s="127"/>
      <c r="AS239" s="127"/>
      <c r="AT239" s="127"/>
      <c r="AU239" s="127"/>
      <c r="AV239" s="127"/>
      <c r="AW239" s="127"/>
      <c r="AX239" s="127"/>
      <c r="AY239" s="127"/>
      <c r="AZ239" s="127"/>
      <c r="BA239" s="127"/>
      <c r="BB239" s="127"/>
      <c r="BC239" s="127"/>
      <c r="BD239" s="127"/>
      <c r="BE239" s="127"/>
      <c r="BF239" s="127"/>
      <c r="BG239" s="127"/>
      <c r="BH239" s="127"/>
    </row>
    <row r="240" spans="1:60" outlineLevel="1" x14ac:dyDescent="0.2">
      <c r="A240" s="128">
        <v>71</v>
      </c>
      <c r="B240" s="128" t="s">
        <v>396</v>
      </c>
      <c r="C240" s="164" t="s">
        <v>397</v>
      </c>
      <c r="D240" s="134" t="s">
        <v>199</v>
      </c>
      <c r="E240" s="141">
        <v>12</v>
      </c>
      <c r="F240" s="234">
        <f>H240+J240</f>
        <v>0</v>
      </c>
      <c r="G240" s="144">
        <f>ROUND(E240*F240,2)</f>
        <v>0</v>
      </c>
      <c r="H240" s="144"/>
      <c r="I240" s="144">
        <f>ROUND(E240*H240,2)</f>
        <v>0</v>
      </c>
      <c r="J240" s="144"/>
      <c r="K240" s="144">
        <f>ROUND(E240*J240,2)</f>
        <v>0</v>
      </c>
      <c r="L240" s="144">
        <v>21</v>
      </c>
      <c r="M240" s="144">
        <f>G240*(1+L240/100)</f>
        <v>0</v>
      </c>
      <c r="N240" s="135">
        <v>0</v>
      </c>
      <c r="O240" s="135">
        <f>ROUND(E240*N240,5)</f>
        <v>0</v>
      </c>
      <c r="P240" s="135">
        <v>0</v>
      </c>
      <c r="Q240" s="135">
        <f>ROUND(E240*P240,5)</f>
        <v>0</v>
      </c>
      <c r="R240" s="135"/>
      <c r="S240" s="135"/>
      <c r="T240" s="136">
        <v>0</v>
      </c>
      <c r="U240" s="135">
        <f>ROUND(E240*T240,2)</f>
        <v>0</v>
      </c>
      <c r="V240" s="127"/>
      <c r="W240" s="127"/>
      <c r="X240" s="127"/>
      <c r="Y240" s="127"/>
      <c r="Z240" s="127"/>
      <c r="AA240" s="127"/>
      <c r="AB240" s="127"/>
      <c r="AC240" s="127"/>
      <c r="AD240" s="127"/>
      <c r="AE240" s="127" t="s">
        <v>150</v>
      </c>
      <c r="AF240" s="127"/>
      <c r="AG240" s="127"/>
      <c r="AH240" s="127"/>
      <c r="AI240" s="127"/>
      <c r="AJ240" s="127"/>
      <c r="AK240" s="127"/>
      <c r="AL240" s="127"/>
      <c r="AM240" s="127"/>
      <c r="AN240" s="127"/>
      <c r="AO240" s="127"/>
      <c r="AP240" s="127"/>
      <c r="AQ240" s="127"/>
      <c r="AR240" s="127"/>
      <c r="AS240" s="127"/>
      <c r="AT240" s="127"/>
      <c r="AU240" s="127"/>
      <c r="AV240" s="127"/>
      <c r="AW240" s="127"/>
      <c r="AX240" s="127"/>
      <c r="AY240" s="127"/>
      <c r="AZ240" s="127"/>
      <c r="BA240" s="127"/>
      <c r="BB240" s="127"/>
      <c r="BC240" s="127"/>
      <c r="BD240" s="127"/>
      <c r="BE240" s="127"/>
      <c r="BF240" s="127"/>
      <c r="BG240" s="127"/>
      <c r="BH240" s="127"/>
    </row>
    <row r="241" spans="1:60" outlineLevel="1" x14ac:dyDescent="0.2">
      <c r="A241" s="128">
        <v>72</v>
      </c>
      <c r="B241" s="128" t="s">
        <v>398</v>
      </c>
      <c r="C241" s="164" t="s">
        <v>399</v>
      </c>
      <c r="D241" s="134" t="s">
        <v>140</v>
      </c>
      <c r="E241" s="141">
        <v>5.9135999999999997</v>
      </c>
      <c r="F241" s="234">
        <f>H241+J241</f>
        <v>0</v>
      </c>
      <c r="G241" s="144">
        <f>ROUND(E241*F241,2)</f>
        <v>0</v>
      </c>
      <c r="H241" s="144"/>
      <c r="I241" s="144">
        <f>ROUND(E241*H241,2)</f>
        <v>0</v>
      </c>
      <c r="J241" s="144"/>
      <c r="K241" s="144">
        <f>ROUND(E241*J241,2)</f>
        <v>0</v>
      </c>
      <c r="L241" s="144">
        <v>21</v>
      </c>
      <c r="M241" s="144">
        <f>G241*(1+L241/100)</f>
        <v>0</v>
      </c>
      <c r="N241" s="135">
        <v>1.1999999999999999E-3</v>
      </c>
      <c r="O241" s="135">
        <f>ROUND(E241*N241,5)</f>
        <v>7.1000000000000004E-3</v>
      </c>
      <c r="P241" s="135">
        <v>0</v>
      </c>
      <c r="Q241" s="135">
        <f>ROUND(E241*P241,5)</f>
        <v>0</v>
      </c>
      <c r="R241" s="135"/>
      <c r="S241" s="135"/>
      <c r="T241" s="136">
        <v>0</v>
      </c>
      <c r="U241" s="135">
        <f>ROUND(E241*T241,2)</f>
        <v>0</v>
      </c>
      <c r="V241" s="127"/>
      <c r="W241" s="127"/>
      <c r="X241" s="127"/>
      <c r="Y241" s="127"/>
      <c r="Z241" s="127"/>
      <c r="AA241" s="127"/>
      <c r="AB241" s="127"/>
      <c r="AC241" s="127"/>
      <c r="AD241" s="127"/>
      <c r="AE241" s="127" t="s">
        <v>150</v>
      </c>
      <c r="AF241" s="127"/>
      <c r="AG241" s="127"/>
      <c r="AH241" s="127"/>
      <c r="AI241" s="127"/>
      <c r="AJ241" s="127"/>
      <c r="AK241" s="127"/>
      <c r="AL241" s="127"/>
      <c r="AM241" s="127"/>
      <c r="AN241" s="127"/>
      <c r="AO241" s="127"/>
      <c r="AP241" s="127"/>
      <c r="AQ241" s="127"/>
      <c r="AR241" s="127"/>
      <c r="AS241" s="127"/>
      <c r="AT241" s="127"/>
      <c r="AU241" s="127"/>
      <c r="AV241" s="127"/>
      <c r="AW241" s="127"/>
      <c r="AX241" s="127"/>
      <c r="AY241" s="127"/>
      <c r="AZ241" s="127"/>
      <c r="BA241" s="127"/>
      <c r="BB241" s="127"/>
      <c r="BC241" s="127"/>
      <c r="BD241" s="127"/>
      <c r="BE241" s="127"/>
      <c r="BF241" s="127"/>
      <c r="BG241" s="127"/>
      <c r="BH241" s="127"/>
    </row>
    <row r="242" spans="1:60" outlineLevel="1" x14ac:dyDescent="0.2">
      <c r="A242" s="128"/>
      <c r="B242" s="128"/>
      <c r="C242" s="165" t="s">
        <v>289</v>
      </c>
      <c r="D242" s="137"/>
      <c r="E242" s="142">
        <v>5.9135999999999997</v>
      </c>
      <c r="F242" s="144"/>
      <c r="G242" s="144"/>
      <c r="H242" s="144"/>
      <c r="I242" s="144"/>
      <c r="J242" s="144"/>
      <c r="K242" s="144"/>
      <c r="L242" s="144"/>
      <c r="M242" s="144"/>
      <c r="N242" s="135"/>
      <c r="O242" s="135"/>
      <c r="P242" s="135"/>
      <c r="Q242" s="135"/>
      <c r="R242" s="135"/>
      <c r="S242" s="135"/>
      <c r="T242" s="136"/>
      <c r="U242" s="135"/>
      <c r="V242" s="127"/>
      <c r="W242" s="127"/>
      <c r="X242" s="127"/>
      <c r="Y242" s="127"/>
      <c r="Z242" s="127"/>
      <c r="AA242" s="127"/>
      <c r="AB242" s="127"/>
      <c r="AC242" s="127"/>
      <c r="AD242" s="127"/>
      <c r="AE242" s="127" t="s">
        <v>143</v>
      </c>
      <c r="AF242" s="127">
        <v>0</v>
      </c>
      <c r="AG242" s="127"/>
      <c r="AH242" s="127"/>
      <c r="AI242" s="127"/>
      <c r="AJ242" s="127"/>
      <c r="AK242" s="127"/>
      <c r="AL242" s="127"/>
      <c r="AM242" s="127"/>
      <c r="AN242" s="127"/>
      <c r="AO242" s="127"/>
      <c r="AP242" s="127"/>
      <c r="AQ242" s="127"/>
      <c r="AR242" s="127"/>
      <c r="AS242" s="127"/>
      <c r="AT242" s="127"/>
      <c r="AU242" s="127"/>
      <c r="AV242" s="127"/>
      <c r="AW242" s="127"/>
      <c r="AX242" s="127"/>
      <c r="AY242" s="127"/>
      <c r="AZ242" s="127"/>
      <c r="BA242" s="127"/>
      <c r="BB242" s="127"/>
      <c r="BC242" s="127"/>
      <c r="BD242" s="127"/>
      <c r="BE242" s="127"/>
      <c r="BF242" s="127"/>
      <c r="BG242" s="127"/>
      <c r="BH242" s="127"/>
    </row>
    <row r="243" spans="1:60" outlineLevel="1" x14ac:dyDescent="0.2">
      <c r="A243" s="128">
        <v>73</v>
      </c>
      <c r="B243" s="128" t="s">
        <v>400</v>
      </c>
      <c r="C243" s="164" t="s">
        <v>401</v>
      </c>
      <c r="D243" s="134" t="s">
        <v>140</v>
      </c>
      <c r="E243" s="141">
        <v>5.9135999999999997</v>
      </c>
      <c r="F243" s="234">
        <f>H243+J243</f>
        <v>0</v>
      </c>
      <c r="G243" s="144">
        <f>ROUND(E243*F243,2)</f>
        <v>0</v>
      </c>
      <c r="H243" s="144"/>
      <c r="I243" s="144">
        <f>ROUND(E243*H243,2)</f>
        <v>0</v>
      </c>
      <c r="J243" s="144"/>
      <c r="K243" s="144">
        <f>ROUND(E243*J243,2)</f>
        <v>0</v>
      </c>
      <c r="L243" s="144">
        <v>21</v>
      </c>
      <c r="M243" s="144">
        <f>G243*(1+L243/100)</f>
        <v>0</v>
      </c>
      <c r="N243" s="135">
        <v>1.8E-3</v>
      </c>
      <c r="O243" s="135">
        <f>ROUND(E243*N243,5)</f>
        <v>1.064E-2</v>
      </c>
      <c r="P243" s="135">
        <v>0</v>
      </c>
      <c r="Q243" s="135">
        <f>ROUND(E243*P243,5)</f>
        <v>0</v>
      </c>
      <c r="R243" s="135"/>
      <c r="S243" s="135"/>
      <c r="T243" s="136">
        <v>0</v>
      </c>
      <c r="U243" s="135">
        <f>ROUND(E243*T243,2)</f>
        <v>0</v>
      </c>
      <c r="V243" s="127"/>
      <c r="W243" s="127"/>
      <c r="X243" s="127"/>
      <c r="Y243" s="127"/>
      <c r="Z243" s="127"/>
      <c r="AA243" s="127"/>
      <c r="AB243" s="127"/>
      <c r="AC243" s="127"/>
      <c r="AD243" s="127"/>
      <c r="AE243" s="127" t="s">
        <v>150</v>
      </c>
      <c r="AF243" s="127"/>
      <c r="AG243" s="127"/>
      <c r="AH243" s="127"/>
      <c r="AI243" s="127"/>
      <c r="AJ243" s="127"/>
      <c r="AK243" s="127"/>
      <c r="AL243" s="127"/>
      <c r="AM243" s="127"/>
      <c r="AN243" s="127"/>
      <c r="AO243" s="127"/>
      <c r="AP243" s="127"/>
      <c r="AQ243" s="127"/>
      <c r="AR243" s="127"/>
      <c r="AS243" s="127"/>
      <c r="AT243" s="127"/>
      <c r="AU243" s="127"/>
      <c r="AV243" s="127"/>
      <c r="AW243" s="127"/>
      <c r="AX243" s="127"/>
      <c r="AY243" s="127"/>
      <c r="AZ243" s="127"/>
      <c r="BA243" s="127"/>
      <c r="BB243" s="127"/>
      <c r="BC243" s="127"/>
      <c r="BD243" s="127"/>
      <c r="BE243" s="127"/>
      <c r="BF243" s="127"/>
      <c r="BG243" s="127"/>
      <c r="BH243" s="127"/>
    </row>
    <row r="244" spans="1:60" outlineLevel="1" x14ac:dyDescent="0.2">
      <c r="A244" s="128"/>
      <c r="B244" s="128"/>
      <c r="C244" s="165" t="s">
        <v>289</v>
      </c>
      <c r="D244" s="137"/>
      <c r="E244" s="142">
        <v>5.9135999999999997</v>
      </c>
      <c r="F244" s="144"/>
      <c r="G244" s="144"/>
      <c r="H244" s="144"/>
      <c r="I244" s="144"/>
      <c r="J244" s="144"/>
      <c r="K244" s="144"/>
      <c r="L244" s="144"/>
      <c r="M244" s="144"/>
      <c r="N244" s="135"/>
      <c r="O244" s="135"/>
      <c r="P244" s="135"/>
      <c r="Q244" s="135"/>
      <c r="R244" s="135"/>
      <c r="S244" s="135"/>
      <c r="T244" s="136"/>
      <c r="U244" s="135"/>
      <c r="V244" s="127"/>
      <c r="W244" s="127"/>
      <c r="X244" s="127"/>
      <c r="Y244" s="127"/>
      <c r="Z244" s="127"/>
      <c r="AA244" s="127"/>
      <c r="AB244" s="127"/>
      <c r="AC244" s="127"/>
      <c r="AD244" s="127"/>
      <c r="AE244" s="127" t="s">
        <v>143</v>
      </c>
      <c r="AF244" s="127">
        <v>0</v>
      </c>
      <c r="AG244" s="127"/>
      <c r="AH244" s="127"/>
      <c r="AI244" s="127"/>
      <c r="AJ244" s="127"/>
      <c r="AK244" s="127"/>
      <c r="AL244" s="127"/>
      <c r="AM244" s="127"/>
      <c r="AN244" s="127"/>
      <c r="AO244" s="127"/>
      <c r="AP244" s="127"/>
      <c r="AQ244" s="127"/>
      <c r="AR244" s="127"/>
      <c r="AS244" s="127"/>
      <c r="AT244" s="127"/>
      <c r="AU244" s="127"/>
      <c r="AV244" s="127"/>
      <c r="AW244" s="127"/>
      <c r="AX244" s="127"/>
      <c r="AY244" s="127"/>
      <c r="AZ244" s="127"/>
      <c r="BA244" s="127"/>
      <c r="BB244" s="127"/>
      <c r="BC244" s="127"/>
      <c r="BD244" s="127"/>
      <c r="BE244" s="127"/>
      <c r="BF244" s="127"/>
      <c r="BG244" s="127"/>
      <c r="BH244" s="127"/>
    </row>
    <row r="245" spans="1:60" outlineLevel="1" x14ac:dyDescent="0.2">
      <c r="A245" s="128">
        <v>74</v>
      </c>
      <c r="B245" s="128" t="s">
        <v>402</v>
      </c>
      <c r="C245" s="164" t="s">
        <v>403</v>
      </c>
      <c r="D245" s="134" t="s">
        <v>140</v>
      </c>
      <c r="E245" s="141">
        <v>22.02375</v>
      </c>
      <c r="F245" s="234">
        <f>H245+J245</f>
        <v>0</v>
      </c>
      <c r="G245" s="144">
        <f>ROUND(E245*F245,2)</f>
        <v>0</v>
      </c>
      <c r="H245" s="144"/>
      <c r="I245" s="144">
        <f>ROUND(E245*H245,2)</f>
        <v>0</v>
      </c>
      <c r="J245" s="144"/>
      <c r="K245" s="144">
        <f>ROUND(E245*J245,2)</f>
        <v>0</v>
      </c>
      <c r="L245" s="144">
        <v>21</v>
      </c>
      <c r="M245" s="144">
        <f>G245*(1+L245/100)</f>
        <v>0</v>
      </c>
      <c r="N245" s="135">
        <v>1E-3</v>
      </c>
      <c r="O245" s="135">
        <f>ROUND(E245*N245,5)</f>
        <v>2.2020000000000001E-2</v>
      </c>
      <c r="P245" s="135">
        <v>0</v>
      </c>
      <c r="Q245" s="135">
        <f>ROUND(E245*P245,5)</f>
        <v>0</v>
      </c>
      <c r="R245" s="135"/>
      <c r="S245" s="135"/>
      <c r="T245" s="136">
        <v>0</v>
      </c>
      <c r="U245" s="135">
        <f>ROUND(E245*T245,2)</f>
        <v>0</v>
      </c>
      <c r="V245" s="127"/>
      <c r="W245" s="127"/>
      <c r="X245" s="127"/>
      <c r="Y245" s="127"/>
      <c r="Z245" s="127"/>
      <c r="AA245" s="127"/>
      <c r="AB245" s="127"/>
      <c r="AC245" s="127"/>
      <c r="AD245" s="127"/>
      <c r="AE245" s="127" t="s">
        <v>150</v>
      </c>
      <c r="AF245" s="127"/>
      <c r="AG245" s="127"/>
      <c r="AH245" s="127"/>
      <c r="AI245" s="127"/>
      <c r="AJ245" s="127"/>
      <c r="AK245" s="127"/>
      <c r="AL245" s="127"/>
      <c r="AM245" s="127"/>
      <c r="AN245" s="127"/>
      <c r="AO245" s="127"/>
      <c r="AP245" s="127"/>
      <c r="AQ245" s="127"/>
      <c r="AR245" s="127"/>
      <c r="AS245" s="127"/>
      <c r="AT245" s="127"/>
      <c r="AU245" s="127"/>
      <c r="AV245" s="127"/>
      <c r="AW245" s="127"/>
      <c r="AX245" s="127"/>
      <c r="AY245" s="127"/>
      <c r="AZ245" s="127"/>
      <c r="BA245" s="127"/>
      <c r="BB245" s="127"/>
      <c r="BC245" s="127"/>
      <c r="BD245" s="127"/>
      <c r="BE245" s="127"/>
      <c r="BF245" s="127"/>
      <c r="BG245" s="127"/>
      <c r="BH245" s="127"/>
    </row>
    <row r="246" spans="1:60" outlineLevel="1" x14ac:dyDescent="0.2">
      <c r="A246" s="128"/>
      <c r="B246" s="128"/>
      <c r="C246" s="165" t="s">
        <v>404</v>
      </c>
      <c r="D246" s="137"/>
      <c r="E246" s="142">
        <v>22.02375</v>
      </c>
      <c r="F246" s="144"/>
      <c r="G246" s="144"/>
      <c r="H246" s="144"/>
      <c r="I246" s="144"/>
      <c r="J246" s="144"/>
      <c r="K246" s="144"/>
      <c r="L246" s="144"/>
      <c r="M246" s="144"/>
      <c r="N246" s="135"/>
      <c r="O246" s="135"/>
      <c r="P246" s="135"/>
      <c r="Q246" s="135"/>
      <c r="R246" s="135"/>
      <c r="S246" s="135"/>
      <c r="T246" s="136"/>
      <c r="U246" s="135"/>
      <c r="V246" s="127"/>
      <c r="W246" s="127"/>
      <c r="X246" s="127"/>
      <c r="Y246" s="127"/>
      <c r="Z246" s="127"/>
      <c r="AA246" s="127"/>
      <c r="AB246" s="127"/>
      <c r="AC246" s="127"/>
      <c r="AD246" s="127"/>
      <c r="AE246" s="127" t="s">
        <v>143</v>
      </c>
      <c r="AF246" s="127">
        <v>0</v>
      </c>
      <c r="AG246" s="127"/>
      <c r="AH246" s="127"/>
      <c r="AI246" s="127"/>
      <c r="AJ246" s="127"/>
      <c r="AK246" s="127"/>
      <c r="AL246" s="127"/>
      <c r="AM246" s="127"/>
      <c r="AN246" s="127"/>
      <c r="AO246" s="127"/>
      <c r="AP246" s="127"/>
      <c r="AQ246" s="127"/>
      <c r="AR246" s="127"/>
      <c r="AS246" s="127"/>
      <c r="AT246" s="127"/>
      <c r="AU246" s="127"/>
      <c r="AV246" s="127"/>
      <c r="AW246" s="127"/>
      <c r="AX246" s="127"/>
      <c r="AY246" s="127"/>
      <c r="AZ246" s="127"/>
      <c r="BA246" s="127"/>
      <c r="BB246" s="127"/>
      <c r="BC246" s="127"/>
      <c r="BD246" s="127"/>
      <c r="BE246" s="127"/>
      <c r="BF246" s="127"/>
      <c r="BG246" s="127"/>
      <c r="BH246" s="127"/>
    </row>
    <row r="247" spans="1:60" outlineLevel="1" x14ac:dyDescent="0.2">
      <c r="A247" s="128">
        <v>75</v>
      </c>
      <c r="B247" s="128" t="s">
        <v>405</v>
      </c>
      <c r="C247" s="164" t="s">
        <v>406</v>
      </c>
      <c r="D247" s="134" t="s">
        <v>140</v>
      </c>
      <c r="E247" s="141">
        <v>18.877500000000001</v>
      </c>
      <c r="F247" s="234">
        <f>H247+J247</f>
        <v>0</v>
      </c>
      <c r="G247" s="144">
        <f>ROUND(E247*F247,2)</f>
        <v>0</v>
      </c>
      <c r="H247" s="144"/>
      <c r="I247" s="144">
        <f>ROUND(E247*H247,2)</f>
        <v>0</v>
      </c>
      <c r="J247" s="144"/>
      <c r="K247" s="144">
        <f>ROUND(E247*J247,2)</f>
        <v>0</v>
      </c>
      <c r="L247" s="144">
        <v>21</v>
      </c>
      <c r="M247" s="144">
        <f>G247*(1+L247/100)</f>
        <v>0</v>
      </c>
      <c r="N247" s="135">
        <v>2E-3</v>
      </c>
      <c r="O247" s="135">
        <f>ROUND(E247*N247,5)</f>
        <v>3.7760000000000002E-2</v>
      </c>
      <c r="P247" s="135">
        <v>0</v>
      </c>
      <c r="Q247" s="135">
        <f>ROUND(E247*P247,5)</f>
        <v>0</v>
      </c>
      <c r="R247" s="135"/>
      <c r="S247" s="135"/>
      <c r="T247" s="136">
        <v>0</v>
      </c>
      <c r="U247" s="135">
        <f>ROUND(E247*T247,2)</f>
        <v>0</v>
      </c>
      <c r="V247" s="127"/>
      <c r="W247" s="127"/>
      <c r="X247" s="127"/>
      <c r="Y247" s="127"/>
      <c r="Z247" s="127"/>
      <c r="AA247" s="127"/>
      <c r="AB247" s="127"/>
      <c r="AC247" s="127"/>
      <c r="AD247" s="127"/>
      <c r="AE247" s="127" t="s">
        <v>150</v>
      </c>
      <c r="AF247" s="127"/>
      <c r="AG247" s="127"/>
      <c r="AH247" s="127"/>
      <c r="AI247" s="127"/>
      <c r="AJ247" s="127"/>
      <c r="AK247" s="127"/>
      <c r="AL247" s="127"/>
      <c r="AM247" s="127"/>
      <c r="AN247" s="127"/>
      <c r="AO247" s="127"/>
      <c r="AP247" s="127"/>
      <c r="AQ247" s="127"/>
      <c r="AR247" s="127"/>
      <c r="AS247" s="127"/>
      <c r="AT247" s="127"/>
      <c r="AU247" s="127"/>
      <c r="AV247" s="127"/>
      <c r="AW247" s="127"/>
      <c r="AX247" s="127"/>
      <c r="AY247" s="127"/>
      <c r="AZ247" s="127"/>
      <c r="BA247" s="127"/>
      <c r="BB247" s="127"/>
      <c r="BC247" s="127"/>
      <c r="BD247" s="127"/>
      <c r="BE247" s="127"/>
      <c r="BF247" s="127"/>
      <c r="BG247" s="127"/>
      <c r="BH247" s="127"/>
    </row>
    <row r="248" spans="1:60" outlineLevel="1" x14ac:dyDescent="0.2">
      <c r="A248" s="128"/>
      <c r="B248" s="128"/>
      <c r="C248" s="165" t="s">
        <v>407</v>
      </c>
      <c r="D248" s="137"/>
      <c r="E248" s="142">
        <v>18.877500000000001</v>
      </c>
      <c r="F248" s="144"/>
      <c r="G248" s="144"/>
      <c r="H248" s="144"/>
      <c r="I248" s="144"/>
      <c r="J248" s="144"/>
      <c r="K248" s="144"/>
      <c r="L248" s="144"/>
      <c r="M248" s="144"/>
      <c r="N248" s="135"/>
      <c r="O248" s="135"/>
      <c r="P248" s="135"/>
      <c r="Q248" s="135"/>
      <c r="R248" s="135"/>
      <c r="S248" s="135"/>
      <c r="T248" s="136"/>
      <c r="U248" s="135"/>
      <c r="V248" s="127"/>
      <c r="W248" s="127"/>
      <c r="X248" s="127"/>
      <c r="Y248" s="127"/>
      <c r="Z248" s="127"/>
      <c r="AA248" s="127"/>
      <c r="AB248" s="127"/>
      <c r="AC248" s="127"/>
      <c r="AD248" s="127"/>
      <c r="AE248" s="127" t="s">
        <v>143</v>
      </c>
      <c r="AF248" s="127">
        <v>0</v>
      </c>
      <c r="AG248" s="127"/>
      <c r="AH248" s="127"/>
      <c r="AI248" s="127"/>
      <c r="AJ248" s="127"/>
      <c r="AK248" s="127"/>
      <c r="AL248" s="127"/>
      <c r="AM248" s="127"/>
      <c r="AN248" s="127"/>
      <c r="AO248" s="127"/>
      <c r="AP248" s="127"/>
      <c r="AQ248" s="127"/>
      <c r="AR248" s="127"/>
      <c r="AS248" s="127"/>
      <c r="AT248" s="127"/>
      <c r="AU248" s="127"/>
      <c r="AV248" s="127"/>
      <c r="AW248" s="127"/>
      <c r="AX248" s="127"/>
      <c r="AY248" s="127"/>
      <c r="AZ248" s="127"/>
      <c r="BA248" s="127"/>
      <c r="BB248" s="127"/>
      <c r="BC248" s="127"/>
      <c r="BD248" s="127"/>
      <c r="BE248" s="127"/>
      <c r="BF248" s="127"/>
      <c r="BG248" s="127"/>
      <c r="BH248" s="127"/>
    </row>
    <row r="249" spans="1:60" ht="33.4" outlineLevel="1" x14ac:dyDescent="0.2">
      <c r="A249" s="128">
        <v>76</v>
      </c>
      <c r="B249" s="128" t="s">
        <v>408</v>
      </c>
      <c r="C249" s="164" t="s">
        <v>409</v>
      </c>
      <c r="D249" s="134" t="s">
        <v>146</v>
      </c>
      <c r="E249" s="141">
        <v>7.8848000000000003</v>
      </c>
      <c r="F249" s="234">
        <f>H249+J249</f>
        <v>0</v>
      </c>
      <c r="G249" s="144">
        <f>ROUND(E249*F249,2)</f>
        <v>0</v>
      </c>
      <c r="H249" s="144"/>
      <c r="I249" s="144">
        <f>ROUND(E249*H249,2)</f>
        <v>0</v>
      </c>
      <c r="J249" s="144"/>
      <c r="K249" s="144">
        <f>ROUND(E249*J249,2)</f>
        <v>0</v>
      </c>
      <c r="L249" s="144">
        <v>21</v>
      </c>
      <c r="M249" s="144">
        <f>G249*(1+L249/100)</f>
        <v>0</v>
      </c>
      <c r="N249" s="135">
        <v>5.0000000000000002E-5</v>
      </c>
      <c r="O249" s="135">
        <f>ROUND(E249*N249,5)</f>
        <v>3.8999999999999999E-4</v>
      </c>
      <c r="P249" s="135">
        <v>0</v>
      </c>
      <c r="Q249" s="135">
        <f>ROUND(E249*P249,5)</f>
        <v>0</v>
      </c>
      <c r="R249" s="135"/>
      <c r="S249" s="135"/>
      <c r="T249" s="136">
        <v>0.01</v>
      </c>
      <c r="U249" s="135">
        <f>ROUND(E249*T249,2)</f>
        <v>0.08</v>
      </c>
      <c r="V249" s="127"/>
      <c r="W249" s="127"/>
      <c r="X249" s="127"/>
      <c r="Y249" s="127"/>
      <c r="Z249" s="127"/>
      <c r="AA249" s="127"/>
      <c r="AB249" s="127"/>
      <c r="AC249" s="127"/>
      <c r="AD249" s="127"/>
      <c r="AE249" s="127" t="s">
        <v>141</v>
      </c>
      <c r="AF249" s="127"/>
      <c r="AG249" s="127"/>
      <c r="AH249" s="127"/>
      <c r="AI249" s="127"/>
      <c r="AJ249" s="127"/>
      <c r="AK249" s="127"/>
      <c r="AL249" s="127"/>
      <c r="AM249" s="127"/>
      <c r="AN249" s="127"/>
      <c r="AO249" s="127"/>
      <c r="AP249" s="127"/>
      <c r="AQ249" s="127"/>
      <c r="AR249" s="127"/>
      <c r="AS249" s="127"/>
      <c r="AT249" s="127"/>
      <c r="AU249" s="127"/>
      <c r="AV249" s="127"/>
      <c r="AW249" s="127"/>
      <c r="AX249" s="127"/>
      <c r="AY249" s="127"/>
      <c r="AZ249" s="127"/>
      <c r="BA249" s="127"/>
      <c r="BB249" s="127"/>
      <c r="BC249" s="127"/>
      <c r="BD249" s="127"/>
      <c r="BE249" s="127"/>
      <c r="BF249" s="127"/>
      <c r="BG249" s="127"/>
      <c r="BH249" s="127"/>
    </row>
    <row r="250" spans="1:60" outlineLevel="1" x14ac:dyDescent="0.2">
      <c r="A250" s="128"/>
      <c r="B250" s="128"/>
      <c r="C250" s="165" t="s">
        <v>410</v>
      </c>
      <c r="D250" s="137"/>
      <c r="E250" s="142">
        <v>7.8848000000000003</v>
      </c>
      <c r="F250" s="144"/>
      <c r="G250" s="144"/>
      <c r="H250" s="144"/>
      <c r="I250" s="144"/>
      <c r="J250" s="144"/>
      <c r="K250" s="144"/>
      <c r="L250" s="144"/>
      <c r="M250" s="144"/>
      <c r="N250" s="135"/>
      <c r="O250" s="135"/>
      <c r="P250" s="135"/>
      <c r="Q250" s="135"/>
      <c r="R250" s="135"/>
      <c r="S250" s="135"/>
      <c r="T250" s="136"/>
      <c r="U250" s="135"/>
      <c r="V250" s="127"/>
      <c r="W250" s="127"/>
      <c r="X250" s="127"/>
      <c r="Y250" s="127"/>
      <c r="Z250" s="127"/>
      <c r="AA250" s="127"/>
      <c r="AB250" s="127"/>
      <c r="AC250" s="127"/>
      <c r="AD250" s="127"/>
      <c r="AE250" s="127" t="s">
        <v>143</v>
      </c>
      <c r="AF250" s="127">
        <v>0</v>
      </c>
      <c r="AG250" s="127"/>
      <c r="AH250" s="127"/>
      <c r="AI250" s="127"/>
      <c r="AJ250" s="127"/>
      <c r="AK250" s="127"/>
      <c r="AL250" s="127"/>
      <c r="AM250" s="127"/>
      <c r="AN250" s="127"/>
      <c r="AO250" s="127"/>
      <c r="AP250" s="127"/>
      <c r="AQ250" s="127"/>
      <c r="AR250" s="127"/>
      <c r="AS250" s="127"/>
      <c r="AT250" s="127"/>
      <c r="AU250" s="127"/>
      <c r="AV250" s="127"/>
      <c r="AW250" s="127"/>
      <c r="AX250" s="127"/>
      <c r="AY250" s="127"/>
      <c r="AZ250" s="127"/>
      <c r="BA250" s="127"/>
      <c r="BB250" s="127"/>
      <c r="BC250" s="127"/>
      <c r="BD250" s="127"/>
      <c r="BE250" s="127"/>
      <c r="BF250" s="127"/>
      <c r="BG250" s="127"/>
      <c r="BH250" s="127"/>
    </row>
    <row r="251" spans="1:60" outlineLevel="1" x14ac:dyDescent="0.2">
      <c r="A251" s="128">
        <v>77</v>
      </c>
      <c r="B251" s="128" t="s">
        <v>411</v>
      </c>
      <c r="C251" s="164" t="s">
        <v>412</v>
      </c>
      <c r="D251" s="134" t="s">
        <v>232</v>
      </c>
      <c r="E251" s="141">
        <v>2.2583700000000002</v>
      </c>
      <c r="F251" s="234">
        <f>H251+J251</f>
        <v>0</v>
      </c>
      <c r="G251" s="144">
        <f>ROUND(E251*F251,2)</f>
        <v>0</v>
      </c>
      <c r="H251" s="144"/>
      <c r="I251" s="144">
        <f>ROUND(E251*H251,2)</f>
        <v>0</v>
      </c>
      <c r="J251" s="144"/>
      <c r="K251" s="144">
        <f>ROUND(E251*J251,2)</f>
        <v>0</v>
      </c>
      <c r="L251" s="144">
        <v>21</v>
      </c>
      <c r="M251" s="144">
        <f>G251*(1+L251/100)</f>
        <v>0</v>
      </c>
      <c r="N251" s="135">
        <v>0</v>
      </c>
      <c r="O251" s="135">
        <f>ROUND(E251*N251,5)</f>
        <v>0</v>
      </c>
      <c r="P251" s="135">
        <v>0</v>
      </c>
      <c r="Q251" s="135">
        <f>ROUND(E251*P251,5)</f>
        <v>0</v>
      </c>
      <c r="R251" s="135"/>
      <c r="S251" s="135"/>
      <c r="T251" s="136">
        <v>1.831</v>
      </c>
      <c r="U251" s="135">
        <f>ROUND(E251*T251,2)</f>
        <v>4.1399999999999997</v>
      </c>
      <c r="V251" s="127"/>
      <c r="W251" s="127"/>
      <c r="X251" s="127"/>
      <c r="Y251" s="127"/>
      <c r="Z251" s="127"/>
      <c r="AA251" s="127"/>
      <c r="AB251" s="127"/>
      <c r="AC251" s="127"/>
      <c r="AD251" s="127"/>
      <c r="AE251" s="127" t="s">
        <v>233</v>
      </c>
      <c r="AF251" s="127"/>
      <c r="AG251" s="127"/>
      <c r="AH251" s="127"/>
      <c r="AI251" s="127"/>
      <c r="AJ251" s="127"/>
      <c r="AK251" s="127"/>
      <c r="AL251" s="127"/>
      <c r="AM251" s="127"/>
      <c r="AN251" s="127"/>
      <c r="AO251" s="127"/>
      <c r="AP251" s="127"/>
      <c r="AQ251" s="127"/>
      <c r="AR251" s="127"/>
      <c r="AS251" s="127"/>
      <c r="AT251" s="127"/>
      <c r="AU251" s="127"/>
      <c r="AV251" s="127"/>
      <c r="AW251" s="127"/>
      <c r="AX251" s="127"/>
      <c r="AY251" s="127"/>
      <c r="AZ251" s="127"/>
      <c r="BA251" s="127"/>
      <c r="BB251" s="127"/>
      <c r="BC251" s="127"/>
      <c r="BD251" s="127"/>
      <c r="BE251" s="127"/>
      <c r="BF251" s="127"/>
      <c r="BG251" s="127"/>
      <c r="BH251" s="127"/>
    </row>
    <row r="252" spans="1:60" x14ac:dyDescent="0.2">
      <c r="A252" s="129" t="s">
        <v>136</v>
      </c>
      <c r="B252" s="129" t="s">
        <v>82</v>
      </c>
      <c r="C252" s="166" t="s">
        <v>83</v>
      </c>
      <c r="D252" s="138"/>
      <c r="E252" s="143"/>
      <c r="F252" s="145"/>
      <c r="G252" s="145">
        <f>SUMIF(AE253:AE262,"&lt;&gt;NOR",G253:G262)</f>
        <v>0</v>
      </c>
      <c r="H252" s="145"/>
      <c r="I252" s="145">
        <f>SUM(I253:I262)</f>
        <v>0</v>
      </c>
      <c r="J252" s="145"/>
      <c r="K252" s="145">
        <f>SUM(K253:K262)</f>
        <v>0</v>
      </c>
      <c r="L252" s="145"/>
      <c r="M252" s="145">
        <f>SUM(M253:M262)</f>
        <v>0</v>
      </c>
      <c r="N252" s="139"/>
      <c r="O252" s="139">
        <f>SUM(O253:O262)</f>
        <v>2.0279999999999999E-2</v>
      </c>
      <c r="P252" s="139"/>
      <c r="Q252" s="139">
        <f>SUM(Q253:Q262)</f>
        <v>0.19356000000000001</v>
      </c>
      <c r="R252" s="139"/>
      <c r="S252" s="139"/>
      <c r="T252" s="140"/>
      <c r="U252" s="139">
        <f>SUM(U253:U262)</f>
        <v>5.7</v>
      </c>
      <c r="AE252" t="s">
        <v>137</v>
      </c>
    </row>
    <row r="253" spans="1:60" outlineLevel="1" x14ac:dyDescent="0.2">
      <c r="A253" s="128">
        <v>78</v>
      </c>
      <c r="B253" s="128" t="s">
        <v>413</v>
      </c>
      <c r="C253" s="164" t="s">
        <v>414</v>
      </c>
      <c r="D253" s="134" t="s">
        <v>199</v>
      </c>
      <c r="E253" s="141">
        <v>2</v>
      </c>
      <c r="F253" s="234">
        <f t="shared" ref="F253:F262" si="0">H253+J253</f>
        <v>0</v>
      </c>
      <c r="G253" s="144">
        <f t="shared" ref="G253:G262" si="1">ROUND(E253*F253,2)</f>
        <v>0</v>
      </c>
      <c r="H253" s="144"/>
      <c r="I253" s="144">
        <f t="shared" ref="I253:I262" si="2">ROUND(E253*H253,2)</f>
        <v>0</v>
      </c>
      <c r="J253" s="144"/>
      <c r="K253" s="144">
        <f t="shared" ref="K253:K262" si="3">ROUND(E253*J253,2)</f>
        <v>0</v>
      </c>
      <c r="L253" s="144">
        <v>21</v>
      </c>
      <c r="M253" s="144">
        <f t="shared" ref="M253:M262" si="4">G253*(1+L253/100)</f>
        <v>0</v>
      </c>
      <c r="N253" s="135">
        <v>4.0000000000000002E-4</v>
      </c>
      <c r="O253" s="135">
        <f t="shared" ref="O253:O262" si="5">ROUND(E253*N253,5)</f>
        <v>8.0000000000000004E-4</v>
      </c>
      <c r="P253" s="135">
        <v>0</v>
      </c>
      <c r="Q253" s="135">
        <f t="shared" ref="Q253:Q262" si="6">ROUND(E253*P253,5)</f>
        <v>0</v>
      </c>
      <c r="R253" s="135"/>
      <c r="S253" s="135"/>
      <c r="T253" s="136">
        <v>0.15</v>
      </c>
      <c r="U253" s="135">
        <f t="shared" ref="U253:U262" si="7">ROUND(E253*T253,2)</f>
        <v>0.3</v>
      </c>
      <c r="V253" s="127"/>
      <c r="W253" s="127"/>
      <c r="X253" s="127"/>
      <c r="Y253" s="127"/>
      <c r="Z253" s="127"/>
      <c r="AA253" s="127"/>
      <c r="AB253" s="127"/>
      <c r="AC253" s="127"/>
      <c r="AD253" s="127"/>
      <c r="AE253" s="127" t="s">
        <v>141</v>
      </c>
      <c r="AF253" s="127"/>
      <c r="AG253" s="127"/>
      <c r="AH253" s="127"/>
      <c r="AI253" s="127"/>
      <c r="AJ253" s="127"/>
      <c r="AK253" s="127"/>
      <c r="AL253" s="127"/>
      <c r="AM253" s="127"/>
      <c r="AN253" s="127"/>
      <c r="AO253" s="127"/>
      <c r="AP253" s="127"/>
      <c r="AQ253" s="127"/>
      <c r="AR253" s="127"/>
      <c r="AS253" s="127"/>
      <c r="AT253" s="127"/>
      <c r="AU253" s="127"/>
      <c r="AV253" s="127"/>
      <c r="AW253" s="127"/>
      <c r="AX253" s="127"/>
      <c r="AY253" s="127"/>
      <c r="AZ253" s="127"/>
      <c r="BA253" s="127"/>
      <c r="BB253" s="127"/>
      <c r="BC253" s="127"/>
      <c r="BD253" s="127"/>
      <c r="BE253" s="127"/>
      <c r="BF253" s="127"/>
      <c r="BG253" s="127"/>
      <c r="BH253" s="127"/>
    </row>
    <row r="254" spans="1:60" ht="22.3" outlineLevel="1" x14ac:dyDescent="0.2">
      <c r="A254" s="128">
        <v>79</v>
      </c>
      <c r="B254" s="128" t="s">
        <v>415</v>
      </c>
      <c r="C254" s="164" t="s">
        <v>416</v>
      </c>
      <c r="D254" s="134" t="s">
        <v>199</v>
      </c>
      <c r="E254" s="141">
        <v>1</v>
      </c>
      <c r="F254" s="234">
        <f t="shared" si="0"/>
        <v>0</v>
      </c>
      <c r="G254" s="144">
        <f t="shared" si="1"/>
        <v>0</v>
      </c>
      <c r="H254" s="144"/>
      <c r="I254" s="144">
        <f t="shared" si="2"/>
        <v>0</v>
      </c>
      <c r="J254" s="144"/>
      <c r="K254" s="144">
        <f t="shared" si="3"/>
        <v>0</v>
      </c>
      <c r="L254" s="144">
        <v>21</v>
      </c>
      <c r="M254" s="144">
        <f t="shared" si="4"/>
        <v>0</v>
      </c>
      <c r="N254" s="135">
        <v>2.31E-3</v>
      </c>
      <c r="O254" s="135">
        <f t="shared" si="5"/>
        <v>2.31E-3</v>
      </c>
      <c r="P254" s="135">
        <v>0</v>
      </c>
      <c r="Q254" s="135">
        <f t="shared" si="6"/>
        <v>0</v>
      </c>
      <c r="R254" s="135"/>
      <c r="S254" s="135"/>
      <c r="T254" s="136">
        <v>0.71</v>
      </c>
      <c r="U254" s="135">
        <f t="shared" si="7"/>
        <v>0.71</v>
      </c>
      <c r="V254" s="127"/>
      <c r="W254" s="127"/>
      <c r="X254" s="127"/>
      <c r="Y254" s="127"/>
      <c r="Z254" s="127"/>
      <c r="AA254" s="127"/>
      <c r="AB254" s="127"/>
      <c r="AC254" s="127"/>
      <c r="AD254" s="127"/>
      <c r="AE254" s="127" t="s">
        <v>141</v>
      </c>
      <c r="AF254" s="127"/>
      <c r="AG254" s="127"/>
      <c r="AH254" s="127"/>
      <c r="AI254" s="127"/>
      <c r="AJ254" s="127"/>
      <c r="AK254" s="127"/>
      <c r="AL254" s="127"/>
      <c r="AM254" s="127"/>
      <c r="AN254" s="127"/>
      <c r="AO254" s="127"/>
      <c r="AP254" s="127"/>
      <c r="AQ254" s="127"/>
      <c r="AR254" s="127"/>
      <c r="AS254" s="127"/>
      <c r="AT254" s="127"/>
      <c r="AU254" s="127"/>
      <c r="AV254" s="127"/>
      <c r="AW254" s="127"/>
      <c r="AX254" s="127"/>
      <c r="AY254" s="127"/>
      <c r="AZ254" s="127"/>
      <c r="BA254" s="127"/>
      <c r="BB254" s="127"/>
      <c r="BC254" s="127"/>
      <c r="BD254" s="127"/>
      <c r="BE254" s="127"/>
      <c r="BF254" s="127"/>
      <c r="BG254" s="127"/>
      <c r="BH254" s="127"/>
    </row>
    <row r="255" spans="1:60" ht="22.3" outlineLevel="1" x14ac:dyDescent="0.2">
      <c r="A255" s="128">
        <v>80</v>
      </c>
      <c r="B255" s="128" t="s">
        <v>417</v>
      </c>
      <c r="C255" s="164" t="s">
        <v>418</v>
      </c>
      <c r="D255" s="134" t="s">
        <v>146</v>
      </c>
      <c r="E255" s="141">
        <v>2</v>
      </c>
      <c r="F255" s="234">
        <f t="shared" si="0"/>
        <v>0</v>
      </c>
      <c r="G255" s="144">
        <f t="shared" si="1"/>
        <v>0</v>
      </c>
      <c r="H255" s="144"/>
      <c r="I255" s="144">
        <f t="shared" si="2"/>
        <v>0</v>
      </c>
      <c r="J255" s="144"/>
      <c r="K255" s="144">
        <f t="shared" si="3"/>
        <v>0</v>
      </c>
      <c r="L255" s="144">
        <v>21</v>
      </c>
      <c r="M255" s="144">
        <f t="shared" si="4"/>
        <v>0</v>
      </c>
      <c r="N255" s="135">
        <v>4.8999999999999998E-4</v>
      </c>
      <c r="O255" s="135">
        <f t="shared" si="5"/>
        <v>9.7999999999999997E-4</v>
      </c>
      <c r="P255" s="135">
        <v>9.6780000000000005E-2</v>
      </c>
      <c r="Q255" s="135">
        <f t="shared" si="6"/>
        <v>0.19356000000000001</v>
      </c>
      <c r="R255" s="135"/>
      <c r="S255" s="135"/>
      <c r="T255" s="136">
        <v>1.24254</v>
      </c>
      <c r="U255" s="135">
        <f t="shared" si="7"/>
        <v>2.4900000000000002</v>
      </c>
      <c r="V255" s="127"/>
      <c r="W255" s="127"/>
      <c r="X255" s="127"/>
      <c r="Y255" s="127"/>
      <c r="Z255" s="127"/>
      <c r="AA255" s="127"/>
      <c r="AB255" s="127"/>
      <c r="AC255" s="127"/>
      <c r="AD255" s="127"/>
      <c r="AE255" s="127" t="s">
        <v>195</v>
      </c>
      <c r="AF255" s="127"/>
      <c r="AG255" s="127"/>
      <c r="AH255" s="127"/>
      <c r="AI255" s="127"/>
      <c r="AJ255" s="127"/>
      <c r="AK255" s="127"/>
      <c r="AL255" s="127"/>
      <c r="AM255" s="127"/>
      <c r="AN255" s="127"/>
      <c r="AO255" s="127"/>
      <c r="AP255" s="127"/>
      <c r="AQ255" s="127"/>
      <c r="AR255" s="127"/>
      <c r="AS255" s="127"/>
      <c r="AT255" s="127"/>
      <c r="AU255" s="127"/>
      <c r="AV255" s="127"/>
      <c r="AW255" s="127"/>
      <c r="AX255" s="127"/>
      <c r="AY255" s="127"/>
      <c r="AZ255" s="127"/>
      <c r="BA255" s="127"/>
      <c r="BB255" s="127"/>
      <c r="BC255" s="127"/>
      <c r="BD255" s="127"/>
      <c r="BE255" s="127"/>
      <c r="BF255" s="127"/>
      <c r="BG255" s="127"/>
      <c r="BH255" s="127"/>
    </row>
    <row r="256" spans="1:60" ht="22.3" outlineLevel="1" x14ac:dyDescent="0.2">
      <c r="A256" s="128">
        <v>81</v>
      </c>
      <c r="B256" s="128" t="s">
        <v>419</v>
      </c>
      <c r="C256" s="164" t="s">
        <v>420</v>
      </c>
      <c r="D256" s="134" t="s">
        <v>199</v>
      </c>
      <c r="E256" s="141">
        <v>2</v>
      </c>
      <c r="F256" s="234">
        <f t="shared" si="0"/>
        <v>0</v>
      </c>
      <c r="G256" s="144">
        <f t="shared" si="1"/>
        <v>0</v>
      </c>
      <c r="H256" s="144"/>
      <c r="I256" s="144">
        <f t="shared" si="2"/>
        <v>0</v>
      </c>
      <c r="J256" s="144"/>
      <c r="K256" s="144">
        <f t="shared" si="3"/>
        <v>0</v>
      </c>
      <c r="L256" s="144">
        <v>21</v>
      </c>
      <c r="M256" s="144">
        <f t="shared" si="4"/>
        <v>0</v>
      </c>
      <c r="N256" s="135">
        <v>6.7400000000000003E-3</v>
      </c>
      <c r="O256" s="135">
        <f t="shared" si="5"/>
        <v>1.3480000000000001E-2</v>
      </c>
      <c r="P256" s="135">
        <v>0</v>
      </c>
      <c r="Q256" s="135">
        <f t="shared" si="6"/>
        <v>0</v>
      </c>
      <c r="R256" s="135"/>
      <c r="S256" s="135"/>
      <c r="T256" s="136">
        <v>0.70899999999999996</v>
      </c>
      <c r="U256" s="135">
        <f t="shared" si="7"/>
        <v>1.42</v>
      </c>
      <c r="V256" s="127"/>
      <c r="W256" s="127"/>
      <c r="X256" s="127"/>
      <c r="Y256" s="127"/>
      <c r="Z256" s="127"/>
      <c r="AA256" s="127"/>
      <c r="AB256" s="127"/>
      <c r="AC256" s="127"/>
      <c r="AD256" s="127"/>
      <c r="AE256" s="127" t="s">
        <v>141</v>
      </c>
      <c r="AF256" s="127"/>
      <c r="AG256" s="127"/>
      <c r="AH256" s="127"/>
      <c r="AI256" s="127"/>
      <c r="AJ256" s="127"/>
      <c r="AK256" s="127"/>
      <c r="AL256" s="127"/>
      <c r="AM256" s="127"/>
      <c r="AN256" s="127"/>
      <c r="AO256" s="127"/>
      <c r="AP256" s="127"/>
      <c r="AQ256" s="127"/>
      <c r="AR256" s="127"/>
      <c r="AS256" s="127"/>
      <c r="AT256" s="127"/>
      <c r="AU256" s="127"/>
      <c r="AV256" s="127"/>
      <c r="AW256" s="127"/>
      <c r="AX256" s="127"/>
      <c r="AY256" s="127"/>
      <c r="AZ256" s="127"/>
      <c r="BA256" s="127"/>
      <c r="BB256" s="127"/>
      <c r="BC256" s="127"/>
      <c r="BD256" s="127"/>
      <c r="BE256" s="127"/>
      <c r="BF256" s="127"/>
      <c r="BG256" s="127"/>
      <c r="BH256" s="127"/>
    </row>
    <row r="257" spans="1:60" outlineLevel="1" x14ac:dyDescent="0.2">
      <c r="A257" s="128">
        <v>82</v>
      </c>
      <c r="B257" s="128" t="s">
        <v>421</v>
      </c>
      <c r="C257" s="164" t="s">
        <v>422</v>
      </c>
      <c r="D257" s="134" t="s">
        <v>199</v>
      </c>
      <c r="E257" s="141">
        <v>2</v>
      </c>
      <c r="F257" s="234">
        <f t="shared" si="0"/>
        <v>0</v>
      </c>
      <c r="G257" s="144">
        <f t="shared" si="1"/>
        <v>0</v>
      </c>
      <c r="H257" s="144"/>
      <c r="I257" s="144">
        <f t="shared" si="2"/>
        <v>0</v>
      </c>
      <c r="J257" s="144"/>
      <c r="K257" s="144">
        <f t="shared" si="3"/>
        <v>0</v>
      </c>
      <c r="L257" s="144">
        <v>21</v>
      </c>
      <c r="M257" s="144">
        <f t="shared" si="4"/>
        <v>0</v>
      </c>
      <c r="N257" s="135">
        <v>1E-4</v>
      </c>
      <c r="O257" s="135">
        <f t="shared" si="5"/>
        <v>2.0000000000000001E-4</v>
      </c>
      <c r="P257" s="135">
        <v>0</v>
      </c>
      <c r="Q257" s="135">
        <f t="shared" si="6"/>
        <v>0</v>
      </c>
      <c r="R257" s="135"/>
      <c r="S257" s="135"/>
      <c r="T257" s="136">
        <v>0.02</v>
      </c>
      <c r="U257" s="135">
        <f t="shared" si="7"/>
        <v>0.04</v>
      </c>
      <c r="V257" s="127"/>
      <c r="W257" s="127"/>
      <c r="X257" s="127"/>
      <c r="Y257" s="127"/>
      <c r="Z257" s="127"/>
      <c r="AA257" s="127"/>
      <c r="AB257" s="127"/>
      <c r="AC257" s="127"/>
      <c r="AD257" s="127"/>
      <c r="AE257" s="127" t="s">
        <v>141</v>
      </c>
      <c r="AF257" s="127"/>
      <c r="AG257" s="127"/>
      <c r="AH257" s="127"/>
      <c r="AI257" s="127"/>
      <c r="AJ257" s="127"/>
      <c r="AK257" s="127"/>
      <c r="AL257" s="127"/>
      <c r="AM257" s="127"/>
      <c r="AN257" s="127"/>
      <c r="AO257" s="127"/>
      <c r="AP257" s="127"/>
      <c r="AQ257" s="127"/>
      <c r="AR257" s="127"/>
      <c r="AS257" s="127"/>
      <c r="AT257" s="127"/>
      <c r="AU257" s="127"/>
      <c r="AV257" s="127"/>
      <c r="AW257" s="127"/>
      <c r="AX257" s="127"/>
      <c r="AY257" s="127"/>
      <c r="AZ257" s="127"/>
      <c r="BA257" s="127"/>
      <c r="BB257" s="127"/>
      <c r="BC257" s="127"/>
      <c r="BD257" s="127"/>
      <c r="BE257" s="127"/>
      <c r="BF257" s="127"/>
      <c r="BG257" s="127"/>
      <c r="BH257" s="127"/>
    </row>
    <row r="258" spans="1:60" ht="22.3" outlineLevel="1" x14ac:dyDescent="0.2">
      <c r="A258" s="128">
        <v>83</v>
      </c>
      <c r="B258" s="128" t="s">
        <v>423</v>
      </c>
      <c r="C258" s="164" t="s">
        <v>424</v>
      </c>
      <c r="D258" s="134" t="s">
        <v>199</v>
      </c>
      <c r="E258" s="141">
        <v>1</v>
      </c>
      <c r="F258" s="234">
        <f t="shared" si="0"/>
        <v>0</v>
      </c>
      <c r="G258" s="144">
        <f t="shared" si="1"/>
        <v>0</v>
      </c>
      <c r="H258" s="144"/>
      <c r="I258" s="144">
        <f t="shared" si="2"/>
        <v>0</v>
      </c>
      <c r="J258" s="144"/>
      <c r="K258" s="144">
        <f t="shared" si="3"/>
        <v>0</v>
      </c>
      <c r="L258" s="144">
        <v>21</v>
      </c>
      <c r="M258" s="144">
        <f t="shared" si="4"/>
        <v>0</v>
      </c>
      <c r="N258" s="135">
        <v>2.5100000000000001E-3</v>
      </c>
      <c r="O258" s="135">
        <f t="shared" si="5"/>
        <v>2.5100000000000001E-3</v>
      </c>
      <c r="P258" s="135">
        <v>0</v>
      </c>
      <c r="Q258" s="135">
        <f t="shared" si="6"/>
        <v>0</v>
      </c>
      <c r="R258" s="135"/>
      <c r="S258" s="135"/>
      <c r="T258" s="136">
        <v>0.71</v>
      </c>
      <c r="U258" s="135">
        <f t="shared" si="7"/>
        <v>0.71</v>
      </c>
      <c r="V258" s="127"/>
      <c r="W258" s="127"/>
      <c r="X258" s="127"/>
      <c r="Y258" s="127"/>
      <c r="Z258" s="127"/>
      <c r="AA258" s="127"/>
      <c r="AB258" s="127"/>
      <c r="AC258" s="127"/>
      <c r="AD258" s="127"/>
      <c r="AE258" s="127" t="s">
        <v>141</v>
      </c>
      <c r="AF258" s="127"/>
      <c r="AG258" s="127"/>
      <c r="AH258" s="127"/>
      <c r="AI258" s="127"/>
      <c r="AJ258" s="127"/>
      <c r="AK258" s="127"/>
      <c r="AL258" s="127"/>
      <c r="AM258" s="127"/>
      <c r="AN258" s="127"/>
      <c r="AO258" s="127"/>
      <c r="AP258" s="127"/>
      <c r="AQ258" s="127"/>
      <c r="AR258" s="127"/>
      <c r="AS258" s="127"/>
      <c r="AT258" s="127"/>
      <c r="AU258" s="127"/>
      <c r="AV258" s="127"/>
      <c r="AW258" s="127"/>
      <c r="AX258" s="127"/>
      <c r="AY258" s="127"/>
      <c r="AZ258" s="127"/>
      <c r="BA258" s="127"/>
      <c r="BB258" s="127"/>
      <c r="BC258" s="127"/>
      <c r="BD258" s="127"/>
      <c r="BE258" s="127"/>
      <c r="BF258" s="127"/>
      <c r="BG258" s="127"/>
      <c r="BH258" s="127"/>
    </row>
    <row r="259" spans="1:60" ht="22.3" outlineLevel="1" x14ac:dyDescent="0.2">
      <c r="A259" s="128">
        <v>84</v>
      </c>
      <c r="B259" s="128" t="s">
        <v>425</v>
      </c>
      <c r="C259" s="164" t="s">
        <v>426</v>
      </c>
      <c r="D259" s="134" t="s">
        <v>218</v>
      </c>
      <c r="E259" s="141">
        <v>2</v>
      </c>
      <c r="F259" s="234">
        <f t="shared" si="0"/>
        <v>0</v>
      </c>
      <c r="G259" s="144">
        <f t="shared" si="1"/>
        <v>0</v>
      </c>
      <c r="H259" s="144"/>
      <c r="I259" s="144">
        <f t="shared" si="2"/>
        <v>0</v>
      </c>
      <c r="J259" s="144"/>
      <c r="K259" s="144">
        <f t="shared" si="3"/>
        <v>0</v>
      </c>
      <c r="L259" s="144">
        <v>21</v>
      </c>
      <c r="M259" s="144">
        <f t="shared" si="4"/>
        <v>0</v>
      </c>
      <c r="N259" s="135">
        <v>0</v>
      </c>
      <c r="O259" s="135">
        <f t="shared" si="5"/>
        <v>0</v>
      </c>
      <c r="P259" s="135">
        <v>0</v>
      </c>
      <c r="Q259" s="135">
        <f t="shared" si="6"/>
        <v>0</v>
      </c>
      <c r="R259" s="135"/>
      <c r="S259" s="135"/>
      <c r="T259" s="136">
        <v>0</v>
      </c>
      <c r="U259" s="135">
        <f t="shared" si="7"/>
        <v>0</v>
      </c>
      <c r="V259" s="127"/>
      <c r="W259" s="127"/>
      <c r="X259" s="127"/>
      <c r="Y259" s="127"/>
      <c r="Z259" s="127"/>
      <c r="AA259" s="127"/>
      <c r="AB259" s="127"/>
      <c r="AC259" s="127"/>
      <c r="AD259" s="127"/>
      <c r="AE259" s="127" t="s">
        <v>141</v>
      </c>
      <c r="AF259" s="127"/>
      <c r="AG259" s="127"/>
      <c r="AH259" s="127"/>
      <c r="AI259" s="127"/>
      <c r="AJ259" s="127"/>
      <c r="AK259" s="127"/>
      <c r="AL259" s="127"/>
      <c r="AM259" s="127"/>
      <c r="AN259" s="127"/>
      <c r="AO259" s="127"/>
      <c r="AP259" s="127"/>
      <c r="AQ259" s="127"/>
      <c r="AR259" s="127"/>
      <c r="AS259" s="127"/>
      <c r="AT259" s="127"/>
      <c r="AU259" s="127"/>
      <c r="AV259" s="127"/>
      <c r="AW259" s="127"/>
      <c r="AX259" s="127"/>
      <c r="AY259" s="127"/>
      <c r="AZ259" s="127"/>
      <c r="BA259" s="127"/>
      <c r="BB259" s="127"/>
      <c r="BC259" s="127"/>
      <c r="BD259" s="127"/>
      <c r="BE259" s="127"/>
      <c r="BF259" s="127"/>
      <c r="BG259" s="127"/>
      <c r="BH259" s="127"/>
    </row>
    <row r="260" spans="1:60" ht="22.3" outlineLevel="1" x14ac:dyDescent="0.2">
      <c r="A260" s="128">
        <v>85</v>
      </c>
      <c r="B260" s="128" t="s">
        <v>427</v>
      </c>
      <c r="C260" s="164" t="s">
        <v>428</v>
      </c>
      <c r="D260" s="134" t="s">
        <v>218</v>
      </c>
      <c r="E260" s="141">
        <v>2</v>
      </c>
      <c r="F260" s="234">
        <f t="shared" si="0"/>
        <v>0</v>
      </c>
      <c r="G260" s="144">
        <f t="shared" si="1"/>
        <v>0</v>
      </c>
      <c r="H260" s="144"/>
      <c r="I260" s="144">
        <f t="shared" si="2"/>
        <v>0</v>
      </c>
      <c r="J260" s="144"/>
      <c r="K260" s="144">
        <f t="shared" si="3"/>
        <v>0</v>
      </c>
      <c r="L260" s="144">
        <v>21</v>
      </c>
      <c r="M260" s="144">
        <f t="shared" si="4"/>
        <v>0</v>
      </c>
      <c r="N260" s="135">
        <v>0</v>
      </c>
      <c r="O260" s="135">
        <f t="shared" si="5"/>
        <v>0</v>
      </c>
      <c r="P260" s="135">
        <v>0</v>
      </c>
      <c r="Q260" s="135">
        <f t="shared" si="6"/>
        <v>0</v>
      </c>
      <c r="R260" s="135"/>
      <c r="S260" s="135"/>
      <c r="T260" s="136">
        <v>0</v>
      </c>
      <c r="U260" s="135">
        <f t="shared" si="7"/>
        <v>0</v>
      </c>
      <c r="V260" s="127"/>
      <c r="W260" s="127"/>
      <c r="X260" s="127"/>
      <c r="Y260" s="127"/>
      <c r="Z260" s="127"/>
      <c r="AA260" s="127"/>
      <c r="AB260" s="127"/>
      <c r="AC260" s="127"/>
      <c r="AD260" s="127"/>
      <c r="AE260" s="127" t="s">
        <v>141</v>
      </c>
      <c r="AF260" s="127"/>
      <c r="AG260" s="127"/>
      <c r="AH260" s="127"/>
      <c r="AI260" s="127"/>
      <c r="AJ260" s="127"/>
      <c r="AK260" s="127"/>
      <c r="AL260" s="127"/>
      <c r="AM260" s="127"/>
      <c r="AN260" s="127"/>
      <c r="AO260" s="127"/>
      <c r="AP260" s="127"/>
      <c r="AQ260" s="127"/>
      <c r="AR260" s="127"/>
      <c r="AS260" s="127"/>
      <c r="AT260" s="127"/>
      <c r="AU260" s="127"/>
      <c r="AV260" s="127"/>
      <c r="AW260" s="127"/>
      <c r="AX260" s="127"/>
      <c r="AY260" s="127"/>
      <c r="AZ260" s="127"/>
      <c r="BA260" s="127"/>
      <c r="BB260" s="127"/>
      <c r="BC260" s="127"/>
      <c r="BD260" s="127"/>
      <c r="BE260" s="127"/>
      <c r="BF260" s="127"/>
      <c r="BG260" s="127"/>
      <c r="BH260" s="127"/>
    </row>
    <row r="261" spans="1:60" ht="22.3" outlineLevel="1" x14ac:dyDescent="0.2">
      <c r="A261" s="128">
        <v>86</v>
      </c>
      <c r="B261" s="128" t="s">
        <v>429</v>
      </c>
      <c r="C261" s="164" t="s">
        <v>430</v>
      </c>
      <c r="D261" s="134" t="s">
        <v>218</v>
      </c>
      <c r="E261" s="141">
        <v>2</v>
      </c>
      <c r="F261" s="234">
        <f t="shared" si="0"/>
        <v>0</v>
      </c>
      <c r="G261" s="144">
        <f t="shared" si="1"/>
        <v>0</v>
      </c>
      <c r="H261" s="144"/>
      <c r="I261" s="144">
        <f t="shared" si="2"/>
        <v>0</v>
      </c>
      <c r="J261" s="144"/>
      <c r="K261" s="144">
        <f t="shared" si="3"/>
        <v>0</v>
      </c>
      <c r="L261" s="144">
        <v>21</v>
      </c>
      <c r="M261" s="144">
        <f t="shared" si="4"/>
        <v>0</v>
      </c>
      <c r="N261" s="135">
        <v>0</v>
      </c>
      <c r="O261" s="135">
        <f t="shared" si="5"/>
        <v>0</v>
      </c>
      <c r="P261" s="135">
        <v>0</v>
      </c>
      <c r="Q261" s="135">
        <f t="shared" si="6"/>
        <v>0</v>
      </c>
      <c r="R261" s="135"/>
      <c r="S261" s="135"/>
      <c r="T261" s="136">
        <v>0</v>
      </c>
      <c r="U261" s="135">
        <f t="shared" si="7"/>
        <v>0</v>
      </c>
      <c r="V261" s="127"/>
      <c r="W261" s="127"/>
      <c r="X261" s="127"/>
      <c r="Y261" s="127"/>
      <c r="Z261" s="127"/>
      <c r="AA261" s="127"/>
      <c r="AB261" s="127"/>
      <c r="AC261" s="127"/>
      <c r="AD261" s="127"/>
      <c r="AE261" s="127" t="s">
        <v>141</v>
      </c>
      <c r="AF261" s="127"/>
      <c r="AG261" s="127"/>
      <c r="AH261" s="127"/>
      <c r="AI261" s="127"/>
      <c r="AJ261" s="127"/>
      <c r="AK261" s="127"/>
      <c r="AL261" s="127"/>
      <c r="AM261" s="127"/>
      <c r="AN261" s="127"/>
      <c r="AO261" s="127"/>
      <c r="AP261" s="127"/>
      <c r="AQ261" s="127"/>
      <c r="AR261" s="127"/>
      <c r="AS261" s="127"/>
      <c r="AT261" s="127"/>
      <c r="AU261" s="127"/>
      <c r="AV261" s="127"/>
      <c r="AW261" s="127"/>
      <c r="AX261" s="127"/>
      <c r="AY261" s="127"/>
      <c r="AZ261" s="127"/>
      <c r="BA261" s="127"/>
      <c r="BB261" s="127"/>
      <c r="BC261" s="127"/>
      <c r="BD261" s="127"/>
      <c r="BE261" s="127"/>
      <c r="BF261" s="127"/>
      <c r="BG261" s="127"/>
      <c r="BH261" s="127"/>
    </row>
    <row r="262" spans="1:60" outlineLevel="1" x14ac:dyDescent="0.2">
      <c r="A262" s="128">
        <v>87</v>
      </c>
      <c r="B262" s="128" t="s">
        <v>431</v>
      </c>
      <c r="C262" s="164" t="s">
        <v>432</v>
      </c>
      <c r="D262" s="134" t="s">
        <v>232</v>
      </c>
      <c r="E262" s="141">
        <v>1.9300000000000001E-2</v>
      </c>
      <c r="F262" s="234">
        <f t="shared" si="0"/>
        <v>0</v>
      </c>
      <c r="G262" s="144">
        <f t="shared" si="1"/>
        <v>0</v>
      </c>
      <c r="H262" s="144"/>
      <c r="I262" s="144">
        <f t="shared" si="2"/>
        <v>0</v>
      </c>
      <c r="J262" s="144"/>
      <c r="K262" s="144">
        <f t="shared" si="3"/>
        <v>0</v>
      </c>
      <c r="L262" s="144">
        <v>21</v>
      </c>
      <c r="M262" s="144">
        <f t="shared" si="4"/>
        <v>0</v>
      </c>
      <c r="N262" s="135">
        <v>0</v>
      </c>
      <c r="O262" s="135">
        <f t="shared" si="5"/>
        <v>0</v>
      </c>
      <c r="P262" s="135">
        <v>0</v>
      </c>
      <c r="Q262" s="135">
        <f t="shared" si="6"/>
        <v>0</v>
      </c>
      <c r="R262" s="135"/>
      <c r="S262" s="135"/>
      <c r="T262" s="136">
        <v>1.5229999999999999</v>
      </c>
      <c r="U262" s="135">
        <f t="shared" si="7"/>
        <v>0.03</v>
      </c>
      <c r="V262" s="127"/>
      <c r="W262" s="127"/>
      <c r="X262" s="127"/>
      <c r="Y262" s="127"/>
      <c r="Z262" s="127"/>
      <c r="AA262" s="127"/>
      <c r="AB262" s="127"/>
      <c r="AC262" s="127"/>
      <c r="AD262" s="127"/>
      <c r="AE262" s="127" t="s">
        <v>233</v>
      </c>
      <c r="AF262" s="127"/>
      <c r="AG262" s="127"/>
      <c r="AH262" s="127"/>
      <c r="AI262" s="127"/>
      <c r="AJ262" s="127"/>
      <c r="AK262" s="127"/>
      <c r="AL262" s="127"/>
      <c r="AM262" s="127"/>
      <c r="AN262" s="127"/>
      <c r="AO262" s="127"/>
      <c r="AP262" s="127"/>
      <c r="AQ262" s="127"/>
      <c r="AR262" s="127"/>
      <c r="AS262" s="127"/>
      <c r="AT262" s="127"/>
      <c r="AU262" s="127"/>
      <c r="AV262" s="127"/>
      <c r="AW262" s="127"/>
      <c r="AX262" s="127"/>
      <c r="AY262" s="127"/>
      <c r="AZ262" s="127"/>
      <c r="BA262" s="127"/>
      <c r="BB262" s="127"/>
      <c r="BC262" s="127"/>
      <c r="BD262" s="127"/>
      <c r="BE262" s="127"/>
      <c r="BF262" s="127"/>
      <c r="BG262" s="127"/>
      <c r="BH262" s="127"/>
    </row>
    <row r="263" spans="1:60" x14ac:dyDescent="0.2">
      <c r="A263" s="129" t="s">
        <v>136</v>
      </c>
      <c r="B263" s="129" t="s">
        <v>84</v>
      </c>
      <c r="C263" s="166" t="s">
        <v>85</v>
      </c>
      <c r="D263" s="138"/>
      <c r="E263" s="143"/>
      <c r="F263" s="145"/>
      <c r="G263" s="145">
        <f>SUMIF(AE264:AE271,"&lt;&gt;NOR",G264:G271)</f>
        <v>0</v>
      </c>
      <c r="H263" s="145"/>
      <c r="I263" s="145">
        <f>SUM(I264:I271)</f>
        <v>0</v>
      </c>
      <c r="J263" s="145"/>
      <c r="K263" s="145">
        <f>SUM(K264:K271)</f>
        <v>0</v>
      </c>
      <c r="L263" s="145"/>
      <c r="M263" s="145">
        <f>SUM(M264:M271)</f>
        <v>0</v>
      </c>
      <c r="N263" s="139"/>
      <c r="O263" s="139">
        <f>SUM(O264:O271)</f>
        <v>2.1239999999999998E-2</v>
      </c>
      <c r="P263" s="139"/>
      <c r="Q263" s="139">
        <f>SUM(Q264:Q271)</f>
        <v>1.146E-2</v>
      </c>
      <c r="R263" s="139"/>
      <c r="S263" s="139"/>
      <c r="T263" s="140"/>
      <c r="U263" s="139">
        <f>SUM(U264:U271)</f>
        <v>6.73</v>
      </c>
      <c r="AE263" t="s">
        <v>137</v>
      </c>
    </row>
    <row r="264" spans="1:60" ht="22.3" outlineLevel="1" x14ac:dyDescent="0.2">
      <c r="A264" s="128">
        <v>88</v>
      </c>
      <c r="B264" s="128" t="s">
        <v>433</v>
      </c>
      <c r="C264" s="164" t="s">
        <v>434</v>
      </c>
      <c r="D264" s="134" t="s">
        <v>199</v>
      </c>
      <c r="E264" s="141">
        <v>3</v>
      </c>
      <c r="F264" s="234">
        <f t="shared" ref="F264:F271" si="8">H264+J264</f>
        <v>0</v>
      </c>
      <c r="G264" s="144">
        <f t="shared" ref="G264:G271" si="9">ROUND(E264*F264,2)</f>
        <v>0</v>
      </c>
      <c r="H264" s="144"/>
      <c r="I264" s="144">
        <f t="shared" ref="I264:I271" si="10">ROUND(E264*H264,2)</f>
        <v>0</v>
      </c>
      <c r="J264" s="144"/>
      <c r="K264" s="144">
        <f t="shared" ref="K264:K271" si="11">ROUND(E264*J264,2)</f>
        <v>0</v>
      </c>
      <c r="L264" s="144">
        <v>21</v>
      </c>
      <c r="M264" s="144">
        <f t="shared" ref="M264:M271" si="12">G264*(1+L264/100)</f>
        <v>0</v>
      </c>
      <c r="N264" s="135">
        <v>0</v>
      </c>
      <c r="O264" s="135">
        <f t="shared" ref="O264:O271" si="13">ROUND(E264*N264,5)</f>
        <v>0</v>
      </c>
      <c r="P264" s="135">
        <v>0</v>
      </c>
      <c r="Q264" s="135">
        <f t="shared" ref="Q264:Q271" si="14">ROUND(E264*P264,5)</f>
        <v>0</v>
      </c>
      <c r="R264" s="135"/>
      <c r="S264" s="135"/>
      <c r="T264" s="136">
        <v>0.59</v>
      </c>
      <c r="U264" s="135">
        <f t="shared" ref="U264:U271" si="15">ROUND(E264*T264,2)</f>
        <v>1.77</v>
      </c>
      <c r="V264" s="127"/>
      <c r="W264" s="127"/>
      <c r="X264" s="127"/>
      <c r="Y264" s="127"/>
      <c r="Z264" s="127"/>
      <c r="AA264" s="127"/>
      <c r="AB264" s="127"/>
      <c r="AC264" s="127"/>
      <c r="AD264" s="127"/>
      <c r="AE264" s="127" t="s">
        <v>141</v>
      </c>
      <c r="AF264" s="127"/>
      <c r="AG264" s="127"/>
      <c r="AH264" s="127"/>
      <c r="AI264" s="127"/>
      <c r="AJ264" s="127"/>
      <c r="AK264" s="127"/>
      <c r="AL264" s="127"/>
      <c r="AM264" s="127"/>
      <c r="AN264" s="127"/>
      <c r="AO264" s="127"/>
      <c r="AP264" s="127"/>
      <c r="AQ264" s="127"/>
      <c r="AR264" s="127"/>
      <c r="AS264" s="127"/>
      <c r="AT264" s="127"/>
      <c r="AU264" s="127"/>
      <c r="AV264" s="127"/>
      <c r="AW264" s="127"/>
      <c r="AX264" s="127"/>
      <c r="AY264" s="127"/>
      <c r="AZ264" s="127"/>
      <c r="BA264" s="127"/>
      <c r="BB264" s="127"/>
      <c r="BC264" s="127"/>
      <c r="BD264" s="127"/>
      <c r="BE264" s="127"/>
      <c r="BF264" s="127"/>
      <c r="BG264" s="127"/>
      <c r="BH264" s="127"/>
    </row>
    <row r="265" spans="1:60" outlineLevel="1" x14ac:dyDescent="0.2">
      <c r="A265" s="128">
        <v>89</v>
      </c>
      <c r="B265" s="128" t="s">
        <v>435</v>
      </c>
      <c r="C265" s="164" t="s">
        <v>436</v>
      </c>
      <c r="D265" s="134" t="s">
        <v>199</v>
      </c>
      <c r="E265" s="141">
        <v>3</v>
      </c>
      <c r="F265" s="234">
        <f t="shared" si="8"/>
        <v>0</v>
      </c>
      <c r="G265" s="144">
        <f t="shared" si="9"/>
        <v>0</v>
      </c>
      <c r="H265" s="144"/>
      <c r="I265" s="144">
        <f t="shared" si="10"/>
        <v>0</v>
      </c>
      <c r="J265" s="144"/>
      <c r="K265" s="144">
        <f t="shared" si="11"/>
        <v>0</v>
      </c>
      <c r="L265" s="144">
        <v>21</v>
      </c>
      <c r="M265" s="144">
        <f t="shared" si="12"/>
        <v>0</v>
      </c>
      <c r="N265" s="135">
        <v>0</v>
      </c>
      <c r="O265" s="135">
        <f t="shared" si="13"/>
        <v>0</v>
      </c>
      <c r="P265" s="135">
        <v>3.82E-3</v>
      </c>
      <c r="Q265" s="135">
        <f t="shared" si="14"/>
        <v>1.146E-2</v>
      </c>
      <c r="R265" s="135"/>
      <c r="S265" s="135"/>
      <c r="T265" s="136">
        <v>1.21</v>
      </c>
      <c r="U265" s="135">
        <f t="shared" si="15"/>
        <v>3.63</v>
      </c>
      <c r="V265" s="127"/>
      <c r="W265" s="127"/>
      <c r="X265" s="127"/>
      <c r="Y265" s="127"/>
      <c r="Z265" s="127"/>
      <c r="AA265" s="127"/>
      <c r="AB265" s="127"/>
      <c r="AC265" s="127"/>
      <c r="AD265" s="127"/>
      <c r="AE265" s="127" t="s">
        <v>141</v>
      </c>
      <c r="AF265" s="127"/>
      <c r="AG265" s="127"/>
      <c r="AH265" s="127"/>
      <c r="AI265" s="127"/>
      <c r="AJ265" s="127"/>
      <c r="AK265" s="127"/>
      <c r="AL265" s="127"/>
      <c r="AM265" s="127"/>
      <c r="AN265" s="127"/>
      <c r="AO265" s="127"/>
      <c r="AP265" s="127"/>
      <c r="AQ265" s="127"/>
      <c r="AR265" s="127"/>
      <c r="AS265" s="127"/>
      <c r="AT265" s="127"/>
      <c r="AU265" s="127"/>
      <c r="AV265" s="127"/>
      <c r="AW265" s="127"/>
      <c r="AX265" s="127"/>
      <c r="AY265" s="127"/>
      <c r="AZ265" s="127"/>
      <c r="BA265" s="127"/>
      <c r="BB265" s="127"/>
      <c r="BC265" s="127"/>
      <c r="BD265" s="127"/>
      <c r="BE265" s="127"/>
      <c r="BF265" s="127"/>
      <c r="BG265" s="127"/>
      <c r="BH265" s="127"/>
    </row>
    <row r="266" spans="1:60" outlineLevel="1" x14ac:dyDescent="0.2">
      <c r="A266" s="128">
        <v>90</v>
      </c>
      <c r="B266" s="128" t="s">
        <v>437</v>
      </c>
      <c r="C266" s="164" t="s">
        <v>438</v>
      </c>
      <c r="D266" s="134" t="s">
        <v>199</v>
      </c>
      <c r="E266" s="141">
        <v>2</v>
      </c>
      <c r="F266" s="234">
        <f t="shared" si="8"/>
        <v>0</v>
      </c>
      <c r="G266" s="144">
        <f t="shared" si="9"/>
        <v>0</v>
      </c>
      <c r="H266" s="144"/>
      <c r="I266" s="144">
        <f t="shared" si="10"/>
        <v>0</v>
      </c>
      <c r="J266" s="144"/>
      <c r="K266" s="144">
        <f t="shared" si="11"/>
        <v>0</v>
      </c>
      <c r="L266" s="144">
        <v>21</v>
      </c>
      <c r="M266" s="144">
        <f t="shared" si="12"/>
        <v>0</v>
      </c>
      <c r="N266" s="135">
        <v>2.7E-4</v>
      </c>
      <c r="O266" s="135">
        <f t="shared" si="13"/>
        <v>5.4000000000000001E-4</v>
      </c>
      <c r="P266" s="135">
        <v>0</v>
      </c>
      <c r="Q266" s="135">
        <f t="shared" si="14"/>
        <v>0</v>
      </c>
      <c r="R266" s="135"/>
      <c r="S266" s="135"/>
      <c r="T266" s="136">
        <v>0</v>
      </c>
      <c r="U266" s="135">
        <f t="shared" si="15"/>
        <v>0</v>
      </c>
      <c r="V266" s="127"/>
      <c r="W266" s="127"/>
      <c r="X266" s="127"/>
      <c r="Y266" s="127"/>
      <c r="Z266" s="127"/>
      <c r="AA266" s="127"/>
      <c r="AB266" s="127"/>
      <c r="AC266" s="127"/>
      <c r="AD266" s="127"/>
      <c r="AE266" s="127" t="s">
        <v>150</v>
      </c>
      <c r="AF266" s="127"/>
      <c r="AG266" s="127"/>
      <c r="AH266" s="127"/>
      <c r="AI266" s="127"/>
      <c r="AJ266" s="127"/>
      <c r="AK266" s="127"/>
      <c r="AL266" s="127"/>
      <c r="AM266" s="127"/>
      <c r="AN266" s="127"/>
      <c r="AO266" s="127"/>
      <c r="AP266" s="127"/>
      <c r="AQ266" s="127"/>
      <c r="AR266" s="127"/>
      <c r="AS266" s="127"/>
      <c r="AT266" s="127"/>
      <c r="AU266" s="127"/>
      <c r="AV266" s="127"/>
      <c r="AW266" s="127"/>
      <c r="AX266" s="127"/>
      <c r="AY266" s="127"/>
      <c r="AZ266" s="127"/>
      <c r="BA266" s="127"/>
      <c r="BB266" s="127"/>
      <c r="BC266" s="127"/>
      <c r="BD266" s="127"/>
      <c r="BE266" s="127"/>
      <c r="BF266" s="127"/>
      <c r="BG266" s="127"/>
      <c r="BH266" s="127"/>
    </row>
    <row r="267" spans="1:60" ht="22.3" outlineLevel="1" x14ac:dyDescent="0.2">
      <c r="A267" s="128">
        <v>91</v>
      </c>
      <c r="B267" s="128" t="s">
        <v>439</v>
      </c>
      <c r="C267" s="164" t="s">
        <v>440</v>
      </c>
      <c r="D267" s="134" t="s">
        <v>218</v>
      </c>
      <c r="E267" s="141">
        <v>2</v>
      </c>
      <c r="F267" s="234">
        <f t="shared" si="8"/>
        <v>0</v>
      </c>
      <c r="G267" s="144">
        <f t="shared" si="9"/>
        <v>0</v>
      </c>
      <c r="H267" s="144"/>
      <c r="I267" s="144">
        <f t="shared" si="10"/>
        <v>0</v>
      </c>
      <c r="J267" s="144"/>
      <c r="K267" s="144">
        <f t="shared" si="11"/>
        <v>0</v>
      </c>
      <c r="L267" s="144">
        <v>21</v>
      </c>
      <c r="M267" s="144">
        <f t="shared" si="12"/>
        <v>0</v>
      </c>
      <c r="N267" s="135">
        <v>0</v>
      </c>
      <c r="O267" s="135">
        <f t="shared" si="13"/>
        <v>0</v>
      </c>
      <c r="P267" s="135">
        <v>0</v>
      </c>
      <c r="Q267" s="135">
        <f t="shared" si="14"/>
        <v>0</v>
      </c>
      <c r="R267" s="135"/>
      <c r="S267" s="135"/>
      <c r="T267" s="136">
        <v>0</v>
      </c>
      <c r="U267" s="135">
        <f t="shared" si="15"/>
        <v>0</v>
      </c>
      <c r="V267" s="127"/>
      <c r="W267" s="127"/>
      <c r="X267" s="127"/>
      <c r="Y267" s="127"/>
      <c r="Z267" s="127"/>
      <c r="AA267" s="127"/>
      <c r="AB267" s="127"/>
      <c r="AC267" s="127"/>
      <c r="AD267" s="127"/>
      <c r="AE267" s="127" t="s">
        <v>141</v>
      </c>
      <c r="AF267" s="127"/>
      <c r="AG267" s="127"/>
      <c r="AH267" s="127"/>
      <c r="AI267" s="127"/>
      <c r="AJ267" s="127"/>
      <c r="AK267" s="127"/>
      <c r="AL267" s="127"/>
      <c r="AM267" s="127"/>
      <c r="AN267" s="127"/>
      <c r="AO267" s="127"/>
      <c r="AP267" s="127"/>
      <c r="AQ267" s="127"/>
      <c r="AR267" s="127"/>
      <c r="AS267" s="127"/>
      <c r="AT267" s="127"/>
      <c r="AU267" s="127"/>
      <c r="AV267" s="127"/>
      <c r="AW267" s="127"/>
      <c r="AX267" s="127"/>
      <c r="AY267" s="127"/>
      <c r="AZ267" s="127"/>
      <c r="BA267" s="127"/>
      <c r="BB267" s="127"/>
      <c r="BC267" s="127"/>
      <c r="BD267" s="127"/>
      <c r="BE267" s="127"/>
      <c r="BF267" s="127"/>
      <c r="BG267" s="127"/>
      <c r="BH267" s="127"/>
    </row>
    <row r="268" spans="1:60" ht="22.3" outlineLevel="1" x14ac:dyDescent="0.2">
      <c r="A268" s="128">
        <v>92</v>
      </c>
      <c r="B268" s="128" t="s">
        <v>441</v>
      </c>
      <c r="C268" s="164" t="s">
        <v>442</v>
      </c>
      <c r="D268" s="134" t="s">
        <v>199</v>
      </c>
      <c r="E268" s="141">
        <v>2</v>
      </c>
      <c r="F268" s="234">
        <f t="shared" si="8"/>
        <v>0</v>
      </c>
      <c r="G268" s="144">
        <f t="shared" si="9"/>
        <v>0</v>
      </c>
      <c r="H268" s="144"/>
      <c r="I268" s="144">
        <f t="shared" si="10"/>
        <v>0</v>
      </c>
      <c r="J268" s="144"/>
      <c r="K268" s="144">
        <f t="shared" si="11"/>
        <v>0</v>
      </c>
      <c r="L268" s="144">
        <v>21</v>
      </c>
      <c r="M268" s="144">
        <f t="shared" si="12"/>
        <v>0</v>
      </c>
      <c r="N268" s="135">
        <v>0</v>
      </c>
      <c r="O268" s="135">
        <f t="shared" si="13"/>
        <v>0</v>
      </c>
      <c r="P268" s="135">
        <v>0</v>
      </c>
      <c r="Q268" s="135">
        <f t="shared" si="14"/>
        <v>0</v>
      </c>
      <c r="R268" s="135"/>
      <c r="S268" s="135"/>
      <c r="T268" s="136">
        <v>0.61</v>
      </c>
      <c r="U268" s="135">
        <f t="shared" si="15"/>
        <v>1.22</v>
      </c>
      <c r="V268" s="127"/>
      <c r="W268" s="127"/>
      <c r="X268" s="127"/>
      <c r="Y268" s="127"/>
      <c r="Z268" s="127"/>
      <c r="AA268" s="127"/>
      <c r="AB268" s="127"/>
      <c r="AC268" s="127"/>
      <c r="AD268" s="127"/>
      <c r="AE268" s="127" t="s">
        <v>141</v>
      </c>
      <c r="AF268" s="127"/>
      <c r="AG268" s="127"/>
      <c r="AH268" s="127"/>
      <c r="AI268" s="127"/>
      <c r="AJ268" s="127"/>
      <c r="AK268" s="127"/>
      <c r="AL268" s="127"/>
      <c r="AM268" s="127"/>
      <c r="AN268" s="127"/>
      <c r="AO268" s="127"/>
      <c r="AP268" s="127"/>
      <c r="AQ268" s="127"/>
      <c r="AR268" s="127"/>
      <c r="AS268" s="127"/>
      <c r="AT268" s="127"/>
      <c r="AU268" s="127"/>
      <c r="AV268" s="127"/>
      <c r="AW268" s="127"/>
      <c r="AX268" s="127"/>
      <c r="AY268" s="127"/>
      <c r="AZ268" s="127"/>
      <c r="BA268" s="127"/>
      <c r="BB268" s="127"/>
      <c r="BC268" s="127"/>
      <c r="BD268" s="127"/>
      <c r="BE268" s="127"/>
      <c r="BF268" s="127"/>
      <c r="BG268" s="127"/>
      <c r="BH268" s="127"/>
    </row>
    <row r="269" spans="1:60" outlineLevel="1" x14ac:dyDescent="0.2">
      <c r="A269" s="128">
        <v>93</v>
      </c>
      <c r="B269" s="128" t="s">
        <v>443</v>
      </c>
      <c r="C269" s="164" t="s">
        <v>444</v>
      </c>
      <c r="D269" s="134" t="s">
        <v>199</v>
      </c>
      <c r="E269" s="141">
        <v>1</v>
      </c>
      <c r="F269" s="234">
        <f t="shared" si="8"/>
        <v>0</v>
      </c>
      <c r="G269" s="144">
        <f t="shared" si="9"/>
        <v>0</v>
      </c>
      <c r="H269" s="144"/>
      <c r="I269" s="144">
        <f t="shared" si="10"/>
        <v>0</v>
      </c>
      <c r="J269" s="144"/>
      <c r="K269" s="144">
        <f t="shared" si="11"/>
        <v>0</v>
      </c>
      <c r="L269" s="144">
        <v>21</v>
      </c>
      <c r="M269" s="144">
        <f t="shared" si="12"/>
        <v>0</v>
      </c>
      <c r="N269" s="135">
        <v>3.8999999999999998E-3</v>
      </c>
      <c r="O269" s="135">
        <f t="shared" si="13"/>
        <v>3.8999999999999998E-3</v>
      </c>
      <c r="P269" s="135">
        <v>0</v>
      </c>
      <c r="Q269" s="135">
        <f t="shared" si="14"/>
        <v>0</v>
      </c>
      <c r="R269" s="135"/>
      <c r="S269" s="135"/>
      <c r="T269" s="136">
        <v>0</v>
      </c>
      <c r="U269" s="135">
        <f t="shared" si="15"/>
        <v>0</v>
      </c>
      <c r="V269" s="127"/>
      <c r="W269" s="127"/>
      <c r="X269" s="127"/>
      <c r="Y269" s="127"/>
      <c r="Z269" s="127"/>
      <c r="AA269" s="127"/>
      <c r="AB269" s="127"/>
      <c r="AC269" s="127"/>
      <c r="AD269" s="127"/>
      <c r="AE269" s="127" t="s">
        <v>150</v>
      </c>
      <c r="AF269" s="127"/>
      <c r="AG269" s="127"/>
      <c r="AH269" s="127"/>
      <c r="AI269" s="127"/>
      <c r="AJ269" s="127"/>
      <c r="AK269" s="127"/>
      <c r="AL269" s="127"/>
      <c r="AM269" s="127"/>
      <c r="AN269" s="127"/>
      <c r="AO269" s="127"/>
      <c r="AP269" s="127"/>
      <c r="AQ269" s="127"/>
      <c r="AR269" s="127"/>
      <c r="AS269" s="127"/>
      <c r="AT269" s="127"/>
      <c r="AU269" s="127"/>
      <c r="AV269" s="127"/>
      <c r="AW269" s="127"/>
      <c r="AX269" s="127"/>
      <c r="AY269" s="127"/>
      <c r="AZ269" s="127"/>
      <c r="BA269" s="127"/>
      <c r="BB269" s="127"/>
      <c r="BC269" s="127"/>
      <c r="BD269" s="127"/>
      <c r="BE269" s="127"/>
      <c r="BF269" s="127"/>
      <c r="BG269" s="127"/>
      <c r="BH269" s="127"/>
    </row>
    <row r="270" spans="1:60" outlineLevel="1" x14ac:dyDescent="0.2">
      <c r="A270" s="128">
        <v>94</v>
      </c>
      <c r="B270" s="128" t="s">
        <v>445</v>
      </c>
      <c r="C270" s="164" t="s">
        <v>446</v>
      </c>
      <c r="D270" s="134" t="s">
        <v>199</v>
      </c>
      <c r="E270" s="141">
        <v>2</v>
      </c>
      <c r="F270" s="234">
        <f t="shared" si="8"/>
        <v>0</v>
      </c>
      <c r="G270" s="144">
        <f t="shared" si="9"/>
        <v>0</v>
      </c>
      <c r="H270" s="144"/>
      <c r="I270" s="144">
        <f t="shared" si="10"/>
        <v>0</v>
      </c>
      <c r="J270" s="144"/>
      <c r="K270" s="144">
        <f t="shared" si="11"/>
        <v>0</v>
      </c>
      <c r="L270" s="144">
        <v>21</v>
      </c>
      <c r="M270" s="144">
        <f t="shared" si="12"/>
        <v>0</v>
      </c>
      <c r="N270" s="135">
        <v>8.3999999999999995E-3</v>
      </c>
      <c r="O270" s="135">
        <f t="shared" si="13"/>
        <v>1.6799999999999999E-2</v>
      </c>
      <c r="P270" s="135">
        <v>0</v>
      </c>
      <c r="Q270" s="135">
        <f t="shared" si="14"/>
        <v>0</v>
      </c>
      <c r="R270" s="135"/>
      <c r="S270" s="135"/>
      <c r="T270" s="136">
        <v>0</v>
      </c>
      <c r="U270" s="135">
        <f t="shared" si="15"/>
        <v>0</v>
      </c>
      <c r="V270" s="127"/>
      <c r="W270" s="127"/>
      <c r="X270" s="127"/>
      <c r="Y270" s="127"/>
      <c r="Z270" s="127"/>
      <c r="AA270" s="127"/>
      <c r="AB270" s="127"/>
      <c r="AC270" s="127"/>
      <c r="AD270" s="127"/>
      <c r="AE270" s="127" t="s">
        <v>150</v>
      </c>
      <c r="AF270" s="127"/>
      <c r="AG270" s="127"/>
      <c r="AH270" s="127"/>
      <c r="AI270" s="127"/>
      <c r="AJ270" s="127"/>
      <c r="AK270" s="127"/>
      <c r="AL270" s="127"/>
      <c r="AM270" s="127"/>
      <c r="AN270" s="127"/>
      <c r="AO270" s="127"/>
      <c r="AP270" s="127"/>
      <c r="AQ270" s="127"/>
      <c r="AR270" s="127"/>
      <c r="AS270" s="127"/>
      <c r="AT270" s="127"/>
      <c r="AU270" s="127"/>
      <c r="AV270" s="127"/>
      <c r="AW270" s="127"/>
      <c r="AX270" s="127"/>
      <c r="AY270" s="127"/>
      <c r="AZ270" s="127"/>
      <c r="BA270" s="127"/>
      <c r="BB270" s="127"/>
      <c r="BC270" s="127"/>
      <c r="BD270" s="127"/>
      <c r="BE270" s="127"/>
      <c r="BF270" s="127"/>
      <c r="BG270" s="127"/>
      <c r="BH270" s="127"/>
    </row>
    <row r="271" spans="1:60" outlineLevel="1" x14ac:dyDescent="0.2">
      <c r="A271" s="128">
        <v>95</v>
      </c>
      <c r="B271" s="128" t="s">
        <v>447</v>
      </c>
      <c r="C271" s="164" t="s">
        <v>448</v>
      </c>
      <c r="D271" s="134" t="s">
        <v>232</v>
      </c>
      <c r="E271" s="141">
        <v>2.1239999999999998E-2</v>
      </c>
      <c r="F271" s="234">
        <f t="shared" si="8"/>
        <v>0</v>
      </c>
      <c r="G271" s="144">
        <f t="shared" si="9"/>
        <v>0</v>
      </c>
      <c r="H271" s="144"/>
      <c r="I271" s="144">
        <f t="shared" si="10"/>
        <v>0</v>
      </c>
      <c r="J271" s="144"/>
      <c r="K271" s="144">
        <f t="shared" si="11"/>
        <v>0</v>
      </c>
      <c r="L271" s="144">
        <v>21</v>
      </c>
      <c r="M271" s="144">
        <f t="shared" si="12"/>
        <v>0</v>
      </c>
      <c r="N271" s="135">
        <v>0</v>
      </c>
      <c r="O271" s="135">
        <f t="shared" si="13"/>
        <v>0</v>
      </c>
      <c r="P271" s="135">
        <v>0</v>
      </c>
      <c r="Q271" s="135">
        <f t="shared" si="14"/>
        <v>0</v>
      </c>
      <c r="R271" s="135"/>
      <c r="S271" s="135"/>
      <c r="T271" s="136">
        <v>5.2060000000000004</v>
      </c>
      <c r="U271" s="135">
        <f t="shared" si="15"/>
        <v>0.11</v>
      </c>
      <c r="V271" s="127"/>
      <c r="W271" s="127"/>
      <c r="X271" s="127"/>
      <c r="Y271" s="127"/>
      <c r="Z271" s="127"/>
      <c r="AA271" s="127"/>
      <c r="AB271" s="127"/>
      <c r="AC271" s="127"/>
      <c r="AD271" s="127"/>
      <c r="AE271" s="127" t="s">
        <v>233</v>
      </c>
      <c r="AF271" s="127"/>
      <c r="AG271" s="127"/>
      <c r="AH271" s="127"/>
      <c r="AI271" s="127"/>
      <c r="AJ271" s="127"/>
      <c r="AK271" s="127"/>
      <c r="AL271" s="127"/>
      <c r="AM271" s="127"/>
      <c r="AN271" s="127"/>
      <c r="AO271" s="127"/>
      <c r="AP271" s="127"/>
      <c r="AQ271" s="127"/>
      <c r="AR271" s="127"/>
      <c r="AS271" s="127"/>
      <c r="AT271" s="127"/>
      <c r="AU271" s="127"/>
      <c r="AV271" s="127"/>
      <c r="AW271" s="127"/>
      <c r="AX271" s="127"/>
      <c r="AY271" s="127"/>
      <c r="AZ271" s="127"/>
      <c r="BA271" s="127"/>
      <c r="BB271" s="127"/>
      <c r="BC271" s="127"/>
      <c r="BD271" s="127"/>
      <c r="BE271" s="127"/>
      <c r="BF271" s="127"/>
      <c r="BG271" s="127"/>
      <c r="BH271" s="127"/>
    </row>
    <row r="272" spans="1:60" x14ac:dyDescent="0.2">
      <c r="A272" s="129" t="s">
        <v>136</v>
      </c>
      <c r="B272" s="129" t="s">
        <v>86</v>
      </c>
      <c r="C272" s="166" t="s">
        <v>87</v>
      </c>
      <c r="D272" s="138"/>
      <c r="E272" s="143"/>
      <c r="F272" s="145"/>
      <c r="G272" s="145">
        <f>SUMIF(AE273:AE299,"&lt;&gt;NOR",G273:G299)</f>
        <v>0</v>
      </c>
      <c r="H272" s="145"/>
      <c r="I272" s="145">
        <f>SUM(I273:I299)</f>
        <v>0</v>
      </c>
      <c r="J272" s="145"/>
      <c r="K272" s="145">
        <f>SUM(K273:K299)</f>
        <v>0</v>
      </c>
      <c r="L272" s="145"/>
      <c r="M272" s="145">
        <f>SUM(M273:M299)</f>
        <v>0</v>
      </c>
      <c r="N272" s="139"/>
      <c r="O272" s="139">
        <f>SUM(O273:O299)</f>
        <v>1.7363</v>
      </c>
      <c r="P272" s="139"/>
      <c r="Q272" s="139">
        <f>SUM(Q273:Q299)</f>
        <v>1.84914</v>
      </c>
      <c r="R272" s="139"/>
      <c r="S272" s="139"/>
      <c r="T272" s="140"/>
      <c r="U272" s="139">
        <f>SUM(U273:U299)</f>
        <v>73.000000000000014</v>
      </c>
      <c r="AE272" t="s">
        <v>137</v>
      </c>
    </row>
    <row r="273" spans="1:60" outlineLevel="1" x14ac:dyDescent="0.2">
      <c r="A273" s="128">
        <v>96</v>
      </c>
      <c r="B273" s="128" t="s">
        <v>449</v>
      </c>
      <c r="C273" s="164" t="s">
        <v>450</v>
      </c>
      <c r="D273" s="134" t="s">
        <v>140</v>
      </c>
      <c r="E273" s="141">
        <v>22.652999999999999</v>
      </c>
      <c r="F273" s="234">
        <f>H273+J273</f>
        <v>0</v>
      </c>
      <c r="G273" s="144">
        <f>ROUND(E273*F273,2)</f>
        <v>0</v>
      </c>
      <c r="H273" s="144"/>
      <c r="I273" s="144">
        <f>ROUND(E273*H273,2)</f>
        <v>0</v>
      </c>
      <c r="J273" s="144"/>
      <c r="K273" s="144">
        <f>ROUND(E273*J273,2)</f>
        <v>0</v>
      </c>
      <c r="L273" s="144">
        <v>21</v>
      </c>
      <c r="M273" s="144">
        <f>G273*(1+L273/100)</f>
        <v>0</v>
      </c>
      <c r="N273" s="135">
        <v>0</v>
      </c>
      <c r="O273" s="135">
        <f>ROUND(E273*N273,5)</f>
        <v>0</v>
      </c>
      <c r="P273" s="135">
        <v>1.7000000000000001E-2</v>
      </c>
      <c r="Q273" s="135">
        <f>ROUND(E273*P273,5)</f>
        <v>0.3851</v>
      </c>
      <c r="R273" s="135"/>
      <c r="S273" s="135"/>
      <c r="T273" s="136">
        <v>0.14599999999999999</v>
      </c>
      <c r="U273" s="135">
        <f>ROUND(E273*T273,2)</f>
        <v>3.31</v>
      </c>
      <c r="V273" s="127"/>
      <c r="W273" s="127"/>
      <c r="X273" s="127"/>
      <c r="Y273" s="127"/>
      <c r="Z273" s="127"/>
      <c r="AA273" s="127"/>
      <c r="AB273" s="127"/>
      <c r="AC273" s="127"/>
      <c r="AD273" s="127"/>
      <c r="AE273" s="127" t="s">
        <v>141</v>
      </c>
      <c r="AF273" s="127"/>
      <c r="AG273" s="127"/>
      <c r="AH273" s="127"/>
      <c r="AI273" s="127"/>
      <c r="AJ273" s="127"/>
      <c r="AK273" s="127"/>
      <c r="AL273" s="127"/>
      <c r="AM273" s="127"/>
      <c r="AN273" s="127"/>
      <c r="AO273" s="127"/>
      <c r="AP273" s="127"/>
      <c r="AQ273" s="127"/>
      <c r="AR273" s="127"/>
      <c r="AS273" s="127"/>
      <c r="AT273" s="127"/>
      <c r="AU273" s="127"/>
      <c r="AV273" s="127"/>
      <c r="AW273" s="127"/>
      <c r="AX273" s="127"/>
      <c r="AY273" s="127"/>
      <c r="AZ273" s="127"/>
      <c r="BA273" s="127"/>
      <c r="BB273" s="127"/>
      <c r="BC273" s="127"/>
      <c r="BD273" s="127"/>
      <c r="BE273" s="127"/>
      <c r="BF273" s="127"/>
      <c r="BG273" s="127"/>
      <c r="BH273" s="127"/>
    </row>
    <row r="274" spans="1:60" outlineLevel="1" x14ac:dyDescent="0.2">
      <c r="A274" s="128"/>
      <c r="B274" s="128"/>
      <c r="C274" s="165" t="s">
        <v>451</v>
      </c>
      <c r="D274" s="137"/>
      <c r="E274" s="142">
        <v>22.652999999999999</v>
      </c>
      <c r="F274" s="144"/>
      <c r="G274" s="144"/>
      <c r="H274" s="144"/>
      <c r="I274" s="144"/>
      <c r="J274" s="144"/>
      <c r="K274" s="144"/>
      <c r="L274" s="144"/>
      <c r="M274" s="144"/>
      <c r="N274" s="135"/>
      <c r="O274" s="135"/>
      <c r="P274" s="135"/>
      <c r="Q274" s="135"/>
      <c r="R274" s="135"/>
      <c r="S274" s="135"/>
      <c r="T274" s="136"/>
      <c r="U274" s="135"/>
      <c r="V274" s="127"/>
      <c r="W274" s="127"/>
      <c r="X274" s="127"/>
      <c r="Y274" s="127"/>
      <c r="Z274" s="127"/>
      <c r="AA274" s="127"/>
      <c r="AB274" s="127"/>
      <c r="AC274" s="127"/>
      <c r="AD274" s="127"/>
      <c r="AE274" s="127" t="s">
        <v>143</v>
      </c>
      <c r="AF274" s="127">
        <v>0</v>
      </c>
      <c r="AG274" s="127"/>
      <c r="AH274" s="127"/>
      <c r="AI274" s="127"/>
      <c r="AJ274" s="127"/>
      <c r="AK274" s="127"/>
      <c r="AL274" s="127"/>
      <c r="AM274" s="127"/>
      <c r="AN274" s="127"/>
      <c r="AO274" s="127"/>
      <c r="AP274" s="127"/>
      <c r="AQ274" s="127"/>
      <c r="AR274" s="127"/>
      <c r="AS274" s="127"/>
      <c r="AT274" s="127"/>
      <c r="AU274" s="127"/>
      <c r="AV274" s="127"/>
      <c r="AW274" s="127"/>
      <c r="AX274" s="127"/>
      <c r="AY274" s="127"/>
      <c r="AZ274" s="127"/>
      <c r="BA274" s="127"/>
      <c r="BB274" s="127"/>
      <c r="BC274" s="127"/>
      <c r="BD274" s="127"/>
      <c r="BE274" s="127"/>
      <c r="BF274" s="127"/>
      <c r="BG274" s="127"/>
      <c r="BH274" s="127"/>
    </row>
    <row r="275" spans="1:60" outlineLevel="1" x14ac:dyDescent="0.2">
      <c r="A275" s="128">
        <v>97</v>
      </c>
      <c r="B275" s="128" t="s">
        <v>452</v>
      </c>
      <c r="C275" s="164" t="s">
        <v>453</v>
      </c>
      <c r="D275" s="134" t="s">
        <v>140</v>
      </c>
      <c r="E275" s="141">
        <v>4.9279999999999999</v>
      </c>
      <c r="F275" s="234">
        <f>H275+J275</f>
        <v>0</v>
      </c>
      <c r="G275" s="144">
        <f>ROUND(E275*F275,2)</f>
        <v>0</v>
      </c>
      <c r="H275" s="144"/>
      <c r="I275" s="144">
        <f>ROUND(E275*H275,2)</f>
        <v>0</v>
      </c>
      <c r="J275" s="144"/>
      <c r="K275" s="144">
        <f>ROUND(E275*J275,2)</f>
        <v>0</v>
      </c>
      <c r="L275" s="144">
        <v>21</v>
      </c>
      <c r="M275" s="144">
        <f>G275*(1+L275/100)</f>
        <v>0</v>
      </c>
      <c r="N275" s="135">
        <v>4.8000000000000001E-4</v>
      </c>
      <c r="O275" s="135">
        <f>ROUND(E275*N275,5)</f>
        <v>2.3700000000000001E-3</v>
      </c>
      <c r="P275" s="135">
        <v>5.5E-2</v>
      </c>
      <c r="Q275" s="135">
        <f>ROUND(E275*P275,5)</f>
        <v>0.27104</v>
      </c>
      <c r="R275" s="135"/>
      <c r="S275" s="135"/>
      <c r="T275" s="136">
        <v>0.54117999999999999</v>
      </c>
      <c r="U275" s="135">
        <f>ROUND(E275*T275,2)</f>
        <v>2.67</v>
      </c>
      <c r="V275" s="127"/>
      <c r="W275" s="127"/>
      <c r="X275" s="127"/>
      <c r="Y275" s="127"/>
      <c r="Z275" s="127"/>
      <c r="AA275" s="127"/>
      <c r="AB275" s="127"/>
      <c r="AC275" s="127"/>
      <c r="AD275" s="127"/>
      <c r="AE275" s="127" t="s">
        <v>195</v>
      </c>
      <c r="AF275" s="127"/>
      <c r="AG275" s="127"/>
      <c r="AH275" s="127"/>
      <c r="AI275" s="127"/>
      <c r="AJ275" s="127"/>
      <c r="AK275" s="127"/>
      <c r="AL275" s="127"/>
      <c r="AM275" s="127"/>
      <c r="AN275" s="127"/>
      <c r="AO275" s="127"/>
      <c r="AP275" s="127"/>
      <c r="AQ275" s="127"/>
      <c r="AR275" s="127"/>
      <c r="AS275" s="127"/>
      <c r="AT275" s="127"/>
      <c r="AU275" s="127"/>
      <c r="AV275" s="127"/>
      <c r="AW275" s="127"/>
      <c r="AX275" s="127"/>
      <c r="AY275" s="127"/>
      <c r="AZ275" s="127"/>
      <c r="BA275" s="127"/>
      <c r="BB275" s="127"/>
      <c r="BC275" s="127"/>
      <c r="BD275" s="127"/>
      <c r="BE275" s="127"/>
      <c r="BF275" s="127"/>
      <c r="BG275" s="127"/>
      <c r="BH275" s="127"/>
    </row>
    <row r="276" spans="1:60" outlineLevel="1" x14ac:dyDescent="0.2">
      <c r="A276" s="128"/>
      <c r="B276" s="128"/>
      <c r="C276" s="165" t="s">
        <v>221</v>
      </c>
      <c r="D276" s="137"/>
      <c r="E276" s="142">
        <v>4.9279999999999999</v>
      </c>
      <c r="F276" s="144"/>
      <c r="G276" s="144"/>
      <c r="H276" s="144"/>
      <c r="I276" s="144"/>
      <c r="J276" s="144"/>
      <c r="K276" s="144"/>
      <c r="L276" s="144"/>
      <c r="M276" s="144"/>
      <c r="N276" s="135"/>
      <c r="O276" s="135"/>
      <c r="P276" s="135"/>
      <c r="Q276" s="135"/>
      <c r="R276" s="135"/>
      <c r="S276" s="135"/>
      <c r="T276" s="136"/>
      <c r="U276" s="135"/>
      <c r="V276" s="127"/>
      <c r="W276" s="127"/>
      <c r="X276" s="127"/>
      <c r="Y276" s="127"/>
      <c r="Z276" s="127"/>
      <c r="AA276" s="127"/>
      <c r="AB276" s="127"/>
      <c r="AC276" s="127"/>
      <c r="AD276" s="127"/>
      <c r="AE276" s="127" t="s">
        <v>143</v>
      </c>
      <c r="AF276" s="127">
        <v>0</v>
      </c>
      <c r="AG276" s="127"/>
      <c r="AH276" s="127"/>
      <c r="AI276" s="127"/>
      <c r="AJ276" s="127"/>
      <c r="AK276" s="127"/>
      <c r="AL276" s="127"/>
      <c r="AM276" s="127"/>
      <c r="AN276" s="127"/>
      <c r="AO276" s="127"/>
      <c r="AP276" s="127"/>
      <c r="AQ276" s="127"/>
      <c r="AR276" s="127"/>
      <c r="AS276" s="127"/>
      <c r="AT276" s="127"/>
      <c r="AU276" s="127"/>
      <c r="AV276" s="127"/>
      <c r="AW276" s="127"/>
      <c r="AX276" s="127"/>
      <c r="AY276" s="127"/>
      <c r="AZ276" s="127"/>
      <c r="BA276" s="127"/>
      <c r="BB276" s="127"/>
      <c r="BC276" s="127"/>
      <c r="BD276" s="127"/>
      <c r="BE276" s="127"/>
      <c r="BF276" s="127"/>
      <c r="BG276" s="127"/>
      <c r="BH276" s="127"/>
    </row>
    <row r="277" spans="1:60" ht="22.3" outlineLevel="1" x14ac:dyDescent="0.2">
      <c r="A277" s="128">
        <v>98</v>
      </c>
      <c r="B277" s="128" t="s">
        <v>454</v>
      </c>
      <c r="C277" s="164" t="s">
        <v>455</v>
      </c>
      <c r="D277" s="134" t="s">
        <v>140</v>
      </c>
      <c r="E277" s="141">
        <v>30.204000000000001</v>
      </c>
      <c r="F277" s="234">
        <f>H277+J277</f>
        <v>0</v>
      </c>
      <c r="G277" s="144">
        <f>ROUND(E277*F277,2)</f>
        <v>0</v>
      </c>
      <c r="H277" s="144"/>
      <c r="I277" s="144">
        <f>ROUND(E277*H277,2)</f>
        <v>0</v>
      </c>
      <c r="J277" s="144"/>
      <c r="K277" s="144">
        <f>ROUND(E277*J277,2)</f>
        <v>0</v>
      </c>
      <c r="L277" s="144">
        <v>21</v>
      </c>
      <c r="M277" s="144">
        <f>G277*(1+L277/100)</f>
        <v>0</v>
      </c>
      <c r="N277" s="135">
        <v>0</v>
      </c>
      <c r="O277" s="135">
        <f>ROUND(E277*N277,5)</f>
        <v>0</v>
      </c>
      <c r="P277" s="135">
        <v>0</v>
      </c>
      <c r="Q277" s="135">
        <f>ROUND(E277*P277,5)</f>
        <v>0</v>
      </c>
      <c r="R277" s="135"/>
      <c r="S277" s="135"/>
      <c r="T277" s="136">
        <v>0.33500000000000002</v>
      </c>
      <c r="U277" s="135">
        <f>ROUND(E277*T277,2)</f>
        <v>10.119999999999999</v>
      </c>
      <c r="V277" s="127"/>
      <c r="W277" s="127"/>
      <c r="X277" s="127"/>
      <c r="Y277" s="127"/>
      <c r="Z277" s="127"/>
      <c r="AA277" s="127"/>
      <c r="AB277" s="127"/>
      <c r="AC277" s="127"/>
      <c r="AD277" s="127"/>
      <c r="AE277" s="127" t="s">
        <v>141</v>
      </c>
      <c r="AF277" s="127"/>
      <c r="AG277" s="127"/>
      <c r="AH277" s="127"/>
      <c r="AI277" s="127"/>
      <c r="AJ277" s="127"/>
      <c r="AK277" s="127"/>
      <c r="AL277" s="127"/>
      <c r="AM277" s="127"/>
      <c r="AN277" s="127"/>
      <c r="AO277" s="127"/>
      <c r="AP277" s="127"/>
      <c r="AQ277" s="127"/>
      <c r="AR277" s="127"/>
      <c r="AS277" s="127"/>
      <c r="AT277" s="127"/>
      <c r="AU277" s="127"/>
      <c r="AV277" s="127"/>
      <c r="AW277" s="127"/>
      <c r="AX277" s="127"/>
      <c r="AY277" s="127"/>
      <c r="AZ277" s="127"/>
      <c r="BA277" s="127"/>
      <c r="BB277" s="127"/>
      <c r="BC277" s="127"/>
      <c r="BD277" s="127"/>
      <c r="BE277" s="127"/>
      <c r="BF277" s="127"/>
      <c r="BG277" s="127"/>
      <c r="BH277" s="127"/>
    </row>
    <row r="278" spans="1:60" outlineLevel="1" x14ac:dyDescent="0.2">
      <c r="A278" s="128"/>
      <c r="B278" s="128"/>
      <c r="C278" s="165" t="s">
        <v>456</v>
      </c>
      <c r="D278" s="137"/>
      <c r="E278" s="142">
        <v>30.204000000000001</v>
      </c>
      <c r="F278" s="144"/>
      <c r="G278" s="144"/>
      <c r="H278" s="144"/>
      <c r="I278" s="144"/>
      <c r="J278" s="144"/>
      <c r="K278" s="144"/>
      <c r="L278" s="144"/>
      <c r="M278" s="144"/>
      <c r="N278" s="135"/>
      <c r="O278" s="135"/>
      <c r="P278" s="135"/>
      <c r="Q278" s="135"/>
      <c r="R278" s="135"/>
      <c r="S278" s="135"/>
      <c r="T278" s="136"/>
      <c r="U278" s="135"/>
      <c r="V278" s="127"/>
      <c r="W278" s="127"/>
      <c r="X278" s="127"/>
      <c r="Y278" s="127"/>
      <c r="Z278" s="127"/>
      <c r="AA278" s="127"/>
      <c r="AB278" s="127"/>
      <c r="AC278" s="127"/>
      <c r="AD278" s="127"/>
      <c r="AE278" s="127" t="s">
        <v>143</v>
      </c>
      <c r="AF278" s="127">
        <v>0</v>
      </c>
      <c r="AG278" s="127"/>
      <c r="AH278" s="127"/>
      <c r="AI278" s="127"/>
      <c r="AJ278" s="127"/>
      <c r="AK278" s="127"/>
      <c r="AL278" s="127"/>
      <c r="AM278" s="127"/>
      <c r="AN278" s="127"/>
      <c r="AO278" s="127"/>
      <c r="AP278" s="127"/>
      <c r="AQ278" s="127"/>
      <c r="AR278" s="127"/>
      <c r="AS278" s="127"/>
      <c r="AT278" s="127"/>
      <c r="AU278" s="127"/>
      <c r="AV278" s="127"/>
      <c r="AW278" s="127"/>
      <c r="AX278" s="127"/>
      <c r="AY278" s="127"/>
      <c r="AZ278" s="127"/>
      <c r="BA278" s="127"/>
      <c r="BB278" s="127"/>
      <c r="BC278" s="127"/>
      <c r="BD278" s="127"/>
      <c r="BE278" s="127"/>
      <c r="BF278" s="127"/>
      <c r="BG278" s="127"/>
      <c r="BH278" s="127"/>
    </row>
    <row r="279" spans="1:60" outlineLevel="1" x14ac:dyDescent="0.2">
      <c r="A279" s="128">
        <v>99</v>
      </c>
      <c r="B279" s="128" t="s">
        <v>457</v>
      </c>
      <c r="C279" s="164" t="s">
        <v>458</v>
      </c>
      <c r="D279" s="134" t="s">
        <v>140</v>
      </c>
      <c r="E279" s="141">
        <v>36.24</v>
      </c>
      <c r="F279" s="234">
        <f>H279+J279</f>
        <v>0</v>
      </c>
      <c r="G279" s="144">
        <f>ROUND(E279*F279,2)</f>
        <v>0</v>
      </c>
      <c r="H279" s="144"/>
      <c r="I279" s="144">
        <f>ROUND(E279*H279,2)</f>
        <v>0</v>
      </c>
      <c r="J279" s="144"/>
      <c r="K279" s="144">
        <f>ROUND(E279*J279,2)</f>
        <v>0</v>
      </c>
      <c r="L279" s="144">
        <v>21</v>
      </c>
      <c r="M279" s="144">
        <f>G279*(1+L279/100)</f>
        <v>0</v>
      </c>
      <c r="N279" s="135">
        <v>1.26E-2</v>
      </c>
      <c r="O279" s="135">
        <f>ROUND(E279*N279,5)</f>
        <v>0.45662000000000003</v>
      </c>
      <c r="P279" s="135">
        <v>0</v>
      </c>
      <c r="Q279" s="135">
        <f>ROUND(E279*P279,5)</f>
        <v>0</v>
      </c>
      <c r="R279" s="135"/>
      <c r="S279" s="135"/>
      <c r="T279" s="136">
        <v>0</v>
      </c>
      <c r="U279" s="135">
        <f>ROUND(E279*T279,2)</f>
        <v>0</v>
      </c>
      <c r="V279" s="127"/>
      <c r="W279" s="127"/>
      <c r="X279" s="127"/>
      <c r="Y279" s="127"/>
      <c r="Z279" s="127"/>
      <c r="AA279" s="127"/>
      <c r="AB279" s="127"/>
      <c r="AC279" s="127"/>
      <c r="AD279" s="127"/>
      <c r="AE279" s="127" t="s">
        <v>150</v>
      </c>
      <c r="AF279" s="127"/>
      <c r="AG279" s="127"/>
      <c r="AH279" s="127"/>
      <c r="AI279" s="127"/>
      <c r="AJ279" s="127"/>
      <c r="AK279" s="127"/>
      <c r="AL279" s="127"/>
      <c r="AM279" s="127"/>
      <c r="AN279" s="127"/>
      <c r="AO279" s="127"/>
      <c r="AP279" s="127"/>
      <c r="AQ279" s="127"/>
      <c r="AR279" s="127"/>
      <c r="AS279" s="127"/>
      <c r="AT279" s="127"/>
      <c r="AU279" s="127"/>
      <c r="AV279" s="127"/>
      <c r="AW279" s="127"/>
      <c r="AX279" s="127"/>
      <c r="AY279" s="127"/>
      <c r="AZ279" s="127"/>
      <c r="BA279" s="127"/>
      <c r="BB279" s="127"/>
      <c r="BC279" s="127"/>
      <c r="BD279" s="127"/>
      <c r="BE279" s="127"/>
      <c r="BF279" s="127"/>
      <c r="BG279" s="127"/>
      <c r="BH279" s="127"/>
    </row>
    <row r="280" spans="1:60" outlineLevel="1" x14ac:dyDescent="0.2">
      <c r="A280" s="128"/>
      <c r="B280" s="128"/>
      <c r="C280" s="165" t="s">
        <v>459</v>
      </c>
      <c r="D280" s="137"/>
      <c r="E280" s="142">
        <v>36.24</v>
      </c>
      <c r="F280" s="144"/>
      <c r="G280" s="144"/>
      <c r="H280" s="144"/>
      <c r="I280" s="144"/>
      <c r="J280" s="144"/>
      <c r="K280" s="144"/>
      <c r="L280" s="144"/>
      <c r="M280" s="144"/>
      <c r="N280" s="135"/>
      <c r="O280" s="135"/>
      <c r="P280" s="135"/>
      <c r="Q280" s="135"/>
      <c r="R280" s="135"/>
      <c r="S280" s="135"/>
      <c r="T280" s="136"/>
      <c r="U280" s="135"/>
      <c r="V280" s="127"/>
      <c r="W280" s="127"/>
      <c r="X280" s="127"/>
      <c r="Y280" s="127"/>
      <c r="Z280" s="127"/>
      <c r="AA280" s="127"/>
      <c r="AB280" s="127"/>
      <c r="AC280" s="127"/>
      <c r="AD280" s="127"/>
      <c r="AE280" s="127" t="s">
        <v>143</v>
      </c>
      <c r="AF280" s="127">
        <v>0</v>
      </c>
      <c r="AG280" s="127"/>
      <c r="AH280" s="127"/>
      <c r="AI280" s="127"/>
      <c r="AJ280" s="127"/>
      <c r="AK280" s="127"/>
      <c r="AL280" s="127"/>
      <c r="AM280" s="127"/>
      <c r="AN280" s="127"/>
      <c r="AO280" s="127"/>
      <c r="AP280" s="127"/>
      <c r="AQ280" s="127"/>
      <c r="AR280" s="127"/>
      <c r="AS280" s="127"/>
      <c r="AT280" s="127"/>
      <c r="AU280" s="127"/>
      <c r="AV280" s="127"/>
      <c r="AW280" s="127"/>
      <c r="AX280" s="127"/>
      <c r="AY280" s="127"/>
      <c r="AZ280" s="127"/>
      <c r="BA280" s="127"/>
      <c r="BB280" s="127"/>
      <c r="BC280" s="127"/>
      <c r="BD280" s="127"/>
      <c r="BE280" s="127"/>
      <c r="BF280" s="127"/>
      <c r="BG280" s="127"/>
      <c r="BH280" s="127"/>
    </row>
    <row r="281" spans="1:60" outlineLevel="1" x14ac:dyDescent="0.2">
      <c r="A281" s="128">
        <v>100</v>
      </c>
      <c r="B281" s="128" t="s">
        <v>460</v>
      </c>
      <c r="C281" s="164" t="s">
        <v>461</v>
      </c>
      <c r="D281" s="134" t="s">
        <v>140</v>
      </c>
      <c r="E281" s="141">
        <v>4.9279999999999999</v>
      </c>
      <c r="F281" s="234">
        <f>H281+J281</f>
        <v>0</v>
      </c>
      <c r="G281" s="144">
        <f>ROUND(E281*F281,2)</f>
        <v>0</v>
      </c>
      <c r="H281" s="144"/>
      <c r="I281" s="144">
        <f>ROUND(E281*H281,2)</f>
        <v>0</v>
      </c>
      <c r="J281" s="144"/>
      <c r="K281" s="144">
        <f>ROUND(E281*J281,2)</f>
        <v>0</v>
      </c>
      <c r="L281" s="144">
        <v>21</v>
      </c>
      <c r="M281" s="144">
        <f>G281*(1+L281/100)</f>
        <v>0</v>
      </c>
      <c r="N281" s="135">
        <v>1.6000000000000001E-4</v>
      </c>
      <c r="O281" s="135">
        <f>ROUND(E281*N281,5)</f>
        <v>7.9000000000000001E-4</v>
      </c>
      <c r="P281" s="135">
        <v>0</v>
      </c>
      <c r="Q281" s="135">
        <f>ROUND(E281*P281,5)</f>
        <v>0</v>
      </c>
      <c r="R281" s="135"/>
      <c r="S281" s="135"/>
      <c r="T281" s="136">
        <v>0.13500000000000001</v>
      </c>
      <c r="U281" s="135">
        <f>ROUND(E281*T281,2)</f>
        <v>0.67</v>
      </c>
      <c r="V281" s="127"/>
      <c r="W281" s="127"/>
      <c r="X281" s="127"/>
      <c r="Y281" s="127"/>
      <c r="Z281" s="127"/>
      <c r="AA281" s="127"/>
      <c r="AB281" s="127"/>
      <c r="AC281" s="127"/>
      <c r="AD281" s="127"/>
      <c r="AE281" s="127" t="s">
        <v>141</v>
      </c>
      <c r="AF281" s="127"/>
      <c r="AG281" s="127"/>
      <c r="AH281" s="127"/>
      <c r="AI281" s="127"/>
      <c r="AJ281" s="127"/>
      <c r="AK281" s="127"/>
      <c r="AL281" s="127"/>
      <c r="AM281" s="127"/>
      <c r="AN281" s="127"/>
      <c r="AO281" s="127"/>
      <c r="AP281" s="127"/>
      <c r="AQ281" s="127"/>
      <c r="AR281" s="127"/>
      <c r="AS281" s="127"/>
      <c r="AT281" s="127"/>
      <c r="AU281" s="127"/>
      <c r="AV281" s="127"/>
      <c r="AW281" s="127"/>
      <c r="AX281" s="127"/>
      <c r="AY281" s="127"/>
      <c r="AZ281" s="127"/>
      <c r="BA281" s="127"/>
      <c r="BB281" s="127"/>
      <c r="BC281" s="127"/>
      <c r="BD281" s="127"/>
      <c r="BE281" s="127"/>
      <c r="BF281" s="127"/>
      <c r="BG281" s="127"/>
      <c r="BH281" s="127"/>
    </row>
    <row r="282" spans="1:60" outlineLevel="1" x14ac:dyDescent="0.2">
      <c r="A282" s="128"/>
      <c r="B282" s="128"/>
      <c r="C282" s="165" t="s">
        <v>297</v>
      </c>
      <c r="D282" s="137"/>
      <c r="E282" s="142">
        <v>4.9279999999999999</v>
      </c>
      <c r="F282" s="144"/>
      <c r="G282" s="144"/>
      <c r="H282" s="144"/>
      <c r="I282" s="144"/>
      <c r="J282" s="144"/>
      <c r="K282" s="144"/>
      <c r="L282" s="144"/>
      <c r="M282" s="144"/>
      <c r="N282" s="135"/>
      <c r="O282" s="135"/>
      <c r="P282" s="135"/>
      <c r="Q282" s="135"/>
      <c r="R282" s="135"/>
      <c r="S282" s="135"/>
      <c r="T282" s="136"/>
      <c r="U282" s="135"/>
      <c r="V282" s="127"/>
      <c r="W282" s="127"/>
      <c r="X282" s="127"/>
      <c r="Y282" s="127"/>
      <c r="Z282" s="127"/>
      <c r="AA282" s="127"/>
      <c r="AB282" s="127"/>
      <c r="AC282" s="127"/>
      <c r="AD282" s="127"/>
      <c r="AE282" s="127" t="s">
        <v>143</v>
      </c>
      <c r="AF282" s="127">
        <v>0</v>
      </c>
      <c r="AG282" s="127"/>
      <c r="AH282" s="127"/>
      <c r="AI282" s="127"/>
      <c r="AJ282" s="127"/>
      <c r="AK282" s="127"/>
      <c r="AL282" s="127"/>
      <c r="AM282" s="127"/>
      <c r="AN282" s="127"/>
      <c r="AO282" s="127"/>
      <c r="AP282" s="127"/>
      <c r="AQ282" s="127"/>
      <c r="AR282" s="127"/>
      <c r="AS282" s="127"/>
      <c r="AT282" s="127"/>
      <c r="AU282" s="127"/>
      <c r="AV282" s="127"/>
      <c r="AW282" s="127"/>
      <c r="AX282" s="127"/>
      <c r="AY282" s="127"/>
      <c r="AZ282" s="127"/>
      <c r="BA282" s="127"/>
      <c r="BB282" s="127"/>
      <c r="BC282" s="127"/>
      <c r="BD282" s="127"/>
      <c r="BE282" s="127"/>
      <c r="BF282" s="127"/>
      <c r="BG282" s="127"/>
      <c r="BH282" s="127"/>
    </row>
    <row r="283" spans="1:60" ht="22.3" outlineLevel="1" x14ac:dyDescent="0.2">
      <c r="A283" s="128">
        <v>101</v>
      </c>
      <c r="B283" s="128" t="s">
        <v>462</v>
      </c>
      <c r="C283" s="164" t="s">
        <v>463</v>
      </c>
      <c r="D283" s="134" t="s">
        <v>140</v>
      </c>
      <c r="E283" s="141">
        <v>5.9160000000000004</v>
      </c>
      <c r="F283" s="234">
        <f>H283+J283</f>
        <v>0</v>
      </c>
      <c r="G283" s="144">
        <f>ROUND(E283*F283,2)</f>
        <v>0</v>
      </c>
      <c r="H283" s="144"/>
      <c r="I283" s="144">
        <f>ROUND(E283*H283,2)</f>
        <v>0</v>
      </c>
      <c r="J283" s="144"/>
      <c r="K283" s="144">
        <f>ROUND(E283*J283,2)</f>
        <v>0</v>
      </c>
      <c r="L283" s="144">
        <v>21</v>
      </c>
      <c r="M283" s="144">
        <f>G283*(1+L283/100)</f>
        <v>0</v>
      </c>
      <c r="N283" s="135">
        <v>9.4999999999999998E-3</v>
      </c>
      <c r="O283" s="135">
        <f>ROUND(E283*N283,5)</f>
        <v>5.62E-2</v>
      </c>
      <c r="P283" s="135">
        <v>0</v>
      </c>
      <c r="Q283" s="135">
        <f>ROUND(E283*P283,5)</f>
        <v>0</v>
      </c>
      <c r="R283" s="135"/>
      <c r="S283" s="135"/>
      <c r="T283" s="136">
        <v>0</v>
      </c>
      <c r="U283" s="135">
        <f>ROUND(E283*T283,2)</f>
        <v>0</v>
      </c>
      <c r="V283" s="127"/>
      <c r="W283" s="127"/>
      <c r="X283" s="127"/>
      <c r="Y283" s="127"/>
      <c r="Z283" s="127"/>
      <c r="AA283" s="127"/>
      <c r="AB283" s="127"/>
      <c r="AC283" s="127"/>
      <c r="AD283" s="127"/>
      <c r="AE283" s="127" t="s">
        <v>150</v>
      </c>
      <c r="AF283" s="127"/>
      <c r="AG283" s="127"/>
      <c r="AH283" s="127"/>
      <c r="AI283" s="127"/>
      <c r="AJ283" s="127"/>
      <c r="AK283" s="127"/>
      <c r="AL283" s="127"/>
      <c r="AM283" s="127"/>
      <c r="AN283" s="127"/>
      <c r="AO283" s="127"/>
      <c r="AP283" s="127"/>
      <c r="AQ283" s="127"/>
      <c r="AR283" s="127"/>
      <c r="AS283" s="127"/>
      <c r="AT283" s="127"/>
      <c r="AU283" s="127"/>
      <c r="AV283" s="127"/>
      <c r="AW283" s="127"/>
      <c r="AX283" s="127"/>
      <c r="AY283" s="127"/>
      <c r="AZ283" s="127"/>
      <c r="BA283" s="127"/>
      <c r="BB283" s="127"/>
      <c r="BC283" s="127"/>
      <c r="BD283" s="127"/>
      <c r="BE283" s="127"/>
      <c r="BF283" s="127"/>
      <c r="BG283" s="127"/>
      <c r="BH283" s="127"/>
    </row>
    <row r="284" spans="1:60" outlineLevel="1" x14ac:dyDescent="0.2">
      <c r="A284" s="128"/>
      <c r="B284" s="128"/>
      <c r="C284" s="165" t="s">
        <v>464</v>
      </c>
      <c r="D284" s="137"/>
      <c r="E284" s="142">
        <v>5.9160000000000004</v>
      </c>
      <c r="F284" s="144"/>
      <c r="G284" s="144"/>
      <c r="H284" s="144"/>
      <c r="I284" s="144"/>
      <c r="J284" s="144"/>
      <c r="K284" s="144"/>
      <c r="L284" s="144"/>
      <c r="M284" s="144"/>
      <c r="N284" s="135"/>
      <c r="O284" s="135"/>
      <c r="P284" s="135"/>
      <c r="Q284" s="135"/>
      <c r="R284" s="135"/>
      <c r="S284" s="135"/>
      <c r="T284" s="136"/>
      <c r="U284" s="135"/>
      <c r="V284" s="127"/>
      <c r="W284" s="127"/>
      <c r="X284" s="127"/>
      <c r="Y284" s="127"/>
      <c r="Z284" s="127"/>
      <c r="AA284" s="127"/>
      <c r="AB284" s="127"/>
      <c r="AC284" s="127"/>
      <c r="AD284" s="127"/>
      <c r="AE284" s="127" t="s">
        <v>143</v>
      </c>
      <c r="AF284" s="127">
        <v>0</v>
      </c>
      <c r="AG284" s="127"/>
      <c r="AH284" s="127"/>
      <c r="AI284" s="127"/>
      <c r="AJ284" s="127"/>
      <c r="AK284" s="127"/>
      <c r="AL284" s="127"/>
      <c r="AM284" s="127"/>
      <c r="AN284" s="127"/>
      <c r="AO284" s="127"/>
      <c r="AP284" s="127"/>
      <c r="AQ284" s="127"/>
      <c r="AR284" s="127"/>
      <c r="AS284" s="127"/>
      <c r="AT284" s="127"/>
      <c r="AU284" s="127"/>
      <c r="AV284" s="127"/>
      <c r="AW284" s="127"/>
      <c r="AX284" s="127"/>
      <c r="AY284" s="127"/>
      <c r="AZ284" s="127"/>
      <c r="BA284" s="127"/>
      <c r="BB284" s="127"/>
      <c r="BC284" s="127"/>
      <c r="BD284" s="127"/>
      <c r="BE284" s="127"/>
      <c r="BF284" s="127"/>
      <c r="BG284" s="127"/>
      <c r="BH284" s="127"/>
    </row>
    <row r="285" spans="1:60" outlineLevel="1" x14ac:dyDescent="0.2">
      <c r="A285" s="128">
        <v>102</v>
      </c>
      <c r="B285" s="128" t="s">
        <v>465</v>
      </c>
      <c r="C285" s="164" t="s">
        <v>466</v>
      </c>
      <c r="D285" s="134" t="s">
        <v>140</v>
      </c>
      <c r="E285" s="141">
        <v>4.9279999999999999</v>
      </c>
      <c r="F285" s="234">
        <f>H285+J285</f>
        <v>0</v>
      </c>
      <c r="G285" s="144">
        <f>ROUND(E285*F285,2)</f>
        <v>0</v>
      </c>
      <c r="H285" s="144"/>
      <c r="I285" s="144">
        <f>ROUND(E285*H285,2)</f>
        <v>0</v>
      </c>
      <c r="J285" s="144"/>
      <c r="K285" s="144">
        <f>ROUND(E285*J285,2)</f>
        <v>0</v>
      </c>
      <c r="L285" s="144">
        <v>21</v>
      </c>
      <c r="M285" s="144">
        <f>G285*(1+L285/100)</f>
        <v>0</v>
      </c>
      <c r="N285" s="135">
        <v>1.6000000000000001E-4</v>
      </c>
      <c r="O285" s="135">
        <f>ROUND(E285*N285,5)</f>
        <v>7.9000000000000001E-4</v>
      </c>
      <c r="P285" s="135">
        <v>0</v>
      </c>
      <c r="Q285" s="135">
        <f>ROUND(E285*P285,5)</f>
        <v>0</v>
      </c>
      <c r="R285" s="135"/>
      <c r="S285" s="135"/>
      <c r="T285" s="136">
        <v>0.109</v>
      </c>
      <c r="U285" s="135">
        <f>ROUND(E285*T285,2)</f>
        <v>0.54</v>
      </c>
      <c r="V285" s="127"/>
      <c r="W285" s="127"/>
      <c r="X285" s="127"/>
      <c r="Y285" s="127"/>
      <c r="Z285" s="127"/>
      <c r="AA285" s="127"/>
      <c r="AB285" s="127"/>
      <c r="AC285" s="127"/>
      <c r="AD285" s="127"/>
      <c r="AE285" s="127" t="s">
        <v>141</v>
      </c>
      <c r="AF285" s="127"/>
      <c r="AG285" s="127"/>
      <c r="AH285" s="127"/>
      <c r="AI285" s="127"/>
      <c r="AJ285" s="127"/>
      <c r="AK285" s="127"/>
      <c r="AL285" s="127"/>
      <c r="AM285" s="127"/>
      <c r="AN285" s="127"/>
      <c r="AO285" s="127"/>
      <c r="AP285" s="127"/>
      <c r="AQ285" s="127"/>
      <c r="AR285" s="127"/>
      <c r="AS285" s="127"/>
      <c r="AT285" s="127"/>
      <c r="AU285" s="127"/>
      <c r="AV285" s="127"/>
      <c r="AW285" s="127"/>
      <c r="AX285" s="127"/>
      <c r="AY285" s="127"/>
      <c r="AZ285" s="127"/>
      <c r="BA285" s="127"/>
      <c r="BB285" s="127"/>
      <c r="BC285" s="127"/>
      <c r="BD285" s="127"/>
      <c r="BE285" s="127"/>
      <c r="BF285" s="127"/>
      <c r="BG285" s="127"/>
      <c r="BH285" s="127"/>
    </row>
    <row r="286" spans="1:60" outlineLevel="1" x14ac:dyDescent="0.2">
      <c r="A286" s="128"/>
      <c r="B286" s="128"/>
      <c r="C286" s="165" t="s">
        <v>467</v>
      </c>
      <c r="D286" s="137"/>
      <c r="E286" s="142">
        <v>4.9279999999999999</v>
      </c>
      <c r="F286" s="144"/>
      <c r="G286" s="144"/>
      <c r="H286" s="144"/>
      <c r="I286" s="144"/>
      <c r="J286" s="144"/>
      <c r="K286" s="144"/>
      <c r="L286" s="144"/>
      <c r="M286" s="144"/>
      <c r="N286" s="135"/>
      <c r="O286" s="135"/>
      <c r="P286" s="135"/>
      <c r="Q286" s="135"/>
      <c r="R286" s="135"/>
      <c r="S286" s="135"/>
      <c r="T286" s="136"/>
      <c r="U286" s="135"/>
      <c r="V286" s="127"/>
      <c r="W286" s="127"/>
      <c r="X286" s="127"/>
      <c r="Y286" s="127"/>
      <c r="Z286" s="127"/>
      <c r="AA286" s="127"/>
      <c r="AB286" s="127"/>
      <c r="AC286" s="127"/>
      <c r="AD286" s="127"/>
      <c r="AE286" s="127" t="s">
        <v>143</v>
      </c>
      <c r="AF286" s="127">
        <v>0</v>
      </c>
      <c r="AG286" s="127"/>
      <c r="AH286" s="127"/>
      <c r="AI286" s="127"/>
      <c r="AJ286" s="127"/>
      <c r="AK286" s="127"/>
      <c r="AL286" s="127"/>
      <c r="AM286" s="127"/>
      <c r="AN286" s="127"/>
      <c r="AO286" s="127"/>
      <c r="AP286" s="127"/>
      <c r="AQ286" s="127"/>
      <c r="AR286" s="127"/>
      <c r="AS286" s="127"/>
      <c r="AT286" s="127"/>
      <c r="AU286" s="127"/>
      <c r="AV286" s="127"/>
      <c r="AW286" s="127"/>
      <c r="AX286" s="127"/>
      <c r="AY286" s="127"/>
      <c r="AZ286" s="127"/>
      <c r="BA286" s="127"/>
      <c r="BB286" s="127"/>
      <c r="BC286" s="127"/>
      <c r="BD286" s="127"/>
      <c r="BE286" s="127"/>
      <c r="BF286" s="127"/>
      <c r="BG286" s="127"/>
      <c r="BH286" s="127"/>
    </row>
    <row r="287" spans="1:60" outlineLevel="1" x14ac:dyDescent="0.2">
      <c r="A287" s="128">
        <v>103</v>
      </c>
      <c r="B287" s="128" t="s">
        <v>468</v>
      </c>
      <c r="C287" s="164" t="s">
        <v>469</v>
      </c>
      <c r="D287" s="134" t="s">
        <v>140</v>
      </c>
      <c r="E287" s="141">
        <v>5.9135999999999997</v>
      </c>
      <c r="F287" s="234">
        <f>H287+J287</f>
        <v>0</v>
      </c>
      <c r="G287" s="144">
        <f>ROUND(E287*F287,2)</f>
        <v>0</v>
      </c>
      <c r="H287" s="144"/>
      <c r="I287" s="144">
        <f>ROUND(E287*H287,2)</f>
        <v>0</v>
      </c>
      <c r="J287" s="144"/>
      <c r="K287" s="144">
        <f>ROUND(E287*J287,2)</f>
        <v>0</v>
      </c>
      <c r="L287" s="144">
        <v>21</v>
      </c>
      <c r="M287" s="144">
        <f>G287*(1+L287/100)</f>
        <v>0</v>
      </c>
      <c r="N287" s="135">
        <v>8.9999999999999993E-3</v>
      </c>
      <c r="O287" s="135">
        <f>ROUND(E287*N287,5)</f>
        <v>5.3220000000000003E-2</v>
      </c>
      <c r="P287" s="135">
        <v>0</v>
      </c>
      <c r="Q287" s="135">
        <f>ROUND(E287*P287,5)</f>
        <v>0</v>
      </c>
      <c r="R287" s="135"/>
      <c r="S287" s="135"/>
      <c r="T287" s="136">
        <v>0</v>
      </c>
      <c r="U287" s="135">
        <f>ROUND(E287*T287,2)</f>
        <v>0</v>
      </c>
      <c r="V287" s="127"/>
      <c r="W287" s="127"/>
      <c r="X287" s="127"/>
      <c r="Y287" s="127"/>
      <c r="Z287" s="127"/>
      <c r="AA287" s="127"/>
      <c r="AB287" s="127"/>
      <c r="AC287" s="127"/>
      <c r="AD287" s="127"/>
      <c r="AE287" s="127" t="s">
        <v>150</v>
      </c>
      <c r="AF287" s="127"/>
      <c r="AG287" s="127"/>
      <c r="AH287" s="127"/>
      <c r="AI287" s="127"/>
      <c r="AJ287" s="127"/>
      <c r="AK287" s="127"/>
      <c r="AL287" s="127"/>
      <c r="AM287" s="127"/>
      <c r="AN287" s="127"/>
      <c r="AO287" s="127"/>
      <c r="AP287" s="127"/>
      <c r="AQ287" s="127"/>
      <c r="AR287" s="127"/>
      <c r="AS287" s="127"/>
      <c r="AT287" s="127"/>
      <c r="AU287" s="127"/>
      <c r="AV287" s="127"/>
      <c r="AW287" s="127"/>
      <c r="AX287" s="127"/>
      <c r="AY287" s="127"/>
      <c r="AZ287" s="127"/>
      <c r="BA287" s="127"/>
      <c r="BB287" s="127"/>
      <c r="BC287" s="127"/>
      <c r="BD287" s="127"/>
      <c r="BE287" s="127"/>
      <c r="BF287" s="127"/>
      <c r="BG287" s="127"/>
      <c r="BH287" s="127"/>
    </row>
    <row r="288" spans="1:60" outlineLevel="1" x14ac:dyDescent="0.2">
      <c r="A288" s="128"/>
      <c r="B288" s="128"/>
      <c r="C288" s="165" t="s">
        <v>470</v>
      </c>
      <c r="D288" s="137"/>
      <c r="E288" s="142">
        <v>5.9135999999999997</v>
      </c>
      <c r="F288" s="144"/>
      <c r="G288" s="144"/>
      <c r="H288" s="144"/>
      <c r="I288" s="144"/>
      <c r="J288" s="144"/>
      <c r="K288" s="144"/>
      <c r="L288" s="144"/>
      <c r="M288" s="144"/>
      <c r="N288" s="135"/>
      <c r="O288" s="135"/>
      <c r="P288" s="135"/>
      <c r="Q288" s="135"/>
      <c r="R288" s="135"/>
      <c r="S288" s="135"/>
      <c r="T288" s="136"/>
      <c r="U288" s="135"/>
      <c r="V288" s="127"/>
      <c r="W288" s="127"/>
      <c r="X288" s="127"/>
      <c r="Y288" s="127"/>
      <c r="Z288" s="127"/>
      <c r="AA288" s="127"/>
      <c r="AB288" s="127"/>
      <c r="AC288" s="127"/>
      <c r="AD288" s="127"/>
      <c r="AE288" s="127" t="s">
        <v>143</v>
      </c>
      <c r="AF288" s="127">
        <v>0</v>
      </c>
      <c r="AG288" s="127"/>
      <c r="AH288" s="127"/>
      <c r="AI288" s="127"/>
      <c r="AJ288" s="127"/>
      <c r="AK288" s="127"/>
      <c r="AL288" s="127"/>
      <c r="AM288" s="127"/>
      <c r="AN288" s="127"/>
      <c r="AO288" s="127"/>
      <c r="AP288" s="127"/>
      <c r="AQ288" s="127"/>
      <c r="AR288" s="127"/>
      <c r="AS288" s="127"/>
      <c r="AT288" s="127"/>
      <c r="AU288" s="127"/>
      <c r="AV288" s="127"/>
      <c r="AW288" s="127"/>
      <c r="AX288" s="127"/>
      <c r="AY288" s="127"/>
      <c r="AZ288" s="127"/>
      <c r="BA288" s="127"/>
      <c r="BB288" s="127"/>
      <c r="BC288" s="127"/>
      <c r="BD288" s="127"/>
      <c r="BE288" s="127"/>
      <c r="BF288" s="127"/>
      <c r="BG288" s="127"/>
      <c r="BH288" s="127"/>
    </row>
    <row r="289" spans="1:60" outlineLevel="1" x14ac:dyDescent="0.2">
      <c r="A289" s="128">
        <v>104</v>
      </c>
      <c r="B289" s="128" t="s">
        <v>471</v>
      </c>
      <c r="C289" s="164" t="s">
        <v>472</v>
      </c>
      <c r="D289" s="134" t="s">
        <v>140</v>
      </c>
      <c r="E289" s="141">
        <v>64</v>
      </c>
      <c r="F289" s="234">
        <f>H289+J289</f>
        <v>0</v>
      </c>
      <c r="G289" s="144">
        <f>ROUND(E289*F289,2)</f>
        <v>0</v>
      </c>
      <c r="H289" s="144"/>
      <c r="I289" s="144">
        <f>ROUND(E289*H289,2)</f>
        <v>0</v>
      </c>
      <c r="J289" s="144"/>
      <c r="K289" s="144">
        <f>ROUND(E289*J289,2)</f>
        <v>0</v>
      </c>
      <c r="L289" s="144">
        <v>21</v>
      </c>
      <c r="M289" s="144">
        <f>G289*(1+L289/100)</f>
        <v>0</v>
      </c>
      <c r="N289" s="135">
        <v>0</v>
      </c>
      <c r="O289" s="135">
        <f>ROUND(E289*N289,5)</f>
        <v>0</v>
      </c>
      <c r="P289" s="135">
        <v>1.4E-2</v>
      </c>
      <c r="Q289" s="135">
        <f>ROUND(E289*P289,5)</f>
        <v>0.89600000000000002</v>
      </c>
      <c r="R289" s="135"/>
      <c r="S289" s="135"/>
      <c r="T289" s="136">
        <v>0.1</v>
      </c>
      <c r="U289" s="135">
        <f>ROUND(E289*T289,2)</f>
        <v>6.4</v>
      </c>
      <c r="V289" s="127"/>
      <c r="W289" s="127"/>
      <c r="X289" s="127"/>
      <c r="Y289" s="127"/>
      <c r="Z289" s="127"/>
      <c r="AA289" s="127"/>
      <c r="AB289" s="127"/>
      <c r="AC289" s="127"/>
      <c r="AD289" s="127"/>
      <c r="AE289" s="127" t="s">
        <v>141</v>
      </c>
      <c r="AF289" s="127"/>
      <c r="AG289" s="127"/>
      <c r="AH289" s="127"/>
      <c r="AI289" s="127"/>
      <c r="AJ289" s="127"/>
      <c r="AK289" s="127"/>
      <c r="AL289" s="127"/>
      <c r="AM289" s="127"/>
      <c r="AN289" s="127"/>
      <c r="AO289" s="127"/>
      <c r="AP289" s="127"/>
      <c r="AQ289" s="127"/>
      <c r="AR289" s="127"/>
      <c r="AS289" s="127"/>
      <c r="AT289" s="127"/>
      <c r="AU289" s="127"/>
      <c r="AV289" s="127"/>
      <c r="AW289" s="127"/>
      <c r="AX289" s="127"/>
      <c r="AY289" s="127"/>
      <c r="AZ289" s="127"/>
      <c r="BA289" s="127"/>
      <c r="BB289" s="127"/>
      <c r="BC289" s="127"/>
      <c r="BD289" s="127"/>
      <c r="BE289" s="127"/>
      <c r="BF289" s="127"/>
      <c r="BG289" s="127"/>
      <c r="BH289" s="127"/>
    </row>
    <row r="290" spans="1:60" outlineLevel="1" x14ac:dyDescent="0.2">
      <c r="A290" s="128"/>
      <c r="B290" s="128"/>
      <c r="C290" s="165" t="s">
        <v>473</v>
      </c>
      <c r="D290" s="137"/>
      <c r="E290" s="142">
        <v>64</v>
      </c>
      <c r="F290" s="144"/>
      <c r="G290" s="144"/>
      <c r="H290" s="144"/>
      <c r="I290" s="144"/>
      <c r="J290" s="144"/>
      <c r="K290" s="144"/>
      <c r="L290" s="144"/>
      <c r="M290" s="144"/>
      <c r="N290" s="135"/>
      <c r="O290" s="135"/>
      <c r="P290" s="135"/>
      <c r="Q290" s="135"/>
      <c r="R290" s="135"/>
      <c r="S290" s="135"/>
      <c r="T290" s="136"/>
      <c r="U290" s="135"/>
      <c r="V290" s="127"/>
      <c r="W290" s="127"/>
      <c r="X290" s="127"/>
      <c r="Y290" s="127"/>
      <c r="Z290" s="127"/>
      <c r="AA290" s="127"/>
      <c r="AB290" s="127"/>
      <c r="AC290" s="127"/>
      <c r="AD290" s="127"/>
      <c r="AE290" s="127" t="s">
        <v>143</v>
      </c>
      <c r="AF290" s="127">
        <v>0</v>
      </c>
      <c r="AG290" s="127"/>
      <c r="AH290" s="127"/>
      <c r="AI290" s="127"/>
      <c r="AJ290" s="127"/>
      <c r="AK290" s="127"/>
      <c r="AL290" s="127"/>
      <c r="AM290" s="127"/>
      <c r="AN290" s="127"/>
      <c r="AO290" s="127"/>
      <c r="AP290" s="127"/>
      <c r="AQ290" s="127"/>
      <c r="AR290" s="127"/>
      <c r="AS290" s="127"/>
      <c r="AT290" s="127"/>
      <c r="AU290" s="127"/>
      <c r="AV290" s="127"/>
      <c r="AW290" s="127"/>
      <c r="AX290" s="127"/>
      <c r="AY290" s="127"/>
      <c r="AZ290" s="127"/>
      <c r="BA290" s="127"/>
      <c r="BB290" s="127"/>
      <c r="BC290" s="127"/>
      <c r="BD290" s="127"/>
      <c r="BE290" s="127"/>
      <c r="BF290" s="127"/>
      <c r="BG290" s="127"/>
      <c r="BH290" s="127"/>
    </row>
    <row r="291" spans="1:60" outlineLevel="1" x14ac:dyDescent="0.2">
      <c r="A291" s="128">
        <v>105</v>
      </c>
      <c r="B291" s="128" t="s">
        <v>474</v>
      </c>
      <c r="C291" s="164" t="s">
        <v>475</v>
      </c>
      <c r="D291" s="134" t="s">
        <v>146</v>
      </c>
      <c r="E291" s="141">
        <v>45</v>
      </c>
      <c r="F291" s="234">
        <f>H291+J291</f>
        <v>0</v>
      </c>
      <c r="G291" s="144">
        <f>ROUND(E291*F291,2)</f>
        <v>0</v>
      </c>
      <c r="H291" s="144"/>
      <c r="I291" s="144">
        <f>ROUND(E291*H291,2)</f>
        <v>0</v>
      </c>
      <c r="J291" s="144"/>
      <c r="K291" s="144">
        <f>ROUND(E291*J291,2)</f>
        <v>0</v>
      </c>
      <c r="L291" s="144">
        <v>21</v>
      </c>
      <c r="M291" s="144">
        <f>G291*(1+L291/100)</f>
        <v>0</v>
      </c>
      <c r="N291" s="135">
        <v>1.6000000000000001E-4</v>
      </c>
      <c r="O291" s="135">
        <f>ROUND(E291*N291,5)</f>
        <v>7.1999999999999998E-3</v>
      </c>
      <c r="P291" s="135">
        <v>6.6E-3</v>
      </c>
      <c r="Q291" s="135">
        <f>ROUND(E291*P291,5)</f>
        <v>0.29699999999999999</v>
      </c>
      <c r="R291" s="135"/>
      <c r="S291" s="135"/>
      <c r="T291" s="136">
        <v>0.27043</v>
      </c>
      <c r="U291" s="135">
        <f>ROUND(E291*T291,2)</f>
        <v>12.17</v>
      </c>
      <c r="V291" s="127"/>
      <c r="W291" s="127"/>
      <c r="X291" s="127"/>
      <c r="Y291" s="127"/>
      <c r="Z291" s="127"/>
      <c r="AA291" s="127"/>
      <c r="AB291" s="127"/>
      <c r="AC291" s="127"/>
      <c r="AD291" s="127"/>
      <c r="AE291" s="127" t="s">
        <v>141</v>
      </c>
      <c r="AF291" s="127"/>
      <c r="AG291" s="127"/>
      <c r="AH291" s="127"/>
      <c r="AI291" s="127"/>
      <c r="AJ291" s="127"/>
      <c r="AK291" s="127"/>
      <c r="AL291" s="127"/>
      <c r="AM291" s="127"/>
      <c r="AN291" s="127"/>
      <c r="AO291" s="127"/>
      <c r="AP291" s="127"/>
      <c r="AQ291" s="127"/>
      <c r="AR291" s="127"/>
      <c r="AS291" s="127"/>
      <c r="AT291" s="127"/>
      <c r="AU291" s="127"/>
      <c r="AV291" s="127"/>
      <c r="AW291" s="127"/>
      <c r="AX291" s="127"/>
      <c r="AY291" s="127"/>
      <c r="AZ291" s="127"/>
      <c r="BA291" s="127"/>
      <c r="BB291" s="127"/>
      <c r="BC291" s="127"/>
      <c r="BD291" s="127"/>
      <c r="BE291" s="127"/>
      <c r="BF291" s="127"/>
      <c r="BG291" s="127"/>
      <c r="BH291" s="127"/>
    </row>
    <row r="292" spans="1:60" outlineLevel="1" x14ac:dyDescent="0.2">
      <c r="A292" s="128"/>
      <c r="B292" s="128"/>
      <c r="C292" s="165" t="s">
        <v>476</v>
      </c>
      <c r="D292" s="137"/>
      <c r="E292" s="142">
        <v>45</v>
      </c>
      <c r="F292" s="144"/>
      <c r="G292" s="144"/>
      <c r="H292" s="144"/>
      <c r="I292" s="144"/>
      <c r="J292" s="144"/>
      <c r="K292" s="144"/>
      <c r="L292" s="144"/>
      <c r="M292" s="144"/>
      <c r="N292" s="135"/>
      <c r="O292" s="135"/>
      <c r="P292" s="135"/>
      <c r="Q292" s="135"/>
      <c r="R292" s="135"/>
      <c r="S292" s="135"/>
      <c r="T292" s="136"/>
      <c r="U292" s="135"/>
      <c r="V292" s="127"/>
      <c r="W292" s="127"/>
      <c r="X292" s="127"/>
      <c r="Y292" s="127"/>
      <c r="Z292" s="127"/>
      <c r="AA292" s="127"/>
      <c r="AB292" s="127"/>
      <c r="AC292" s="127"/>
      <c r="AD292" s="127"/>
      <c r="AE292" s="127" t="s">
        <v>143</v>
      </c>
      <c r="AF292" s="127">
        <v>0</v>
      </c>
      <c r="AG292" s="127"/>
      <c r="AH292" s="127"/>
      <c r="AI292" s="127"/>
      <c r="AJ292" s="127"/>
      <c r="AK292" s="127"/>
      <c r="AL292" s="127"/>
      <c r="AM292" s="127"/>
      <c r="AN292" s="127"/>
      <c r="AO292" s="127"/>
      <c r="AP292" s="127"/>
      <c r="AQ292" s="127"/>
      <c r="AR292" s="127"/>
      <c r="AS292" s="127"/>
      <c r="AT292" s="127"/>
      <c r="AU292" s="127"/>
      <c r="AV292" s="127"/>
      <c r="AW292" s="127"/>
      <c r="AX292" s="127"/>
      <c r="AY292" s="127"/>
      <c r="AZ292" s="127"/>
      <c r="BA292" s="127"/>
      <c r="BB292" s="127"/>
      <c r="BC292" s="127"/>
      <c r="BD292" s="127"/>
      <c r="BE292" s="127"/>
      <c r="BF292" s="127"/>
      <c r="BG292" s="127"/>
      <c r="BH292" s="127"/>
    </row>
    <row r="293" spans="1:60" ht="22.3" outlineLevel="1" x14ac:dyDescent="0.2">
      <c r="A293" s="128">
        <v>106</v>
      </c>
      <c r="B293" s="128" t="s">
        <v>477</v>
      </c>
      <c r="C293" s="164" t="s">
        <v>478</v>
      </c>
      <c r="D293" s="134" t="s">
        <v>146</v>
      </c>
      <c r="E293" s="141">
        <v>45</v>
      </c>
      <c r="F293" s="234">
        <f>H293+J293</f>
        <v>0</v>
      </c>
      <c r="G293" s="144">
        <f>ROUND(E293*F293,2)</f>
        <v>0</v>
      </c>
      <c r="H293" s="144"/>
      <c r="I293" s="144">
        <f>ROUND(E293*H293,2)</f>
        <v>0</v>
      </c>
      <c r="J293" s="144"/>
      <c r="K293" s="144">
        <f>ROUND(E293*J293,2)</f>
        <v>0</v>
      </c>
      <c r="L293" s="144">
        <v>21</v>
      </c>
      <c r="M293" s="144">
        <f>G293*(1+L293/100)</f>
        <v>0</v>
      </c>
      <c r="N293" s="135">
        <v>5.1500000000000001E-3</v>
      </c>
      <c r="O293" s="135">
        <f>ROUND(E293*N293,5)</f>
        <v>0.23175000000000001</v>
      </c>
      <c r="P293" s="135">
        <v>0</v>
      </c>
      <c r="Q293" s="135">
        <f>ROUND(E293*P293,5)</f>
        <v>0</v>
      </c>
      <c r="R293" s="135"/>
      <c r="S293" s="135"/>
      <c r="T293" s="136">
        <v>0.34200000000000003</v>
      </c>
      <c r="U293" s="135">
        <f>ROUND(E293*T293,2)</f>
        <v>15.39</v>
      </c>
      <c r="V293" s="127"/>
      <c r="W293" s="127"/>
      <c r="X293" s="127"/>
      <c r="Y293" s="127"/>
      <c r="Z293" s="127"/>
      <c r="AA293" s="127"/>
      <c r="AB293" s="127"/>
      <c r="AC293" s="127"/>
      <c r="AD293" s="127"/>
      <c r="AE293" s="127" t="s">
        <v>141</v>
      </c>
      <c r="AF293" s="127"/>
      <c r="AG293" s="127"/>
      <c r="AH293" s="127"/>
      <c r="AI293" s="127"/>
      <c r="AJ293" s="127"/>
      <c r="AK293" s="127"/>
      <c r="AL293" s="127"/>
      <c r="AM293" s="127"/>
      <c r="AN293" s="127"/>
      <c r="AO293" s="127"/>
      <c r="AP293" s="127"/>
      <c r="AQ293" s="127"/>
      <c r="AR293" s="127"/>
      <c r="AS293" s="127"/>
      <c r="AT293" s="127"/>
      <c r="AU293" s="127"/>
      <c r="AV293" s="127"/>
      <c r="AW293" s="127"/>
      <c r="AX293" s="127"/>
      <c r="AY293" s="127"/>
      <c r="AZ293" s="127"/>
      <c r="BA293" s="127"/>
      <c r="BB293" s="127"/>
      <c r="BC293" s="127"/>
      <c r="BD293" s="127"/>
      <c r="BE293" s="127"/>
      <c r="BF293" s="127"/>
      <c r="BG293" s="127"/>
      <c r="BH293" s="127"/>
    </row>
    <row r="294" spans="1:60" outlineLevel="1" x14ac:dyDescent="0.2">
      <c r="A294" s="128"/>
      <c r="B294" s="128"/>
      <c r="C294" s="165" t="s">
        <v>476</v>
      </c>
      <c r="D294" s="137"/>
      <c r="E294" s="142">
        <v>45</v>
      </c>
      <c r="F294" s="144"/>
      <c r="G294" s="144"/>
      <c r="H294" s="144"/>
      <c r="I294" s="144"/>
      <c r="J294" s="144"/>
      <c r="K294" s="144"/>
      <c r="L294" s="144"/>
      <c r="M294" s="144"/>
      <c r="N294" s="135"/>
      <c r="O294" s="135"/>
      <c r="P294" s="135"/>
      <c r="Q294" s="135"/>
      <c r="R294" s="135"/>
      <c r="S294" s="135"/>
      <c r="T294" s="136"/>
      <c r="U294" s="135"/>
      <c r="V294" s="127"/>
      <c r="W294" s="127"/>
      <c r="X294" s="127"/>
      <c r="Y294" s="127"/>
      <c r="Z294" s="127"/>
      <c r="AA294" s="127"/>
      <c r="AB294" s="127"/>
      <c r="AC294" s="127"/>
      <c r="AD294" s="127"/>
      <c r="AE294" s="127" t="s">
        <v>143</v>
      </c>
      <c r="AF294" s="127">
        <v>0</v>
      </c>
      <c r="AG294" s="127"/>
      <c r="AH294" s="127"/>
      <c r="AI294" s="127"/>
      <c r="AJ294" s="127"/>
      <c r="AK294" s="127"/>
      <c r="AL294" s="127"/>
      <c r="AM294" s="127"/>
      <c r="AN294" s="127"/>
      <c r="AO294" s="127"/>
      <c r="AP294" s="127"/>
      <c r="AQ294" s="127"/>
      <c r="AR294" s="127"/>
      <c r="AS294" s="127"/>
      <c r="AT294" s="127"/>
      <c r="AU294" s="127"/>
      <c r="AV294" s="127"/>
      <c r="AW294" s="127"/>
      <c r="AX294" s="127"/>
      <c r="AY294" s="127"/>
      <c r="AZ294" s="127"/>
      <c r="BA294" s="127"/>
      <c r="BB294" s="127"/>
      <c r="BC294" s="127"/>
      <c r="BD294" s="127"/>
      <c r="BE294" s="127"/>
      <c r="BF294" s="127"/>
      <c r="BG294" s="127"/>
      <c r="BH294" s="127"/>
    </row>
    <row r="295" spans="1:60" ht="22.3" outlineLevel="1" x14ac:dyDescent="0.2">
      <c r="A295" s="128">
        <v>107</v>
      </c>
      <c r="B295" s="128" t="s">
        <v>479</v>
      </c>
      <c r="C295" s="164" t="s">
        <v>480</v>
      </c>
      <c r="D295" s="134" t="s">
        <v>140</v>
      </c>
      <c r="E295" s="141">
        <v>64</v>
      </c>
      <c r="F295" s="234">
        <f>H295+J295</f>
        <v>0</v>
      </c>
      <c r="G295" s="144">
        <f>ROUND(E295*F295,2)</f>
        <v>0</v>
      </c>
      <c r="H295" s="144"/>
      <c r="I295" s="144">
        <f>ROUND(E295*H295,2)</f>
        <v>0</v>
      </c>
      <c r="J295" s="144"/>
      <c r="K295" s="144">
        <f>ROUND(E295*J295,2)</f>
        <v>0</v>
      </c>
      <c r="L295" s="144">
        <v>21</v>
      </c>
      <c r="M295" s="144">
        <f>G295*(1+L295/100)</f>
        <v>0</v>
      </c>
      <c r="N295" s="135">
        <v>0</v>
      </c>
      <c r="O295" s="135">
        <f>ROUND(E295*N295,5)</f>
        <v>0</v>
      </c>
      <c r="P295" s="135">
        <v>0</v>
      </c>
      <c r="Q295" s="135">
        <f>ROUND(E295*P295,5)</f>
        <v>0</v>
      </c>
      <c r="R295" s="135"/>
      <c r="S295" s="135"/>
      <c r="T295" s="136">
        <v>0.29199999999999998</v>
      </c>
      <c r="U295" s="135">
        <f>ROUND(E295*T295,2)</f>
        <v>18.690000000000001</v>
      </c>
      <c r="V295" s="127"/>
      <c r="W295" s="127"/>
      <c r="X295" s="127"/>
      <c r="Y295" s="127"/>
      <c r="Z295" s="127"/>
      <c r="AA295" s="127"/>
      <c r="AB295" s="127"/>
      <c r="AC295" s="127"/>
      <c r="AD295" s="127"/>
      <c r="AE295" s="127" t="s">
        <v>141</v>
      </c>
      <c r="AF295" s="127"/>
      <c r="AG295" s="127"/>
      <c r="AH295" s="127"/>
      <c r="AI295" s="127"/>
      <c r="AJ295" s="127"/>
      <c r="AK295" s="127"/>
      <c r="AL295" s="127"/>
      <c r="AM295" s="127"/>
      <c r="AN295" s="127"/>
      <c r="AO295" s="127"/>
      <c r="AP295" s="127"/>
      <c r="AQ295" s="127"/>
      <c r="AR295" s="127"/>
      <c r="AS295" s="127"/>
      <c r="AT295" s="127"/>
      <c r="AU295" s="127"/>
      <c r="AV295" s="127"/>
      <c r="AW295" s="127"/>
      <c r="AX295" s="127"/>
      <c r="AY295" s="127"/>
      <c r="AZ295" s="127"/>
      <c r="BA295" s="127"/>
      <c r="BB295" s="127"/>
      <c r="BC295" s="127"/>
      <c r="BD295" s="127"/>
      <c r="BE295" s="127"/>
      <c r="BF295" s="127"/>
      <c r="BG295" s="127"/>
      <c r="BH295" s="127"/>
    </row>
    <row r="296" spans="1:60" outlineLevel="1" x14ac:dyDescent="0.2">
      <c r="A296" s="128"/>
      <c r="B296" s="128"/>
      <c r="C296" s="165" t="s">
        <v>473</v>
      </c>
      <c r="D296" s="137"/>
      <c r="E296" s="142">
        <v>64</v>
      </c>
      <c r="F296" s="144"/>
      <c r="G296" s="144"/>
      <c r="H296" s="144"/>
      <c r="I296" s="144"/>
      <c r="J296" s="144"/>
      <c r="K296" s="144"/>
      <c r="L296" s="144"/>
      <c r="M296" s="144"/>
      <c r="N296" s="135"/>
      <c r="O296" s="135"/>
      <c r="P296" s="135"/>
      <c r="Q296" s="135"/>
      <c r="R296" s="135"/>
      <c r="S296" s="135"/>
      <c r="T296" s="136"/>
      <c r="U296" s="135"/>
      <c r="V296" s="127"/>
      <c r="W296" s="127"/>
      <c r="X296" s="127"/>
      <c r="Y296" s="127"/>
      <c r="Z296" s="127"/>
      <c r="AA296" s="127"/>
      <c r="AB296" s="127"/>
      <c r="AC296" s="127"/>
      <c r="AD296" s="127"/>
      <c r="AE296" s="127" t="s">
        <v>143</v>
      </c>
      <c r="AF296" s="127">
        <v>0</v>
      </c>
      <c r="AG296" s="127"/>
      <c r="AH296" s="127"/>
      <c r="AI296" s="127"/>
      <c r="AJ296" s="127"/>
      <c r="AK296" s="127"/>
      <c r="AL296" s="127"/>
      <c r="AM296" s="127"/>
      <c r="AN296" s="127"/>
      <c r="AO296" s="127"/>
      <c r="AP296" s="127"/>
      <c r="AQ296" s="127"/>
      <c r="AR296" s="127"/>
      <c r="AS296" s="127"/>
      <c r="AT296" s="127"/>
      <c r="AU296" s="127"/>
      <c r="AV296" s="127"/>
      <c r="AW296" s="127"/>
      <c r="AX296" s="127"/>
      <c r="AY296" s="127"/>
      <c r="AZ296" s="127"/>
      <c r="BA296" s="127"/>
      <c r="BB296" s="127"/>
      <c r="BC296" s="127"/>
      <c r="BD296" s="127"/>
      <c r="BE296" s="127"/>
      <c r="BF296" s="127"/>
      <c r="BG296" s="127"/>
      <c r="BH296" s="127"/>
    </row>
    <row r="297" spans="1:60" outlineLevel="1" x14ac:dyDescent="0.2">
      <c r="A297" s="128">
        <v>108</v>
      </c>
      <c r="B297" s="128" t="s">
        <v>457</v>
      </c>
      <c r="C297" s="164" t="s">
        <v>458</v>
      </c>
      <c r="D297" s="134" t="s">
        <v>140</v>
      </c>
      <c r="E297" s="141">
        <v>73.599999999999994</v>
      </c>
      <c r="F297" s="234">
        <f>H297+J297</f>
        <v>0</v>
      </c>
      <c r="G297" s="144">
        <f>ROUND(E297*F297,2)</f>
        <v>0</v>
      </c>
      <c r="H297" s="144"/>
      <c r="I297" s="144">
        <f>ROUND(E297*H297,2)</f>
        <v>0</v>
      </c>
      <c r="J297" s="144"/>
      <c r="K297" s="144">
        <f>ROUND(E297*J297,2)</f>
        <v>0</v>
      </c>
      <c r="L297" s="144">
        <v>21</v>
      </c>
      <c r="M297" s="144">
        <f>G297*(1+L297/100)</f>
        <v>0</v>
      </c>
      <c r="N297" s="135">
        <v>1.26E-2</v>
      </c>
      <c r="O297" s="135">
        <f>ROUND(E297*N297,5)</f>
        <v>0.92735999999999996</v>
      </c>
      <c r="P297" s="135">
        <v>0</v>
      </c>
      <c r="Q297" s="135">
        <f>ROUND(E297*P297,5)</f>
        <v>0</v>
      </c>
      <c r="R297" s="135"/>
      <c r="S297" s="135"/>
      <c r="T297" s="136">
        <v>0</v>
      </c>
      <c r="U297" s="135">
        <f>ROUND(E297*T297,2)</f>
        <v>0</v>
      </c>
      <c r="V297" s="127"/>
      <c r="W297" s="127"/>
      <c r="X297" s="127"/>
      <c r="Y297" s="127"/>
      <c r="Z297" s="127"/>
      <c r="AA297" s="127"/>
      <c r="AB297" s="127"/>
      <c r="AC297" s="127"/>
      <c r="AD297" s="127"/>
      <c r="AE297" s="127" t="s">
        <v>150</v>
      </c>
      <c r="AF297" s="127"/>
      <c r="AG297" s="127"/>
      <c r="AH297" s="127"/>
      <c r="AI297" s="127"/>
      <c r="AJ297" s="127"/>
      <c r="AK297" s="127"/>
      <c r="AL297" s="127"/>
      <c r="AM297" s="127"/>
      <c r="AN297" s="127"/>
      <c r="AO297" s="127"/>
      <c r="AP297" s="127"/>
      <c r="AQ297" s="127"/>
      <c r="AR297" s="127"/>
      <c r="AS297" s="127"/>
      <c r="AT297" s="127"/>
      <c r="AU297" s="127"/>
      <c r="AV297" s="127"/>
      <c r="AW297" s="127"/>
      <c r="AX297" s="127"/>
      <c r="AY297" s="127"/>
      <c r="AZ297" s="127"/>
      <c r="BA297" s="127"/>
      <c r="BB297" s="127"/>
      <c r="BC297" s="127"/>
      <c r="BD297" s="127"/>
      <c r="BE297" s="127"/>
      <c r="BF297" s="127"/>
      <c r="BG297" s="127"/>
      <c r="BH297" s="127"/>
    </row>
    <row r="298" spans="1:60" outlineLevel="1" x14ac:dyDescent="0.2">
      <c r="A298" s="128"/>
      <c r="B298" s="128"/>
      <c r="C298" s="165" t="s">
        <v>481</v>
      </c>
      <c r="D298" s="137"/>
      <c r="E298" s="142">
        <v>73.599999999999994</v>
      </c>
      <c r="F298" s="144"/>
      <c r="G298" s="144"/>
      <c r="H298" s="144"/>
      <c r="I298" s="144"/>
      <c r="J298" s="144"/>
      <c r="K298" s="144"/>
      <c r="L298" s="144"/>
      <c r="M298" s="144"/>
      <c r="N298" s="135"/>
      <c r="O298" s="135"/>
      <c r="P298" s="135"/>
      <c r="Q298" s="135"/>
      <c r="R298" s="135"/>
      <c r="S298" s="135"/>
      <c r="T298" s="136"/>
      <c r="U298" s="135"/>
      <c r="V298" s="127"/>
      <c r="W298" s="127"/>
      <c r="X298" s="127"/>
      <c r="Y298" s="127"/>
      <c r="Z298" s="127"/>
      <c r="AA298" s="127"/>
      <c r="AB298" s="127"/>
      <c r="AC298" s="127"/>
      <c r="AD298" s="127"/>
      <c r="AE298" s="127" t="s">
        <v>143</v>
      </c>
      <c r="AF298" s="127">
        <v>0</v>
      </c>
      <c r="AG298" s="127"/>
      <c r="AH298" s="127"/>
      <c r="AI298" s="127"/>
      <c r="AJ298" s="127"/>
      <c r="AK298" s="127"/>
      <c r="AL298" s="127"/>
      <c r="AM298" s="127"/>
      <c r="AN298" s="127"/>
      <c r="AO298" s="127"/>
      <c r="AP298" s="127"/>
      <c r="AQ298" s="127"/>
      <c r="AR298" s="127"/>
      <c r="AS298" s="127"/>
      <c r="AT298" s="127"/>
      <c r="AU298" s="127"/>
      <c r="AV298" s="127"/>
      <c r="AW298" s="127"/>
      <c r="AX298" s="127"/>
      <c r="AY298" s="127"/>
      <c r="AZ298" s="127"/>
      <c r="BA298" s="127"/>
      <c r="BB298" s="127"/>
      <c r="BC298" s="127"/>
      <c r="BD298" s="127"/>
      <c r="BE298" s="127"/>
      <c r="BF298" s="127"/>
      <c r="BG298" s="127"/>
      <c r="BH298" s="127"/>
    </row>
    <row r="299" spans="1:60" ht="22.3" outlineLevel="1" x14ac:dyDescent="0.2">
      <c r="A299" s="128">
        <v>109</v>
      </c>
      <c r="B299" s="128" t="s">
        <v>482</v>
      </c>
      <c r="C299" s="164" t="s">
        <v>483</v>
      </c>
      <c r="D299" s="134" t="s">
        <v>232</v>
      </c>
      <c r="E299" s="141">
        <v>1.73394</v>
      </c>
      <c r="F299" s="234">
        <f>H299+J299</f>
        <v>0</v>
      </c>
      <c r="G299" s="144">
        <f>ROUND(E299*F299,2)</f>
        <v>0</v>
      </c>
      <c r="H299" s="144"/>
      <c r="I299" s="144">
        <f>ROUND(E299*H299,2)</f>
        <v>0</v>
      </c>
      <c r="J299" s="144"/>
      <c r="K299" s="144">
        <f>ROUND(E299*J299,2)</f>
        <v>0</v>
      </c>
      <c r="L299" s="144">
        <v>21</v>
      </c>
      <c r="M299" s="144">
        <f>G299*(1+L299/100)</f>
        <v>0</v>
      </c>
      <c r="N299" s="135">
        <v>0</v>
      </c>
      <c r="O299" s="135">
        <f>ROUND(E299*N299,5)</f>
        <v>0</v>
      </c>
      <c r="P299" s="135">
        <v>0</v>
      </c>
      <c r="Q299" s="135">
        <f>ROUND(E299*P299,5)</f>
        <v>0</v>
      </c>
      <c r="R299" s="135"/>
      <c r="S299" s="135"/>
      <c r="T299" s="136">
        <v>1.7509999999999999</v>
      </c>
      <c r="U299" s="135">
        <f>ROUND(E299*T299,2)</f>
        <v>3.04</v>
      </c>
      <c r="V299" s="127"/>
      <c r="W299" s="127"/>
      <c r="X299" s="127"/>
      <c r="Y299" s="127"/>
      <c r="Z299" s="127"/>
      <c r="AA299" s="127"/>
      <c r="AB299" s="127"/>
      <c r="AC299" s="127"/>
      <c r="AD299" s="127"/>
      <c r="AE299" s="127" t="s">
        <v>233</v>
      </c>
      <c r="AF299" s="127"/>
      <c r="AG299" s="127"/>
      <c r="AH299" s="127"/>
      <c r="AI299" s="127"/>
      <c r="AJ299" s="127"/>
      <c r="AK299" s="127"/>
      <c r="AL299" s="127"/>
      <c r="AM299" s="127"/>
      <c r="AN299" s="127"/>
      <c r="AO299" s="127"/>
      <c r="AP299" s="127"/>
      <c r="AQ299" s="127"/>
      <c r="AR299" s="127"/>
      <c r="AS299" s="127"/>
      <c r="AT299" s="127"/>
      <c r="AU299" s="127"/>
      <c r="AV299" s="127"/>
      <c r="AW299" s="127"/>
      <c r="AX299" s="127"/>
      <c r="AY299" s="127"/>
      <c r="AZ299" s="127"/>
      <c r="BA299" s="127"/>
      <c r="BB299" s="127"/>
      <c r="BC299" s="127"/>
      <c r="BD299" s="127"/>
      <c r="BE299" s="127"/>
      <c r="BF299" s="127"/>
      <c r="BG299" s="127"/>
      <c r="BH299" s="127"/>
    </row>
    <row r="300" spans="1:60" x14ac:dyDescent="0.2">
      <c r="A300" s="129" t="s">
        <v>136</v>
      </c>
      <c r="B300" s="129" t="s">
        <v>88</v>
      </c>
      <c r="C300" s="166" t="s">
        <v>89</v>
      </c>
      <c r="D300" s="138"/>
      <c r="E300" s="143"/>
      <c r="F300" s="145"/>
      <c r="G300" s="145">
        <f>SUMIF(AE301:AE305,"&lt;&gt;NOR",G301:G305)</f>
        <v>0</v>
      </c>
      <c r="H300" s="145"/>
      <c r="I300" s="145">
        <f>SUM(I301:I305)</f>
        <v>0</v>
      </c>
      <c r="J300" s="145"/>
      <c r="K300" s="145">
        <f>SUM(K301:K305)</f>
        <v>0</v>
      </c>
      <c r="L300" s="145"/>
      <c r="M300" s="145">
        <f>SUM(M301:M305)</f>
        <v>0</v>
      </c>
      <c r="N300" s="139"/>
      <c r="O300" s="139">
        <f>SUM(O301:O305)</f>
        <v>1.1667200000000002</v>
      </c>
      <c r="P300" s="139"/>
      <c r="Q300" s="139">
        <f>SUM(Q301:Q305)</f>
        <v>0</v>
      </c>
      <c r="R300" s="139"/>
      <c r="S300" s="139"/>
      <c r="T300" s="140"/>
      <c r="U300" s="139">
        <f>SUM(U301:U305)</f>
        <v>27.59</v>
      </c>
      <c r="AE300" t="s">
        <v>137</v>
      </c>
    </row>
    <row r="301" spans="1:60" ht="22.3" outlineLevel="1" x14ac:dyDescent="0.2">
      <c r="A301" s="128">
        <v>110</v>
      </c>
      <c r="B301" s="128" t="s">
        <v>484</v>
      </c>
      <c r="C301" s="164" t="s">
        <v>485</v>
      </c>
      <c r="D301" s="134" t="s">
        <v>140</v>
      </c>
      <c r="E301" s="141">
        <v>64</v>
      </c>
      <c r="F301" s="234">
        <f>H301+J301</f>
        <v>0</v>
      </c>
      <c r="G301" s="144">
        <f>ROUND(E301*F301,2)</f>
        <v>0</v>
      </c>
      <c r="H301" s="144"/>
      <c r="I301" s="144">
        <f>ROUND(E301*H301,2)</f>
        <v>0</v>
      </c>
      <c r="J301" s="144"/>
      <c r="K301" s="144">
        <f>ROUND(E301*J301,2)</f>
        <v>0</v>
      </c>
      <c r="L301" s="144">
        <v>21</v>
      </c>
      <c r="M301" s="144">
        <f>G301*(1+L301/100)</f>
        <v>0</v>
      </c>
      <c r="N301" s="135">
        <v>7.2999999999999996E-4</v>
      </c>
      <c r="O301" s="135">
        <f>ROUND(E301*N301,5)</f>
        <v>4.6719999999999998E-2</v>
      </c>
      <c r="P301" s="135">
        <v>0</v>
      </c>
      <c r="Q301" s="135">
        <f>ROUND(E301*P301,5)</f>
        <v>0</v>
      </c>
      <c r="R301" s="135"/>
      <c r="S301" s="135"/>
      <c r="T301" s="136">
        <v>0.41</v>
      </c>
      <c r="U301" s="135">
        <f>ROUND(E301*T301,2)</f>
        <v>26.24</v>
      </c>
      <c r="V301" s="127"/>
      <c r="W301" s="127"/>
      <c r="X301" s="127"/>
      <c r="Y301" s="127"/>
      <c r="Z301" s="127"/>
      <c r="AA301" s="127"/>
      <c r="AB301" s="127"/>
      <c r="AC301" s="127"/>
      <c r="AD301" s="127"/>
      <c r="AE301" s="127" t="s">
        <v>141</v>
      </c>
      <c r="AF301" s="127"/>
      <c r="AG301" s="127"/>
      <c r="AH301" s="127"/>
      <c r="AI301" s="127"/>
      <c r="AJ301" s="127"/>
      <c r="AK301" s="127"/>
      <c r="AL301" s="127"/>
      <c r="AM301" s="127"/>
      <c r="AN301" s="127"/>
      <c r="AO301" s="127"/>
      <c r="AP301" s="127"/>
      <c r="AQ301" s="127"/>
      <c r="AR301" s="127"/>
      <c r="AS301" s="127"/>
      <c r="AT301" s="127"/>
      <c r="AU301" s="127"/>
      <c r="AV301" s="127"/>
      <c r="AW301" s="127"/>
      <c r="AX301" s="127"/>
      <c r="AY301" s="127"/>
      <c r="AZ301" s="127"/>
      <c r="BA301" s="127"/>
      <c r="BB301" s="127"/>
      <c r="BC301" s="127"/>
      <c r="BD301" s="127"/>
      <c r="BE301" s="127"/>
      <c r="BF301" s="127"/>
      <c r="BG301" s="127"/>
      <c r="BH301" s="127"/>
    </row>
    <row r="302" spans="1:60" outlineLevel="1" x14ac:dyDescent="0.2">
      <c r="A302" s="128"/>
      <c r="B302" s="128"/>
      <c r="C302" s="165" t="s">
        <v>473</v>
      </c>
      <c r="D302" s="137"/>
      <c r="E302" s="142">
        <v>64</v>
      </c>
      <c r="F302" s="144"/>
      <c r="G302" s="144"/>
      <c r="H302" s="144"/>
      <c r="I302" s="144"/>
      <c r="J302" s="144"/>
      <c r="K302" s="144"/>
      <c r="L302" s="144"/>
      <c r="M302" s="144"/>
      <c r="N302" s="135"/>
      <c r="O302" s="135"/>
      <c r="P302" s="135"/>
      <c r="Q302" s="135"/>
      <c r="R302" s="135"/>
      <c r="S302" s="135"/>
      <c r="T302" s="136"/>
      <c r="U302" s="135"/>
      <c r="V302" s="127"/>
      <c r="W302" s="127"/>
      <c r="X302" s="127"/>
      <c r="Y302" s="127"/>
      <c r="Z302" s="127"/>
      <c r="AA302" s="127"/>
      <c r="AB302" s="127"/>
      <c r="AC302" s="127"/>
      <c r="AD302" s="127"/>
      <c r="AE302" s="127" t="s">
        <v>143</v>
      </c>
      <c r="AF302" s="127">
        <v>0</v>
      </c>
      <c r="AG302" s="127"/>
      <c r="AH302" s="127"/>
      <c r="AI302" s="127"/>
      <c r="AJ302" s="127"/>
      <c r="AK302" s="127"/>
      <c r="AL302" s="127"/>
      <c r="AM302" s="127"/>
      <c r="AN302" s="127"/>
      <c r="AO302" s="127"/>
      <c r="AP302" s="127"/>
      <c r="AQ302" s="127"/>
      <c r="AR302" s="127"/>
      <c r="AS302" s="127"/>
      <c r="AT302" s="127"/>
      <c r="AU302" s="127"/>
      <c r="AV302" s="127"/>
      <c r="AW302" s="127"/>
      <c r="AX302" s="127"/>
      <c r="AY302" s="127"/>
      <c r="AZ302" s="127"/>
      <c r="BA302" s="127"/>
      <c r="BB302" s="127"/>
      <c r="BC302" s="127"/>
      <c r="BD302" s="127"/>
      <c r="BE302" s="127"/>
      <c r="BF302" s="127"/>
      <c r="BG302" s="127"/>
      <c r="BH302" s="127"/>
    </row>
    <row r="303" spans="1:60" outlineLevel="1" x14ac:dyDescent="0.2">
      <c r="A303" s="128">
        <v>111</v>
      </c>
      <c r="B303" s="128" t="s">
        <v>486</v>
      </c>
      <c r="C303" s="164" t="s">
        <v>487</v>
      </c>
      <c r="D303" s="134" t="s">
        <v>140</v>
      </c>
      <c r="E303" s="141">
        <v>80</v>
      </c>
      <c r="F303" s="234">
        <f>H303+J303</f>
        <v>0</v>
      </c>
      <c r="G303" s="144">
        <f>ROUND(E303*F303,2)</f>
        <v>0</v>
      </c>
      <c r="H303" s="144"/>
      <c r="I303" s="144">
        <f>ROUND(E303*H303,2)</f>
        <v>0</v>
      </c>
      <c r="J303" s="144"/>
      <c r="K303" s="144">
        <f>ROUND(E303*J303,2)</f>
        <v>0</v>
      </c>
      <c r="L303" s="144">
        <v>21</v>
      </c>
      <c r="M303" s="144">
        <f>G303*(1+L303/100)</f>
        <v>0</v>
      </c>
      <c r="N303" s="135">
        <v>1.4E-2</v>
      </c>
      <c r="O303" s="135">
        <f>ROUND(E303*N303,5)</f>
        <v>1.1200000000000001</v>
      </c>
      <c r="P303" s="135">
        <v>0</v>
      </c>
      <c r="Q303" s="135">
        <f>ROUND(E303*P303,5)</f>
        <v>0</v>
      </c>
      <c r="R303" s="135"/>
      <c r="S303" s="135"/>
      <c r="T303" s="136">
        <v>0</v>
      </c>
      <c r="U303" s="135">
        <f>ROUND(E303*T303,2)</f>
        <v>0</v>
      </c>
      <c r="V303" s="127"/>
      <c r="W303" s="127"/>
      <c r="X303" s="127"/>
      <c r="Y303" s="127"/>
      <c r="Z303" s="127"/>
      <c r="AA303" s="127"/>
      <c r="AB303" s="127"/>
      <c r="AC303" s="127"/>
      <c r="AD303" s="127"/>
      <c r="AE303" s="127" t="s">
        <v>150</v>
      </c>
      <c r="AF303" s="127"/>
      <c r="AG303" s="127"/>
      <c r="AH303" s="127"/>
      <c r="AI303" s="127"/>
      <c r="AJ303" s="127"/>
      <c r="AK303" s="127"/>
      <c r="AL303" s="127"/>
      <c r="AM303" s="127"/>
      <c r="AN303" s="127"/>
      <c r="AO303" s="127"/>
      <c r="AP303" s="127"/>
      <c r="AQ303" s="127"/>
      <c r="AR303" s="127"/>
      <c r="AS303" s="127"/>
      <c r="AT303" s="127"/>
      <c r="AU303" s="127"/>
      <c r="AV303" s="127"/>
      <c r="AW303" s="127"/>
      <c r="AX303" s="127"/>
      <c r="AY303" s="127"/>
      <c r="AZ303" s="127"/>
      <c r="BA303" s="127"/>
      <c r="BB303" s="127"/>
      <c r="BC303" s="127"/>
      <c r="BD303" s="127"/>
      <c r="BE303" s="127"/>
      <c r="BF303" s="127"/>
      <c r="BG303" s="127"/>
      <c r="BH303" s="127"/>
    </row>
    <row r="304" spans="1:60" outlineLevel="1" x14ac:dyDescent="0.2">
      <c r="A304" s="128"/>
      <c r="B304" s="128"/>
      <c r="C304" s="165" t="s">
        <v>488</v>
      </c>
      <c r="D304" s="137"/>
      <c r="E304" s="142">
        <v>80</v>
      </c>
      <c r="F304" s="144"/>
      <c r="G304" s="144"/>
      <c r="H304" s="144"/>
      <c r="I304" s="144"/>
      <c r="J304" s="144"/>
      <c r="K304" s="144"/>
      <c r="L304" s="144"/>
      <c r="M304" s="144"/>
      <c r="N304" s="135"/>
      <c r="O304" s="135"/>
      <c r="P304" s="135"/>
      <c r="Q304" s="135"/>
      <c r="R304" s="135"/>
      <c r="S304" s="135"/>
      <c r="T304" s="136"/>
      <c r="U304" s="135"/>
      <c r="V304" s="127"/>
      <c r="W304" s="127"/>
      <c r="X304" s="127"/>
      <c r="Y304" s="127"/>
      <c r="Z304" s="127"/>
      <c r="AA304" s="127"/>
      <c r="AB304" s="127"/>
      <c r="AC304" s="127"/>
      <c r="AD304" s="127"/>
      <c r="AE304" s="127" t="s">
        <v>143</v>
      </c>
      <c r="AF304" s="127">
        <v>0</v>
      </c>
      <c r="AG304" s="127"/>
      <c r="AH304" s="127"/>
      <c r="AI304" s="127"/>
      <c r="AJ304" s="127"/>
      <c r="AK304" s="127"/>
      <c r="AL304" s="127"/>
      <c r="AM304" s="127"/>
      <c r="AN304" s="127"/>
      <c r="AO304" s="127"/>
      <c r="AP304" s="127"/>
      <c r="AQ304" s="127"/>
      <c r="AR304" s="127"/>
      <c r="AS304" s="127"/>
      <c r="AT304" s="127"/>
      <c r="AU304" s="127"/>
      <c r="AV304" s="127"/>
      <c r="AW304" s="127"/>
      <c r="AX304" s="127"/>
      <c r="AY304" s="127"/>
      <c r="AZ304" s="127"/>
      <c r="BA304" s="127"/>
      <c r="BB304" s="127"/>
      <c r="BC304" s="127"/>
      <c r="BD304" s="127"/>
      <c r="BE304" s="127"/>
      <c r="BF304" s="127"/>
      <c r="BG304" s="127"/>
      <c r="BH304" s="127"/>
    </row>
    <row r="305" spans="1:60" outlineLevel="1" x14ac:dyDescent="0.2">
      <c r="A305" s="128">
        <v>112</v>
      </c>
      <c r="B305" s="128" t="s">
        <v>489</v>
      </c>
      <c r="C305" s="164" t="s">
        <v>490</v>
      </c>
      <c r="D305" s="134" t="s">
        <v>232</v>
      </c>
      <c r="E305" s="141">
        <v>1.16672</v>
      </c>
      <c r="F305" s="234">
        <f>H305+J305</f>
        <v>0</v>
      </c>
      <c r="G305" s="144">
        <f>ROUND(E305*F305,2)</f>
        <v>0</v>
      </c>
      <c r="H305" s="144"/>
      <c r="I305" s="144">
        <f>ROUND(E305*H305,2)</f>
        <v>0</v>
      </c>
      <c r="J305" s="144"/>
      <c r="K305" s="144">
        <f>ROUND(E305*J305,2)</f>
        <v>0</v>
      </c>
      <c r="L305" s="144">
        <v>21</v>
      </c>
      <c r="M305" s="144">
        <f>G305*(1+L305/100)</f>
        <v>0</v>
      </c>
      <c r="N305" s="135">
        <v>0</v>
      </c>
      <c r="O305" s="135">
        <f>ROUND(E305*N305,5)</f>
        <v>0</v>
      </c>
      <c r="P305" s="135">
        <v>0</v>
      </c>
      <c r="Q305" s="135">
        <f>ROUND(E305*P305,5)</f>
        <v>0</v>
      </c>
      <c r="R305" s="135"/>
      <c r="S305" s="135"/>
      <c r="T305" s="136">
        <v>1.1559999999999999</v>
      </c>
      <c r="U305" s="135">
        <f>ROUND(E305*T305,2)</f>
        <v>1.35</v>
      </c>
      <c r="V305" s="127"/>
      <c r="W305" s="127"/>
      <c r="X305" s="127"/>
      <c r="Y305" s="127"/>
      <c r="Z305" s="127"/>
      <c r="AA305" s="127"/>
      <c r="AB305" s="127"/>
      <c r="AC305" s="127"/>
      <c r="AD305" s="127"/>
      <c r="AE305" s="127" t="s">
        <v>233</v>
      </c>
      <c r="AF305" s="127"/>
      <c r="AG305" s="127"/>
      <c r="AH305" s="127"/>
      <c r="AI305" s="127"/>
      <c r="AJ305" s="127"/>
      <c r="AK305" s="127"/>
      <c r="AL305" s="127"/>
      <c r="AM305" s="127"/>
      <c r="AN305" s="127"/>
      <c r="AO305" s="127"/>
      <c r="AP305" s="127"/>
      <c r="AQ305" s="127"/>
      <c r="AR305" s="127"/>
      <c r="AS305" s="127"/>
      <c r="AT305" s="127"/>
      <c r="AU305" s="127"/>
      <c r="AV305" s="127"/>
      <c r="AW305" s="127"/>
      <c r="AX305" s="127"/>
      <c r="AY305" s="127"/>
      <c r="AZ305" s="127"/>
      <c r="BA305" s="127"/>
      <c r="BB305" s="127"/>
      <c r="BC305" s="127"/>
      <c r="BD305" s="127"/>
      <c r="BE305" s="127"/>
      <c r="BF305" s="127"/>
      <c r="BG305" s="127"/>
      <c r="BH305" s="127"/>
    </row>
    <row r="306" spans="1:60" x14ac:dyDescent="0.2">
      <c r="A306" s="129" t="s">
        <v>136</v>
      </c>
      <c r="B306" s="129" t="s">
        <v>90</v>
      </c>
      <c r="C306" s="166" t="s">
        <v>91</v>
      </c>
      <c r="D306" s="138"/>
      <c r="E306" s="143"/>
      <c r="F306" s="145"/>
      <c r="G306" s="145">
        <f>SUMIF(AE307:AE337,"&lt;&gt;NOR",G307:G337)</f>
        <v>0</v>
      </c>
      <c r="H306" s="145"/>
      <c r="I306" s="145">
        <f>SUM(I307:I337)</f>
        <v>0</v>
      </c>
      <c r="J306" s="145"/>
      <c r="K306" s="145">
        <f>SUM(K307:K337)</f>
        <v>0</v>
      </c>
      <c r="L306" s="145"/>
      <c r="M306" s="145">
        <f>SUM(M307:M337)</f>
        <v>0</v>
      </c>
      <c r="N306" s="139"/>
      <c r="O306" s="139">
        <f>SUM(O307:O337)</f>
        <v>0.72635000000000005</v>
      </c>
      <c r="P306" s="139"/>
      <c r="Q306" s="139">
        <f>SUM(Q307:Q337)</f>
        <v>1.1680299999999999</v>
      </c>
      <c r="R306" s="139"/>
      <c r="S306" s="139"/>
      <c r="T306" s="140"/>
      <c r="U306" s="139">
        <f>SUM(U307:U337)</f>
        <v>209.69</v>
      </c>
      <c r="AE306" t="s">
        <v>137</v>
      </c>
    </row>
    <row r="307" spans="1:60" outlineLevel="1" x14ac:dyDescent="0.2">
      <c r="A307" s="128">
        <v>113</v>
      </c>
      <c r="B307" s="128" t="s">
        <v>491</v>
      </c>
      <c r="C307" s="164" t="s">
        <v>492</v>
      </c>
      <c r="D307" s="134" t="s">
        <v>146</v>
      </c>
      <c r="E307" s="141">
        <v>50.34</v>
      </c>
      <c r="F307" s="234">
        <f>H307+J307</f>
        <v>0</v>
      </c>
      <c r="G307" s="144">
        <f>ROUND(E307*F307,2)</f>
        <v>0</v>
      </c>
      <c r="H307" s="144"/>
      <c r="I307" s="144">
        <f>ROUND(E307*H307,2)</f>
        <v>0</v>
      </c>
      <c r="J307" s="144"/>
      <c r="K307" s="144">
        <f>ROUND(E307*J307,2)</f>
        <v>0</v>
      </c>
      <c r="L307" s="144">
        <v>21</v>
      </c>
      <c r="M307" s="144">
        <f>G307*(1+L307/100)</f>
        <v>0</v>
      </c>
      <c r="N307" s="135">
        <v>0</v>
      </c>
      <c r="O307" s="135">
        <f>ROUND(E307*N307,5)</f>
        <v>0</v>
      </c>
      <c r="P307" s="135">
        <v>3.9500000000000004E-3</v>
      </c>
      <c r="Q307" s="135">
        <f>ROUND(E307*P307,5)</f>
        <v>0.19883999999999999</v>
      </c>
      <c r="R307" s="135"/>
      <c r="S307" s="135"/>
      <c r="T307" s="136">
        <v>0.10349999999999999</v>
      </c>
      <c r="U307" s="135">
        <f>ROUND(E307*T307,2)</f>
        <v>5.21</v>
      </c>
      <c r="V307" s="127"/>
      <c r="W307" s="127"/>
      <c r="X307" s="127"/>
      <c r="Y307" s="127"/>
      <c r="Z307" s="127"/>
      <c r="AA307" s="127"/>
      <c r="AB307" s="127"/>
      <c r="AC307" s="127"/>
      <c r="AD307" s="127"/>
      <c r="AE307" s="127" t="s">
        <v>141</v>
      </c>
      <c r="AF307" s="127"/>
      <c r="AG307" s="127"/>
      <c r="AH307" s="127"/>
      <c r="AI307" s="127"/>
      <c r="AJ307" s="127"/>
      <c r="AK307" s="127"/>
      <c r="AL307" s="127"/>
      <c r="AM307" s="127"/>
      <c r="AN307" s="127"/>
      <c r="AO307" s="127"/>
      <c r="AP307" s="127"/>
      <c r="AQ307" s="127"/>
      <c r="AR307" s="127"/>
      <c r="AS307" s="127"/>
      <c r="AT307" s="127"/>
      <c r="AU307" s="127"/>
      <c r="AV307" s="127"/>
      <c r="AW307" s="127"/>
      <c r="AX307" s="127"/>
      <c r="AY307" s="127"/>
      <c r="AZ307" s="127"/>
      <c r="BA307" s="127"/>
      <c r="BB307" s="127"/>
      <c r="BC307" s="127"/>
      <c r="BD307" s="127"/>
      <c r="BE307" s="127"/>
      <c r="BF307" s="127"/>
      <c r="BG307" s="127"/>
      <c r="BH307" s="127"/>
    </row>
    <row r="308" spans="1:60" outlineLevel="1" x14ac:dyDescent="0.2">
      <c r="A308" s="128">
        <v>114</v>
      </c>
      <c r="B308" s="128" t="s">
        <v>493</v>
      </c>
      <c r="C308" s="164" t="s">
        <v>494</v>
      </c>
      <c r="D308" s="134" t="s">
        <v>140</v>
      </c>
      <c r="E308" s="141">
        <v>4.3120000000000003</v>
      </c>
      <c r="F308" s="234">
        <f>H308+J308</f>
        <v>0</v>
      </c>
      <c r="G308" s="144">
        <f>ROUND(E308*F308,2)</f>
        <v>0</v>
      </c>
      <c r="H308" s="144"/>
      <c r="I308" s="144">
        <f>ROUND(E308*H308,2)</f>
        <v>0</v>
      </c>
      <c r="J308" s="144"/>
      <c r="K308" s="144">
        <f>ROUND(E308*J308,2)</f>
        <v>0</v>
      </c>
      <c r="L308" s="144">
        <v>21</v>
      </c>
      <c r="M308" s="144">
        <f>G308*(1+L308/100)</f>
        <v>0</v>
      </c>
      <c r="N308" s="135">
        <v>0</v>
      </c>
      <c r="O308" s="135">
        <f>ROUND(E308*N308,5)</f>
        <v>0</v>
      </c>
      <c r="P308" s="135">
        <v>5.8500000000000002E-3</v>
      </c>
      <c r="Q308" s="135">
        <f>ROUND(E308*P308,5)</f>
        <v>2.5229999999999999E-2</v>
      </c>
      <c r="R308" s="135"/>
      <c r="S308" s="135"/>
      <c r="T308" s="136">
        <v>0.184</v>
      </c>
      <c r="U308" s="135">
        <f>ROUND(E308*T308,2)</f>
        <v>0.79</v>
      </c>
      <c r="V308" s="127"/>
      <c r="W308" s="127"/>
      <c r="X308" s="127"/>
      <c r="Y308" s="127"/>
      <c r="Z308" s="127"/>
      <c r="AA308" s="127"/>
      <c r="AB308" s="127"/>
      <c r="AC308" s="127"/>
      <c r="AD308" s="127"/>
      <c r="AE308" s="127" t="s">
        <v>141</v>
      </c>
      <c r="AF308" s="127"/>
      <c r="AG308" s="127"/>
      <c r="AH308" s="127"/>
      <c r="AI308" s="127"/>
      <c r="AJ308" s="127"/>
      <c r="AK308" s="127"/>
      <c r="AL308" s="127"/>
      <c r="AM308" s="127"/>
      <c r="AN308" s="127"/>
      <c r="AO308" s="127"/>
      <c r="AP308" s="127"/>
      <c r="AQ308" s="127"/>
      <c r="AR308" s="127"/>
      <c r="AS308" s="127"/>
      <c r="AT308" s="127"/>
      <c r="AU308" s="127"/>
      <c r="AV308" s="127"/>
      <c r="AW308" s="127"/>
      <c r="AX308" s="127"/>
      <c r="AY308" s="127"/>
      <c r="AZ308" s="127"/>
      <c r="BA308" s="127"/>
      <c r="BB308" s="127"/>
      <c r="BC308" s="127"/>
      <c r="BD308" s="127"/>
      <c r="BE308" s="127"/>
      <c r="BF308" s="127"/>
      <c r="BG308" s="127"/>
      <c r="BH308" s="127"/>
    </row>
    <row r="309" spans="1:60" outlineLevel="1" x14ac:dyDescent="0.2">
      <c r="A309" s="128"/>
      <c r="B309" s="128"/>
      <c r="C309" s="165" t="s">
        <v>495</v>
      </c>
      <c r="D309" s="137"/>
      <c r="E309" s="142">
        <v>3.08</v>
      </c>
      <c r="F309" s="144"/>
      <c r="G309" s="144"/>
      <c r="H309" s="144"/>
      <c r="I309" s="144"/>
      <c r="J309" s="144"/>
      <c r="K309" s="144"/>
      <c r="L309" s="144"/>
      <c r="M309" s="144"/>
      <c r="N309" s="135"/>
      <c r="O309" s="135"/>
      <c r="P309" s="135"/>
      <c r="Q309" s="135"/>
      <c r="R309" s="135"/>
      <c r="S309" s="135"/>
      <c r="T309" s="136"/>
      <c r="U309" s="135"/>
      <c r="V309" s="127"/>
      <c r="W309" s="127"/>
      <c r="X309" s="127"/>
      <c r="Y309" s="127"/>
      <c r="Z309" s="127"/>
      <c r="AA309" s="127"/>
      <c r="AB309" s="127"/>
      <c r="AC309" s="127"/>
      <c r="AD309" s="127"/>
      <c r="AE309" s="127" t="s">
        <v>143</v>
      </c>
      <c r="AF309" s="127">
        <v>0</v>
      </c>
      <c r="AG309" s="127"/>
      <c r="AH309" s="127"/>
      <c r="AI309" s="127"/>
      <c r="AJ309" s="127"/>
      <c r="AK309" s="127"/>
      <c r="AL309" s="127"/>
      <c r="AM309" s="127"/>
      <c r="AN309" s="127"/>
      <c r="AO309" s="127"/>
      <c r="AP309" s="127"/>
      <c r="AQ309" s="127"/>
      <c r="AR309" s="127"/>
      <c r="AS309" s="127"/>
      <c r="AT309" s="127"/>
      <c r="AU309" s="127"/>
      <c r="AV309" s="127"/>
      <c r="AW309" s="127"/>
      <c r="AX309" s="127"/>
      <c r="AY309" s="127"/>
      <c r="AZ309" s="127"/>
      <c r="BA309" s="127"/>
      <c r="BB309" s="127"/>
      <c r="BC309" s="127"/>
      <c r="BD309" s="127"/>
      <c r="BE309" s="127"/>
      <c r="BF309" s="127"/>
      <c r="BG309" s="127"/>
      <c r="BH309" s="127"/>
    </row>
    <row r="310" spans="1:60" outlineLevel="1" x14ac:dyDescent="0.2">
      <c r="A310" s="128"/>
      <c r="B310" s="128"/>
      <c r="C310" s="165" t="s">
        <v>496</v>
      </c>
      <c r="D310" s="137"/>
      <c r="E310" s="142">
        <v>1.232</v>
      </c>
      <c r="F310" s="144"/>
      <c r="G310" s="144"/>
      <c r="H310" s="144"/>
      <c r="I310" s="144"/>
      <c r="J310" s="144"/>
      <c r="K310" s="144"/>
      <c r="L310" s="144"/>
      <c r="M310" s="144"/>
      <c r="N310" s="135"/>
      <c r="O310" s="135"/>
      <c r="P310" s="135"/>
      <c r="Q310" s="135"/>
      <c r="R310" s="135"/>
      <c r="S310" s="135"/>
      <c r="T310" s="136"/>
      <c r="U310" s="135"/>
      <c r="V310" s="127"/>
      <c r="W310" s="127"/>
      <c r="X310" s="127"/>
      <c r="Y310" s="127"/>
      <c r="Z310" s="127"/>
      <c r="AA310" s="127"/>
      <c r="AB310" s="127"/>
      <c r="AC310" s="127"/>
      <c r="AD310" s="127"/>
      <c r="AE310" s="127" t="s">
        <v>143</v>
      </c>
      <c r="AF310" s="127">
        <v>0</v>
      </c>
      <c r="AG310" s="127"/>
      <c r="AH310" s="127"/>
      <c r="AI310" s="127"/>
      <c r="AJ310" s="127"/>
      <c r="AK310" s="127"/>
      <c r="AL310" s="127"/>
      <c r="AM310" s="127"/>
      <c r="AN310" s="127"/>
      <c r="AO310" s="127"/>
      <c r="AP310" s="127"/>
      <c r="AQ310" s="127"/>
      <c r="AR310" s="127"/>
      <c r="AS310" s="127"/>
      <c r="AT310" s="127"/>
      <c r="AU310" s="127"/>
      <c r="AV310" s="127"/>
      <c r="AW310" s="127"/>
      <c r="AX310" s="127"/>
      <c r="AY310" s="127"/>
      <c r="AZ310" s="127"/>
      <c r="BA310" s="127"/>
      <c r="BB310" s="127"/>
      <c r="BC310" s="127"/>
      <c r="BD310" s="127"/>
      <c r="BE310" s="127"/>
      <c r="BF310" s="127"/>
      <c r="BG310" s="127"/>
      <c r="BH310" s="127"/>
    </row>
    <row r="311" spans="1:60" outlineLevel="1" x14ac:dyDescent="0.2">
      <c r="A311" s="128">
        <v>115</v>
      </c>
      <c r="B311" s="128" t="s">
        <v>497</v>
      </c>
      <c r="C311" s="164" t="s">
        <v>498</v>
      </c>
      <c r="D311" s="134" t="s">
        <v>146</v>
      </c>
      <c r="E311" s="141">
        <v>50.34</v>
      </c>
      <c r="F311" s="234">
        <f>H311+J311</f>
        <v>0</v>
      </c>
      <c r="G311" s="144">
        <f>ROUND(E311*F311,2)</f>
        <v>0</v>
      </c>
      <c r="H311" s="144"/>
      <c r="I311" s="144">
        <f>ROUND(E311*H311,2)</f>
        <v>0</v>
      </c>
      <c r="J311" s="144"/>
      <c r="K311" s="144">
        <f>ROUND(E311*J311,2)</f>
        <v>0</v>
      </c>
      <c r="L311" s="144">
        <v>21</v>
      </c>
      <c r="M311" s="144">
        <f>G311*(1+L311/100)</f>
        <v>0</v>
      </c>
      <c r="N311" s="135">
        <v>8.1999999999999998E-4</v>
      </c>
      <c r="O311" s="135">
        <f>ROUND(E311*N311,5)</f>
        <v>4.1279999999999997E-2</v>
      </c>
      <c r="P311" s="135">
        <v>0</v>
      </c>
      <c r="Q311" s="135">
        <f>ROUND(E311*P311,5)</f>
        <v>0</v>
      </c>
      <c r="R311" s="135"/>
      <c r="S311" s="135"/>
      <c r="T311" s="136">
        <v>0.64205000000000001</v>
      </c>
      <c r="U311" s="135">
        <f>ROUND(E311*T311,2)</f>
        <v>32.32</v>
      </c>
      <c r="V311" s="127"/>
      <c r="W311" s="127"/>
      <c r="X311" s="127"/>
      <c r="Y311" s="127"/>
      <c r="Z311" s="127"/>
      <c r="AA311" s="127"/>
      <c r="AB311" s="127"/>
      <c r="AC311" s="127"/>
      <c r="AD311" s="127"/>
      <c r="AE311" s="127" t="s">
        <v>141</v>
      </c>
      <c r="AF311" s="127"/>
      <c r="AG311" s="127"/>
      <c r="AH311" s="127"/>
      <c r="AI311" s="127"/>
      <c r="AJ311" s="127"/>
      <c r="AK311" s="127"/>
      <c r="AL311" s="127"/>
      <c r="AM311" s="127"/>
      <c r="AN311" s="127"/>
      <c r="AO311" s="127"/>
      <c r="AP311" s="127"/>
      <c r="AQ311" s="127"/>
      <c r="AR311" s="127"/>
      <c r="AS311" s="127"/>
      <c r="AT311" s="127"/>
      <c r="AU311" s="127"/>
      <c r="AV311" s="127"/>
      <c r="AW311" s="127"/>
      <c r="AX311" s="127"/>
      <c r="AY311" s="127"/>
      <c r="AZ311" s="127"/>
      <c r="BA311" s="127"/>
      <c r="BB311" s="127"/>
      <c r="BC311" s="127"/>
      <c r="BD311" s="127"/>
      <c r="BE311" s="127"/>
      <c r="BF311" s="127"/>
      <c r="BG311" s="127"/>
      <c r="BH311" s="127"/>
    </row>
    <row r="312" spans="1:60" outlineLevel="1" x14ac:dyDescent="0.2">
      <c r="A312" s="128"/>
      <c r="B312" s="128"/>
      <c r="C312" s="165" t="s">
        <v>499</v>
      </c>
      <c r="D312" s="137"/>
      <c r="E312" s="142"/>
      <c r="F312" s="144"/>
      <c r="G312" s="144"/>
      <c r="H312" s="144"/>
      <c r="I312" s="144"/>
      <c r="J312" s="144"/>
      <c r="K312" s="144"/>
      <c r="L312" s="144"/>
      <c r="M312" s="144"/>
      <c r="N312" s="135"/>
      <c r="O312" s="135"/>
      <c r="P312" s="135"/>
      <c r="Q312" s="135"/>
      <c r="R312" s="135"/>
      <c r="S312" s="135"/>
      <c r="T312" s="136"/>
      <c r="U312" s="135"/>
      <c r="V312" s="127"/>
      <c r="W312" s="127"/>
      <c r="X312" s="127"/>
      <c r="Y312" s="127"/>
      <c r="Z312" s="127"/>
      <c r="AA312" s="127"/>
      <c r="AB312" s="127"/>
      <c r="AC312" s="127"/>
      <c r="AD312" s="127"/>
      <c r="AE312" s="127" t="s">
        <v>143</v>
      </c>
      <c r="AF312" s="127">
        <v>0</v>
      </c>
      <c r="AG312" s="127"/>
      <c r="AH312" s="127"/>
      <c r="AI312" s="127"/>
      <c r="AJ312" s="127"/>
      <c r="AK312" s="127"/>
      <c r="AL312" s="127"/>
      <c r="AM312" s="127"/>
      <c r="AN312" s="127"/>
      <c r="AO312" s="127"/>
      <c r="AP312" s="127"/>
      <c r="AQ312" s="127"/>
      <c r="AR312" s="127"/>
      <c r="AS312" s="127"/>
      <c r="AT312" s="127"/>
      <c r="AU312" s="127"/>
      <c r="AV312" s="127"/>
      <c r="AW312" s="127"/>
      <c r="AX312" s="127"/>
      <c r="AY312" s="127"/>
      <c r="AZ312" s="127"/>
      <c r="BA312" s="127"/>
      <c r="BB312" s="127"/>
      <c r="BC312" s="127"/>
      <c r="BD312" s="127"/>
      <c r="BE312" s="127"/>
      <c r="BF312" s="127"/>
      <c r="BG312" s="127"/>
      <c r="BH312" s="127"/>
    </row>
    <row r="313" spans="1:60" outlineLevel="1" x14ac:dyDescent="0.2">
      <c r="A313" s="128"/>
      <c r="B313" s="128"/>
      <c r="C313" s="165" t="s">
        <v>500</v>
      </c>
      <c r="D313" s="137"/>
      <c r="E313" s="142"/>
      <c r="F313" s="144"/>
      <c r="G313" s="144"/>
      <c r="H313" s="144"/>
      <c r="I313" s="144"/>
      <c r="J313" s="144"/>
      <c r="K313" s="144"/>
      <c r="L313" s="144"/>
      <c r="M313" s="144"/>
      <c r="N313" s="135"/>
      <c r="O313" s="135"/>
      <c r="P313" s="135"/>
      <c r="Q313" s="135"/>
      <c r="R313" s="135"/>
      <c r="S313" s="135"/>
      <c r="T313" s="136"/>
      <c r="U313" s="135"/>
      <c r="V313" s="127"/>
      <c r="W313" s="127"/>
      <c r="X313" s="127"/>
      <c r="Y313" s="127"/>
      <c r="Z313" s="127"/>
      <c r="AA313" s="127"/>
      <c r="AB313" s="127"/>
      <c r="AC313" s="127"/>
      <c r="AD313" s="127"/>
      <c r="AE313" s="127" t="s">
        <v>143</v>
      </c>
      <c r="AF313" s="127">
        <v>0</v>
      </c>
      <c r="AG313" s="127"/>
      <c r="AH313" s="127"/>
      <c r="AI313" s="127"/>
      <c r="AJ313" s="127"/>
      <c r="AK313" s="127"/>
      <c r="AL313" s="127"/>
      <c r="AM313" s="127"/>
      <c r="AN313" s="127"/>
      <c r="AO313" s="127"/>
      <c r="AP313" s="127"/>
      <c r="AQ313" s="127"/>
      <c r="AR313" s="127"/>
      <c r="AS313" s="127"/>
      <c r="AT313" s="127"/>
      <c r="AU313" s="127"/>
      <c r="AV313" s="127"/>
      <c r="AW313" s="127"/>
      <c r="AX313" s="127"/>
      <c r="AY313" s="127"/>
      <c r="AZ313" s="127"/>
      <c r="BA313" s="127"/>
      <c r="BB313" s="127"/>
      <c r="BC313" s="127"/>
      <c r="BD313" s="127"/>
      <c r="BE313" s="127"/>
      <c r="BF313" s="127"/>
      <c r="BG313" s="127"/>
      <c r="BH313" s="127"/>
    </row>
    <row r="314" spans="1:60" outlineLevel="1" x14ac:dyDescent="0.2">
      <c r="A314" s="128"/>
      <c r="B314" s="128"/>
      <c r="C314" s="165" t="s">
        <v>501</v>
      </c>
      <c r="D314" s="137"/>
      <c r="E314" s="142">
        <v>50.34</v>
      </c>
      <c r="F314" s="144"/>
      <c r="G314" s="144"/>
      <c r="H314" s="144"/>
      <c r="I314" s="144"/>
      <c r="J314" s="144"/>
      <c r="K314" s="144"/>
      <c r="L314" s="144"/>
      <c r="M314" s="144"/>
      <c r="N314" s="135"/>
      <c r="O314" s="135"/>
      <c r="P314" s="135"/>
      <c r="Q314" s="135"/>
      <c r="R314" s="135"/>
      <c r="S314" s="135"/>
      <c r="T314" s="136"/>
      <c r="U314" s="135"/>
      <c r="V314" s="127"/>
      <c r="W314" s="127"/>
      <c r="X314" s="127"/>
      <c r="Y314" s="127"/>
      <c r="Z314" s="127"/>
      <c r="AA314" s="127"/>
      <c r="AB314" s="127"/>
      <c r="AC314" s="127"/>
      <c r="AD314" s="127"/>
      <c r="AE314" s="127" t="s">
        <v>143</v>
      </c>
      <c r="AF314" s="127">
        <v>0</v>
      </c>
      <c r="AG314" s="127"/>
      <c r="AH314" s="127"/>
      <c r="AI314" s="127"/>
      <c r="AJ314" s="127"/>
      <c r="AK314" s="127"/>
      <c r="AL314" s="127"/>
      <c r="AM314" s="127"/>
      <c r="AN314" s="127"/>
      <c r="AO314" s="127"/>
      <c r="AP314" s="127"/>
      <c r="AQ314" s="127"/>
      <c r="AR314" s="127"/>
      <c r="AS314" s="127"/>
      <c r="AT314" s="127"/>
      <c r="AU314" s="127"/>
      <c r="AV314" s="127"/>
      <c r="AW314" s="127"/>
      <c r="AX314" s="127"/>
      <c r="AY314" s="127"/>
      <c r="AZ314" s="127"/>
      <c r="BA314" s="127"/>
      <c r="BB314" s="127"/>
      <c r="BC314" s="127"/>
      <c r="BD314" s="127"/>
      <c r="BE314" s="127"/>
      <c r="BF314" s="127"/>
      <c r="BG314" s="127"/>
      <c r="BH314" s="127"/>
    </row>
    <row r="315" spans="1:60" ht="22.3" outlineLevel="1" x14ac:dyDescent="0.2">
      <c r="A315" s="128">
        <v>116</v>
      </c>
      <c r="B315" s="128" t="s">
        <v>502</v>
      </c>
      <c r="C315" s="164" t="s">
        <v>503</v>
      </c>
      <c r="D315" s="134" t="s">
        <v>199</v>
      </c>
      <c r="E315" s="141">
        <v>31</v>
      </c>
      <c r="F315" s="234">
        <f>H315+J315</f>
        <v>0</v>
      </c>
      <c r="G315" s="144">
        <f>ROUND(E315*F315,2)</f>
        <v>0</v>
      </c>
      <c r="H315" s="144"/>
      <c r="I315" s="144">
        <f>ROUND(E315*H315,2)</f>
        <v>0</v>
      </c>
      <c r="J315" s="144"/>
      <c r="K315" s="144">
        <f>ROUND(E315*J315,2)</f>
        <v>0</v>
      </c>
      <c r="L315" s="144">
        <v>21</v>
      </c>
      <c r="M315" s="144">
        <f>G315*(1+L315/100)</f>
        <v>0</v>
      </c>
      <c r="N315" s="135">
        <v>3.5999999999999999E-3</v>
      </c>
      <c r="O315" s="135">
        <f>ROUND(E315*N315,5)</f>
        <v>0.1116</v>
      </c>
      <c r="P315" s="135">
        <v>0</v>
      </c>
      <c r="Q315" s="135">
        <f>ROUND(E315*P315,5)</f>
        <v>0</v>
      </c>
      <c r="R315" s="135"/>
      <c r="S315" s="135"/>
      <c r="T315" s="136">
        <v>0</v>
      </c>
      <c r="U315" s="135">
        <f>ROUND(E315*T315,2)</f>
        <v>0</v>
      </c>
      <c r="V315" s="127"/>
      <c r="W315" s="127"/>
      <c r="X315" s="127"/>
      <c r="Y315" s="127"/>
      <c r="Z315" s="127"/>
      <c r="AA315" s="127"/>
      <c r="AB315" s="127"/>
      <c r="AC315" s="127"/>
      <c r="AD315" s="127"/>
      <c r="AE315" s="127" t="s">
        <v>150</v>
      </c>
      <c r="AF315" s="127"/>
      <c r="AG315" s="127"/>
      <c r="AH315" s="127"/>
      <c r="AI315" s="127"/>
      <c r="AJ315" s="127"/>
      <c r="AK315" s="127"/>
      <c r="AL315" s="127"/>
      <c r="AM315" s="127"/>
      <c r="AN315" s="127"/>
      <c r="AO315" s="127"/>
      <c r="AP315" s="127"/>
      <c r="AQ315" s="127"/>
      <c r="AR315" s="127"/>
      <c r="AS315" s="127"/>
      <c r="AT315" s="127"/>
      <c r="AU315" s="127"/>
      <c r="AV315" s="127"/>
      <c r="AW315" s="127"/>
      <c r="AX315" s="127"/>
      <c r="AY315" s="127"/>
      <c r="AZ315" s="127"/>
      <c r="BA315" s="127"/>
      <c r="BB315" s="127"/>
      <c r="BC315" s="127"/>
      <c r="BD315" s="127"/>
      <c r="BE315" s="127"/>
      <c r="BF315" s="127"/>
      <c r="BG315" s="127"/>
      <c r="BH315" s="127"/>
    </row>
    <row r="316" spans="1:60" outlineLevel="1" x14ac:dyDescent="0.2">
      <c r="A316" s="128"/>
      <c r="B316" s="128"/>
      <c r="C316" s="165" t="s">
        <v>504</v>
      </c>
      <c r="D316" s="137"/>
      <c r="E316" s="142">
        <v>30.204000000000001</v>
      </c>
      <c r="F316" s="144"/>
      <c r="G316" s="144"/>
      <c r="H316" s="144"/>
      <c r="I316" s="144"/>
      <c r="J316" s="144"/>
      <c r="K316" s="144"/>
      <c r="L316" s="144"/>
      <c r="M316" s="144"/>
      <c r="N316" s="135"/>
      <c r="O316" s="135"/>
      <c r="P316" s="135"/>
      <c r="Q316" s="135"/>
      <c r="R316" s="135"/>
      <c r="S316" s="135"/>
      <c r="T316" s="136"/>
      <c r="U316" s="135"/>
      <c r="V316" s="127"/>
      <c r="W316" s="127"/>
      <c r="X316" s="127"/>
      <c r="Y316" s="127"/>
      <c r="Z316" s="127"/>
      <c r="AA316" s="127"/>
      <c r="AB316" s="127"/>
      <c r="AC316" s="127"/>
      <c r="AD316" s="127"/>
      <c r="AE316" s="127" t="s">
        <v>143</v>
      </c>
      <c r="AF316" s="127">
        <v>0</v>
      </c>
      <c r="AG316" s="127"/>
      <c r="AH316" s="127"/>
      <c r="AI316" s="127"/>
      <c r="AJ316" s="127"/>
      <c r="AK316" s="127"/>
      <c r="AL316" s="127"/>
      <c r="AM316" s="127"/>
      <c r="AN316" s="127"/>
      <c r="AO316" s="127"/>
      <c r="AP316" s="127"/>
      <c r="AQ316" s="127"/>
      <c r="AR316" s="127"/>
      <c r="AS316" s="127"/>
      <c r="AT316" s="127"/>
      <c r="AU316" s="127"/>
      <c r="AV316" s="127"/>
      <c r="AW316" s="127"/>
      <c r="AX316" s="127"/>
      <c r="AY316" s="127"/>
      <c r="AZ316" s="127"/>
      <c r="BA316" s="127"/>
      <c r="BB316" s="127"/>
      <c r="BC316" s="127"/>
      <c r="BD316" s="127"/>
      <c r="BE316" s="127"/>
      <c r="BF316" s="127"/>
      <c r="BG316" s="127"/>
      <c r="BH316" s="127"/>
    </row>
    <row r="317" spans="1:60" outlineLevel="1" x14ac:dyDescent="0.2">
      <c r="A317" s="128"/>
      <c r="B317" s="128"/>
      <c r="C317" s="165" t="s">
        <v>505</v>
      </c>
      <c r="D317" s="137"/>
      <c r="E317" s="142">
        <v>0.79600000000000004</v>
      </c>
      <c r="F317" s="144"/>
      <c r="G317" s="144"/>
      <c r="H317" s="144"/>
      <c r="I317" s="144"/>
      <c r="J317" s="144"/>
      <c r="K317" s="144"/>
      <c r="L317" s="144"/>
      <c r="M317" s="144"/>
      <c r="N317" s="135"/>
      <c r="O317" s="135"/>
      <c r="P317" s="135"/>
      <c r="Q317" s="135"/>
      <c r="R317" s="135"/>
      <c r="S317" s="135"/>
      <c r="T317" s="136"/>
      <c r="U317" s="135"/>
      <c r="V317" s="127"/>
      <c r="W317" s="127"/>
      <c r="X317" s="127"/>
      <c r="Y317" s="127"/>
      <c r="Z317" s="127"/>
      <c r="AA317" s="127"/>
      <c r="AB317" s="127"/>
      <c r="AC317" s="127"/>
      <c r="AD317" s="127"/>
      <c r="AE317" s="127" t="s">
        <v>143</v>
      </c>
      <c r="AF317" s="127">
        <v>0</v>
      </c>
      <c r="AG317" s="127"/>
      <c r="AH317" s="127"/>
      <c r="AI317" s="127"/>
      <c r="AJ317" s="127"/>
      <c r="AK317" s="127"/>
      <c r="AL317" s="127"/>
      <c r="AM317" s="127"/>
      <c r="AN317" s="127"/>
      <c r="AO317" s="127"/>
      <c r="AP317" s="127"/>
      <c r="AQ317" s="127"/>
      <c r="AR317" s="127"/>
      <c r="AS317" s="127"/>
      <c r="AT317" s="127"/>
      <c r="AU317" s="127"/>
      <c r="AV317" s="127"/>
      <c r="AW317" s="127"/>
      <c r="AX317" s="127"/>
      <c r="AY317" s="127"/>
      <c r="AZ317" s="127"/>
      <c r="BA317" s="127"/>
      <c r="BB317" s="127"/>
      <c r="BC317" s="127"/>
      <c r="BD317" s="127"/>
      <c r="BE317" s="127"/>
      <c r="BF317" s="127"/>
      <c r="BG317" s="127"/>
      <c r="BH317" s="127"/>
    </row>
    <row r="318" spans="1:60" outlineLevel="1" x14ac:dyDescent="0.2">
      <c r="A318" s="128">
        <v>117</v>
      </c>
      <c r="B318" s="128" t="s">
        <v>506</v>
      </c>
      <c r="C318" s="164" t="s">
        <v>507</v>
      </c>
      <c r="D318" s="134" t="s">
        <v>146</v>
      </c>
      <c r="E318" s="141">
        <v>8.6999999999999993</v>
      </c>
      <c r="F318" s="234">
        <f>H318+J318</f>
        <v>0</v>
      </c>
      <c r="G318" s="144">
        <f>ROUND(E318*F318,2)</f>
        <v>0</v>
      </c>
      <c r="H318" s="144"/>
      <c r="I318" s="144">
        <f>ROUND(E318*H318,2)</f>
        <v>0</v>
      </c>
      <c r="J318" s="144"/>
      <c r="K318" s="144">
        <f>ROUND(E318*J318,2)</f>
        <v>0</v>
      </c>
      <c r="L318" s="144">
        <v>21</v>
      </c>
      <c r="M318" s="144">
        <f>G318*(1+L318/100)</f>
        <v>0</v>
      </c>
      <c r="N318" s="135">
        <v>1.1999999999999999E-3</v>
      </c>
      <c r="O318" s="135">
        <f>ROUND(E318*N318,5)</f>
        <v>1.044E-2</v>
      </c>
      <c r="P318" s="135">
        <v>0</v>
      </c>
      <c r="Q318" s="135">
        <f>ROUND(E318*P318,5)</f>
        <v>0</v>
      </c>
      <c r="R318" s="135"/>
      <c r="S318" s="135"/>
      <c r="T318" s="136">
        <v>0.21</v>
      </c>
      <c r="U318" s="135">
        <f>ROUND(E318*T318,2)</f>
        <v>1.83</v>
      </c>
      <c r="V318" s="127"/>
      <c r="W318" s="127"/>
      <c r="X318" s="127"/>
      <c r="Y318" s="127"/>
      <c r="Z318" s="127"/>
      <c r="AA318" s="127"/>
      <c r="AB318" s="127"/>
      <c r="AC318" s="127"/>
      <c r="AD318" s="127"/>
      <c r="AE318" s="127" t="s">
        <v>141</v>
      </c>
      <c r="AF318" s="127"/>
      <c r="AG318" s="127"/>
      <c r="AH318" s="127"/>
      <c r="AI318" s="127"/>
      <c r="AJ318" s="127"/>
      <c r="AK318" s="127"/>
      <c r="AL318" s="127"/>
      <c r="AM318" s="127"/>
      <c r="AN318" s="127"/>
      <c r="AO318" s="127"/>
      <c r="AP318" s="127"/>
      <c r="AQ318" s="127"/>
      <c r="AR318" s="127"/>
      <c r="AS318" s="127"/>
      <c r="AT318" s="127"/>
      <c r="AU318" s="127"/>
      <c r="AV318" s="127"/>
      <c r="AW318" s="127"/>
      <c r="AX318" s="127"/>
      <c r="AY318" s="127"/>
      <c r="AZ318" s="127"/>
      <c r="BA318" s="127"/>
      <c r="BB318" s="127"/>
      <c r="BC318" s="127"/>
      <c r="BD318" s="127"/>
      <c r="BE318" s="127"/>
      <c r="BF318" s="127"/>
      <c r="BG318" s="127"/>
      <c r="BH318" s="127"/>
    </row>
    <row r="319" spans="1:60" outlineLevel="1" x14ac:dyDescent="0.2">
      <c r="A319" s="128"/>
      <c r="B319" s="128"/>
      <c r="C319" s="165" t="s">
        <v>508</v>
      </c>
      <c r="D319" s="137"/>
      <c r="E319" s="142">
        <v>8.6999999999999993</v>
      </c>
      <c r="F319" s="144"/>
      <c r="G319" s="144"/>
      <c r="H319" s="144"/>
      <c r="I319" s="144"/>
      <c r="J319" s="144"/>
      <c r="K319" s="144"/>
      <c r="L319" s="144"/>
      <c r="M319" s="144"/>
      <c r="N319" s="135"/>
      <c r="O319" s="135"/>
      <c r="P319" s="135"/>
      <c r="Q319" s="135"/>
      <c r="R319" s="135"/>
      <c r="S319" s="135"/>
      <c r="T319" s="136"/>
      <c r="U319" s="135"/>
      <c r="V319" s="127"/>
      <c r="W319" s="127"/>
      <c r="X319" s="127"/>
      <c r="Y319" s="127"/>
      <c r="Z319" s="127"/>
      <c r="AA319" s="127"/>
      <c r="AB319" s="127"/>
      <c r="AC319" s="127"/>
      <c r="AD319" s="127"/>
      <c r="AE319" s="127" t="s">
        <v>143</v>
      </c>
      <c r="AF319" s="127">
        <v>0</v>
      </c>
      <c r="AG319" s="127"/>
      <c r="AH319" s="127"/>
      <c r="AI319" s="127"/>
      <c r="AJ319" s="127"/>
      <c r="AK319" s="127"/>
      <c r="AL319" s="127"/>
      <c r="AM319" s="127"/>
      <c r="AN319" s="127"/>
      <c r="AO319" s="127"/>
      <c r="AP319" s="127"/>
      <c r="AQ319" s="127"/>
      <c r="AR319" s="127"/>
      <c r="AS319" s="127"/>
      <c r="AT319" s="127"/>
      <c r="AU319" s="127"/>
      <c r="AV319" s="127"/>
      <c r="AW319" s="127"/>
      <c r="AX319" s="127"/>
      <c r="AY319" s="127"/>
      <c r="AZ319" s="127"/>
      <c r="BA319" s="127"/>
      <c r="BB319" s="127"/>
      <c r="BC319" s="127"/>
      <c r="BD319" s="127"/>
      <c r="BE319" s="127"/>
      <c r="BF319" s="127"/>
      <c r="BG319" s="127"/>
      <c r="BH319" s="127"/>
    </row>
    <row r="320" spans="1:60" ht="22.3" outlineLevel="1" x14ac:dyDescent="0.2">
      <c r="A320" s="128">
        <v>118</v>
      </c>
      <c r="B320" s="128" t="s">
        <v>509</v>
      </c>
      <c r="C320" s="164" t="s">
        <v>510</v>
      </c>
      <c r="D320" s="134" t="s">
        <v>146</v>
      </c>
      <c r="E320" s="141">
        <v>1.5</v>
      </c>
      <c r="F320" s="234">
        <f>H320+J320</f>
        <v>0</v>
      </c>
      <c r="G320" s="144">
        <f>ROUND(E320*F320,2)</f>
        <v>0</v>
      </c>
      <c r="H320" s="144"/>
      <c r="I320" s="144">
        <f>ROUND(E320*H320,2)</f>
        <v>0</v>
      </c>
      <c r="J320" s="144"/>
      <c r="K320" s="144">
        <f>ROUND(E320*J320,2)</f>
        <v>0</v>
      </c>
      <c r="L320" s="144">
        <v>21</v>
      </c>
      <c r="M320" s="144">
        <f>G320*(1+L320/100)</f>
        <v>0</v>
      </c>
      <c r="N320" s="135">
        <v>7.3400000000000002E-3</v>
      </c>
      <c r="O320" s="135">
        <f>ROUND(E320*N320,5)</f>
        <v>1.1010000000000001E-2</v>
      </c>
      <c r="P320" s="135">
        <v>0</v>
      </c>
      <c r="Q320" s="135">
        <f>ROUND(E320*P320,5)</f>
        <v>0</v>
      </c>
      <c r="R320" s="135"/>
      <c r="S320" s="135"/>
      <c r="T320" s="136">
        <v>0.50117</v>
      </c>
      <c r="U320" s="135">
        <f>ROUND(E320*T320,2)</f>
        <v>0.75</v>
      </c>
      <c r="V320" s="127"/>
      <c r="W320" s="127"/>
      <c r="X320" s="127"/>
      <c r="Y320" s="127"/>
      <c r="Z320" s="127"/>
      <c r="AA320" s="127"/>
      <c r="AB320" s="127"/>
      <c r="AC320" s="127"/>
      <c r="AD320" s="127"/>
      <c r="AE320" s="127" t="s">
        <v>141</v>
      </c>
      <c r="AF320" s="127"/>
      <c r="AG320" s="127"/>
      <c r="AH320" s="127"/>
      <c r="AI320" s="127"/>
      <c r="AJ320" s="127"/>
      <c r="AK320" s="127"/>
      <c r="AL320" s="127"/>
      <c r="AM320" s="127"/>
      <c r="AN320" s="127"/>
      <c r="AO320" s="127"/>
      <c r="AP320" s="127"/>
      <c r="AQ320" s="127"/>
      <c r="AR320" s="127"/>
      <c r="AS320" s="127"/>
      <c r="AT320" s="127"/>
      <c r="AU320" s="127"/>
      <c r="AV320" s="127"/>
      <c r="AW320" s="127"/>
      <c r="AX320" s="127"/>
      <c r="AY320" s="127"/>
      <c r="AZ320" s="127"/>
      <c r="BA320" s="127"/>
      <c r="BB320" s="127"/>
      <c r="BC320" s="127"/>
      <c r="BD320" s="127"/>
      <c r="BE320" s="127"/>
      <c r="BF320" s="127"/>
      <c r="BG320" s="127"/>
      <c r="BH320" s="127"/>
    </row>
    <row r="321" spans="1:60" outlineLevel="1" x14ac:dyDescent="0.2">
      <c r="A321" s="128"/>
      <c r="B321" s="128"/>
      <c r="C321" s="165" t="s">
        <v>511</v>
      </c>
      <c r="D321" s="137"/>
      <c r="E321" s="142">
        <v>1.5</v>
      </c>
      <c r="F321" s="144"/>
      <c r="G321" s="144"/>
      <c r="H321" s="144"/>
      <c r="I321" s="144"/>
      <c r="J321" s="144"/>
      <c r="K321" s="144"/>
      <c r="L321" s="144"/>
      <c r="M321" s="144"/>
      <c r="N321" s="135"/>
      <c r="O321" s="135"/>
      <c r="P321" s="135"/>
      <c r="Q321" s="135"/>
      <c r="R321" s="135"/>
      <c r="S321" s="135"/>
      <c r="T321" s="136"/>
      <c r="U321" s="135"/>
      <c r="V321" s="127"/>
      <c r="W321" s="127"/>
      <c r="X321" s="127"/>
      <c r="Y321" s="127"/>
      <c r="Z321" s="127"/>
      <c r="AA321" s="127"/>
      <c r="AB321" s="127"/>
      <c r="AC321" s="127"/>
      <c r="AD321" s="127"/>
      <c r="AE321" s="127" t="s">
        <v>143</v>
      </c>
      <c r="AF321" s="127">
        <v>0</v>
      </c>
      <c r="AG321" s="127"/>
      <c r="AH321" s="127"/>
      <c r="AI321" s="127"/>
      <c r="AJ321" s="127"/>
      <c r="AK321" s="127"/>
      <c r="AL321" s="127"/>
      <c r="AM321" s="127"/>
      <c r="AN321" s="127"/>
      <c r="AO321" s="127"/>
      <c r="AP321" s="127"/>
      <c r="AQ321" s="127"/>
      <c r="AR321" s="127"/>
      <c r="AS321" s="127"/>
      <c r="AT321" s="127"/>
      <c r="AU321" s="127"/>
      <c r="AV321" s="127"/>
      <c r="AW321" s="127"/>
      <c r="AX321" s="127"/>
      <c r="AY321" s="127"/>
      <c r="AZ321" s="127"/>
      <c r="BA321" s="127"/>
      <c r="BB321" s="127"/>
      <c r="BC321" s="127"/>
      <c r="BD321" s="127"/>
      <c r="BE321" s="127"/>
      <c r="BF321" s="127"/>
      <c r="BG321" s="127"/>
      <c r="BH321" s="127"/>
    </row>
    <row r="322" spans="1:60" outlineLevel="1" x14ac:dyDescent="0.2">
      <c r="A322" s="128">
        <v>119</v>
      </c>
      <c r="B322" s="128" t="s">
        <v>512</v>
      </c>
      <c r="C322" s="164" t="s">
        <v>513</v>
      </c>
      <c r="D322" s="134" t="s">
        <v>146</v>
      </c>
      <c r="E322" s="141">
        <v>3.2</v>
      </c>
      <c r="F322" s="234">
        <f>H322+J322</f>
        <v>0</v>
      </c>
      <c r="G322" s="144">
        <f>ROUND(E322*F322,2)</f>
        <v>0</v>
      </c>
      <c r="H322" s="144"/>
      <c r="I322" s="144">
        <f>ROUND(E322*H322,2)</f>
        <v>0</v>
      </c>
      <c r="J322" s="144"/>
      <c r="K322" s="144">
        <f>ROUND(E322*J322,2)</f>
        <v>0</v>
      </c>
      <c r="L322" s="144">
        <v>21</v>
      </c>
      <c r="M322" s="144">
        <f>G322*(1+L322/100)</f>
        <v>0</v>
      </c>
      <c r="N322" s="135">
        <v>0</v>
      </c>
      <c r="O322" s="135">
        <f>ROUND(E322*N322,5)</f>
        <v>0</v>
      </c>
      <c r="P322" s="135">
        <v>1.42E-3</v>
      </c>
      <c r="Q322" s="135">
        <f>ROUND(E322*P322,5)</f>
        <v>4.5399999999999998E-3</v>
      </c>
      <c r="R322" s="135"/>
      <c r="S322" s="135"/>
      <c r="T322" s="136">
        <v>9.1999999999999998E-2</v>
      </c>
      <c r="U322" s="135">
        <f>ROUND(E322*T322,2)</f>
        <v>0.28999999999999998</v>
      </c>
      <c r="V322" s="127"/>
      <c r="W322" s="127"/>
      <c r="X322" s="127"/>
      <c r="Y322" s="127"/>
      <c r="Z322" s="127"/>
      <c r="AA322" s="127"/>
      <c r="AB322" s="127"/>
      <c r="AC322" s="127"/>
      <c r="AD322" s="127"/>
      <c r="AE322" s="127" t="s">
        <v>141</v>
      </c>
      <c r="AF322" s="127"/>
      <c r="AG322" s="127"/>
      <c r="AH322" s="127"/>
      <c r="AI322" s="127"/>
      <c r="AJ322" s="127"/>
      <c r="AK322" s="127"/>
      <c r="AL322" s="127"/>
      <c r="AM322" s="127"/>
      <c r="AN322" s="127"/>
      <c r="AO322" s="127"/>
      <c r="AP322" s="127"/>
      <c r="AQ322" s="127"/>
      <c r="AR322" s="127"/>
      <c r="AS322" s="127"/>
      <c r="AT322" s="127"/>
      <c r="AU322" s="127"/>
      <c r="AV322" s="127"/>
      <c r="AW322" s="127"/>
      <c r="AX322" s="127"/>
      <c r="AY322" s="127"/>
      <c r="AZ322" s="127"/>
      <c r="BA322" s="127"/>
      <c r="BB322" s="127"/>
      <c r="BC322" s="127"/>
      <c r="BD322" s="127"/>
      <c r="BE322" s="127"/>
      <c r="BF322" s="127"/>
      <c r="BG322" s="127"/>
      <c r="BH322" s="127"/>
    </row>
    <row r="323" spans="1:60" outlineLevel="1" x14ac:dyDescent="0.2">
      <c r="A323" s="128"/>
      <c r="B323" s="128"/>
      <c r="C323" s="165" t="s">
        <v>514</v>
      </c>
      <c r="D323" s="137"/>
      <c r="E323" s="142">
        <v>3.2</v>
      </c>
      <c r="F323" s="144"/>
      <c r="G323" s="144"/>
      <c r="H323" s="144"/>
      <c r="I323" s="144"/>
      <c r="J323" s="144"/>
      <c r="K323" s="144"/>
      <c r="L323" s="144"/>
      <c r="M323" s="144"/>
      <c r="N323" s="135"/>
      <c r="O323" s="135"/>
      <c r="P323" s="135"/>
      <c r="Q323" s="135"/>
      <c r="R323" s="135"/>
      <c r="S323" s="135"/>
      <c r="T323" s="136"/>
      <c r="U323" s="135"/>
      <c r="V323" s="127"/>
      <c r="W323" s="127"/>
      <c r="X323" s="127"/>
      <c r="Y323" s="127"/>
      <c r="Z323" s="127"/>
      <c r="AA323" s="127"/>
      <c r="AB323" s="127"/>
      <c r="AC323" s="127"/>
      <c r="AD323" s="127"/>
      <c r="AE323" s="127" t="s">
        <v>143</v>
      </c>
      <c r="AF323" s="127">
        <v>0</v>
      </c>
      <c r="AG323" s="127"/>
      <c r="AH323" s="127"/>
      <c r="AI323" s="127"/>
      <c r="AJ323" s="127"/>
      <c r="AK323" s="127"/>
      <c r="AL323" s="127"/>
      <c r="AM323" s="127"/>
      <c r="AN323" s="127"/>
      <c r="AO323" s="127"/>
      <c r="AP323" s="127"/>
      <c r="AQ323" s="127"/>
      <c r="AR323" s="127"/>
      <c r="AS323" s="127"/>
      <c r="AT323" s="127"/>
      <c r="AU323" s="127"/>
      <c r="AV323" s="127"/>
      <c r="AW323" s="127"/>
      <c r="AX323" s="127"/>
      <c r="AY323" s="127"/>
      <c r="AZ323" s="127"/>
      <c r="BA323" s="127"/>
      <c r="BB323" s="127"/>
      <c r="BC323" s="127"/>
      <c r="BD323" s="127"/>
      <c r="BE323" s="127"/>
      <c r="BF323" s="127"/>
      <c r="BG323" s="127"/>
      <c r="BH323" s="127"/>
    </row>
    <row r="324" spans="1:60" outlineLevel="1" x14ac:dyDescent="0.2">
      <c r="A324" s="128">
        <v>120</v>
      </c>
      <c r="B324" s="128" t="s">
        <v>515</v>
      </c>
      <c r="C324" s="164" t="s">
        <v>516</v>
      </c>
      <c r="D324" s="134" t="s">
        <v>140</v>
      </c>
      <c r="E324" s="141">
        <v>84.34</v>
      </c>
      <c r="F324" s="234">
        <f>H324+J324</f>
        <v>0</v>
      </c>
      <c r="G324" s="144">
        <f>ROUND(E324*F324,2)</f>
        <v>0</v>
      </c>
      <c r="H324" s="144"/>
      <c r="I324" s="144">
        <f>ROUND(E324*H324,2)</f>
        <v>0</v>
      </c>
      <c r="J324" s="144"/>
      <c r="K324" s="144">
        <f>ROUND(E324*J324,2)</f>
        <v>0</v>
      </c>
      <c r="L324" s="144">
        <v>21</v>
      </c>
      <c r="M324" s="144">
        <f>G324*(1+L324/100)</f>
        <v>0</v>
      </c>
      <c r="N324" s="135">
        <v>0</v>
      </c>
      <c r="O324" s="135">
        <f>ROUND(E324*N324,5)</f>
        <v>0</v>
      </c>
      <c r="P324" s="135">
        <v>7.3200000000000001E-3</v>
      </c>
      <c r="Q324" s="135">
        <f>ROUND(E324*P324,5)</f>
        <v>0.61736999999999997</v>
      </c>
      <c r="R324" s="135"/>
      <c r="S324" s="135"/>
      <c r="T324" s="136">
        <v>0.14229</v>
      </c>
      <c r="U324" s="135">
        <f>ROUND(E324*T324,2)</f>
        <v>12</v>
      </c>
      <c r="V324" s="127"/>
      <c r="W324" s="127"/>
      <c r="X324" s="127"/>
      <c r="Y324" s="127"/>
      <c r="Z324" s="127"/>
      <c r="AA324" s="127"/>
      <c r="AB324" s="127"/>
      <c r="AC324" s="127"/>
      <c r="AD324" s="127"/>
      <c r="AE324" s="127" t="s">
        <v>195</v>
      </c>
      <c r="AF324" s="127"/>
      <c r="AG324" s="127"/>
      <c r="AH324" s="127"/>
      <c r="AI324" s="127"/>
      <c r="AJ324" s="127"/>
      <c r="AK324" s="127"/>
      <c r="AL324" s="127"/>
      <c r="AM324" s="127"/>
      <c r="AN324" s="127"/>
      <c r="AO324" s="127"/>
      <c r="AP324" s="127"/>
      <c r="AQ324" s="127"/>
      <c r="AR324" s="127"/>
      <c r="AS324" s="127"/>
      <c r="AT324" s="127"/>
      <c r="AU324" s="127"/>
      <c r="AV324" s="127"/>
      <c r="AW324" s="127"/>
      <c r="AX324" s="127"/>
      <c r="AY324" s="127"/>
      <c r="AZ324" s="127"/>
      <c r="BA324" s="127"/>
      <c r="BB324" s="127"/>
      <c r="BC324" s="127"/>
      <c r="BD324" s="127"/>
      <c r="BE324" s="127"/>
      <c r="BF324" s="127"/>
      <c r="BG324" s="127"/>
      <c r="BH324" s="127"/>
    </row>
    <row r="325" spans="1:60" outlineLevel="1" x14ac:dyDescent="0.2">
      <c r="A325" s="128"/>
      <c r="B325" s="128"/>
      <c r="C325" s="165" t="s">
        <v>517</v>
      </c>
      <c r="D325" s="137"/>
      <c r="E325" s="142"/>
      <c r="F325" s="144"/>
      <c r="G325" s="144"/>
      <c r="H325" s="144"/>
      <c r="I325" s="144"/>
      <c r="J325" s="144"/>
      <c r="K325" s="144"/>
      <c r="L325" s="144"/>
      <c r="M325" s="144"/>
      <c r="N325" s="135"/>
      <c r="O325" s="135"/>
      <c r="P325" s="135"/>
      <c r="Q325" s="135"/>
      <c r="R325" s="135"/>
      <c r="S325" s="135"/>
      <c r="T325" s="136"/>
      <c r="U325" s="135"/>
      <c r="V325" s="127"/>
      <c r="W325" s="127"/>
      <c r="X325" s="127"/>
      <c r="Y325" s="127"/>
      <c r="Z325" s="127"/>
      <c r="AA325" s="127"/>
      <c r="AB325" s="127"/>
      <c r="AC325" s="127"/>
      <c r="AD325" s="127"/>
      <c r="AE325" s="127" t="s">
        <v>143</v>
      </c>
      <c r="AF325" s="127">
        <v>0</v>
      </c>
      <c r="AG325" s="127"/>
      <c r="AH325" s="127"/>
      <c r="AI325" s="127"/>
      <c r="AJ325" s="127"/>
      <c r="AK325" s="127"/>
      <c r="AL325" s="127"/>
      <c r="AM325" s="127"/>
      <c r="AN325" s="127"/>
      <c r="AO325" s="127"/>
      <c r="AP325" s="127"/>
      <c r="AQ325" s="127"/>
      <c r="AR325" s="127"/>
      <c r="AS325" s="127"/>
      <c r="AT325" s="127"/>
      <c r="AU325" s="127"/>
      <c r="AV325" s="127"/>
      <c r="AW325" s="127"/>
      <c r="AX325" s="127"/>
      <c r="AY325" s="127"/>
      <c r="AZ325" s="127"/>
      <c r="BA325" s="127"/>
      <c r="BB325" s="127"/>
      <c r="BC325" s="127"/>
      <c r="BD325" s="127"/>
      <c r="BE325" s="127"/>
      <c r="BF325" s="127"/>
      <c r="BG325" s="127"/>
      <c r="BH325" s="127"/>
    </row>
    <row r="326" spans="1:60" outlineLevel="1" x14ac:dyDescent="0.2">
      <c r="A326" s="128"/>
      <c r="B326" s="128"/>
      <c r="C326" s="165" t="s">
        <v>518</v>
      </c>
      <c r="D326" s="137"/>
      <c r="E326" s="142">
        <v>64</v>
      </c>
      <c r="F326" s="144"/>
      <c r="G326" s="144"/>
      <c r="H326" s="144"/>
      <c r="I326" s="144"/>
      <c r="J326" s="144"/>
      <c r="K326" s="144"/>
      <c r="L326" s="144"/>
      <c r="M326" s="144"/>
      <c r="N326" s="135"/>
      <c r="O326" s="135"/>
      <c r="P326" s="135"/>
      <c r="Q326" s="135"/>
      <c r="R326" s="135"/>
      <c r="S326" s="135"/>
      <c r="T326" s="136"/>
      <c r="U326" s="135"/>
      <c r="V326" s="127"/>
      <c r="W326" s="127"/>
      <c r="X326" s="127"/>
      <c r="Y326" s="127"/>
      <c r="Z326" s="127"/>
      <c r="AA326" s="127"/>
      <c r="AB326" s="127"/>
      <c r="AC326" s="127"/>
      <c r="AD326" s="127"/>
      <c r="AE326" s="127" t="s">
        <v>143</v>
      </c>
      <c r="AF326" s="127">
        <v>0</v>
      </c>
      <c r="AG326" s="127"/>
      <c r="AH326" s="127"/>
      <c r="AI326" s="127"/>
      <c r="AJ326" s="127"/>
      <c r="AK326" s="127"/>
      <c r="AL326" s="127"/>
      <c r="AM326" s="127"/>
      <c r="AN326" s="127"/>
      <c r="AO326" s="127"/>
      <c r="AP326" s="127"/>
      <c r="AQ326" s="127"/>
      <c r="AR326" s="127"/>
      <c r="AS326" s="127"/>
      <c r="AT326" s="127"/>
      <c r="AU326" s="127"/>
      <c r="AV326" s="127"/>
      <c r="AW326" s="127"/>
      <c r="AX326" s="127"/>
      <c r="AY326" s="127"/>
      <c r="AZ326" s="127"/>
      <c r="BA326" s="127"/>
      <c r="BB326" s="127"/>
      <c r="BC326" s="127"/>
      <c r="BD326" s="127"/>
      <c r="BE326" s="127"/>
      <c r="BF326" s="127"/>
      <c r="BG326" s="127"/>
      <c r="BH326" s="127"/>
    </row>
    <row r="327" spans="1:60" outlineLevel="1" x14ac:dyDescent="0.2">
      <c r="A327" s="128"/>
      <c r="B327" s="128"/>
      <c r="C327" s="165" t="s">
        <v>519</v>
      </c>
      <c r="D327" s="137"/>
      <c r="E327" s="142">
        <v>20.34</v>
      </c>
      <c r="F327" s="144"/>
      <c r="G327" s="144"/>
      <c r="H327" s="144"/>
      <c r="I327" s="144"/>
      <c r="J327" s="144"/>
      <c r="K327" s="144"/>
      <c r="L327" s="144"/>
      <c r="M327" s="144"/>
      <c r="N327" s="135"/>
      <c r="O327" s="135"/>
      <c r="P327" s="135"/>
      <c r="Q327" s="135"/>
      <c r="R327" s="135"/>
      <c r="S327" s="135"/>
      <c r="T327" s="136"/>
      <c r="U327" s="135"/>
      <c r="V327" s="127"/>
      <c r="W327" s="127"/>
      <c r="X327" s="127"/>
      <c r="Y327" s="127"/>
      <c r="Z327" s="127"/>
      <c r="AA327" s="127"/>
      <c r="AB327" s="127"/>
      <c r="AC327" s="127"/>
      <c r="AD327" s="127"/>
      <c r="AE327" s="127" t="s">
        <v>143</v>
      </c>
      <c r="AF327" s="127">
        <v>0</v>
      </c>
      <c r="AG327" s="127"/>
      <c r="AH327" s="127"/>
      <c r="AI327" s="127"/>
      <c r="AJ327" s="127"/>
      <c r="AK327" s="127"/>
      <c r="AL327" s="127"/>
      <c r="AM327" s="127"/>
      <c r="AN327" s="127"/>
      <c r="AO327" s="127"/>
      <c r="AP327" s="127"/>
      <c r="AQ327" s="127"/>
      <c r="AR327" s="127"/>
      <c r="AS327" s="127"/>
      <c r="AT327" s="127"/>
      <c r="AU327" s="127"/>
      <c r="AV327" s="127"/>
      <c r="AW327" s="127"/>
      <c r="AX327" s="127"/>
      <c r="AY327" s="127"/>
      <c r="AZ327" s="127"/>
      <c r="BA327" s="127"/>
      <c r="BB327" s="127"/>
      <c r="BC327" s="127"/>
      <c r="BD327" s="127"/>
      <c r="BE327" s="127"/>
      <c r="BF327" s="127"/>
      <c r="BG327" s="127"/>
      <c r="BH327" s="127"/>
    </row>
    <row r="328" spans="1:60" ht="22.3" outlineLevel="1" x14ac:dyDescent="0.2">
      <c r="A328" s="128">
        <v>121</v>
      </c>
      <c r="B328" s="128" t="s">
        <v>520</v>
      </c>
      <c r="C328" s="164" t="s">
        <v>521</v>
      </c>
      <c r="D328" s="134" t="s">
        <v>146</v>
      </c>
      <c r="E328" s="141">
        <v>67.8</v>
      </c>
      <c r="F328" s="234">
        <f>H328+J328</f>
        <v>0</v>
      </c>
      <c r="G328" s="144">
        <f>ROUND(E328*F328,2)</f>
        <v>0</v>
      </c>
      <c r="H328" s="144"/>
      <c r="I328" s="144">
        <f>ROUND(E328*H328,2)</f>
        <v>0</v>
      </c>
      <c r="J328" s="144"/>
      <c r="K328" s="144">
        <f>ROUND(E328*J328,2)</f>
        <v>0</v>
      </c>
      <c r="L328" s="144">
        <v>21</v>
      </c>
      <c r="M328" s="144">
        <f>G328*(1+L328/100)</f>
        <v>0</v>
      </c>
      <c r="N328" s="135">
        <v>0</v>
      </c>
      <c r="O328" s="135">
        <f>ROUND(E328*N328,5)</f>
        <v>0</v>
      </c>
      <c r="P328" s="135">
        <v>4.7499999999999999E-3</v>
      </c>
      <c r="Q328" s="135">
        <f>ROUND(E328*P328,5)</f>
        <v>0.32205</v>
      </c>
      <c r="R328" s="135"/>
      <c r="S328" s="135"/>
      <c r="T328" s="136">
        <v>0.16239000000000001</v>
      </c>
      <c r="U328" s="135">
        <f>ROUND(E328*T328,2)</f>
        <v>11.01</v>
      </c>
      <c r="V328" s="127"/>
      <c r="W328" s="127"/>
      <c r="X328" s="127"/>
      <c r="Y328" s="127"/>
      <c r="Z328" s="127"/>
      <c r="AA328" s="127"/>
      <c r="AB328" s="127"/>
      <c r="AC328" s="127"/>
      <c r="AD328" s="127"/>
      <c r="AE328" s="127" t="s">
        <v>195</v>
      </c>
      <c r="AF328" s="127"/>
      <c r="AG328" s="127"/>
      <c r="AH328" s="127"/>
      <c r="AI328" s="127"/>
      <c r="AJ328" s="127"/>
      <c r="AK328" s="127"/>
      <c r="AL328" s="127"/>
      <c r="AM328" s="127"/>
      <c r="AN328" s="127"/>
      <c r="AO328" s="127"/>
      <c r="AP328" s="127"/>
      <c r="AQ328" s="127"/>
      <c r="AR328" s="127"/>
      <c r="AS328" s="127"/>
      <c r="AT328" s="127"/>
      <c r="AU328" s="127"/>
      <c r="AV328" s="127"/>
      <c r="AW328" s="127"/>
      <c r="AX328" s="127"/>
      <c r="AY328" s="127"/>
      <c r="AZ328" s="127"/>
      <c r="BA328" s="127"/>
      <c r="BB328" s="127"/>
      <c r="BC328" s="127"/>
      <c r="BD328" s="127"/>
      <c r="BE328" s="127"/>
      <c r="BF328" s="127"/>
      <c r="BG328" s="127"/>
      <c r="BH328" s="127"/>
    </row>
    <row r="329" spans="1:60" ht="22.3" outlineLevel="1" x14ac:dyDescent="0.2">
      <c r="A329" s="128">
        <v>122</v>
      </c>
      <c r="B329" s="128" t="s">
        <v>522</v>
      </c>
      <c r="C329" s="164" t="s">
        <v>523</v>
      </c>
      <c r="D329" s="134" t="s">
        <v>140</v>
      </c>
      <c r="E329" s="141">
        <v>84.34</v>
      </c>
      <c r="F329" s="234">
        <f>H329+J329</f>
        <v>0</v>
      </c>
      <c r="G329" s="144">
        <f>ROUND(E329*F329,2)</f>
        <v>0</v>
      </c>
      <c r="H329" s="144"/>
      <c r="I329" s="144">
        <f>ROUND(E329*H329,2)</f>
        <v>0</v>
      </c>
      <c r="J329" s="144"/>
      <c r="K329" s="144">
        <f>ROUND(E329*J329,2)</f>
        <v>0</v>
      </c>
      <c r="L329" s="144">
        <v>21</v>
      </c>
      <c r="M329" s="144">
        <f>G329*(1+L329/100)</f>
        <v>0</v>
      </c>
      <c r="N329" s="135">
        <v>5.5799999999999999E-3</v>
      </c>
      <c r="O329" s="135">
        <f>ROUND(E329*N329,5)</f>
        <v>0.47061999999999998</v>
      </c>
      <c r="P329" s="135">
        <v>0</v>
      </c>
      <c r="Q329" s="135">
        <f>ROUND(E329*P329,5)</f>
        <v>0</v>
      </c>
      <c r="R329" s="135"/>
      <c r="S329" s="135"/>
      <c r="T329" s="136">
        <v>1.379</v>
      </c>
      <c r="U329" s="135">
        <f>ROUND(E329*T329,2)</f>
        <v>116.3</v>
      </c>
      <c r="V329" s="127"/>
      <c r="W329" s="127"/>
      <c r="X329" s="127"/>
      <c r="Y329" s="127"/>
      <c r="Z329" s="127"/>
      <c r="AA329" s="127"/>
      <c r="AB329" s="127"/>
      <c r="AC329" s="127"/>
      <c r="AD329" s="127"/>
      <c r="AE329" s="127" t="s">
        <v>141</v>
      </c>
      <c r="AF329" s="127"/>
      <c r="AG329" s="127"/>
      <c r="AH329" s="127"/>
      <c r="AI329" s="127"/>
      <c r="AJ329" s="127"/>
      <c r="AK329" s="127"/>
      <c r="AL329" s="127"/>
      <c r="AM329" s="127"/>
      <c r="AN329" s="127"/>
      <c r="AO329" s="127"/>
      <c r="AP329" s="127"/>
      <c r="AQ329" s="127"/>
      <c r="AR329" s="127"/>
      <c r="AS329" s="127"/>
      <c r="AT329" s="127"/>
      <c r="AU329" s="127"/>
      <c r="AV329" s="127"/>
      <c r="AW329" s="127"/>
      <c r="AX329" s="127"/>
      <c r="AY329" s="127"/>
      <c r="AZ329" s="127"/>
      <c r="BA329" s="127"/>
      <c r="BB329" s="127"/>
      <c r="BC329" s="127"/>
      <c r="BD329" s="127"/>
      <c r="BE329" s="127"/>
      <c r="BF329" s="127"/>
      <c r="BG329" s="127"/>
      <c r="BH329" s="127"/>
    </row>
    <row r="330" spans="1:60" outlineLevel="1" x14ac:dyDescent="0.2">
      <c r="A330" s="128"/>
      <c r="B330" s="128"/>
      <c r="C330" s="165" t="s">
        <v>517</v>
      </c>
      <c r="D330" s="137"/>
      <c r="E330" s="142"/>
      <c r="F330" s="144"/>
      <c r="G330" s="144"/>
      <c r="H330" s="144"/>
      <c r="I330" s="144"/>
      <c r="J330" s="144"/>
      <c r="K330" s="144"/>
      <c r="L330" s="144"/>
      <c r="M330" s="144"/>
      <c r="N330" s="135"/>
      <c r="O330" s="135"/>
      <c r="P330" s="135"/>
      <c r="Q330" s="135"/>
      <c r="R330" s="135"/>
      <c r="S330" s="135"/>
      <c r="T330" s="136"/>
      <c r="U330" s="135"/>
      <c r="V330" s="127"/>
      <c r="W330" s="127"/>
      <c r="X330" s="127"/>
      <c r="Y330" s="127"/>
      <c r="Z330" s="127"/>
      <c r="AA330" s="127"/>
      <c r="AB330" s="127"/>
      <c r="AC330" s="127"/>
      <c r="AD330" s="127"/>
      <c r="AE330" s="127" t="s">
        <v>143</v>
      </c>
      <c r="AF330" s="127">
        <v>0</v>
      </c>
      <c r="AG330" s="127"/>
      <c r="AH330" s="127"/>
      <c r="AI330" s="127"/>
      <c r="AJ330" s="127"/>
      <c r="AK330" s="127"/>
      <c r="AL330" s="127"/>
      <c r="AM330" s="127"/>
      <c r="AN330" s="127"/>
      <c r="AO330" s="127"/>
      <c r="AP330" s="127"/>
      <c r="AQ330" s="127"/>
      <c r="AR330" s="127"/>
      <c r="AS330" s="127"/>
      <c r="AT330" s="127"/>
      <c r="AU330" s="127"/>
      <c r="AV330" s="127"/>
      <c r="AW330" s="127"/>
      <c r="AX330" s="127"/>
      <c r="AY330" s="127"/>
      <c r="AZ330" s="127"/>
      <c r="BA330" s="127"/>
      <c r="BB330" s="127"/>
      <c r="BC330" s="127"/>
      <c r="BD330" s="127"/>
      <c r="BE330" s="127"/>
      <c r="BF330" s="127"/>
      <c r="BG330" s="127"/>
      <c r="BH330" s="127"/>
    </row>
    <row r="331" spans="1:60" outlineLevel="1" x14ac:dyDescent="0.2">
      <c r="A331" s="128"/>
      <c r="B331" s="128"/>
      <c r="C331" s="165" t="s">
        <v>524</v>
      </c>
      <c r="D331" s="137"/>
      <c r="E331" s="142">
        <v>64</v>
      </c>
      <c r="F331" s="144"/>
      <c r="G331" s="144"/>
      <c r="H331" s="144"/>
      <c r="I331" s="144"/>
      <c r="J331" s="144"/>
      <c r="K331" s="144"/>
      <c r="L331" s="144"/>
      <c r="M331" s="144"/>
      <c r="N331" s="135"/>
      <c r="O331" s="135"/>
      <c r="P331" s="135"/>
      <c r="Q331" s="135"/>
      <c r="R331" s="135"/>
      <c r="S331" s="135"/>
      <c r="T331" s="136"/>
      <c r="U331" s="135"/>
      <c r="V331" s="127"/>
      <c r="W331" s="127"/>
      <c r="X331" s="127"/>
      <c r="Y331" s="127"/>
      <c r="Z331" s="127"/>
      <c r="AA331" s="127"/>
      <c r="AB331" s="127"/>
      <c r="AC331" s="127"/>
      <c r="AD331" s="127"/>
      <c r="AE331" s="127" t="s">
        <v>143</v>
      </c>
      <c r="AF331" s="127">
        <v>0</v>
      </c>
      <c r="AG331" s="127"/>
      <c r="AH331" s="127"/>
      <c r="AI331" s="127"/>
      <c r="AJ331" s="127"/>
      <c r="AK331" s="127"/>
      <c r="AL331" s="127"/>
      <c r="AM331" s="127"/>
      <c r="AN331" s="127"/>
      <c r="AO331" s="127"/>
      <c r="AP331" s="127"/>
      <c r="AQ331" s="127"/>
      <c r="AR331" s="127"/>
      <c r="AS331" s="127"/>
      <c r="AT331" s="127"/>
      <c r="AU331" s="127"/>
      <c r="AV331" s="127"/>
      <c r="AW331" s="127"/>
      <c r="AX331" s="127"/>
      <c r="AY331" s="127"/>
      <c r="AZ331" s="127"/>
      <c r="BA331" s="127"/>
      <c r="BB331" s="127"/>
      <c r="BC331" s="127"/>
      <c r="BD331" s="127"/>
      <c r="BE331" s="127"/>
      <c r="BF331" s="127"/>
      <c r="BG331" s="127"/>
      <c r="BH331" s="127"/>
    </row>
    <row r="332" spans="1:60" outlineLevel="1" x14ac:dyDescent="0.2">
      <c r="A332" s="128"/>
      <c r="B332" s="128"/>
      <c r="C332" s="165" t="s">
        <v>525</v>
      </c>
      <c r="D332" s="137"/>
      <c r="E332" s="142">
        <v>20.34</v>
      </c>
      <c r="F332" s="144"/>
      <c r="G332" s="144"/>
      <c r="H332" s="144"/>
      <c r="I332" s="144"/>
      <c r="J332" s="144"/>
      <c r="K332" s="144"/>
      <c r="L332" s="144"/>
      <c r="M332" s="144"/>
      <c r="N332" s="135"/>
      <c r="O332" s="135"/>
      <c r="P332" s="135"/>
      <c r="Q332" s="135"/>
      <c r="R332" s="135"/>
      <c r="S332" s="135"/>
      <c r="T332" s="136"/>
      <c r="U332" s="135"/>
      <c r="V332" s="127"/>
      <c r="W332" s="127"/>
      <c r="X332" s="127"/>
      <c r="Y332" s="127"/>
      <c r="Z332" s="127"/>
      <c r="AA332" s="127"/>
      <c r="AB332" s="127"/>
      <c r="AC332" s="127"/>
      <c r="AD332" s="127"/>
      <c r="AE332" s="127" t="s">
        <v>143</v>
      </c>
      <c r="AF332" s="127">
        <v>0</v>
      </c>
      <c r="AG332" s="127"/>
      <c r="AH332" s="127"/>
      <c r="AI332" s="127"/>
      <c r="AJ332" s="127"/>
      <c r="AK332" s="127"/>
      <c r="AL332" s="127"/>
      <c r="AM332" s="127"/>
      <c r="AN332" s="127"/>
      <c r="AO332" s="127"/>
      <c r="AP332" s="127"/>
      <c r="AQ332" s="127"/>
      <c r="AR332" s="127"/>
      <c r="AS332" s="127"/>
      <c r="AT332" s="127"/>
      <c r="AU332" s="127"/>
      <c r="AV332" s="127"/>
      <c r="AW332" s="127"/>
      <c r="AX332" s="127"/>
      <c r="AY332" s="127"/>
      <c r="AZ332" s="127"/>
      <c r="BA332" s="127"/>
      <c r="BB332" s="127"/>
      <c r="BC332" s="127"/>
      <c r="BD332" s="127"/>
      <c r="BE332" s="127"/>
      <c r="BF332" s="127"/>
      <c r="BG332" s="127"/>
      <c r="BH332" s="127"/>
    </row>
    <row r="333" spans="1:60" ht="22.3" outlineLevel="1" x14ac:dyDescent="0.2">
      <c r="A333" s="128">
        <v>123</v>
      </c>
      <c r="B333" s="128" t="s">
        <v>526</v>
      </c>
      <c r="C333" s="164" t="s">
        <v>527</v>
      </c>
      <c r="D333" s="134" t="s">
        <v>199</v>
      </c>
      <c r="E333" s="141">
        <v>2</v>
      </c>
      <c r="F333" s="234">
        <f>H333+J333</f>
        <v>0</v>
      </c>
      <c r="G333" s="144">
        <f>ROUND(E333*F333,2)</f>
        <v>0</v>
      </c>
      <c r="H333" s="144"/>
      <c r="I333" s="144">
        <f>ROUND(E333*H333,2)</f>
        <v>0</v>
      </c>
      <c r="J333" s="144"/>
      <c r="K333" s="144">
        <f>ROUND(E333*J333,2)</f>
        <v>0</v>
      </c>
      <c r="L333" s="144">
        <v>21</v>
      </c>
      <c r="M333" s="144">
        <f>G333*(1+L333/100)</f>
        <v>0</v>
      </c>
      <c r="N333" s="135">
        <v>3.6000000000000002E-4</v>
      </c>
      <c r="O333" s="135">
        <f>ROUND(E333*N333,5)</f>
        <v>7.2000000000000005E-4</v>
      </c>
      <c r="P333" s="135">
        <v>0</v>
      </c>
      <c r="Q333" s="135">
        <f>ROUND(E333*P333,5)</f>
        <v>0</v>
      </c>
      <c r="R333" s="135"/>
      <c r="S333" s="135"/>
      <c r="T333" s="136">
        <v>0.29899999999999999</v>
      </c>
      <c r="U333" s="135">
        <f>ROUND(E333*T333,2)</f>
        <v>0.6</v>
      </c>
      <c r="V333" s="127"/>
      <c r="W333" s="127"/>
      <c r="X333" s="127"/>
      <c r="Y333" s="127"/>
      <c r="Z333" s="127"/>
      <c r="AA333" s="127"/>
      <c r="AB333" s="127"/>
      <c r="AC333" s="127"/>
      <c r="AD333" s="127"/>
      <c r="AE333" s="127" t="s">
        <v>141</v>
      </c>
      <c r="AF333" s="127"/>
      <c r="AG333" s="127"/>
      <c r="AH333" s="127"/>
      <c r="AI333" s="127"/>
      <c r="AJ333" s="127"/>
      <c r="AK333" s="127"/>
      <c r="AL333" s="127"/>
      <c r="AM333" s="127"/>
      <c r="AN333" s="127"/>
      <c r="AO333" s="127"/>
      <c r="AP333" s="127"/>
      <c r="AQ333" s="127"/>
      <c r="AR333" s="127"/>
      <c r="AS333" s="127"/>
      <c r="AT333" s="127"/>
      <c r="AU333" s="127"/>
      <c r="AV333" s="127"/>
      <c r="AW333" s="127"/>
      <c r="AX333" s="127"/>
      <c r="AY333" s="127"/>
      <c r="AZ333" s="127"/>
      <c r="BA333" s="127"/>
      <c r="BB333" s="127"/>
      <c r="BC333" s="127"/>
      <c r="BD333" s="127"/>
      <c r="BE333" s="127"/>
      <c r="BF333" s="127"/>
      <c r="BG333" s="127"/>
      <c r="BH333" s="127"/>
    </row>
    <row r="334" spans="1:60" ht="22.3" outlineLevel="1" x14ac:dyDescent="0.2">
      <c r="A334" s="128">
        <v>124</v>
      </c>
      <c r="B334" s="128" t="s">
        <v>528</v>
      </c>
      <c r="C334" s="164" t="s">
        <v>529</v>
      </c>
      <c r="D334" s="134" t="s">
        <v>146</v>
      </c>
      <c r="E334" s="141">
        <v>67.8</v>
      </c>
      <c r="F334" s="234">
        <f>H334+J334</f>
        <v>0</v>
      </c>
      <c r="G334" s="144">
        <f>ROUND(E334*F334,2)</f>
        <v>0</v>
      </c>
      <c r="H334" s="144"/>
      <c r="I334" s="144">
        <f>ROUND(E334*H334,2)</f>
        <v>0</v>
      </c>
      <c r="J334" s="144"/>
      <c r="K334" s="144">
        <f>ROUND(E334*J334,2)</f>
        <v>0</v>
      </c>
      <c r="L334" s="144">
        <v>21</v>
      </c>
      <c r="M334" s="144">
        <f>G334*(1+L334/100)</f>
        <v>0</v>
      </c>
      <c r="N334" s="135">
        <v>1.1900000000000001E-3</v>
      </c>
      <c r="O334" s="135">
        <f>ROUND(E334*N334,5)</f>
        <v>8.0680000000000002E-2</v>
      </c>
      <c r="P334" s="135">
        <v>0</v>
      </c>
      <c r="Q334" s="135">
        <f>ROUND(E334*P334,5)</f>
        <v>0</v>
      </c>
      <c r="R334" s="135"/>
      <c r="S334" s="135"/>
      <c r="T334" s="136">
        <v>0.37</v>
      </c>
      <c r="U334" s="135">
        <f>ROUND(E334*T334,2)</f>
        <v>25.09</v>
      </c>
      <c r="V334" s="127"/>
      <c r="W334" s="127"/>
      <c r="X334" s="127"/>
      <c r="Y334" s="127"/>
      <c r="Z334" s="127"/>
      <c r="AA334" s="127"/>
      <c r="AB334" s="127"/>
      <c r="AC334" s="127"/>
      <c r="AD334" s="127"/>
      <c r="AE334" s="127" t="s">
        <v>141</v>
      </c>
      <c r="AF334" s="127"/>
      <c r="AG334" s="127"/>
      <c r="AH334" s="127"/>
      <c r="AI334" s="127"/>
      <c r="AJ334" s="127"/>
      <c r="AK334" s="127"/>
      <c r="AL334" s="127"/>
      <c r="AM334" s="127"/>
      <c r="AN334" s="127"/>
      <c r="AO334" s="127"/>
      <c r="AP334" s="127"/>
      <c r="AQ334" s="127"/>
      <c r="AR334" s="127"/>
      <c r="AS334" s="127"/>
      <c r="AT334" s="127"/>
      <c r="AU334" s="127"/>
      <c r="AV334" s="127"/>
      <c r="AW334" s="127"/>
      <c r="AX334" s="127"/>
      <c r="AY334" s="127"/>
      <c r="AZ334" s="127"/>
      <c r="BA334" s="127"/>
      <c r="BB334" s="127"/>
      <c r="BC334" s="127"/>
      <c r="BD334" s="127"/>
      <c r="BE334" s="127"/>
      <c r="BF334" s="127"/>
      <c r="BG334" s="127"/>
      <c r="BH334" s="127"/>
    </row>
    <row r="335" spans="1:60" outlineLevel="1" x14ac:dyDescent="0.2">
      <c r="A335" s="128"/>
      <c r="B335" s="128"/>
      <c r="C335" s="165" t="s">
        <v>530</v>
      </c>
      <c r="D335" s="137"/>
      <c r="E335" s="142">
        <v>67.8</v>
      </c>
      <c r="F335" s="144"/>
      <c r="G335" s="144"/>
      <c r="H335" s="144"/>
      <c r="I335" s="144"/>
      <c r="J335" s="144"/>
      <c r="K335" s="144"/>
      <c r="L335" s="144"/>
      <c r="M335" s="144"/>
      <c r="N335" s="135"/>
      <c r="O335" s="135"/>
      <c r="P335" s="135"/>
      <c r="Q335" s="135"/>
      <c r="R335" s="135"/>
      <c r="S335" s="135"/>
      <c r="T335" s="136"/>
      <c r="U335" s="135"/>
      <c r="V335" s="127"/>
      <c r="W335" s="127"/>
      <c r="X335" s="127"/>
      <c r="Y335" s="127"/>
      <c r="Z335" s="127"/>
      <c r="AA335" s="127"/>
      <c r="AB335" s="127"/>
      <c r="AC335" s="127"/>
      <c r="AD335" s="127"/>
      <c r="AE335" s="127" t="s">
        <v>143</v>
      </c>
      <c r="AF335" s="127">
        <v>0</v>
      </c>
      <c r="AG335" s="127"/>
      <c r="AH335" s="127"/>
      <c r="AI335" s="127"/>
      <c r="AJ335" s="127"/>
      <c r="AK335" s="127"/>
      <c r="AL335" s="127"/>
      <c r="AM335" s="127"/>
      <c r="AN335" s="127"/>
      <c r="AO335" s="127"/>
      <c r="AP335" s="127"/>
      <c r="AQ335" s="127"/>
      <c r="AR335" s="127"/>
      <c r="AS335" s="127"/>
      <c r="AT335" s="127"/>
      <c r="AU335" s="127"/>
      <c r="AV335" s="127"/>
      <c r="AW335" s="127"/>
      <c r="AX335" s="127"/>
      <c r="AY335" s="127"/>
      <c r="AZ335" s="127"/>
      <c r="BA335" s="127"/>
      <c r="BB335" s="127"/>
      <c r="BC335" s="127"/>
      <c r="BD335" s="127"/>
      <c r="BE335" s="127"/>
      <c r="BF335" s="127"/>
      <c r="BG335" s="127"/>
      <c r="BH335" s="127"/>
    </row>
    <row r="336" spans="1:60" outlineLevel="1" x14ac:dyDescent="0.2">
      <c r="A336" s="128">
        <v>125</v>
      </c>
      <c r="B336" s="128" t="s">
        <v>531</v>
      </c>
      <c r="C336" s="164" t="s">
        <v>532</v>
      </c>
      <c r="D336" s="134" t="s">
        <v>199</v>
      </c>
      <c r="E336" s="141">
        <v>2</v>
      </c>
      <c r="F336" s="234">
        <f>H336+J336</f>
        <v>0</v>
      </c>
      <c r="G336" s="144">
        <f>ROUND(E336*F336,2)</f>
        <v>0</v>
      </c>
      <c r="H336" s="144"/>
      <c r="I336" s="144">
        <f>ROUND(E336*H336,2)</f>
        <v>0</v>
      </c>
      <c r="J336" s="144"/>
      <c r="K336" s="144">
        <f>ROUND(E336*J336,2)</f>
        <v>0</v>
      </c>
      <c r="L336" s="144">
        <v>21</v>
      </c>
      <c r="M336" s="144">
        <f>G336*(1+L336/100)</f>
        <v>0</v>
      </c>
      <c r="N336" s="135">
        <v>0</v>
      </c>
      <c r="O336" s="135">
        <f>ROUND(E336*N336,5)</f>
        <v>0</v>
      </c>
      <c r="P336" s="135">
        <v>0</v>
      </c>
      <c r="Q336" s="135">
        <f>ROUND(E336*P336,5)</f>
        <v>0</v>
      </c>
      <c r="R336" s="135"/>
      <c r="S336" s="135"/>
      <c r="T336" s="136">
        <v>0</v>
      </c>
      <c r="U336" s="135">
        <f>ROUND(E336*T336,2)</f>
        <v>0</v>
      </c>
      <c r="V336" s="127"/>
      <c r="W336" s="127"/>
      <c r="X336" s="127"/>
      <c r="Y336" s="127"/>
      <c r="Z336" s="127"/>
      <c r="AA336" s="127"/>
      <c r="AB336" s="127"/>
      <c r="AC336" s="127"/>
      <c r="AD336" s="127"/>
      <c r="AE336" s="127" t="s">
        <v>141</v>
      </c>
      <c r="AF336" s="127"/>
      <c r="AG336" s="127"/>
      <c r="AH336" s="127"/>
      <c r="AI336" s="127"/>
      <c r="AJ336" s="127"/>
      <c r="AK336" s="127"/>
      <c r="AL336" s="127"/>
      <c r="AM336" s="127"/>
      <c r="AN336" s="127"/>
      <c r="AO336" s="127"/>
      <c r="AP336" s="127"/>
      <c r="AQ336" s="127"/>
      <c r="AR336" s="127"/>
      <c r="AS336" s="127"/>
      <c r="AT336" s="127"/>
      <c r="AU336" s="127"/>
      <c r="AV336" s="127"/>
      <c r="AW336" s="127"/>
      <c r="AX336" s="127"/>
      <c r="AY336" s="127"/>
      <c r="AZ336" s="127"/>
      <c r="BA336" s="127"/>
      <c r="BB336" s="127"/>
      <c r="BC336" s="127"/>
      <c r="BD336" s="127"/>
      <c r="BE336" s="127"/>
      <c r="BF336" s="127"/>
      <c r="BG336" s="127"/>
      <c r="BH336" s="127"/>
    </row>
    <row r="337" spans="1:60" outlineLevel="1" x14ac:dyDescent="0.2">
      <c r="A337" s="128">
        <v>126</v>
      </c>
      <c r="B337" s="128" t="s">
        <v>533</v>
      </c>
      <c r="C337" s="164" t="s">
        <v>534</v>
      </c>
      <c r="D337" s="134" t="s">
        <v>232</v>
      </c>
      <c r="E337" s="141">
        <v>0.72635000000000005</v>
      </c>
      <c r="F337" s="234">
        <f>H337+J337</f>
        <v>0</v>
      </c>
      <c r="G337" s="144">
        <f>ROUND(E337*F337,2)</f>
        <v>0</v>
      </c>
      <c r="H337" s="144"/>
      <c r="I337" s="144">
        <f>ROUND(E337*H337,2)</f>
        <v>0</v>
      </c>
      <c r="J337" s="144"/>
      <c r="K337" s="144">
        <f>ROUND(E337*J337,2)</f>
        <v>0</v>
      </c>
      <c r="L337" s="144">
        <v>21</v>
      </c>
      <c r="M337" s="144">
        <f>G337*(1+L337/100)</f>
        <v>0</v>
      </c>
      <c r="N337" s="135">
        <v>0</v>
      </c>
      <c r="O337" s="135">
        <f>ROUND(E337*N337,5)</f>
        <v>0</v>
      </c>
      <c r="P337" s="135">
        <v>0</v>
      </c>
      <c r="Q337" s="135">
        <f>ROUND(E337*P337,5)</f>
        <v>0</v>
      </c>
      <c r="R337" s="135"/>
      <c r="S337" s="135"/>
      <c r="T337" s="136">
        <v>4.82</v>
      </c>
      <c r="U337" s="135">
        <f>ROUND(E337*T337,2)</f>
        <v>3.5</v>
      </c>
      <c r="V337" s="127"/>
      <c r="W337" s="127"/>
      <c r="X337" s="127"/>
      <c r="Y337" s="127"/>
      <c r="Z337" s="127"/>
      <c r="AA337" s="127"/>
      <c r="AB337" s="127"/>
      <c r="AC337" s="127"/>
      <c r="AD337" s="127"/>
      <c r="AE337" s="127" t="s">
        <v>233</v>
      </c>
      <c r="AF337" s="127"/>
      <c r="AG337" s="127"/>
      <c r="AH337" s="127"/>
      <c r="AI337" s="127"/>
      <c r="AJ337" s="127"/>
      <c r="AK337" s="127"/>
      <c r="AL337" s="127"/>
      <c r="AM337" s="127"/>
      <c r="AN337" s="127"/>
      <c r="AO337" s="127"/>
      <c r="AP337" s="127"/>
      <c r="AQ337" s="127"/>
      <c r="AR337" s="127"/>
      <c r="AS337" s="127"/>
      <c r="AT337" s="127"/>
      <c r="AU337" s="127"/>
      <c r="AV337" s="127"/>
      <c r="AW337" s="127"/>
      <c r="AX337" s="127"/>
      <c r="AY337" s="127"/>
      <c r="AZ337" s="127"/>
      <c r="BA337" s="127"/>
      <c r="BB337" s="127"/>
      <c r="BC337" s="127"/>
      <c r="BD337" s="127"/>
      <c r="BE337" s="127"/>
      <c r="BF337" s="127"/>
      <c r="BG337" s="127"/>
      <c r="BH337" s="127"/>
    </row>
    <row r="338" spans="1:60" x14ac:dyDescent="0.2">
      <c r="A338" s="129" t="s">
        <v>136</v>
      </c>
      <c r="B338" s="129" t="s">
        <v>92</v>
      </c>
      <c r="C338" s="166" t="s">
        <v>93</v>
      </c>
      <c r="D338" s="138"/>
      <c r="E338" s="143"/>
      <c r="F338" s="145"/>
      <c r="G338" s="145">
        <f>SUMIF(AE339:AE351,"&lt;&gt;NOR",G339:G351)</f>
        <v>0</v>
      </c>
      <c r="H338" s="145"/>
      <c r="I338" s="145">
        <f>SUM(I339:I351)</f>
        <v>0</v>
      </c>
      <c r="J338" s="145"/>
      <c r="K338" s="145">
        <f>SUM(K339:K351)</f>
        <v>0</v>
      </c>
      <c r="L338" s="145"/>
      <c r="M338" s="145">
        <f>SUM(M339:M351)</f>
        <v>0</v>
      </c>
      <c r="N338" s="139"/>
      <c r="O338" s="139">
        <f>SUM(O339:O351)</f>
        <v>1.4314899999999997</v>
      </c>
      <c r="P338" s="139"/>
      <c r="Q338" s="139">
        <f>SUM(Q339:Q351)</f>
        <v>1.21472</v>
      </c>
      <c r="R338" s="139"/>
      <c r="S338" s="139"/>
      <c r="T338" s="140"/>
      <c r="U338" s="139">
        <f>SUM(U339:U351)</f>
        <v>111.27000000000001</v>
      </c>
      <c r="AE338" t="s">
        <v>137</v>
      </c>
    </row>
    <row r="339" spans="1:60" outlineLevel="1" x14ac:dyDescent="0.2">
      <c r="A339" s="128">
        <v>127</v>
      </c>
      <c r="B339" s="128" t="s">
        <v>535</v>
      </c>
      <c r="C339" s="164" t="s">
        <v>536</v>
      </c>
      <c r="D339" s="134" t="s">
        <v>146</v>
      </c>
      <c r="E339" s="141">
        <v>1</v>
      </c>
      <c r="F339" s="234">
        <f>H339+J339</f>
        <v>0</v>
      </c>
      <c r="G339" s="144">
        <f>ROUND(E339*F339,2)</f>
        <v>0</v>
      </c>
      <c r="H339" s="144"/>
      <c r="I339" s="144">
        <f>ROUND(E339*H339,2)</f>
        <v>0</v>
      </c>
      <c r="J339" s="144"/>
      <c r="K339" s="144">
        <f>ROUND(E339*J339,2)</f>
        <v>0</v>
      </c>
      <c r="L339" s="144">
        <v>21</v>
      </c>
      <c r="M339" s="144">
        <f>G339*(1+L339/100)</f>
        <v>0</v>
      </c>
      <c r="N339" s="135">
        <v>6.7200000000000003E-3</v>
      </c>
      <c r="O339" s="135">
        <f>ROUND(E339*N339,5)</f>
        <v>6.7200000000000003E-3</v>
      </c>
      <c r="P339" s="135">
        <v>0</v>
      </c>
      <c r="Q339" s="135">
        <f>ROUND(E339*P339,5)</f>
        <v>0</v>
      </c>
      <c r="R339" s="135"/>
      <c r="S339" s="135"/>
      <c r="T339" s="136">
        <v>0.08</v>
      </c>
      <c r="U339" s="135">
        <f>ROUND(E339*T339,2)</f>
        <v>0.08</v>
      </c>
      <c r="V339" s="127"/>
      <c r="W339" s="127"/>
      <c r="X339" s="127"/>
      <c r="Y339" s="127"/>
      <c r="Z339" s="127"/>
      <c r="AA339" s="127"/>
      <c r="AB339" s="127"/>
      <c r="AC339" s="127"/>
      <c r="AD339" s="127"/>
      <c r="AE339" s="127" t="s">
        <v>141</v>
      </c>
      <c r="AF339" s="127"/>
      <c r="AG339" s="127"/>
      <c r="AH339" s="127"/>
      <c r="AI339" s="127"/>
      <c r="AJ339" s="127"/>
      <c r="AK339" s="127"/>
      <c r="AL339" s="127"/>
      <c r="AM339" s="127"/>
      <c r="AN339" s="127"/>
      <c r="AO339" s="127"/>
      <c r="AP339" s="127"/>
      <c r="AQ339" s="127"/>
      <c r="AR339" s="127"/>
      <c r="AS339" s="127"/>
      <c r="AT339" s="127"/>
      <c r="AU339" s="127"/>
      <c r="AV339" s="127"/>
      <c r="AW339" s="127"/>
      <c r="AX339" s="127"/>
      <c r="AY339" s="127"/>
      <c r="AZ339" s="127"/>
      <c r="BA339" s="127"/>
      <c r="BB339" s="127"/>
      <c r="BC339" s="127"/>
      <c r="BD339" s="127"/>
      <c r="BE339" s="127"/>
      <c r="BF339" s="127"/>
      <c r="BG339" s="127"/>
      <c r="BH339" s="127"/>
    </row>
    <row r="340" spans="1:60" ht="33.4" outlineLevel="1" x14ac:dyDescent="0.2">
      <c r="A340" s="128">
        <v>128</v>
      </c>
      <c r="B340" s="128" t="s">
        <v>537</v>
      </c>
      <c r="C340" s="164" t="s">
        <v>538</v>
      </c>
      <c r="D340" s="134" t="s">
        <v>140</v>
      </c>
      <c r="E340" s="141">
        <v>1.71</v>
      </c>
      <c r="F340" s="234">
        <f>H340+J340</f>
        <v>0</v>
      </c>
      <c r="G340" s="144">
        <f>ROUND(E340*F340,2)</f>
        <v>0</v>
      </c>
      <c r="H340" s="144"/>
      <c r="I340" s="144">
        <f>ROUND(E340*H340,2)</f>
        <v>0</v>
      </c>
      <c r="J340" s="144"/>
      <c r="K340" s="144">
        <f>ROUND(E340*J340,2)</f>
        <v>0</v>
      </c>
      <c r="L340" s="144">
        <v>21</v>
      </c>
      <c r="M340" s="144">
        <f>G340*(1+L340/100)</f>
        <v>0</v>
      </c>
      <c r="N340" s="135">
        <v>2.12E-2</v>
      </c>
      <c r="O340" s="135">
        <f>ROUND(E340*N340,5)</f>
        <v>3.6249999999999998E-2</v>
      </c>
      <c r="P340" s="135">
        <v>0</v>
      </c>
      <c r="Q340" s="135">
        <f>ROUND(E340*P340,5)</f>
        <v>0</v>
      </c>
      <c r="R340" s="135"/>
      <c r="S340" s="135"/>
      <c r="T340" s="136">
        <v>5.52156</v>
      </c>
      <c r="U340" s="135">
        <f>ROUND(E340*T340,2)</f>
        <v>9.44</v>
      </c>
      <c r="V340" s="127"/>
      <c r="W340" s="127"/>
      <c r="X340" s="127"/>
      <c r="Y340" s="127"/>
      <c r="Z340" s="127"/>
      <c r="AA340" s="127"/>
      <c r="AB340" s="127"/>
      <c r="AC340" s="127"/>
      <c r="AD340" s="127"/>
      <c r="AE340" s="127" t="s">
        <v>195</v>
      </c>
      <c r="AF340" s="127"/>
      <c r="AG340" s="127"/>
      <c r="AH340" s="127"/>
      <c r="AI340" s="127"/>
      <c r="AJ340" s="127"/>
      <c r="AK340" s="127"/>
      <c r="AL340" s="127"/>
      <c r="AM340" s="127"/>
      <c r="AN340" s="127"/>
      <c r="AO340" s="127"/>
      <c r="AP340" s="127"/>
      <c r="AQ340" s="127"/>
      <c r="AR340" s="127"/>
      <c r="AS340" s="127"/>
      <c r="AT340" s="127"/>
      <c r="AU340" s="127"/>
      <c r="AV340" s="127"/>
      <c r="AW340" s="127"/>
      <c r="AX340" s="127"/>
      <c r="AY340" s="127"/>
      <c r="AZ340" s="127"/>
      <c r="BA340" s="127"/>
      <c r="BB340" s="127"/>
      <c r="BC340" s="127"/>
      <c r="BD340" s="127"/>
      <c r="BE340" s="127"/>
      <c r="BF340" s="127"/>
      <c r="BG340" s="127"/>
      <c r="BH340" s="127"/>
    </row>
    <row r="341" spans="1:60" outlineLevel="1" x14ac:dyDescent="0.2">
      <c r="A341" s="128"/>
      <c r="B341" s="128"/>
      <c r="C341" s="165" t="s">
        <v>539</v>
      </c>
      <c r="D341" s="137"/>
      <c r="E341" s="142">
        <v>1.71</v>
      </c>
      <c r="F341" s="144"/>
      <c r="G341" s="144"/>
      <c r="H341" s="144"/>
      <c r="I341" s="144"/>
      <c r="J341" s="144"/>
      <c r="K341" s="144"/>
      <c r="L341" s="144"/>
      <c r="M341" s="144"/>
      <c r="N341" s="135"/>
      <c r="O341" s="135"/>
      <c r="P341" s="135"/>
      <c r="Q341" s="135"/>
      <c r="R341" s="135"/>
      <c r="S341" s="135"/>
      <c r="T341" s="136"/>
      <c r="U341" s="135"/>
      <c r="V341" s="127"/>
      <c r="W341" s="127"/>
      <c r="X341" s="127"/>
      <c r="Y341" s="127"/>
      <c r="Z341" s="127"/>
      <c r="AA341" s="127"/>
      <c r="AB341" s="127"/>
      <c r="AC341" s="127"/>
      <c r="AD341" s="127"/>
      <c r="AE341" s="127" t="s">
        <v>143</v>
      </c>
      <c r="AF341" s="127">
        <v>0</v>
      </c>
      <c r="AG341" s="127"/>
      <c r="AH341" s="127"/>
      <c r="AI341" s="127"/>
      <c r="AJ341" s="127"/>
      <c r="AK341" s="127"/>
      <c r="AL341" s="127"/>
      <c r="AM341" s="127"/>
      <c r="AN341" s="127"/>
      <c r="AO341" s="127"/>
      <c r="AP341" s="127"/>
      <c r="AQ341" s="127"/>
      <c r="AR341" s="127"/>
      <c r="AS341" s="127"/>
      <c r="AT341" s="127"/>
      <c r="AU341" s="127"/>
      <c r="AV341" s="127"/>
      <c r="AW341" s="127"/>
      <c r="AX341" s="127"/>
      <c r="AY341" s="127"/>
      <c r="AZ341" s="127"/>
      <c r="BA341" s="127"/>
      <c r="BB341" s="127"/>
      <c r="BC341" s="127"/>
      <c r="BD341" s="127"/>
      <c r="BE341" s="127"/>
      <c r="BF341" s="127"/>
      <c r="BG341" s="127"/>
      <c r="BH341" s="127"/>
    </row>
    <row r="342" spans="1:60" outlineLevel="1" x14ac:dyDescent="0.2">
      <c r="A342" s="128">
        <v>129</v>
      </c>
      <c r="B342" s="128" t="s">
        <v>540</v>
      </c>
      <c r="C342" s="164" t="s">
        <v>541</v>
      </c>
      <c r="D342" s="134" t="s">
        <v>140</v>
      </c>
      <c r="E342" s="141">
        <v>45</v>
      </c>
      <c r="F342" s="234">
        <f>H342+J342</f>
        <v>0</v>
      </c>
      <c r="G342" s="144">
        <f>ROUND(E342*F342,2)</f>
        <v>0</v>
      </c>
      <c r="H342" s="144"/>
      <c r="I342" s="144">
        <f>ROUND(E342*H342,2)</f>
        <v>0</v>
      </c>
      <c r="J342" s="144"/>
      <c r="K342" s="144">
        <f>ROUND(E342*J342,2)</f>
        <v>0</v>
      </c>
      <c r="L342" s="144">
        <v>21</v>
      </c>
      <c r="M342" s="144">
        <f>G342*(1+L342/100)</f>
        <v>0</v>
      </c>
      <c r="N342" s="135">
        <v>2.5000000000000001E-4</v>
      </c>
      <c r="O342" s="135">
        <f>ROUND(E342*N342,5)</f>
        <v>1.125E-2</v>
      </c>
      <c r="P342" s="135">
        <v>0</v>
      </c>
      <c r="Q342" s="135">
        <f>ROUND(E342*P342,5)</f>
        <v>0</v>
      </c>
      <c r="R342" s="135"/>
      <c r="S342" s="135"/>
      <c r="T342" s="136">
        <v>1.32</v>
      </c>
      <c r="U342" s="135">
        <f>ROUND(E342*T342,2)</f>
        <v>59.4</v>
      </c>
      <c r="V342" s="127"/>
      <c r="W342" s="127"/>
      <c r="X342" s="127"/>
      <c r="Y342" s="127"/>
      <c r="Z342" s="127"/>
      <c r="AA342" s="127"/>
      <c r="AB342" s="127"/>
      <c r="AC342" s="127"/>
      <c r="AD342" s="127"/>
      <c r="AE342" s="127" t="s">
        <v>141</v>
      </c>
      <c r="AF342" s="127"/>
      <c r="AG342" s="127"/>
      <c r="AH342" s="127"/>
      <c r="AI342" s="127"/>
      <c r="AJ342" s="127"/>
      <c r="AK342" s="127"/>
      <c r="AL342" s="127"/>
      <c r="AM342" s="127"/>
      <c r="AN342" s="127"/>
      <c r="AO342" s="127"/>
      <c r="AP342" s="127"/>
      <c r="AQ342" s="127"/>
      <c r="AR342" s="127"/>
      <c r="AS342" s="127"/>
      <c r="AT342" s="127"/>
      <c r="AU342" s="127"/>
      <c r="AV342" s="127"/>
      <c r="AW342" s="127"/>
      <c r="AX342" s="127"/>
      <c r="AY342" s="127"/>
      <c r="AZ342" s="127"/>
      <c r="BA342" s="127"/>
      <c r="BB342" s="127"/>
      <c r="BC342" s="127"/>
      <c r="BD342" s="127"/>
      <c r="BE342" s="127"/>
      <c r="BF342" s="127"/>
      <c r="BG342" s="127"/>
      <c r="BH342" s="127"/>
    </row>
    <row r="343" spans="1:60" outlineLevel="1" x14ac:dyDescent="0.2">
      <c r="A343" s="128"/>
      <c r="B343" s="128"/>
      <c r="C343" s="165" t="s">
        <v>302</v>
      </c>
      <c r="D343" s="137"/>
      <c r="E343" s="142">
        <v>45</v>
      </c>
      <c r="F343" s="144"/>
      <c r="G343" s="144"/>
      <c r="H343" s="144"/>
      <c r="I343" s="144"/>
      <c r="J343" s="144"/>
      <c r="K343" s="144"/>
      <c r="L343" s="144"/>
      <c r="M343" s="144"/>
      <c r="N343" s="135"/>
      <c r="O343" s="135"/>
      <c r="P343" s="135"/>
      <c r="Q343" s="135"/>
      <c r="R343" s="135"/>
      <c r="S343" s="135"/>
      <c r="T343" s="136"/>
      <c r="U343" s="135"/>
      <c r="V343" s="127"/>
      <c r="W343" s="127"/>
      <c r="X343" s="127"/>
      <c r="Y343" s="127"/>
      <c r="Z343" s="127"/>
      <c r="AA343" s="127"/>
      <c r="AB343" s="127"/>
      <c r="AC343" s="127"/>
      <c r="AD343" s="127"/>
      <c r="AE343" s="127" t="s">
        <v>143</v>
      </c>
      <c r="AF343" s="127">
        <v>0</v>
      </c>
      <c r="AG343" s="127"/>
      <c r="AH343" s="127"/>
      <c r="AI343" s="127"/>
      <c r="AJ343" s="127"/>
      <c r="AK343" s="127"/>
      <c r="AL343" s="127"/>
      <c r="AM343" s="127"/>
      <c r="AN343" s="127"/>
      <c r="AO343" s="127"/>
      <c r="AP343" s="127"/>
      <c r="AQ343" s="127"/>
      <c r="AR343" s="127"/>
      <c r="AS343" s="127"/>
      <c r="AT343" s="127"/>
      <c r="AU343" s="127"/>
      <c r="AV343" s="127"/>
      <c r="AW343" s="127"/>
      <c r="AX343" s="127"/>
      <c r="AY343" s="127"/>
      <c r="AZ343" s="127"/>
      <c r="BA343" s="127"/>
      <c r="BB343" s="127"/>
      <c r="BC343" s="127"/>
      <c r="BD343" s="127"/>
      <c r="BE343" s="127"/>
      <c r="BF343" s="127"/>
      <c r="BG343" s="127"/>
      <c r="BH343" s="127"/>
    </row>
    <row r="344" spans="1:60" ht="22.3" outlineLevel="1" x14ac:dyDescent="0.2">
      <c r="A344" s="128">
        <v>130</v>
      </c>
      <c r="B344" s="128" t="s">
        <v>542</v>
      </c>
      <c r="C344" s="164" t="s">
        <v>543</v>
      </c>
      <c r="D344" s="134" t="s">
        <v>140</v>
      </c>
      <c r="E344" s="141">
        <v>51.75</v>
      </c>
      <c r="F344" s="234">
        <f>H344+J344</f>
        <v>0</v>
      </c>
      <c r="G344" s="144">
        <f>ROUND(E344*F344,2)</f>
        <v>0</v>
      </c>
      <c r="H344" s="144"/>
      <c r="I344" s="144">
        <f>ROUND(E344*H344,2)</f>
        <v>0</v>
      </c>
      <c r="J344" s="144"/>
      <c r="K344" s="144">
        <f>ROUND(E344*J344,2)</f>
        <v>0</v>
      </c>
      <c r="L344" s="144">
        <v>21</v>
      </c>
      <c r="M344" s="144">
        <f>G344*(1+L344/100)</f>
        <v>0</v>
      </c>
      <c r="N344" s="135">
        <v>2.5000000000000001E-2</v>
      </c>
      <c r="O344" s="135">
        <f>ROUND(E344*N344,5)</f>
        <v>1.29375</v>
      </c>
      <c r="P344" s="135">
        <v>0</v>
      </c>
      <c r="Q344" s="135">
        <f>ROUND(E344*P344,5)</f>
        <v>0</v>
      </c>
      <c r="R344" s="135"/>
      <c r="S344" s="135"/>
      <c r="T344" s="136">
        <v>0</v>
      </c>
      <c r="U344" s="135">
        <f>ROUND(E344*T344,2)</f>
        <v>0</v>
      </c>
      <c r="V344" s="127"/>
      <c r="W344" s="127"/>
      <c r="X344" s="127"/>
      <c r="Y344" s="127"/>
      <c r="Z344" s="127"/>
      <c r="AA344" s="127"/>
      <c r="AB344" s="127"/>
      <c r="AC344" s="127"/>
      <c r="AD344" s="127"/>
      <c r="AE344" s="127" t="s">
        <v>150</v>
      </c>
      <c r="AF344" s="127"/>
      <c r="AG344" s="127"/>
      <c r="AH344" s="127"/>
      <c r="AI344" s="127"/>
      <c r="AJ344" s="127"/>
      <c r="AK344" s="127"/>
      <c r="AL344" s="127"/>
      <c r="AM344" s="127"/>
      <c r="AN344" s="127"/>
      <c r="AO344" s="127"/>
      <c r="AP344" s="127"/>
      <c r="AQ344" s="127"/>
      <c r="AR344" s="127"/>
      <c r="AS344" s="127"/>
      <c r="AT344" s="127"/>
      <c r="AU344" s="127"/>
      <c r="AV344" s="127"/>
      <c r="AW344" s="127"/>
      <c r="AX344" s="127"/>
      <c r="AY344" s="127"/>
      <c r="AZ344" s="127"/>
      <c r="BA344" s="127"/>
      <c r="BB344" s="127"/>
      <c r="BC344" s="127"/>
      <c r="BD344" s="127"/>
      <c r="BE344" s="127"/>
      <c r="BF344" s="127"/>
      <c r="BG344" s="127"/>
      <c r="BH344" s="127"/>
    </row>
    <row r="345" spans="1:60" outlineLevel="1" x14ac:dyDescent="0.2">
      <c r="A345" s="128"/>
      <c r="B345" s="128"/>
      <c r="C345" s="165" t="s">
        <v>544</v>
      </c>
      <c r="D345" s="137"/>
      <c r="E345" s="142">
        <v>51.75</v>
      </c>
      <c r="F345" s="144"/>
      <c r="G345" s="144"/>
      <c r="H345" s="144"/>
      <c r="I345" s="144"/>
      <c r="J345" s="144"/>
      <c r="K345" s="144"/>
      <c r="L345" s="144"/>
      <c r="M345" s="144"/>
      <c r="N345" s="135"/>
      <c r="O345" s="135"/>
      <c r="P345" s="135"/>
      <c r="Q345" s="135"/>
      <c r="R345" s="135"/>
      <c r="S345" s="135"/>
      <c r="T345" s="136"/>
      <c r="U345" s="135"/>
      <c r="V345" s="127"/>
      <c r="W345" s="127"/>
      <c r="X345" s="127"/>
      <c r="Y345" s="127"/>
      <c r="Z345" s="127"/>
      <c r="AA345" s="127"/>
      <c r="AB345" s="127"/>
      <c r="AC345" s="127"/>
      <c r="AD345" s="127"/>
      <c r="AE345" s="127" t="s">
        <v>143</v>
      </c>
      <c r="AF345" s="127">
        <v>0</v>
      </c>
      <c r="AG345" s="127"/>
      <c r="AH345" s="127"/>
      <c r="AI345" s="127"/>
      <c r="AJ345" s="127"/>
      <c r="AK345" s="127"/>
      <c r="AL345" s="127"/>
      <c r="AM345" s="127"/>
      <c r="AN345" s="127"/>
      <c r="AO345" s="127"/>
      <c r="AP345" s="127"/>
      <c r="AQ345" s="127"/>
      <c r="AR345" s="127"/>
      <c r="AS345" s="127"/>
      <c r="AT345" s="127"/>
      <c r="AU345" s="127"/>
      <c r="AV345" s="127"/>
      <c r="AW345" s="127"/>
      <c r="AX345" s="127"/>
      <c r="AY345" s="127"/>
      <c r="AZ345" s="127"/>
      <c r="BA345" s="127"/>
      <c r="BB345" s="127"/>
      <c r="BC345" s="127"/>
      <c r="BD345" s="127"/>
      <c r="BE345" s="127"/>
      <c r="BF345" s="127"/>
      <c r="BG345" s="127"/>
      <c r="BH345" s="127"/>
    </row>
    <row r="346" spans="1:60" outlineLevel="1" x14ac:dyDescent="0.2">
      <c r="A346" s="128">
        <v>131</v>
      </c>
      <c r="B346" s="128" t="s">
        <v>545</v>
      </c>
      <c r="C346" s="164" t="s">
        <v>546</v>
      </c>
      <c r="D346" s="134" t="s">
        <v>199</v>
      </c>
      <c r="E346" s="141">
        <v>16</v>
      </c>
      <c r="F346" s="234">
        <f>H346+J346</f>
        <v>0</v>
      </c>
      <c r="G346" s="144">
        <f>ROUND(E346*F346,2)</f>
        <v>0</v>
      </c>
      <c r="H346" s="144"/>
      <c r="I346" s="144">
        <f>ROUND(E346*H346,2)</f>
        <v>0</v>
      </c>
      <c r="J346" s="144"/>
      <c r="K346" s="144">
        <f>ROUND(E346*J346,2)</f>
        <v>0</v>
      </c>
      <c r="L346" s="144">
        <v>21</v>
      </c>
      <c r="M346" s="144">
        <f>G346*(1+L346/100)</f>
        <v>0</v>
      </c>
      <c r="N346" s="135">
        <v>1.2E-4</v>
      </c>
      <c r="O346" s="135">
        <f>ROUND(E346*N346,5)</f>
        <v>1.92E-3</v>
      </c>
      <c r="P346" s="135">
        <v>0</v>
      </c>
      <c r="Q346" s="135">
        <f>ROUND(E346*P346,5)</f>
        <v>0</v>
      </c>
      <c r="R346" s="135"/>
      <c r="S346" s="135"/>
      <c r="T346" s="136">
        <v>0.2</v>
      </c>
      <c r="U346" s="135">
        <f>ROUND(E346*T346,2)</f>
        <v>3.2</v>
      </c>
      <c r="V346" s="127"/>
      <c r="W346" s="127"/>
      <c r="X346" s="127"/>
      <c r="Y346" s="127"/>
      <c r="Z346" s="127"/>
      <c r="AA346" s="127"/>
      <c r="AB346" s="127"/>
      <c r="AC346" s="127"/>
      <c r="AD346" s="127"/>
      <c r="AE346" s="127" t="s">
        <v>141</v>
      </c>
      <c r="AF346" s="127"/>
      <c r="AG346" s="127"/>
      <c r="AH346" s="127"/>
      <c r="AI346" s="127"/>
      <c r="AJ346" s="127"/>
      <c r="AK346" s="127"/>
      <c r="AL346" s="127"/>
      <c r="AM346" s="127"/>
      <c r="AN346" s="127"/>
      <c r="AO346" s="127"/>
      <c r="AP346" s="127"/>
      <c r="AQ346" s="127"/>
      <c r="AR346" s="127"/>
      <c r="AS346" s="127"/>
      <c r="AT346" s="127"/>
      <c r="AU346" s="127"/>
      <c r="AV346" s="127"/>
      <c r="AW346" s="127"/>
      <c r="AX346" s="127"/>
      <c r="AY346" s="127"/>
      <c r="AZ346" s="127"/>
      <c r="BA346" s="127"/>
      <c r="BB346" s="127"/>
      <c r="BC346" s="127"/>
      <c r="BD346" s="127"/>
      <c r="BE346" s="127"/>
      <c r="BF346" s="127"/>
      <c r="BG346" s="127"/>
      <c r="BH346" s="127"/>
    </row>
    <row r="347" spans="1:60" ht="22.3" outlineLevel="1" x14ac:dyDescent="0.2">
      <c r="A347" s="128">
        <v>132</v>
      </c>
      <c r="B347" s="128" t="s">
        <v>547</v>
      </c>
      <c r="C347" s="164" t="s">
        <v>548</v>
      </c>
      <c r="D347" s="134" t="s">
        <v>199</v>
      </c>
      <c r="E347" s="141">
        <v>16</v>
      </c>
      <c r="F347" s="234">
        <f>H347+J347</f>
        <v>0</v>
      </c>
      <c r="G347" s="144">
        <f>ROUND(E347*F347,2)</f>
        <v>0</v>
      </c>
      <c r="H347" s="144"/>
      <c r="I347" s="144">
        <f>ROUND(E347*H347,2)</f>
        <v>0</v>
      </c>
      <c r="J347" s="144"/>
      <c r="K347" s="144">
        <f>ROUND(E347*J347,2)</f>
        <v>0</v>
      </c>
      <c r="L347" s="144">
        <v>21</v>
      </c>
      <c r="M347" s="144">
        <f>G347*(1+L347/100)</f>
        <v>0</v>
      </c>
      <c r="N347" s="135">
        <v>5.1000000000000004E-3</v>
      </c>
      <c r="O347" s="135">
        <f>ROUND(E347*N347,5)</f>
        <v>8.1600000000000006E-2</v>
      </c>
      <c r="P347" s="135">
        <v>0</v>
      </c>
      <c r="Q347" s="135">
        <f>ROUND(E347*P347,5)</f>
        <v>0</v>
      </c>
      <c r="R347" s="135"/>
      <c r="S347" s="135"/>
      <c r="T347" s="136">
        <v>0</v>
      </c>
      <c r="U347" s="135">
        <f>ROUND(E347*T347,2)</f>
        <v>0</v>
      </c>
      <c r="V347" s="127"/>
      <c r="W347" s="127"/>
      <c r="X347" s="127"/>
      <c r="Y347" s="127"/>
      <c r="Z347" s="127"/>
      <c r="AA347" s="127"/>
      <c r="AB347" s="127"/>
      <c r="AC347" s="127"/>
      <c r="AD347" s="127"/>
      <c r="AE347" s="127" t="s">
        <v>150</v>
      </c>
      <c r="AF347" s="127"/>
      <c r="AG347" s="127"/>
      <c r="AH347" s="127"/>
      <c r="AI347" s="127"/>
      <c r="AJ347" s="127"/>
      <c r="AK347" s="127"/>
      <c r="AL347" s="127"/>
      <c r="AM347" s="127"/>
      <c r="AN347" s="127"/>
      <c r="AO347" s="127"/>
      <c r="AP347" s="127"/>
      <c r="AQ347" s="127"/>
      <c r="AR347" s="127"/>
      <c r="AS347" s="127"/>
      <c r="AT347" s="127"/>
      <c r="AU347" s="127"/>
      <c r="AV347" s="127"/>
      <c r="AW347" s="127"/>
      <c r="AX347" s="127"/>
      <c r="AY347" s="127"/>
      <c r="AZ347" s="127"/>
      <c r="BA347" s="127"/>
      <c r="BB347" s="127"/>
      <c r="BC347" s="127"/>
      <c r="BD347" s="127"/>
      <c r="BE347" s="127"/>
      <c r="BF347" s="127"/>
      <c r="BG347" s="127"/>
      <c r="BH347" s="127"/>
    </row>
    <row r="348" spans="1:60" outlineLevel="1" x14ac:dyDescent="0.2">
      <c r="A348" s="128"/>
      <c r="B348" s="128"/>
      <c r="C348" s="165" t="s">
        <v>549</v>
      </c>
      <c r="D348" s="137"/>
      <c r="E348" s="142">
        <v>16</v>
      </c>
      <c r="F348" s="144"/>
      <c r="G348" s="144"/>
      <c r="H348" s="144"/>
      <c r="I348" s="144"/>
      <c r="J348" s="144"/>
      <c r="K348" s="144"/>
      <c r="L348" s="144"/>
      <c r="M348" s="144"/>
      <c r="N348" s="135"/>
      <c r="O348" s="135"/>
      <c r="P348" s="135"/>
      <c r="Q348" s="135"/>
      <c r="R348" s="135"/>
      <c r="S348" s="135"/>
      <c r="T348" s="136"/>
      <c r="U348" s="135"/>
      <c r="V348" s="127"/>
      <c r="W348" s="127"/>
      <c r="X348" s="127"/>
      <c r="Y348" s="127"/>
      <c r="Z348" s="127"/>
      <c r="AA348" s="127"/>
      <c r="AB348" s="127"/>
      <c r="AC348" s="127"/>
      <c r="AD348" s="127"/>
      <c r="AE348" s="127" t="s">
        <v>143</v>
      </c>
      <c r="AF348" s="127">
        <v>0</v>
      </c>
      <c r="AG348" s="127"/>
      <c r="AH348" s="127"/>
      <c r="AI348" s="127"/>
      <c r="AJ348" s="127"/>
      <c r="AK348" s="127"/>
      <c r="AL348" s="127"/>
      <c r="AM348" s="127"/>
      <c r="AN348" s="127"/>
      <c r="AO348" s="127"/>
      <c r="AP348" s="127"/>
      <c r="AQ348" s="127"/>
      <c r="AR348" s="127"/>
      <c r="AS348" s="127"/>
      <c r="AT348" s="127"/>
      <c r="AU348" s="127"/>
      <c r="AV348" s="127"/>
      <c r="AW348" s="127"/>
      <c r="AX348" s="127"/>
      <c r="AY348" s="127"/>
      <c r="AZ348" s="127"/>
      <c r="BA348" s="127"/>
      <c r="BB348" s="127"/>
      <c r="BC348" s="127"/>
      <c r="BD348" s="127"/>
      <c r="BE348" s="127"/>
      <c r="BF348" s="127"/>
      <c r="BG348" s="127"/>
      <c r="BH348" s="127"/>
    </row>
    <row r="349" spans="1:60" outlineLevel="1" x14ac:dyDescent="0.2">
      <c r="A349" s="128">
        <v>133</v>
      </c>
      <c r="B349" s="128" t="s">
        <v>550</v>
      </c>
      <c r="C349" s="164" t="s">
        <v>551</v>
      </c>
      <c r="D349" s="134" t="s">
        <v>140</v>
      </c>
      <c r="E349" s="141">
        <v>64</v>
      </c>
      <c r="F349" s="234">
        <f>H349+J349</f>
        <v>0</v>
      </c>
      <c r="G349" s="144">
        <f>ROUND(E349*F349,2)</f>
        <v>0</v>
      </c>
      <c r="H349" s="144"/>
      <c r="I349" s="144">
        <f>ROUND(E349*H349,2)</f>
        <v>0</v>
      </c>
      <c r="J349" s="144"/>
      <c r="K349" s="144">
        <f>ROUND(E349*J349,2)</f>
        <v>0</v>
      </c>
      <c r="L349" s="144">
        <v>21</v>
      </c>
      <c r="M349" s="144">
        <f>G349*(1+L349/100)</f>
        <v>0</v>
      </c>
      <c r="N349" s="135">
        <v>0</v>
      </c>
      <c r="O349" s="135">
        <f>ROUND(E349*N349,5)</f>
        <v>0</v>
      </c>
      <c r="P349" s="135">
        <v>1.898E-2</v>
      </c>
      <c r="Q349" s="135">
        <f>ROUND(E349*P349,5)</f>
        <v>1.21472</v>
      </c>
      <c r="R349" s="135"/>
      <c r="S349" s="135"/>
      <c r="T349" s="136">
        <v>0.55886000000000002</v>
      </c>
      <c r="U349" s="135">
        <f>ROUND(E349*T349,2)</f>
        <v>35.770000000000003</v>
      </c>
      <c r="V349" s="127"/>
      <c r="W349" s="127"/>
      <c r="X349" s="127"/>
      <c r="Y349" s="127"/>
      <c r="Z349" s="127"/>
      <c r="AA349" s="127"/>
      <c r="AB349" s="127"/>
      <c r="AC349" s="127"/>
      <c r="AD349" s="127"/>
      <c r="AE349" s="127" t="s">
        <v>195</v>
      </c>
      <c r="AF349" s="127"/>
      <c r="AG349" s="127"/>
      <c r="AH349" s="127"/>
      <c r="AI349" s="127"/>
      <c r="AJ349" s="127"/>
      <c r="AK349" s="127"/>
      <c r="AL349" s="127"/>
      <c r="AM349" s="127"/>
      <c r="AN349" s="127"/>
      <c r="AO349" s="127"/>
      <c r="AP349" s="127"/>
      <c r="AQ349" s="127"/>
      <c r="AR349" s="127"/>
      <c r="AS349" s="127"/>
      <c r="AT349" s="127"/>
      <c r="AU349" s="127"/>
      <c r="AV349" s="127"/>
      <c r="AW349" s="127"/>
      <c r="AX349" s="127"/>
      <c r="AY349" s="127"/>
      <c r="AZ349" s="127"/>
      <c r="BA349" s="127"/>
      <c r="BB349" s="127"/>
      <c r="BC349" s="127"/>
      <c r="BD349" s="127"/>
      <c r="BE349" s="127"/>
      <c r="BF349" s="127"/>
      <c r="BG349" s="127"/>
      <c r="BH349" s="127"/>
    </row>
    <row r="350" spans="1:60" outlineLevel="1" x14ac:dyDescent="0.2">
      <c r="A350" s="128"/>
      <c r="B350" s="128"/>
      <c r="C350" s="165" t="s">
        <v>473</v>
      </c>
      <c r="D350" s="137"/>
      <c r="E350" s="142">
        <v>64</v>
      </c>
      <c r="F350" s="144"/>
      <c r="G350" s="144"/>
      <c r="H350" s="144"/>
      <c r="I350" s="144"/>
      <c r="J350" s="144"/>
      <c r="K350" s="144"/>
      <c r="L350" s="144"/>
      <c r="M350" s="144"/>
      <c r="N350" s="135"/>
      <c r="O350" s="135"/>
      <c r="P350" s="135"/>
      <c r="Q350" s="135"/>
      <c r="R350" s="135"/>
      <c r="S350" s="135"/>
      <c r="T350" s="136"/>
      <c r="U350" s="135"/>
      <c r="V350" s="127"/>
      <c r="W350" s="127"/>
      <c r="X350" s="127"/>
      <c r="Y350" s="127"/>
      <c r="Z350" s="127"/>
      <c r="AA350" s="127"/>
      <c r="AB350" s="127"/>
      <c r="AC350" s="127"/>
      <c r="AD350" s="127"/>
      <c r="AE350" s="127" t="s">
        <v>143</v>
      </c>
      <c r="AF350" s="127">
        <v>0</v>
      </c>
      <c r="AG350" s="127"/>
      <c r="AH350" s="127"/>
      <c r="AI350" s="127"/>
      <c r="AJ350" s="127"/>
      <c r="AK350" s="127"/>
      <c r="AL350" s="127"/>
      <c r="AM350" s="127"/>
      <c r="AN350" s="127"/>
      <c r="AO350" s="127"/>
      <c r="AP350" s="127"/>
      <c r="AQ350" s="127"/>
      <c r="AR350" s="127"/>
      <c r="AS350" s="127"/>
      <c r="AT350" s="127"/>
      <c r="AU350" s="127"/>
      <c r="AV350" s="127"/>
      <c r="AW350" s="127"/>
      <c r="AX350" s="127"/>
      <c r="AY350" s="127"/>
      <c r="AZ350" s="127"/>
      <c r="BA350" s="127"/>
      <c r="BB350" s="127"/>
      <c r="BC350" s="127"/>
      <c r="BD350" s="127"/>
      <c r="BE350" s="127"/>
      <c r="BF350" s="127"/>
      <c r="BG350" s="127"/>
      <c r="BH350" s="127"/>
    </row>
    <row r="351" spans="1:60" outlineLevel="1" x14ac:dyDescent="0.2">
      <c r="A351" s="128">
        <v>134</v>
      </c>
      <c r="B351" s="128" t="s">
        <v>552</v>
      </c>
      <c r="C351" s="164" t="s">
        <v>553</v>
      </c>
      <c r="D351" s="134" t="s">
        <v>232</v>
      </c>
      <c r="E351" s="141">
        <v>1.39524</v>
      </c>
      <c r="F351" s="234">
        <f>H351+J351</f>
        <v>0</v>
      </c>
      <c r="G351" s="144">
        <f>ROUND(E351*F351,2)</f>
        <v>0</v>
      </c>
      <c r="H351" s="144"/>
      <c r="I351" s="144">
        <f>ROUND(E351*H351,2)</f>
        <v>0</v>
      </c>
      <c r="J351" s="144"/>
      <c r="K351" s="144">
        <f>ROUND(E351*J351,2)</f>
        <v>0</v>
      </c>
      <c r="L351" s="144">
        <v>21</v>
      </c>
      <c r="M351" s="144">
        <f>G351*(1+L351/100)</f>
        <v>0</v>
      </c>
      <c r="N351" s="135">
        <v>0</v>
      </c>
      <c r="O351" s="135">
        <f>ROUND(E351*N351,5)</f>
        <v>0</v>
      </c>
      <c r="P351" s="135">
        <v>0</v>
      </c>
      <c r="Q351" s="135">
        <f>ROUND(E351*P351,5)</f>
        <v>0</v>
      </c>
      <c r="R351" s="135"/>
      <c r="S351" s="135"/>
      <c r="T351" s="136">
        <v>2.4209999999999998</v>
      </c>
      <c r="U351" s="135">
        <f>ROUND(E351*T351,2)</f>
        <v>3.38</v>
      </c>
      <c r="V351" s="127"/>
      <c r="W351" s="127"/>
      <c r="X351" s="127"/>
      <c r="Y351" s="127"/>
      <c r="Z351" s="127"/>
      <c r="AA351" s="127"/>
      <c r="AB351" s="127"/>
      <c r="AC351" s="127"/>
      <c r="AD351" s="127"/>
      <c r="AE351" s="127" t="s">
        <v>233</v>
      </c>
      <c r="AF351" s="127"/>
      <c r="AG351" s="127"/>
      <c r="AH351" s="127"/>
      <c r="AI351" s="127"/>
      <c r="AJ351" s="127"/>
      <c r="AK351" s="127"/>
      <c r="AL351" s="127"/>
      <c r="AM351" s="127"/>
      <c r="AN351" s="127"/>
      <c r="AO351" s="127"/>
      <c r="AP351" s="127"/>
      <c r="AQ351" s="127"/>
      <c r="AR351" s="127"/>
      <c r="AS351" s="127"/>
      <c r="AT351" s="127"/>
      <c r="AU351" s="127"/>
      <c r="AV351" s="127"/>
      <c r="AW351" s="127"/>
      <c r="AX351" s="127"/>
      <c r="AY351" s="127"/>
      <c r="AZ351" s="127"/>
      <c r="BA351" s="127"/>
      <c r="BB351" s="127"/>
      <c r="BC351" s="127"/>
      <c r="BD351" s="127"/>
      <c r="BE351" s="127"/>
      <c r="BF351" s="127"/>
      <c r="BG351" s="127"/>
      <c r="BH351" s="127"/>
    </row>
    <row r="352" spans="1:60" x14ac:dyDescent="0.2">
      <c r="A352" s="129" t="s">
        <v>136</v>
      </c>
      <c r="B352" s="129" t="s">
        <v>94</v>
      </c>
      <c r="C352" s="166" t="s">
        <v>95</v>
      </c>
      <c r="D352" s="138"/>
      <c r="E352" s="143"/>
      <c r="F352" s="145"/>
      <c r="G352" s="145">
        <f>SUMIF(AE353:AE378,"&lt;&gt;NOR",G353:G378)</f>
        <v>0</v>
      </c>
      <c r="H352" s="145"/>
      <c r="I352" s="145">
        <f>SUM(I353:I378)</f>
        <v>0</v>
      </c>
      <c r="J352" s="145"/>
      <c r="K352" s="145">
        <f>SUM(K353:K378)</f>
        <v>0</v>
      </c>
      <c r="L352" s="145"/>
      <c r="M352" s="145">
        <f>SUM(M353:M378)</f>
        <v>0</v>
      </c>
      <c r="N352" s="139"/>
      <c r="O352" s="139">
        <f>SUM(O353:O378)</f>
        <v>1.6863599999999999</v>
      </c>
      <c r="P352" s="139"/>
      <c r="Q352" s="139">
        <f>SUM(Q353:Q378)</f>
        <v>2.6820200000000001</v>
      </c>
      <c r="R352" s="139"/>
      <c r="S352" s="139"/>
      <c r="T352" s="140"/>
      <c r="U352" s="139">
        <f>SUM(U353:U378)</f>
        <v>205.07999999999998</v>
      </c>
      <c r="AE352" t="s">
        <v>137</v>
      </c>
    </row>
    <row r="353" spans="1:60" outlineLevel="1" x14ac:dyDescent="0.2">
      <c r="A353" s="128">
        <v>135</v>
      </c>
      <c r="B353" s="128" t="s">
        <v>554</v>
      </c>
      <c r="C353" s="164" t="s">
        <v>555</v>
      </c>
      <c r="D353" s="134" t="s">
        <v>140</v>
      </c>
      <c r="E353" s="141">
        <v>67.733800000000002</v>
      </c>
      <c r="F353" s="234">
        <f>H353+J353</f>
        <v>0</v>
      </c>
      <c r="G353" s="144">
        <f>ROUND(E353*F353,2)</f>
        <v>0</v>
      </c>
      <c r="H353" s="144"/>
      <c r="I353" s="144">
        <f>ROUND(E353*H353,2)</f>
        <v>0</v>
      </c>
      <c r="J353" s="144"/>
      <c r="K353" s="144">
        <f>ROUND(E353*J353,2)</f>
        <v>0</v>
      </c>
      <c r="L353" s="144">
        <v>21</v>
      </c>
      <c r="M353" s="144">
        <f>G353*(1+L353/100)</f>
        <v>0</v>
      </c>
      <c r="N353" s="135">
        <v>0</v>
      </c>
      <c r="O353" s="135">
        <f>ROUND(E353*N353,5)</f>
        <v>0</v>
      </c>
      <c r="P353" s="135">
        <v>0.02</v>
      </c>
      <c r="Q353" s="135">
        <f>ROUND(E353*P353,5)</f>
        <v>1.3546800000000001</v>
      </c>
      <c r="R353" s="135"/>
      <c r="S353" s="135"/>
      <c r="T353" s="136">
        <v>0.92500000000000004</v>
      </c>
      <c r="U353" s="135">
        <f>ROUND(E353*T353,2)</f>
        <v>62.65</v>
      </c>
      <c r="V353" s="127"/>
      <c r="W353" s="127"/>
      <c r="X353" s="127"/>
      <c r="Y353" s="127"/>
      <c r="Z353" s="127"/>
      <c r="AA353" s="127"/>
      <c r="AB353" s="127"/>
      <c r="AC353" s="127"/>
      <c r="AD353" s="127"/>
      <c r="AE353" s="127" t="s">
        <v>141</v>
      </c>
      <c r="AF353" s="127"/>
      <c r="AG353" s="127"/>
      <c r="AH353" s="127"/>
      <c r="AI353" s="127"/>
      <c r="AJ353" s="127"/>
      <c r="AK353" s="127"/>
      <c r="AL353" s="127"/>
      <c r="AM353" s="127"/>
      <c r="AN353" s="127"/>
      <c r="AO353" s="127"/>
      <c r="AP353" s="127"/>
      <c r="AQ353" s="127"/>
      <c r="AR353" s="127"/>
      <c r="AS353" s="127"/>
      <c r="AT353" s="127"/>
      <c r="AU353" s="127"/>
      <c r="AV353" s="127"/>
      <c r="AW353" s="127"/>
      <c r="AX353" s="127"/>
      <c r="AY353" s="127"/>
      <c r="AZ353" s="127"/>
      <c r="BA353" s="127"/>
      <c r="BB353" s="127"/>
      <c r="BC353" s="127"/>
      <c r="BD353" s="127"/>
      <c r="BE353" s="127"/>
      <c r="BF353" s="127"/>
      <c r="BG353" s="127"/>
      <c r="BH353" s="127"/>
    </row>
    <row r="354" spans="1:60" outlineLevel="1" x14ac:dyDescent="0.2">
      <c r="A354" s="128"/>
      <c r="B354" s="128"/>
      <c r="C354" s="165" t="s">
        <v>556</v>
      </c>
      <c r="D354" s="137"/>
      <c r="E354" s="142">
        <v>45</v>
      </c>
      <c r="F354" s="144"/>
      <c r="G354" s="144"/>
      <c r="H354" s="144"/>
      <c r="I354" s="144"/>
      <c r="J354" s="144"/>
      <c r="K354" s="144"/>
      <c r="L354" s="144"/>
      <c r="M354" s="144"/>
      <c r="N354" s="135"/>
      <c r="O354" s="135"/>
      <c r="P354" s="135"/>
      <c r="Q354" s="135"/>
      <c r="R354" s="135"/>
      <c r="S354" s="135"/>
      <c r="T354" s="136"/>
      <c r="U354" s="135"/>
      <c r="V354" s="127"/>
      <c r="W354" s="127"/>
      <c r="X354" s="127"/>
      <c r="Y354" s="127"/>
      <c r="Z354" s="127"/>
      <c r="AA354" s="127"/>
      <c r="AB354" s="127"/>
      <c r="AC354" s="127"/>
      <c r="AD354" s="127"/>
      <c r="AE354" s="127" t="s">
        <v>143</v>
      </c>
      <c r="AF354" s="127">
        <v>0</v>
      </c>
      <c r="AG354" s="127"/>
      <c r="AH354" s="127"/>
      <c r="AI354" s="127"/>
      <c r="AJ354" s="127"/>
      <c r="AK354" s="127"/>
      <c r="AL354" s="127"/>
      <c r="AM354" s="127"/>
      <c r="AN354" s="127"/>
      <c r="AO354" s="127"/>
      <c r="AP354" s="127"/>
      <c r="AQ354" s="127"/>
      <c r="AR354" s="127"/>
      <c r="AS354" s="127"/>
      <c r="AT354" s="127"/>
      <c r="AU354" s="127"/>
      <c r="AV354" s="127"/>
      <c r="AW354" s="127"/>
      <c r="AX354" s="127"/>
      <c r="AY354" s="127"/>
      <c r="AZ354" s="127"/>
      <c r="BA354" s="127"/>
      <c r="BB354" s="127"/>
      <c r="BC354" s="127"/>
      <c r="BD354" s="127"/>
      <c r="BE354" s="127"/>
      <c r="BF354" s="127"/>
      <c r="BG354" s="127"/>
      <c r="BH354" s="127"/>
    </row>
    <row r="355" spans="1:60" outlineLevel="1" x14ac:dyDescent="0.2">
      <c r="A355" s="128"/>
      <c r="B355" s="128"/>
      <c r="C355" s="165" t="s">
        <v>557</v>
      </c>
      <c r="D355" s="137"/>
      <c r="E355" s="142">
        <v>22.733799999999999</v>
      </c>
      <c r="F355" s="144"/>
      <c r="G355" s="144"/>
      <c r="H355" s="144"/>
      <c r="I355" s="144"/>
      <c r="J355" s="144"/>
      <c r="K355" s="144"/>
      <c r="L355" s="144"/>
      <c r="M355" s="144"/>
      <c r="N355" s="135"/>
      <c r="O355" s="135"/>
      <c r="P355" s="135"/>
      <c r="Q355" s="135"/>
      <c r="R355" s="135"/>
      <c r="S355" s="135"/>
      <c r="T355" s="136"/>
      <c r="U355" s="135"/>
      <c r="V355" s="127"/>
      <c r="W355" s="127"/>
      <c r="X355" s="127"/>
      <c r="Y355" s="127"/>
      <c r="Z355" s="127"/>
      <c r="AA355" s="127"/>
      <c r="AB355" s="127"/>
      <c r="AC355" s="127"/>
      <c r="AD355" s="127"/>
      <c r="AE355" s="127" t="s">
        <v>143</v>
      </c>
      <c r="AF355" s="127">
        <v>0</v>
      </c>
      <c r="AG355" s="127"/>
      <c r="AH355" s="127"/>
      <c r="AI355" s="127"/>
      <c r="AJ355" s="127"/>
      <c r="AK355" s="127"/>
      <c r="AL355" s="127"/>
      <c r="AM355" s="127"/>
      <c r="AN355" s="127"/>
      <c r="AO355" s="127"/>
      <c r="AP355" s="127"/>
      <c r="AQ355" s="127"/>
      <c r="AR355" s="127"/>
      <c r="AS355" s="127"/>
      <c r="AT355" s="127"/>
      <c r="AU355" s="127"/>
      <c r="AV355" s="127"/>
      <c r="AW355" s="127"/>
      <c r="AX355" s="127"/>
      <c r="AY355" s="127"/>
      <c r="AZ355" s="127"/>
      <c r="BA355" s="127"/>
      <c r="BB355" s="127"/>
      <c r="BC355" s="127"/>
      <c r="BD355" s="127"/>
      <c r="BE355" s="127"/>
      <c r="BF355" s="127"/>
      <c r="BG355" s="127"/>
      <c r="BH355" s="127"/>
    </row>
    <row r="356" spans="1:60" outlineLevel="1" x14ac:dyDescent="0.2">
      <c r="A356" s="128">
        <v>136</v>
      </c>
      <c r="B356" s="128" t="s">
        <v>558</v>
      </c>
      <c r="C356" s="164" t="s">
        <v>559</v>
      </c>
      <c r="D356" s="134" t="s">
        <v>140</v>
      </c>
      <c r="E356" s="141">
        <v>67.733800000000002</v>
      </c>
      <c r="F356" s="234">
        <f>H356+J356</f>
        <v>0</v>
      </c>
      <c r="G356" s="144">
        <f>ROUND(E356*F356,2)</f>
        <v>0</v>
      </c>
      <c r="H356" s="144"/>
      <c r="I356" s="144">
        <f>ROUND(E356*H356,2)</f>
        <v>0</v>
      </c>
      <c r="J356" s="144"/>
      <c r="K356" s="144">
        <f>ROUND(E356*J356,2)</f>
        <v>0</v>
      </c>
      <c r="L356" s="144">
        <v>21</v>
      </c>
      <c r="M356" s="144">
        <f>G356*(1+L356/100)</f>
        <v>0</v>
      </c>
      <c r="N356" s="135">
        <v>0</v>
      </c>
      <c r="O356" s="135">
        <f>ROUND(E356*N356,5)</f>
        <v>0</v>
      </c>
      <c r="P356" s="135">
        <v>0.01</v>
      </c>
      <c r="Q356" s="135">
        <f>ROUND(E356*P356,5)</f>
        <v>0.67734000000000005</v>
      </c>
      <c r="R356" s="135"/>
      <c r="S356" s="135"/>
      <c r="T356" s="136">
        <v>0.12</v>
      </c>
      <c r="U356" s="135">
        <f>ROUND(E356*T356,2)</f>
        <v>8.1300000000000008</v>
      </c>
      <c r="V356" s="127"/>
      <c r="W356" s="127"/>
      <c r="X356" s="127"/>
      <c r="Y356" s="127"/>
      <c r="Z356" s="127"/>
      <c r="AA356" s="127"/>
      <c r="AB356" s="127"/>
      <c r="AC356" s="127"/>
      <c r="AD356" s="127"/>
      <c r="AE356" s="127" t="s">
        <v>141</v>
      </c>
      <c r="AF356" s="127"/>
      <c r="AG356" s="127"/>
      <c r="AH356" s="127"/>
      <c r="AI356" s="127"/>
      <c r="AJ356" s="127"/>
      <c r="AK356" s="127"/>
      <c r="AL356" s="127"/>
      <c r="AM356" s="127"/>
      <c r="AN356" s="127"/>
      <c r="AO356" s="127"/>
      <c r="AP356" s="127"/>
      <c r="AQ356" s="127"/>
      <c r="AR356" s="127"/>
      <c r="AS356" s="127"/>
      <c r="AT356" s="127"/>
      <c r="AU356" s="127"/>
      <c r="AV356" s="127"/>
      <c r="AW356" s="127"/>
      <c r="AX356" s="127"/>
      <c r="AY356" s="127"/>
      <c r="AZ356" s="127"/>
      <c r="BA356" s="127"/>
      <c r="BB356" s="127"/>
      <c r="BC356" s="127"/>
      <c r="BD356" s="127"/>
      <c r="BE356" s="127"/>
      <c r="BF356" s="127"/>
      <c r="BG356" s="127"/>
      <c r="BH356" s="127"/>
    </row>
    <row r="357" spans="1:60" outlineLevel="1" x14ac:dyDescent="0.2">
      <c r="A357" s="128"/>
      <c r="B357" s="128"/>
      <c r="C357" s="165" t="s">
        <v>556</v>
      </c>
      <c r="D357" s="137"/>
      <c r="E357" s="142">
        <v>45</v>
      </c>
      <c r="F357" s="144"/>
      <c r="G357" s="144"/>
      <c r="H357" s="144"/>
      <c r="I357" s="144"/>
      <c r="J357" s="144"/>
      <c r="K357" s="144"/>
      <c r="L357" s="144"/>
      <c r="M357" s="144"/>
      <c r="N357" s="135"/>
      <c r="O357" s="135"/>
      <c r="P357" s="135"/>
      <c r="Q357" s="135"/>
      <c r="R357" s="135"/>
      <c r="S357" s="135"/>
      <c r="T357" s="136"/>
      <c r="U357" s="135"/>
      <c r="V357" s="127"/>
      <c r="W357" s="127"/>
      <c r="X357" s="127"/>
      <c r="Y357" s="127"/>
      <c r="Z357" s="127"/>
      <c r="AA357" s="127"/>
      <c r="AB357" s="127"/>
      <c r="AC357" s="127"/>
      <c r="AD357" s="127"/>
      <c r="AE357" s="127" t="s">
        <v>143</v>
      </c>
      <c r="AF357" s="127">
        <v>0</v>
      </c>
      <c r="AG357" s="127"/>
      <c r="AH357" s="127"/>
      <c r="AI357" s="127"/>
      <c r="AJ357" s="127"/>
      <c r="AK357" s="127"/>
      <c r="AL357" s="127"/>
      <c r="AM357" s="127"/>
      <c r="AN357" s="127"/>
      <c r="AO357" s="127"/>
      <c r="AP357" s="127"/>
      <c r="AQ357" s="127"/>
      <c r="AR357" s="127"/>
      <c r="AS357" s="127"/>
      <c r="AT357" s="127"/>
      <c r="AU357" s="127"/>
      <c r="AV357" s="127"/>
      <c r="AW357" s="127"/>
      <c r="AX357" s="127"/>
      <c r="AY357" s="127"/>
      <c r="AZ357" s="127"/>
      <c r="BA357" s="127"/>
      <c r="BB357" s="127"/>
      <c r="BC357" s="127"/>
      <c r="BD357" s="127"/>
      <c r="BE357" s="127"/>
      <c r="BF357" s="127"/>
      <c r="BG357" s="127"/>
      <c r="BH357" s="127"/>
    </row>
    <row r="358" spans="1:60" outlineLevel="1" x14ac:dyDescent="0.2">
      <c r="A358" s="128"/>
      <c r="B358" s="128"/>
      <c r="C358" s="165" t="s">
        <v>557</v>
      </c>
      <c r="D358" s="137"/>
      <c r="E358" s="142">
        <v>22.733799999999999</v>
      </c>
      <c r="F358" s="144"/>
      <c r="G358" s="144"/>
      <c r="H358" s="144"/>
      <c r="I358" s="144"/>
      <c r="J358" s="144"/>
      <c r="K358" s="144"/>
      <c r="L358" s="144"/>
      <c r="M358" s="144"/>
      <c r="N358" s="135"/>
      <c r="O358" s="135"/>
      <c r="P358" s="135"/>
      <c r="Q358" s="135"/>
      <c r="R358" s="135"/>
      <c r="S358" s="135"/>
      <c r="T358" s="136"/>
      <c r="U358" s="135"/>
      <c r="V358" s="127"/>
      <c r="W358" s="127"/>
      <c r="X358" s="127"/>
      <c r="Y358" s="127"/>
      <c r="Z358" s="127"/>
      <c r="AA358" s="127"/>
      <c r="AB358" s="127"/>
      <c r="AC358" s="127"/>
      <c r="AD358" s="127"/>
      <c r="AE358" s="127" t="s">
        <v>143</v>
      </c>
      <c r="AF358" s="127">
        <v>0</v>
      </c>
      <c r="AG358" s="127"/>
      <c r="AH358" s="127"/>
      <c r="AI358" s="127"/>
      <c r="AJ358" s="127"/>
      <c r="AK358" s="127"/>
      <c r="AL358" s="127"/>
      <c r="AM358" s="127"/>
      <c r="AN358" s="127"/>
      <c r="AO358" s="127"/>
      <c r="AP358" s="127"/>
      <c r="AQ358" s="127"/>
      <c r="AR358" s="127"/>
      <c r="AS358" s="127"/>
      <c r="AT358" s="127"/>
      <c r="AU358" s="127"/>
      <c r="AV358" s="127"/>
      <c r="AW358" s="127"/>
      <c r="AX358" s="127"/>
      <c r="AY358" s="127"/>
      <c r="AZ358" s="127"/>
      <c r="BA358" s="127"/>
      <c r="BB358" s="127"/>
      <c r="BC358" s="127"/>
      <c r="BD358" s="127"/>
      <c r="BE358" s="127"/>
      <c r="BF358" s="127"/>
      <c r="BG358" s="127"/>
      <c r="BH358" s="127"/>
    </row>
    <row r="359" spans="1:60" outlineLevel="1" x14ac:dyDescent="0.2">
      <c r="A359" s="128">
        <v>137</v>
      </c>
      <c r="B359" s="128" t="s">
        <v>560</v>
      </c>
      <c r="C359" s="164" t="s">
        <v>561</v>
      </c>
      <c r="D359" s="134" t="s">
        <v>562</v>
      </c>
      <c r="E359" s="141">
        <v>650</v>
      </c>
      <c r="F359" s="234">
        <f>H359+J359</f>
        <v>0</v>
      </c>
      <c r="G359" s="144">
        <f>ROUND(E359*F359,2)</f>
        <v>0</v>
      </c>
      <c r="H359" s="144"/>
      <c r="I359" s="144">
        <f>ROUND(E359*H359,2)</f>
        <v>0</v>
      </c>
      <c r="J359" s="144"/>
      <c r="K359" s="144">
        <f>ROUND(E359*J359,2)</f>
        <v>0</v>
      </c>
      <c r="L359" s="144">
        <v>21</v>
      </c>
      <c r="M359" s="144">
        <f>G359*(1+L359/100)</f>
        <v>0</v>
      </c>
      <c r="N359" s="135">
        <v>5.0000000000000002E-5</v>
      </c>
      <c r="O359" s="135">
        <f>ROUND(E359*N359,5)</f>
        <v>3.2500000000000001E-2</v>
      </c>
      <c r="P359" s="135">
        <v>1E-3</v>
      </c>
      <c r="Q359" s="135">
        <f>ROUND(E359*P359,5)</f>
        <v>0.65</v>
      </c>
      <c r="R359" s="135"/>
      <c r="S359" s="135"/>
      <c r="T359" s="136">
        <v>2.5999999999999999E-2</v>
      </c>
      <c r="U359" s="135">
        <f>ROUND(E359*T359,2)</f>
        <v>16.899999999999999</v>
      </c>
      <c r="V359" s="127"/>
      <c r="W359" s="127"/>
      <c r="X359" s="127"/>
      <c r="Y359" s="127"/>
      <c r="Z359" s="127"/>
      <c r="AA359" s="127"/>
      <c r="AB359" s="127"/>
      <c r="AC359" s="127"/>
      <c r="AD359" s="127"/>
      <c r="AE359" s="127" t="s">
        <v>141</v>
      </c>
      <c r="AF359" s="127"/>
      <c r="AG359" s="127"/>
      <c r="AH359" s="127"/>
      <c r="AI359" s="127"/>
      <c r="AJ359" s="127"/>
      <c r="AK359" s="127"/>
      <c r="AL359" s="127"/>
      <c r="AM359" s="127"/>
      <c r="AN359" s="127"/>
      <c r="AO359" s="127"/>
      <c r="AP359" s="127"/>
      <c r="AQ359" s="127"/>
      <c r="AR359" s="127"/>
      <c r="AS359" s="127"/>
      <c r="AT359" s="127"/>
      <c r="AU359" s="127"/>
      <c r="AV359" s="127"/>
      <c r="AW359" s="127"/>
      <c r="AX359" s="127"/>
      <c r="AY359" s="127"/>
      <c r="AZ359" s="127"/>
      <c r="BA359" s="127"/>
      <c r="BB359" s="127"/>
      <c r="BC359" s="127"/>
      <c r="BD359" s="127"/>
      <c r="BE359" s="127"/>
      <c r="BF359" s="127"/>
      <c r="BG359" s="127"/>
      <c r="BH359" s="127"/>
    </row>
    <row r="360" spans="1:60" outlineLevel="1" x14ac:dyDescent="0.2">
      <c r="A360" s="128"/>
      <c r="B360" s="128"/>
      <c r="C360" s="165" t="s">
        <v>563</v>
      </c>
      <c r="D360" s="137"/>
      <c r="E360" s="142">
        <v>650</v>
      </c>
      <c r="F360" s="144"/>
      <c r="G360" s="144"/>
      <c r="H360" s="144"/>
      <c r="I360" s="144"/>
      <c r="J360" s="144"/>
      <c r="K360" s="144"/>
      <c r="L360" s="144"/>
      <c r="M360" s="144"/>
      <c r="N360" s="135"/>
      <c r="O360" s="135"/>
      <c r="P360" s="135"/>
      <c r="Q360" s="135"/>
      <c r="R360" s="135"/>
      <c r="S360" s="135"/>
      <c r="T360" s="136"/>
      <c r="U360" s="135"/>
      <c r="V360" s="127"/>
      <c r="W360" s="127"/>
      <c r="X360" s="127"/>
      <c r="Y360" s="127"/>
      <c r="Z360" s="127"/>
      <c r="AA360" s="127"/>
      <c r="AB360" s="127"/>
      <c r="AC360" s="127"/>
      <c r="AD360" s="127"/>
      <c r="AE360" s="127" t="s">
        <v>143</v>
      </c>
      <c r="AF360" s="127">
        <v>0</v>
      </c>
      <c r="AG360" s="127"/>
      <c r="AH360" s="127"/>
      <c r="AI360" s="127"/>
      <c r="AJ360" s="127"/>
      <c r="AK360" s="127"/>
      <c r="AL360" s="127"/>
      <c r="AM360" s="127"/>
      <c r="AN360" s="127"/>
      <c r="AO360" s="127"/>
      <c r="AP360" s="127"/>
      <c r="AQ360" s="127"/>
      <c r="AR360" s="127"/>
      <c r="AS360" s="127"/>
      <c r="AT360" s="127"/>
      <c r="AU360" s="127"/>
      <c r="AV360" s="127"/>
      <c r="AW360" s="127"/>
      <c r="AX360" s="127"/>
      <c r="AY360" s="127"/>
      <c r="AZ360" s="127"/>
      <c r="BA360" s="127"/>
      <c r="BB360" s="127"/>
      <c r="BC360" s="127"/>
      <c r="BD360" s="127"/>
      <c r="BE360" s="127"/>
      <c r="BF360" s="127"/>
      <c r="BG360" s="127"/>
      <c r="BH360" s="127"/>
    </row>
    <row r="361" spans="1:60" outlineLevel="1" x14ac:dyDescent="0.2">
      <c r="A361" s="128">
        <v>138</v>
      </c>
      <c r="B361" s="128" t="s">
        <v>564</v>
      </c>
      <c r="C361" s="164" t="s">
        <v>565</v>
      </c>
      <c r="D361" s="134" t="s">
        <v>562</v>
      </c>
      <c r="E361" s="141">
        <v>650</v>
      </c>
      <c r="F361" s="234">
        <v>0</v>
      </c>
      <c r="G361" s="144">
        <f>ROUND(E361*F361,2)</f>
        <v>0</v>
      </c>
      <c r="H361" s="144"/>
      <c r="I361" s="144">
        <f>ROUND(E361*H361,2)</f>
        <v>0</v>
      </c>
      <c r="J361" s="144"/>
      <c r="K361" s="144">
        <f>ROUND(E361*J361,2)</f>
        <v>0</v>
      </c>
      <c r="L361" s="144">
        <v>21</v>
      </c>
      <c r="M361" s="144">
        <f>G361*(1+L361/100)</f>
        <v>0</v>
      </c>
      <c r="N361" s="135">
        <v>5.0000000000000002E-5</v>
      </c>
      <c r="O361" s="135">
        <f>ROUND(E361*N361,5)</f>
        <v>3.2500000000000001E-2</v>
      </c>
      <c r="P361" s="135">
        <v>0</v>
      </c>
      <c r="Q361" s="135">
        <f>ROUND(E361*P361,5)</f>
        <v>0</v>
      </c>
      <c r="R361" s="135"/>
      <c r="S361" s="135"/>
      <c r="T361" s="136">
        <v>3.4000000000000002E-2</v>
      </c>
      <c r="U361" s="135">
        <f>ROUND(E361*T361,2)</f>
        <v>22.1</v>
      </c>
      <c r="V361" s="127"/>
      <c r="W361" s="127"/>
      <c r="X361" s="127"/>
      <c r="Y361" s="127"/>
      <c r="Z361" s="127"/>
      <c r="AA361" s="127"/>
      <c r="AB361" s="127"/>
      <c r="AC361" s="127"/>
      <c r="AD361" s="127"/>
      <c r="AE361" s="127" t="s">
        <v>141</v>
      </c>
      <c r="AF361" s="127"/>
      <c r="AG361" s="127"/>
      <c r="AH361" s="127"/>
      <c r="AI361" s="127"/>
      <c r="AJ361" s="127"/>
      <c r="AK361" s="127"/>
      <c r="AL361" s="127"/>
      <c r="AM361" s="127"/>
      <c r="AN361" s="127"/>
      <c r="AO361" s="127"/>
      <c r="AP361" s="127"/>
      <c r="AQ361" s="127"/>
      <c r="AR361" s="127"/>
      <c r="AS361" s="127"/>
      <c r="AT361" s="127"/>
      <c r="AU361" s="127"/>
      <c r="AV361" s="127"/>
      <c r="AW361" s="127"/>
      <c r="AX361" s="127"/>
      <c r="AY361" s="127"/>
      <c r="AZ361" s="127"/>
      <c r="BA361" s="127"/>
      <c r="BB361" s="127"/>
      <c r="BC361" s="127"/>
      <c r="BD361" s="127"/>
      <c r="BE361" s="127"/>
      <c r="BF361" s="127"/>
      <c r="BG361" s="127"/>
      <c r="BH361" s="127"/>
    </row>
    <row r="362" spans="1:60" outlineLevel="1" x14ac:dyDescent="0.2">
      <c r="A362" s="128">
        <v>139</v>
      </c>
      <c r="B362" s="128" t="s">
        <v>566</v>
      </c>
      <c r="C362" s="164" t="s">
        <v>567</v>
      </c>
      <c r="D362" s="134" t="s">
        <v>568</v>
      </c>
      <c r="E362" s="141">
        <v>1</v>
      </c>
      <c r="F362" s="234">
        <f>H362+J362</f>
        <v>0</v>
      </c>
      <c r="G362" s="144">
        <f>ROUND(E362*F362,2)</f>
        <v>0</v>
      </c>
      <c r="H362" s="144"/>
      <c r="I362" s="144">
        <f>ROUND(E362*H362,2)</f>
        <v>0</v>
      </c>
      <c r="J362" s="144"/>
      <c r="K362" s="144">
        <f>ROUND(E362*J362,2)</f>
        <v>0</v>
      </c>
      <c r="L362" s="144">
        <v>21</v>
      </c>
      <c r="M362" s="144">
        <f>G362*(1+L362/100)</f>
        <v>0</v>
      </c>
      <c r="N362" s="135">
        <v>0</v>
      </c>
      <c r="O362" s="135">
        <f>ROUND(E362*N362,5)</f>
        <v>0</v>
      </c>
      <c r="P362" s="135">
        <v>0</v>
      </c>
      <c r="Q362" s="135">
        <f>ROUND(E362*P362,5)</f>
        <v>0</v>
      </c>
      <c r="R362" s="135"/>
      <c r="S362" s="135"/>
      <c r="T362" s="136">
        <v>0</v>
      </c>
      <c r="U362" s="135">
        <f>ROUND(E362*T362,2)</f>
        <v>0</v>
      </c>
      <c r="V362" s="127"/>
      <c r="W362" s="127"/>
      <c r="X362" s="127"/>
      <c r="Y362" s="127"/>
      <c r="Z362" s="127"/>
      <c r="AA362" s="127"/>
      <c r="AB362" s="127"/>
      <c r="AC362" s="127"/>
      <c r="AD362" s="127"/>
      <c r="AE362" s="127" t="s">
        <v>141</v>
      </c>
      <c r="AF362" s="127"/>
      <c r="AG362" s="127"/>
      <c r="AH362" s="127"/>
      <c r="AI362" s="127"/>
      <c r="AJ362" s="127"/>
      <c r="AK362" s="127"/>
      <c r="AL362" s="127"/>
      <c r="AM362" s="127"/>
      <c r="AN362" s="127"/>
      <c r="AO362" s="127"/>
      <c r="AP362" s="127"/>
      <c r="AQ362" s="127"/>
      <c r="AR362" s="127"/>
      <c r="AS362" s="127"/>
      <c r="AT362" s="127"/>
      <c r="AU362" s="127"/>
      <c r="AV362" s="127"/>
      <c r="AW362" s="127"/>
      <c r="AX362" s="127"/>
      <c r="AY362" s="127"/>
      <c r="AZ362" s="127"/>
      <c r="BA362" s="127"/>
      <c r="BB362" s="127"/>
      <c r="BC362" s="127"/>
      <c r="BD362" s="127"/>
      <c r="BE362" s="127"/>
      <c r="BF362" s="127"/>
      <c r="BG362" s="127"/>
      <c r="BH362" s="127"/>
    </row>
    <row r="363" spans="1:60" outlineLevel="1" x14ac:dyDescent="0.2">
      <c r="A363" s="128">
        <v>140</v>
      </c>
      <c r="B363" s="128" t="s">
        <v>569</v>
      </c>
      <c r="C363" s="164" t="s">
        <v>570</v>
      </c>
      <c r="D363" s="134" t="s">
        <v>146</v>
      </c>
      <c r="E363" s="141">
        <v>56.83</v>
      </c>
      <c r="F363" s="234">
        <f>H363+J363</f>
        <v>0</v>
      </c>
      <c r="G363" s="144">
        <f>ROUND(E363*F363,2)</f>
        <v>0</v>
      </c>
      <c r="H363" s="144"/>
      <c r="I363" s="144">
        <f>ROUND(E363*H363,2)</f>
        <v>0</v>
      </c>
      <c r="J363" s="144"/>
      <c r="K363" s="144">
        <f>ROUND(E363*J363,2)</f>
        <v>0</v>
      </c>
      <c r="L363" s="144">
        <v>21</v>
      </c>
      <c r="M363" s="144">
        <f>G363*(1+L363/100)</f>
        <v>0</v>
      </c>
      <c r="N363" s="135">
        <v>2.853E-2</v>
      </c>
      <c r="O363" s="135">
        <f>ROUND(E363*N363,5)</f>
        <v>1.6213599999999999</v>
      </c>
      <c r="P363" s="135">
        <v>0</v>
      </c>
      <c r="Q363" s="135">
        <f>ROUND(E363*P363,5)</f>
        <v>0</v>
      </c>
      <c r="R363" s="135"/>
      <c r="S363" s="135"/>
      <c r="T363" s="136">
        <v>1.58771</v>
      </c>
      <c r="U363" s="135">
        <f>ROUND(E363*T363,2)</f>
        <v>90.23</v>
      </c>
      <c r="V363" s="127"/>
      <c r="W363" s="127"/>
      <c r="X363" s="127"/>
      <c r="Y363" s="127"/>
      <c r="Z363" s="127"/>
      <c r="AA363" s="127"/>
      <c r="AB363" s="127"/>
      <c r="AC363" s="127"/>
      <c r="AD363" s="127"/>
      <c r="AE363" s="127" t="s">
        <v>141</v>
      </c>
      <c r="AF363" s="127"/>
      <c r="AG363" s="127"/>
      <c r="AH363" s="127"/>
      <c r="AI363" s="127"/>
      <c r="AJ363" s="127"/>
      <c r="AK363" s="127"/>
      <c r="AL363" s="127"/>
      <c r="AM363" s="127"/>
      <c r="AN363" s="127"/>
      <c r="AO363" s="127"/>
      <c r="AP363" s="127"/>
      <c r="AQ363" s="127"/>
      <c r="AR363" s="127"/>
      <c r="AS363" s="127"/>
      <c r="AT363" s="127"/>
      <c r="AU363" s="127"/>
      <c r="AV363" s="127"/>
      <c r="AW363" s="127"/>
      <c r="AX363" s="127"/>
      <c r="AY363" s="127"/>
      <c r="AZ363" s="127"/>
      <c r="BA363" s="127"/>
      <c r="BB363" s="127"/>
      <c r="BC363" s="127"/>
      <c r="BD363" s="127"/>
      <c r="BE363" s="127"/>
      <c r="BF363" s="127"/>
      <c r="BG363" s="127"/>
      <c r="BH363" s="127"/>
    </row>
    <row r="364" spans="1:60" outlineLevel="1" x14ac:dyDescent="0.2">
      <c r="A364" s="128"/>
      <c r="B364" s="128"/>
      <c r="C364" s="165" t="s">
        <v>571</v>
      </c>
      <c r="D364" s="137"/>
      <c r="E364" s="142">
        <v>5.97</v>
      </c>
      <c r="F364" s="144"/>
      <c r="G364" s="144"/>
      <c r="H364" s="144"/>
      <c r="I364" s="144"/>
      <c r="J364" s="144"/>
      <c r="K364" s="144"/>
      <c r="L364" s="144"/>
      <c r="M364" s="144"/>
      <c r="N364" s="135"/>
      <c r="O364" s="135"/>
      <c r="P364" s="135"/>
      <c r="Q364" s="135"/>
      <c r="R364" s="135"/>
      <c r="S364" s="135"/>
      <c r="T364" s="136"/>
      <c r="U364" s="135"/>
      <c r="V364" s="127"/>
      <c r="W364" s="127"/>
      <c r="X364" s="127"/>
      <c r="Y364" s="127"/>
      <c r="Z364" s="127"/>
      <c r="AA364" s="127"/>
      <c r="AB364" s="127"/>
      <c r="AC364" s="127"/>
      <c r="AD364" s="127"/>
      <c r="AE364" s="127" t="s">
        <v>143</v>
      </c>
      <c r="AF364" s="127">
        <v>0</v>
      </c>
      <c r="AG364" s="127"/>
      <c r="AH364" s="127"/>
      <c r="AI364" s="127"/>
      <c r="AJ364" s="127"/>
      <c r="AK364" s="127"/>
      <c r="AL364" s="127"/>
      <c r="AM364" s="127"/>
      <c r="AN364" s="127"/>
      <c r="AO364" s="127"/>
      <c r="AP364" s="127"/>
      <c r="AQ364" s="127"/>
      <c r="AR364" s="127"/>
      <c r="AS364" s="127"/>
      <c r="AT364" s="127"/>
      <c r="AU364" s="127"/>
      <c r="AV364" s="127"/>
      <c r="AW364" s="127"/>
      <c r="AX364" s="127"/>
      <c r="AY364" s="127"/>
      <c r="AZ364" s="127"/>
      <c r="BA364" s="127"/>
      <c r="BB364" s="127"/>
      <c r="BC364" s="127"/>
      <c r="BD364" s="127"/>
      <c r="BE364" s="127"/>
      <c r="BF364" s="127"/>
      <c r="BG364" s="127"/>
      <c r="BH364" s="127"/>
    </row>
    <row r="365" spans="1:60" outlineLevel="1" x14ac:dyDescent="0.2">
      <c r="A365" s="128"/>
      <c r="B365" s="128"/>
      <c r="C365" s="165" t="s">
        <v>572</v>
      </c>
      <c r="D365" s="137"/>
      <c r="E365" s="142">
        <v>4.55</v>
      </c>
      <c r="F365" s="144"/>
      <c r="G365" s="144"/>
      <c r="H365" s="144"/>
      <c r="I365" s="144"/>
      <c r="J365" s="144"/>
      <c r="K365" s="144"/>
      <c r="L365" s="144"/>
      <c r="M365" s="144"/>
      <c r="N365" s="135"/>
      <c r="O365" s="135"/>
      <c r="P365" s="135"/>
      <c r="Q365" s="135"/>
      <c r="R365" s="135"/>
      <c r="S365" s="135"/>
      <c r="T365" s="136"/>
      <c r="U365" s="135"/>
      <c r="V365" s="127"/>
      <c r="W365" s="127"/>
      <c r="X365" s="127"/>
      <c r="Y365" s="127"/>
      <c r="Z365" s="127"/>
      <c r="AA365" s="127"/>
      <c r="AB365" s="127"/>
      <c r="AC365" s="127"/>
      <c r="AD365" s="127"/>
      <c r="AE365" s="127" t="s">
        <v>143</v>
      </c>
      <c r="AF365" s="127">
        <v>0</v>
      </c>
      <c r="AG365" s="127"/>
      <c r="AH365" s="127"/>
      <c r="AI365" s="127"/>
      <c r="AJ365" s="127"/>
      <c r="AK365" s="127"/>
      <c r="AL365" s="127"/>
      <c r="AM365" s="127"/>
      <c r="AN365" s="127"/>
      <c r="AO365" s="127"/>
      <c r="AP365" s="127"/>
      <c r="AQ365" s="127"/>
      <c r="AR365" s="127"/>
      <c r="AS365" s="127"/>
      <c r="AT365" s="127"/>
      <c r="AU365" s="127"/>
      <c r="AV365" s="127"/>
      <c r="AW365" s="127"/>
      <c r="AX365" s="127"/>
      <c r="AY365" s="127"/>
      <c r="AZ365" s="127"/>
      <c r="BA365" s="127"/>
      <c r="BB365" s="127"/>
      <c r="BC365" s="127"/>
      <c r="BD365" s="127"/>
      <c r="BE365" s="127"/>
      <c r="BF365" s="127"/>
      <c r="BG365" s="127"/>
      <c r="BH365" s="127"/>
    </row>
    <row r="366" spans="1:60" outlineLevel="1" x14ac:dyDescent="0.2">
      <c r="A366" s="128"/>
      <c r="B366" s="128"/>
      <c r="C366" s="165" t="s">
        <v>573</v>
      </c>
      <c r="D366" s="137"/>
      <c r="E366" s="142">
        <v>4.03</v>
      </c>
      <c r="F366" s="144"/>
      <c r="G366" s="144"/>
      <c r="H366" s="144"/>
      <c r="I366" s="144"/>
      <c r="J366" s="144"/>
      <c r="K366" s="144"/>
      <c r="L366" s="144"/>
      <c r="M366" s="144"/>
      <c r="N366" s="135"/>
      <c r="O366" s="135"/>
      <c r="P366" s="135"/>
      <c r="Q366" s="135"/>
      <c r="R366" s="135"/>
      <c r="S366" s="135"/>
      <c r="T366" s="136"/>
      <c r="U366" s="135"/>
      <c r="V366" s="127"/>
      <c r="W366" s="127"/>
      <c r="X366" s="127"/>
      <c r="Y366" s="127"/>
      <c r="Z366" s="127"/>
      <c r="AA366" s="127"/>
      <c r="AB366" s="127"/>
      <c r="AC366" s="127"/>
      <c r="AD366" s="127"/>
      <c r="AE366" s="127" t="s">
        <v>143</v>
      </c>
      <c r="AF366" s="127">
        <v>0</v>
      </c>
      <c r="AG366" s="127"/>
      <c r="AH366" s="127"/>
      <c r="AI366" s="127"/>
      <c r="AJ366" s="127"/>
      <c r="AK366" s="127"/>
      <c r="AL366" s="127"/>
      <c r="AM366" s="127"/>
      <c r="AN366" s="127"/>
      <c r="AO366" s="127"/>
      <c r="AP366" s="127"/>
      <c r="AQ366" s="127"/>
      <c r="AR366" s="127"/>
      <c r="AS366" s="127"/>
      <c r="AT366" s="127"/>
      <c r="AU366" s="127"/>
      <c r="AV366" s="127"/>
      <c r="AW366" s="127"/>
      <c r="AX366" s="127"/>
      <c r="AY366" s="127"/>
      <c r="AZ366" s="127"/>
      <c r="BA366" s="127"/>
      <c r="BB366" s="127"/>
      <c r="BC366" s="127"/>
      <c r="BD366" s="127"/>
      <c r="BE366" s="127"/>
      <c r="BF366" s="127"/>
      <c r="BG366" s="127"/>
      <c r="BH366" s="127"/>
    </row>
    <row r="367" spans="1:60" outlineLevel="1" x14ac:dyDescent="0.2">
      <c r="A367" s="128"/>
      <c r="B367" s="128"/>
      <c r="C367" s="165" t="s">
        <v>574</v>
      </c>
      <c r="D367" s="137"/>
      <c r="E367" s="142">
        <v>1.98</v>
      </c>
      <c r="F367" s="144"/>
      <c r="G367" s="144"/>
      <c r="H367" s="144"/>
      <c r="I367" s="144"/>
      <c r="J367" s="144"/>
      <c r="K367" s="144"/>
      <c r="L367" s="144"/>
      <c r="M367" s="144"/>
      <c r="N367" s="135"/>
      <c r="O367" s="135"/>
      <c r="P367" s="135"/>
      <c r="Q367" s="135"/>
      <c r="R367" s="135"/>
      <c r="S367" s="135"/>
      <c r="T367" s="136"/>
      <c r="U367" s="135"/>
      <c r="V367" s="127"/>
      <c r="W367" s="127"/>
      <c r="X367" s="127"/>
      <c r="Y367" s="127"/>
      <c r="Z367" s="127"/>
      <c r="AA367" s="127"/>
      <c r="AB367" s="127"/>
      <c r="AC367" s="127"/>
      <c r="AD367" s="127"/>
      <c r="AE367" s="127" t="s">
        <v>143</v>
      </c>
      <c r="AF367" s="127">
        <v>0</v>
      </c>
      <c r="AG367" s="127"/>
      <c r="AH367" s="127"/>
      <c r="AI367" s="127"/>
      <c r="AJ367" s="127"/>
      <c r="AK367" s="127"/>
      <c r="AL367" s="127"/>
      <c r="AM367" s="127"/>
      <c r="AN367" s="127"/>
      <c r="AO367" s="127"/>
      <c r="AP367" s="127"/>
      <c r="AQ367" s="127"/>
      <c r="AR367" s="127"/>
      <c r="AS367" s="127"/>
      <c r="AT367" s="127"/>
      <c r="AU367" s="127"/>
      <c r="AV367" s="127"/>
      <c r="AW367" s="127"/>
      <c r="AX367" s="127"/>
      <c r="AY367" s="127"/>
      <c r="AZ367" s="127"/>
      <c r="BA367" s="127"/>
      <c r="BB367" s="127"/>
      <c r="BC367" s="127"/>
      <c r="BD367" s="127"/>
      <c r="BE367" s="127"/>
      <c r="BF367" s="127"/>
      <c r="BG367" s="127"/>
      <c r="BH367" s="127"/>
    </row>
    <row r="368" spans="1:60" outlineLevel="1" x14ac:dyDescent="0.2">
      <c r="A368" s="128"/>
      <c r="B368" s="128"/>
      <c r="C368" s="165" t="s">
        <v>575</v>
      </c>
      <c r="D368" s="137"/>
      <c r="E368" s="142">
        <v>6.52</v>
      </c>
      <c r="F368" s="144"/>
      <c r="G368" s="144"/>
      <c r="H368" s="144"/>
      <c r="I368" s="144"/>
      <c r="J368" s="144"/>
      <c r="K368" s="144"/>
      <c r="L368" s="144"/>
      <c r="M368" s="144"/>
      <c r="N368" s="135"/>
      <c r="O368" s="135"/>
      <c r="P368" s="135"/>
      <c r="Q368" s="135"/>
      <c r="R368" s="135"/>
      <c r="S368" s="135"/>
      <c r="T368" s="136"/>
      <c r="U368" s="135"/>
      <c r="V368" s="127"/>
      <c r="W368" s="127"/>
      <c r="X368" s="127"/>
      <c r="Y368" s="127"/>
      <c r="Z368" s="127"/>
      <c r="AA368" s="127"/>
      <c r="AB368" s="127"/>
      <c r="AC368" s="127"/>
      <c r="AD368" s="127"/>
      <c r="AE368" s="127" t="s">
        <v>143</v>
      </c>
      <c r="AF368" s="127">
        <v>0</v>
      </c>
      <c r="AG368" s="127"/>
      <c r="AH368" s="127"/>
      <c r="AI368" s="127"/>
      <c r="AJ368" s="127"/>
      <c r="AK368" s="127"/>
      <c r="AL368" s="127"/>
      <c r="AM368" s="127"/>
      <c r="AN368" s="127"/>
      <c r="AO368" s="127"/>
      <c r="AP368" s="127"/>
      <c r="AQ368" s="127"/>
      <c r="AR368" s="127"/>
      <c r="AS368" s="127"/>
      <c r="AT368" s="127"/>
      <c r="AU368" s="127"/>
      <c r="AV368" s="127"/>
      <c r="AW368" s="127"/>
      <c r="AX368" s="127"/>
      <c r="AY368" s="127"/>
      <c r="AZ368" s="127"/>
      <c r="BA368" s="127"/>
      <c r="BB368" s="127"/>
      <c r="BC368" s="127"/>
      <c r="BD368" s="127"/>
      <c r="BE368" s="127"/>
      <c r="BF368" s="127"/>
      <c r="BG368" s="127"/>
      <c r="BH368" s="127"/>
    </row>
    <row r="369" spans="1:60" outlineLevel="1" x14ac:dyDescent="0.2">
      <c r="A369" s="128"/>
      <c r="B369" s="128"/>
      <c r="C369" s="165" t="s">
        <v>576</v>
      </c>
      <c r="D369" s="137"/>
      <c r="E369" s="142">
        <v>1.75</v>
      </c>
      <c r="F369" s="144"/>
      <c r="G369" s="144"/>
      <c r="H369" s="144"/>
      <c r="I369" s="144"/>
      <c r="J369" s="144"/>
      <c r="K369" s="144"/>
      <c r="L369" s="144"/>
      <c r="M369" s="144"/>
      <c r="N369" s="135"/>
      <c r="O369" s="135"/>
      <c r="P369" s="135"/>
      <c r="Q369" s="135"/>
      <c r="R369" s="135"/>
      <c r="S369" s="135"/>
      <c r="T369" s="136"/>
      <c r="U369" s="135"/>
      <c r="V369" s="127"/>
      <c r="W369" s="127"/>
      <c r="X369" s="127"/>
      <c r="Y369" s="127"/>
      <c r="Z369" s="127"/>
      <c r="AA369" s="127"/>
      <c r="AB369" s="127"/>
      <c r="AC369" s="127"/>
      <c r="AD369" s="127"/>
      <c r="AE369" s="127" t="s">
        <v>143</v>
      </c>
      <c r="AF369" s="127">
        <v>0</v>
      </c>
      <c r="AG369" s="127"/>
      <c r="AH369" s="127"/>
      <c r="AI369" s="127"/>
      <c r="AJ369" s="127"/>
      <c r="AK369" s="127"/>
      <c r="AL369" s="127"/>
      <c r="AM369" s="127"/>
      <c r="AN369" s="127"/>
      <c r="AO369" s="127"/>
      <c r="AP369" s="127"/>
      <c r="AQ369" s="127"/>
      <c r="AR369" s="127"/>
      <c r="AS369" s="127"/>
      <c r="AT369" s="127"/>
      <c r="AU369" s="127"/>
      <c r="AV369" s="127"/>
      <c r="AW369" s="127"/>
      <c r="AX369" s="127"/>
      <c r="AY369" s="127"/>
      <c r="AZ369" s="127"/>
      <c r="BA369" s="127"/>
      <c r="BB369" s="127"/>
      <c r="BC369" s="127"/>
      <c r="BD369" s="127"/>
      <c r="BE369" s="127"/>
      <c r="BF369" s="127"/>
      <c r="BG369" s="127"/>
      <c r="BH369" s="127"/>
    </row>
    <row r="370" spans="1:60" outlineLevel="1" x14ac:dyDescent="0.2">
      <c r="A370" s="128"/>
      <c r="B370" s="128"/>
      <c r="C370" s="165" t="s">
        <v>577</v>
      </c>
      <c r="D370" s="137"/>
      <c r="E370" s="142">
        <v>4.4000000000000004</v>
      </c>
      <c r="F370" s="144"/>
      <c r="G370" s="144"/>
      <c r="H370" s="144"/>
      <c r="I370" s="144"/>
      <c r="J370" s="144"/>
      <c r="K370" s="144"/>
      <c r="L370" s="144"/>
      <c r="M370" s="144"/>
      <c r="N370" s="135"/>
      <c r="O370" s="135"/>
      <c r="P370" s="135"/>
      <c r="Q370" s="135"/>
      <c r="R370" s="135"/>
      <c r="S370" s="135"/>
      <c r="T370" s="136"/>
      <c r="U370" s="135"/>
      <c r="V370" s="127"/>
      <c r="W370" s="127"/>
      <c r="X370" s="127"/>
      <c r="Y370" s="127"/>
      <c r="Z370" s="127"/>
      <c r="AA370" s="127"/>
      <c r="AB370" s="127"/>
      <c r="AC370" s="127"/>
      <c r="AD370" s="127"/>
      <c r="AE370" s="127" t="s">
        <v>143</v>
      </c>
      <c r="AF370" s="127">
        <v>0</v>
      </c>
      <c r="AG370" s="127"/>
      <c r="AH370" s="127"/>
      <c r="AI370" s="127"/>
      <c r="AJ370" s="127"/>
      <c r="AK370" s="127"/>
      <c r="AL370" s="127"/>
      <c r="AM370" s="127"/>
      <c r="AN370" s="127"/>
      <c r="AO370" s="127"/>
      <c r="AP370" s="127"/>
      <c r="AQ370" s="127"/>
      <c r="AR370" s="127"/>
      <c r="AS370" s="127"/>
      <c r="AT370" s="127"/>
      <c r="AU370" s="127"/>
      <c r="AV370" s="127"/>
      <c r="AW370" s="127"/>
      <c r="AX370" s="127"/>
      <c r="AY370" s="127"/>
      <c r="AZ370" s="127"/>
      <c r="BA370" s="127"/>
      <c r="BB370" s="127"/>
      <c r="BC370" s="127"/>
      <c r="BD370" s="127"/>
      <c r="BE370" s="127"/>
      <c r="BF370" s="127"/>
      <c r="BG370" s="127"/>
      <c r="BH370" s="127"/>
    </row>
    <row r="371" spans="1:60" outlineLevel="1" x14ac:dyDescent="0.2">
      <c r="A371" s="128"/>
      <c r="B371" s="128"/>
      <c r="C371" s="165" t="s">
        <v>578</v>
      </c>
      <c r="D371" s="137"/>
      <c r="E371" s="142">
        <v>5.31</v>
      </c>
      <c r="F371" s="144"/>
      <c r="G371" s="144"/>
      <c r="H371" s="144"/>
      <c r="I371" s="144"/>
      <c r="J371" s="144"/>
      <c r="K371" s="144"/>
      <c r="L371" s="144"/>
      <c r="M371" s="144"/>
      <c r="N371" s="135"/>
      <c r="O371" s="135"/>
      <c r="P371" s="135"/>
      <c r="Q371" s="135"/>
      <c r="R371" s="135"/>
      <c r="S371" s="135"/>
      <c r="T371" s="136"/>
      <c r="U371" s="135"/>
      <c r="V371" s="127"/>
      <c r="W371" s="127"/>
      <c r="X371" s="127"/>
      <c r="Y371" s="127"/>
      <c r="Z371" s="127"/>
      <c r="AA371" s="127"/>
      <c r="AB371" s="127"/>
      <c r="AC371" s="127"/>
      <c r="AD371" s="127"/>
      <c r="AE371" s="127" t="s">
        <v>143</v>
      </c>
      <c r="AF371" s="127">
        <v>0</v>
      </c>
      <c r="AG371" s="127"/>
      <c r="AH371" s="127"/>
      <c r="AI371" s="127"/>
      <c r="AJ371" s="127"/>
      <c r="AK371" s="127"/>
      <c r="AL371" s="127"/>
      <c r="AM371" s="127"/>
      <c r="AN371" s="127"/>
      <c r="AO371" s="127"/>
      <c r="AP371" s="127"/>
      <c r="AQ371" s="127"/>
      <c r="AR371" s="127"/>
      <c r="AS371" s="127"/>
      <c r="AT371" s="127"/>
      <c r="AU371" s="127"/>
      <c r="AV371" s="127"/>
      <c r="AW371" s="127"/>
      <c r="AX371" s="127"/>
      <c r="AY371" s="127"/>
      <c r="AZ371" s="127"/>
      <c r="BA371" s="127"/>
      <c r="BB371" s="127"/>
      <c r="BC371" s="127"/>
      <c r="BD371" s="127"/>
      <c r="BE371" s="127"/>
      <c r="BF371" s="127"/>
      <c r="BG371" s="127"/>
      <c r="BH371" s="127"/>
    </row>
    <row r="372" spans="1:60" outlineLevel="1" x14ac:dyDescent="0.2">
      <c r="A372" s="128"/>
      <c r="B372" s="128"/>
      <c r="C372" s="165" t="s">
        <v>579</v>
      </c>
      <c r="D372" s="137"/>
      <c r="E372" s="142">
        <v>4.79</v>
      </c>
      <c r="F372" s="144"/>
      <c r="G372" s="144"/>
      <c r="H372" s="144"/>
      <c r="I372" s="144"/>
      <c r="J372" s="144"/>
      <c r="K372" s="144"/>
      <c r="L372" s="144"/>
      <c r="M372" s="144"/>
      <c r="N372" s="135"/>
      <c r="O372" s="135"/>
      <c r="P372" s="135"/>
      <c r="Q372" s="135"/>
      <c r="R372" s="135"/>
      <c r="S372" s="135"/>
      <c r="T372" s="136"/>
      <c r="U372" s="135"/>
      <c r="V372" s="127"/>
      <c r="W372" s="127"/>
      <c r="X372" s="127"/>
      <c r="Y372" s="127"/>
      <c r="Z372" s="127"/>
      <c r="AA372" s="127"/>
      <c r="AB372" s="127"/>
      <c r="AC372" s="127"/>
      <c r="AD372" s="127"/>
      <c r="AE372" s="127" t="s">
        <v>143</v>
      </c>
      <c r="AF372" s="127">
        <v>0</v>
      </c>
      <c r="AG372" s="127"/>
      <c r="AH372" s="127"/>
      <c r="AI372" s="127"/>
      <c r="AJ372" s="127"/>
      <c r="AK372" s="127"/>
      <c r="AL372" s="127"/>
      <c r="AM372" s="127"/>
      <c r="AN372" s="127"/>
      <c r="AO372" s="127"/>
      <c r="AP372" s="127"/>
      <c r="AQ372" s="127"/>
      <c r="AR372" s="127"/>
      <c r="AS372" s="127"/>
      <c r="AT372" s="127"/>
      <c r="AU372" s="127"/>
      <c r="AV372" s="127"/>
      <c r="AW372" s="127"/>
      <c r="AX372" s="127"/>
      <c r="AY372" s="127"/>
      <c r="AZ372" s="127"/>
      <c r="BA372" s="127"/>
      <c r="BB372" s="127"/>
      <c r="BC372" s="127"/>
      <c r="BD372" s="127"/>
      <c r="BE372" s="127"/>
      <c r="BF372" s="127"/>
      <c r="BG372" s="127"/>
      <c r="BH372" s="127"/>
    </row>
    <row r="373" spans="1:60" outlineLevel="1" x14ac:dyDescent="0.2">
      <c r="A373" s="128"/>
      <c r="B373" s="128"/>
      <c r="C373" s="165" t="s">
        <v>580</v>
      </c>
      <c r="D373" s="137"/>
      <c r="E373" s="142">
        <v>5.88</v>
      </c>
      <c r="F373" s="144"/>
      <c r="G373" s="144"/>
      <c r="H373" s="144"/>
      <c r="I373" s="144"/>
      <c r="J373" s="144"/>
      <c r="K373" s="144"/>
      <c r="L373" s="144"/>
      <c r="M373" s="144"/>
      <c r="N373" s="135"/>
      <c r="O373" s="135"/>
      <c r="P373" s="135"/>
      <c r="Q373" s="135"/>
      <c r="R373" s="135"/>
      <c r="S373" s="135"/>
      <c r="T373" s="136"/>
      <c r="U373" s="135"/>
      <c r="V373" s="127"/>
      <c r="W373" s="127"/>
      <c r="X373" s="127"/>
      <c r="Y373" s="127"/>
      <c r="Z373" s="127"/>
      <c r="AA373" s="127"/>
      <c r="AB373" s="127"/>
      <c r="AC373" s="127"/>
      <c r="AD373" s="127"/>
      <c r="AE373" s="127" t="s">
        <v>143</v>
      </c>
      <c r="AF373" s="127">
        <v>0</v>
      </c>
      <c r="AG373" s="127"/>
      <c r="AH373" s="127"/>
      <c r="AI373" s="127"/>
      <c r="AJ373" s="127"/>
      <c r="AK373" s="127"/>
      <c r="AL373" s="127"/>
      <c r="AM373" s="127"/>
      <c r="AN373" s="127"/>
      <c r="AO373" s="127"/>
      <c r="AP373" s="127"/>
      <c r="AQ373" s="127"/>
      <c r="AR373" s="127"/>
      <c r="AS373" s="127"/>
      <c r="AT373" s="127"/>
      <c r="AU373" s="127"/>
      <c r="AV373" s="127"/>
      <c r="AW373" s="127"/>
      <c r="AX373" s="127"/>
      <c r="AY373" s="127"/>
      <c r="AZ373" s="127"/>
      <c r="BA373" s="127"/>
      <c r="BB373" s="127"/>
      <c r="BC373" s="127"/>
      <c r="BD373" s="127"/>
      <c r="BE373" s="127"/>
      <c r="BF373" s="127"/>
      <c r="BG373" s="127"/>
      <c r="BH373" s="127"/>
    </row>
    <row r="374" spans="1:60" outlineLevel="1" x14ac:dyDescent="0.2">
      <c r="A374" s="128"/>
      <c r="B374" s="128"/>
      <c r="C374" s="165" t="s">
        <v>581</v>
      </c>
      <c r="D374" s="137"/>
      <c r="E374" s="142">
        <v>5.16</v>
      </c>
      <c r="F374" s="144"/>
      <c r="G374" s="144"/>
      <c r="H374" s="144"/>
      <c r="I374" s="144"/>
      <c r="J374" s="144"/>
      <c r="K374" s="144"/>
      <c r="L374" s="144"/>
      <c r="M374" s="144"/>
      <c r="N374" s="135"/>
      <c r="O374" s="135"/>
      <c r="P374" s="135"/>
      <c r="Q374" s="135"/>
      <c r="R374" s="135"/>
      <c r="S374" s="135"/>
      <c r="T374" s="136"/>
      <c r="U374" s="135"/>
      <c r="V374" s="127"/>
      <c r="W374" s="127"/>
      <c r="X374" s="127"/>
      <c r="Y374" s="127"/>
      <c r="Z374" s="127"/>
      <c r="AA374" s="127"/>
      <c r="AB374" s="127"/>
      <c r="AC374" s="127"/>
      <c r="AD374" s="127"/>
      <c r="AE374" s="127" t="s">
        <v>143</v>
      </c>
      <c r="AF374" s="127">
        <v>0</v>
      </c>
      <c r="AG374" s="127"/>
      <c r="AH374" s="127"/>
      <c r="AI374" s="127"/>
      <c r="AJ374" s="127"/>
      <c r="AK374" s="127"/>
      <c r="AL374" s="127"/>
      <c r="AM374" s="127"/>
      <c r="AN374" s="127"/>
      <c r="AO374" s="127"/>
      <c r="AP374" s="127"/>
      <c r="AQ374" s="127"/>
      <c r="AR374" s="127"/>
      <c r="AS374" s="127"/>
      <c r="AT374" s="127"/>
      <c r="AU374" s="127"/>
      <c r="AV374" s="127"/>
      <c r="AW374" s="127"/>
      <c r="AX374" s="127"/>
      <c r="AY374" s="127"/>
      <c r="AZ374" s="127"/>
      <c r="BA374" s="127"/>
      <c r="BB374" s="127"/>
      <c r="BC374" s="127"/>
      <c r="BD374" s="127"/>
      <c r="BE374" s="127"/>
      <c r="BF374" s="127"/>
      <c r="BG374" s="127"/>
      <c r="BH374" s="127"/>
    </row>
    <row r="375" spans="1:60" outlineLevel="1" x14ac:dyDescent="0.2">
      <c r="A375" s="128"/>
      <c r="B375" s="128"/>
      <c r="C375" s="165" t="s">
        <v>582</v>
      </c>
      <c r="D375" s="137"/>
      <c r="E375" s="142">
        <v>4.8</v>
      </c>
      <c r="F375" s="144"/>
      <c r="G375" s="144"/>
      <c r="H375" s="144"/>
      <c r="I375" s="144"/>
      <c r="J375" s="144"/>
      <c r="K375" s="144"/>
      <c r="L375" s="144"/>
      <c r="M375" s="144"/>
      <c r="N375" s="135"/>
      <c r="O375" s="135"/>
      <c r="P375" s="135"/>
      <c r="Q375" s="135"/>
      <c r="R375" s="135"/>
      <c r="S375" s="135"/>
      <c r="T375" s="136"/>
      <c r="U375" s="135"/>
      <c r="V375" s="127"/>
      <c r="W375" s="127"/>
      <c r="X375" s="127"/>
      <c r="Y375" s="127"/>
      <c r="Z375" s="127"/>
      <c r="AA375" s="127"/>
      <c r="AB375" s="127"/>
      <c r="AC375" s="127"/>
      <c r="AD375" s="127"/>
      <c r="AE375" s="127" t="s">
        <v>143</v>
      </c>
      <c r="AF375" s="127">
        <v>0</v>
      </c>
      <c r="AG375" s="127"/>
      <c r="AH375" s="127"/>
      <c r="AI375" s="127"/>
      <c r="AJ375" s="127"/>
      <c r="AK375" s="127"/>
      <c r="AL375" s="127"/>
      <c r="AM375" s="127"/>
      <c r="AN375" s="127"/>
      <c r="AO375" s="127"/>
      <c r="AP375" s="127"/>
      <c r="AQ375" s="127"/>
      <c r="AR375" s="127"/>
      <c r="AS375" s="127"/>
      <c r="AT375" s="127"/>
      <c r="AU375" s="127"/>
      <c r="AV375" s="127"/>
      <c r="AW375" s="127"/>
      <c r="AX375" s="127"/>
      <c r="AY375" s="127"/>
      <c r="AZ375" s="127"/>
      <c r="BA375" s="127"/>
      <c r="BB375" s="127"/>
      <c r="BC375" s="127"/>
      <c r="BD375" s="127"/>
      <c r="BE375" s="127"/>
      <c r="BF375" s="127"/>
      <c r="BG375" s="127"/>
      <c r="BH375" s="127"/>
    </row>
    <row r="376" spans="1:60" outlineLevel="1" x14ac:dyDescent="0.2">
      <c r="A376" s="128"/>
      <c r="B376" s="128"/>
      <c r="C376" s="165" t="s">
        <v>583</v>
      </c>
      <c r="D376" s="137"/>
      <c r="E376" s="142">
        <v>0.5</v>
      </c>
      <c r="F376" s="144"/>
      <c r="G376" s="144"/>
      <c r="H376" s="144"/>
      <c r="I376" s="144"/>
      <c r="J376" s="144"/>
      <c r="K376" s="144"/>
      <c r="L376" s="144"/>
      <c r="M376" s="144"/>
      <c r="N376" s="135"/>
      <c r="O376" s="135"/>
      <c r="P376" s="135"/>
      <c r="Q376" s="135"/>
      <c r="R376" s="135"/>
      <c r="S376" s="135"/>
      <c r="T376" s="136"/>
      <c r="U376" s="135"/>
      <c r="V376" s="127"/>
      <c r="W376" s="127"/>
      <c r="X376" s="127"/>
      <c r="Y376" s="127"/>
      <c r="Z376" s="127"/>
      <c r="AA376" s="127"/>
      <c r="AB376" s="127"/>
      <c r="AC376" s="127"/>
      <c r="AD376" s="127"/>
      <c r="AE376" s="127" t="s">
        <v>143</v>
      </c>
      <c r="AF376" s="127">
        <v>0</v>
      </c>
      <c r="AG376" s="127"/>
      <c r="AH376" s="127"/>
      <c r="AI376" s="127"/>
      <c r="AJ376" s="127"/>
      <c r="AK376" s="127"/>
      <c r="AL376" s="127"/>
      <c r="AM376" s="127"/>
      <c r="AN376" s="127"/>
      <c r="AO376" s="127"/>
      <c r="AP376" s="127"/>
      <c r="AQ376" s="127"/>
      <c r="AR376" s="127"/>
      <c r="AS376" s="127"/>
      <c r="AT376" s="127"/>
      <c r="AU376" s="127"/>
      <c r="AV376" s="127"/>
      <c r="AW376" s="127"/>
      <c r="AX376" s="127"/>
      <c r="AY376" s="127"/>
      <c r="AZ376" s="127"/>
      <c r="BA376" s="127"/>
      <c r="BB376" s="127"/>
      <c r="BC376" s="127"/>
      <c r="BD376" s="127"/>
      <c r="BE376" s="127"/>
      <c r="BF376" s="127"/>
      <c r="BG376" s="127"/>
      <c r="BH376" s="127"/>
    </row>
    <row r="377" spans="1:60" outlineLevel="1" x14ac:dyDescent="0.2">
      <c r="A377" s="128"/>
      <c r="B377" s="128"/>
      <c r="C377" s="165" t="s">
        <v>584</v>
      </c>
      <c r="D377" s="137"/>
      <c r="E377" s="142">
        <v>1.19</v>
      </c>
      <c r="F377" s="144"/>
      <c r="G377" s="144"/>
      <c r="H377" s="144"/>
      <c r="I377" s="144"/>
      <c r="J377" s="144"/>
      <c r="K377" s="144"/>
      <c r="L377" s="144"/>
      <c r="M377" s="144"/>
      <c r="N377" s="135"/>
      <c r="O377" s="135"/>
      <c r="P377" s="135"/>
      <c r="Q377" s="135"/>
      <c r="R377" s="135"/>
      <c r="S377" s="135"/>
      <c r="T377" s="136"/>
      <c r="U377" s="135"/>
      <c r="V377" s="127"/>
      <c r="W377" s="127"/>
      <c r="X377" s="127"/>
      <c r="Y377" s="127"/>
      <c r="Z377" s="127"/>
      <c r="AA377" s="127"/>
      <c r="AB377" s="127"/>
      <c r="AC377" s="127"/>
      <c r="AD377" s="127"/>
      <c r="AE377" s="127" t="s">
        <v>143</v>
      </c>
      <c r="AF377" s="127">
        <v>0</v>
      </c>
      <c r="AG377" s="127"/>
      <c r="AH377" s="127"/>
      <c r="AI377" s="127"/>
      <c r="AJ377" s="127"/>
      <c r="AK377" s="127"/>
      <c r="AL377" s="127"/>
      <c r="AM377" s="127"/>
      <c r="AN377" s="127"/>
      <c r="AO377" s="127"/>
      <c r="AP377" s="127"/>
      <c r="AQ377" s="127"/>
      <c r="AR377" s="127"/>
      <c r="AS377" s="127"/>
      <c r="AT377" s="127"/>
      <c r="AU377" s="127"/>
      <c r="AV377" s="127"/>
      <c r="AW377" s="127"/>
      <c r="AX377" s="127"/>
      <c r="AY377" s="127"/>
      <c r="AZ377" s="127"/>
      <c r="BA377" s="127"/>
      <c r="BB377" s="127"/>
      <c r="BC377" s="127"/>
      <c r="BD377" s="127"/>
      <c r="BE377" s="127"/>
      <c r="BF377" s="127"/>
      <c r="BG377" s="127"/>
      <c r="BH377" s="127"/>
    </row>
    <row r="378" spans="1:60" outlineLevel="1" x14ac:dyDescent="0.2">
      <c r="A378" s="128">
        <v>141</v>
      </c>
      <c r="B378" s="128" t="s">
        <v>585</v>
      </c>
      <c r="C378" s="164" t="s">
        <v>586</v>
      </c>
      <c r="D378" s="134" t="s">
        <v>232</v>
      </c>
      <c r="E378" s="141">
        <v>1.6863600000000001</v>
      </c>
      <c r="F378" s="234">
        <f>H378+J378</f>
        <v>0</v>
      </c>
      <c r="G378" s="144">
        <f>ROUND(E378*F378,2)</f>
        <v>0</v>
      </c>
      <c r="H378" s="144"/>
      <c r="I378" s="144">
        <f>ROUND(E378*H378,2)</f>
        <v>0</v>
      </c>
      <c r="J378" s="144"/>
      <c r="K378" s="144">
        <f>ROUND(E378*J378,2)</f>
        <v>0</v>
      </c>
      <c r="L378" s="144">
        <v>21</v>
      </c>
      <c r="M378" s="144">
        <f>G378*(1+L378/100)</f>
        <v>0</v>
      </c>
      <c r="N378" s="135">
        <v>0</v>
      </c>
      <c r="O378" s="135">
        <f>ROUND(E378*N378,5)</f>
        <v>0</v>
      </c>
      <c r="P378" s="135">
        <v>0</v>
      </c>
      <c r="Q378" s="135">
        <f>ROUND(E378*P378,5)</f>
        <v>0</v>
      </c>
      <c r="R378" s="135"/>
      <c r="S378" s="135"/>
      <c r="T378" s="136">
        <v>3.0059999999999998</v>
      </c>
      <c r="U378" s="135">
        <f>ROUND(E378*T378,2)</f>
        <v>5.07</v>
      </c>
      <c r="V378" s="127"/>
      <c r="W378" s="127"/>
      <c r="X378" s="127"/>
      <c r="Y378" s="127"/>
      <c r="Z378" s="127"/>
      <c r="AA378" s="127"/>
      <c r="AB378" s="127"/>
      <c r="AC378" s="127"/>
      <c r="AD378" s="127"/>
      <c r="AE378" s="127" t="s">
        <v>233</v>
      </c>
      <c r="AF378" s="127"/>
      <c r="AG378" s="127"/>
      <c r="AH378" s="127"/>
      <c r="AI378" s="127"/>
      <c r="AJ378" s="127"/>
      <c r="AK378" s="127"/>
      <c r="AL378" s="127"/>
      <c r="AM378" s="127"/>
      <c r="AN378" s="127"/>
      <c r="AO378" s="127"/>
      <c r="AP378" s="127"/>
      <c r="AQ378" s="127"/>
      <c r="AR378" s="127"/>
      <c r="AS378" s="127"/>
      <c r="AT378" s="127"/>
      <c r="AU378" s="127"/>
      <c r="AV378" s="127"/>
      <c r="AW378" s="127"/>
      <c r="AX378" s="127"/>
      <c r="AY378" s="127"/>
      <c r="AZ378" s="127"/>
      <c r="BA378" s="127"/>
      <c r="BB378" s="127"/>
      <c r="BC378" s="127"/>
      <c r="BD378" s="127"/>
      <c r="BE378" s="127"/>
      <c r="BF378" s="127"/>
      <c r="BG378" s="127"/>
      <c r="BH378" s="127"/>
    </row>
    <row r="379" spans="1:60" x14ac:dyDescent="0.2">
      <c r="A379" s="129" t="s">
        <v>136</v>
      </c>
      <c r="B379" s="129" t="s">
        <v>96</v>
      </c>
      <c r="C379" s="166" t="s">
        <v>97</v>
      </c>
      <c r="D379" s="138"/>
      <c r="E379" s="143"/>
      <c r="F379" s="145"/>
      <c r="G379" s="145">
        <f>SUMIF(AE380:AE386,"&lt;&gt;NOR",G380:G386)</f>
        <v>0</v>
      </c>
      <c r="H379" s="145"/>
      <c r="I379" s="145">
        <f>SUM(I380:I386)</f>
        <v>0</v>
      </c>
      <c r="J379" s="145"/>
      <c r="K379" s="145">
        <f>SUM(K380:K386)</f>
        <v>0</v>
      </c>
      <c r="L379" s="145"/>
      <c r="M379" s="145">
        <f>SUM(M380:M386)</f>
        <v>0</v>
      </c>
      <c r="N379" s="139"/>
      <c r="O379" s="139">
        <f>SUM(O380:O386)</f>
        <v>1.6563699999999999</v>
      </c>
      <c r="P379" s="139"/>
      <c r="Q379" s="139">
        <f>SUM(Q380:Q386)</f>
        <v>0</v>
      </c>
      <c r="R379" s="139"/>
      <c r="S379" s="139"/>
      <c r="T379" s="140"/>
      <c r="U379" s="139">
        <f>SUM(U380:U386)</f>
        <v>88.28</v>
      </c>
      <c r="AE379" t="s">
        <v>137</v>
      </c>
    </row>
    <row r="380" spans="1:60" ht="22.3" outlineLevel="1" x14ac:dyDescent="0.2">
      <c r="A380" s="128">
        <v>142</v>
      </c>
      <c r="B380" s="128" t="s">
        <v>587</v>
      </c>
      <c r="C380" s="164" t="s">
        <v>588</v>
      </c>
      <c r="D380" s="134" t="s">
        <v>140</v>
      </c>
      <c r="E380" s="141">
        <v>42.58</v>
      </c>
      <c r="F380" s="234">
        <f>H380+J380</f>
        <v>0</v>
      </c>
      <c r="G380" s="144">
        <f>ROUND(E380*F380,2)</f>
        <v>0</v>
      </c>
      <c r="H380" s="144"/>
      <c r="I380" s="144">
        <f>ROUND(E380*H380,2)</f>
        <v>0</v>
      </c>
      <c r="J380" s="144"/>
      <c r="K380" s="144">
        <f>ROUND(E380*J380,2)</f>
        <v>0</v>
      </c>
      <c r="L380" s="144">
        <v>21</v>
      </c>
      <c r="M380" s="144">
        <f>G380*(1+L380/100)</f>
        <v>0</v>
      </c>
      <c r="N380" s="135">
        <v>7.7000000000000002E-3</v>
      </c>
      <c r="O380" s="135">
        <f>ROUND(E380*N380,5)</f>
        <v>0.32786999999999999</v>
      </c>
      <c r="P380" s="135">
        <v>0</v>
      </c>
      <c r="Q380" s="135">
        <f>ROUND(E380*P380,5)</f>
        <v>0</v>
      </c>
      <c r="R380" s="135"/>
      <c r="S380" s="135"/>
      <c r="T380" s="136">
        <v>2.024</v>
      </c>
      <c r="U380" s="135">
        <f>ROUND(E380*T380,2)</f>
        <v>86.18</v>
      </c>
      <c r="V380" s="127"/>
      <c r="W380" s="127"/>
      <c r="X380" s="127"/>
      <c r="Y380" s="127"/>
      <c r="Z380" s="127"/>
      <c r="AA380" s="127"/>
      <c r="AB380" s="127"/>
      <c r="AC380" s="127"/>
      <c r="AD380" s="127"/>
      <c r="AE380" s="127" t="s">
        <v>141</v>
      </c>
      <c r="AF380" s="127"/>
      <c r="AG380" s="127"/>
      <c r="AH380" s="127"/>
      <c r="AI380" s="127"/>
      <c r="AJ380" s="127"/>
      <c r="AK380" s="127"/>
      <c r="AL380" s="127"/>
      <c r="AM380" s="127"/>
      <c r="AN380" s="127"/>
      <c r="AO380" s="127"/>
      <c r="AP380" s="127"/>
      <c r="AQ380" s="127"/>
      <c r="AR380" s="127"/>
      <c r="AS380" s="127"/>
      <c r="AT380" s="127"/>
      <c r="AU380" s="127"/>
      <c r="AV380" s="127"/>
      <c r="AW380" s="127"/>
      <c r="AX380" s="127"/>
      <c r="AY380" s="127"/>
      <c r="AZ380" s="127"/>
      <c r="BA380" s="127"/>
      <c r="BB380" s="127"/>
      <c r="BC380" s="127"/>
      <c r="BD380" s="127"/>
      <c r="BE380" s="127"/>
      <c r="BF380" s="127"/>
      <c r="BG380" s="127"/>
      <c r="BH380" s="127"/>
    </row>
    <row r="381" spans="1:60" outlineLevel="1" x14ac:dyDescent="0.2">
      <c r="A381" s="128"/>
      <c r="B381" s="128"/>
      <c r="C381" s="165" t="s">
        <v>181</v>
      </c>
      <c r="D381" s="137"/>
      <c r="E381" s="142">
        <v>36.4</v>
      </c>
      <c r="F381" s="144"/>
      <c r="G381" s="144"/>
      <c r="H381" s="144"/>
      <c r="I381" s="144"/>
      <c r="J381" s="144"/>
      <c r="K381" s="144"/>
      <c r="L381" s="144"/>
      <c r="M381" s="144"/>
      <c r="N381" s="135"/>
      <c r="O381" s="135"/>
      <c r="P381" s="135"/>
      <c r="Q381" s="135"/>
      <c r="R381" s="135"/>
      <c r="S381" s="135"/>
      <c r="T381" s="136"/>
      <c r="U381" s="135"/>
      <c r="V381" s="127"/>
      <c r="W381" s="127"/>
      <c r="X381" s="127"/>
      <c r="Y381" s="127"/>
      <c r="Z381" s="127"/>
      <c r="AA381" s="127"/>
      <c r="AB381" s="127"/>
      <c r="AC381" s="127"/>
      <c r="AD381" s="127"/>
      <c r="AE381" s="127" t="s">
        <v>143</v>
      </c>
      <c r="AF381" s="127">
        <v>0</v>
      </c>
      <c r="AG381" s="127"/>
      <c r="AH381" s="127"/>
      <c r="AI381" s="127"/>
      <c r="AJ381" s="127"/>
      <c r="AK381" s="127"/>
      <c r="AL381" s="127"/>
      <c r="AM381" s="127"/>
      <c r="AN381" s="127"/>
      <c r="AO381" s="127"/>
      <c r="AP381" s="127"/>
      <c r="AQ381" s="127"/>
      <c r="AR381" s="127"/>
      <c r="AS381" s="127"/>
      <c r="AT381" s="127"/>
      <c r="AU381" s="127"/>
      <c r="AV381" s="127"/>
      <c r="AW381" s="127"/>
      <c r="AX381" s="127"/>
      <c r="AY381" s="127"/>
      <c r="AZ381" s="127"/>
      <c r="BA381" s="127"/>
      <c r="BB381" s="127"/>
      <c r="BC381" s="127"/>
      <c r="BD381" s="127"/>
      <c r="BE381" s="127"/>
      <c r="BF381" s="127"/>
      <c r="BG381" s="127"/>
      <c r="BH381" s="127"/>
    </row>
    <row r="382" spans="1:60" outlineLevel="1" x14ac:dyDescent="0.2">
      <c r="A382" s="128"/>
      <c r="B382" s="128"/>
      <c r="C382" s="165" t="s">
        <v>178</v>
      </c>
      <c r="D382" s="137"/>
      <c r="E382" s="142">
        <v>6.18</v>
      </c>
      <c r="F382" s="144"/>
      <c r="G382" s="144"/>
      <c r="H382" s="144"/>
      <c r="I382" s="144"/>
      <c r="J382" s="144"/>
      <c r="K382" s="144"/>
      <c r="L382" s="144"/>
      <c r="M382" s="144"/>
      <c r="N382" s="135"/>
      <c r="O382" s="135"/>
      <c r="P382" s="135"/>
      <c r="Q382" s="135"/>
      <c r="R382" s="135"/>
      <c r="S382" s="135"/>
      <c r="T382" s="136"/>
      <c r="U382" s="135"/>
      <c r="V382" s="127"/>
      <c r="W382" s="127"/>
      <c r="X382" s="127"/>
      <c r="Y382" s="127"/>
      <c r="Z382" s="127"/>
      <c r="AA382" s="127"/>
      <c r="AB382" s="127"/>
      <c r="AC382" s="127"/>
      <c r="AD382" s="127"/>
      <c r="AE382" s="127" t="s">
        <v>143</v>
      </c>
      <c r="AF382" s="127">
        <v>0</v>
      </c>
      <c r="AG382" s="127"/>
      <c r="AH382" s="127"/>
      <c r="AI382" s="127"/>
      <c r="AJ382" s="127"/>
      <c r="AK382" s="127"/>
      <c r="AL382" s="127"/>
      <c r="AM382" s="127"/>
      <c r="AN382" s="127"/>
      <c r="AO382" s="127"/>
      <c r="AP382" s="127"/>
      <c r="AQ382" s="127"/>
      <c r="AR382" s="127"/>
      <c r="AS382" s="127"/>
      <c r="AT382" s="127"/>
      <c r="AU382" s="127"/>
      <c r="AV382" s="127"/>
      <c r="AW382" s="127"/>
      <c r="AX382" s="127"/>
      <c r="AY382" s="127"/>
      <c r="AZ382" s="127"/>
      <c r="BA382" s="127"/>
      <c r="BB382" s="127"/>
      <c r="BC382" s="127"/>
      <c r="BD382" s="127"/>
      <c r="BE382" s="127"/>
      <c r="BF382" s="127"/>
      <c r="BG382" s="127"/>
      <c r="BH382" s="127"/>
    </row>
    <row r="383" spans="1:60" outlineLevel="1" x14ac:dyDescent="0.2">
      <c r="A383" s="128">
        <v>143</v>
      </c>
      <c r="B383" s="128" t="s">
        <v>589</v>
      </c>
      <c r="C383" s="164" t="s">
        <v>590</v>
      </c>
      <c r="D383" s="134" t="s">
        <v>140</v>
      </c>
      <c r="E383" s="141">
        <v>51.095999999999997</v>
      </c>
      <c r="F383" s="234">
        <f>H383+J383</f>
        <v>0</v>
      </c>
      <c r="G383" s="144">
        <f>ROUND(E383*F383,2)</f>
        <v>0</v>
      </c>
      <c r="H383" s="144"/>
      <c r="I383" s="144">
        <f>ROUND(E383*H383,2)</f>
        <v>0</v>
      </c>
      <c r="J383" s="144"/>
      <c r="K383" s="144">
        <f>ROUND(E383*J383,2)</f>
        <v>0</v>
      </c>
      <c r="L383" s="144">
        <v>21</v>
      </c>
      <c r="M383" s="144">
        <f>G383*(1+L383/100)</f>
        <v>0</v>
      </c>
      <c r="N383" s="135">
        <v>2.5999999999999999E-2</v>
      </c>
      <c r="O383" s="135">
        <f>ROUND(E383*N383,5)</f>
        <v>1.3285</v>
      </c>
      <c r="P383" s="135">
        <v>0</v>
      </c>
      <c r="Q383" s="135">
        <f>ROUND(E383*P383,5)</f>
        <v>0</v>
      </c>
      <c r="R383" s="135"/>
      <c r="S383" s="135"/>
      <c r="T383" s="136">
        <v>0</v>
      </c>
      <c r="U383" s="135">
        <f>ROUND(E383*T383,2)</f>
        <v>0</v>
      </c>
      <c r="V383" s="127"/>
      <c r="W383" s="127"/>
      <c r="X383" s="127"/>
      <c r="Y383" s="127"/>
      <c r="Z383" s="127"/>
      <c r="AA383" s="127"/>
      <c r="AB383" s="127"/>
      <c r="AC383" s="127"/>
      <c r="AD383" s="127"/>
      <c r="AE383" s="127" t="s">
        <v>150</v>
      </c>
      <c r="AF383" s="127"/>
      <c r="AG383" s="127"/>
      <c r="AH383" s="127"/>
      <c r="AI383" s="127"/>
      <c r="AJ383" s="127"/>
      <c r="AK383" s="127"/>
      <c r="AL383" s="127"/>
      <c r="AM383" s="127"/>
      <c r="AN383" s="127"/>
      <c r="AO383" s="127"/>
      <c r="AP383" s="127"/>
      <c r="AQ383" s="127"/>
      <c r="AR383" s="127"/>
      <c r="AS383" s="127"/>
      <c r="AT383" s="127"/>
      <c r="AU383" s="127"/>
      <c r="AV383" s="127"/>
      <c r="AW383" s="127"/>
      <c r="AX383" s="127"/>
      <c r="AY383" s="127"/>
      <c r="AZ383" s="127"/>
      <c r="BA383" s="127"/>
      <c r="BB383" s="127"/>
      <c r="BC383" s="127"/>
      <c r="BD383" s="127"/>
      <c r="BE383" s="127"/>
      <c r="BF383" s="127"/>
      <c r="BG383" s="127"/>
      <c r="BH383" s="127"/>
    </row>
    <row r="384" spans="1:60" outlineLevel="1" x14ac:dyDescent="0.2">
      <c r="A384" s="128"/>
      <c r="B384" s="128"/>
      <c r="C384" s="165" t="s">
        <v>392</v>
      </c>
      <c r="D384" s="137"/>
      <c r="E384" s="142">
        <v>43.68</v>
      </c>
      <c r="F384" s="144"/>
      <c r="G384" s="144"/>
      <c r="H384" s="144"/>
      <c r="I384" s="144"/>
      <c r="J384" s="144"/>
      <c r="K384" s="144"/>
      <c r="L384" s="144"/>
      <c r="M384" s="144"/>
      <c r="N384" s="135"/>
      <c r="O384" s="135"/>
      <c r="P384" s="135"/>
      <c r="Q384" s="135"/>
      <c r="R384" s="135"/>
      <c r="S384" s="135"/>
      <c r="T384" s="136"/>
      <c r="U384" s="135"/>
      <c r="V384" s="127"/>
      <c r="W384" s="127"/>
      <c r="X384" s="127"/>
      <c r="Y384" s="127"/>
      <c r="Z384" s="127"/>
      <c r="AA384" s="127"/>
      <c r="AB384" s="127"/>
      <c r="AC384" s="127"/>
      <c r="AD384" s="127"/>
      <c r="AE384" s="127" t="s">
        <v>143</v>
      </c>
      <c r="AF384" s="127">
        <v>0</v>
      </c>
      <c r="AG384" s="127"/>
      <c r="AH384" s="127"/>
      <c r="AI384" s="127"/>
      <c r="AJ384" s="127"/>
      <c r="AK384" s="127"/>
      <c r="AL384" s="127"/>
      <c r="AM384" s="127"/>
      <c r="AN384" s="127"/>
      <c r="AO384" s="127"/>
      <c r="AP384" s="127"/>
      <c r="AQ384" s="127"/>
      <c r="AR384" s="127"/>
      <c r="AS384" s="127"/>
      <c r="AT384" s="127"/>
      <c r="AU384" s="127"/>
      <c r="AV384" s="127"/>
      <c r="AW384" s="127"/>
      <c r="AX384" s="127"/>
      <c r="AY384" s="127"/>
      <c r="AZ384" s="127"/>
      <c r="BA384" s="127"/>
      <c r="BB384" s="127"/>
      <c r="BC384" s="127"/>
      <c r="BD384" s="127"/>
      <c r="BE384" s="127"/>
      <c r="BF384" s="127"/>
      <c r="BG384" s="127"/>
      <c r="BH384" s="127"/>
    </row>
    <row r="385" spans="1:60" outlineLevel="1" x14ac:dyDescent="0.2">
      <c r="A385" s="128"/>
      <c r="B385" s="128"/>
      <c r="C385" s="165" t="s">
        <v>395</v>
      </c>
      <c r="D385" s="137"/>
      <c r="E385" s="142">
        <v>7.4160000000000004</v>
      </c>
      <c r="F385" s="144"/>
      <c r="G385" s="144"/>
      <c r="H385" s="144"/>
      <c r="I385" s="144"/>
      <c r="J385" s="144"/>
      <c r="K385" s="144"/>
      <c r="L385" s="144"/>
      <c r="M385" s="144"/>
      <c r="N385" s="135"/>
      <c r="O385" s="135"/>
      <c r="P385" s="135"/>
      <c r="Q385" s="135"/>
      <c r="R385" s="135"/>
      <c r="S385" s="135"/>
      <c r="T385" s="136"/>
      <c r="U385" s="135"/>
      <c r="V385" s="127"/>
      <c r="W385" s="127"/>
      <c r="X385" s="127"/>
      <c r="Y385" s="127"/>
      <c r="Z385" s="127"/>
      <c r="AA385" s="127"/>
      <c r="AB385" s="127"/>
      <c r="AC385" s="127"/>
      <c r="AD385" s="127"/>
      <c r="AE385" s="127" t="s">
        <v>143</v>
      </c>
      <c r="AF385" s="127">
        <v>0</v>
      </c>
      <c r="AG385" s="127"/>
      <c r="AH385" s="127"/>
      <c r="AI385" s="127"/>
      <c r="AJ385" s="127"/>
      <c r="AK385" s="127"/>
      <c r="AL385" s="127"/>
      <c r="AM385" s="127"/>
      <c r="AN385" s="127"/>
      <c r="AO385" s="127"/>
      <c r="AP385" s="127"/>
      <c r="AQ385" s="127"/>
      <c r="AR385" s="127"/>
      <c r="AS385" s="127"/>
      <c r="AT385" s="127"/>
      <c r="AU385" s="127"/>
      <c r="AV385" s="127"/>
      <c r="AW385" s="127"/>
      <c r="AX385" s="127"/>
      <c r="AY385" s="127"/>
      <c r="AZ385" s="127"/>
      <c r="BA385" s="127"/>
      <c r="BB385" s="127"/>
      <c r="BC385" s="127"/>
      <c r="BD385" s="127"/>
      <c r="BE385" s="127"/>
      <c r="BF385" s="127"/>
      <c r="BG385" s="127"/>
      <c r="BH385" s="127"/>
    </row>
    <row r="386" spans="1:60" outlineLevel="1" x14ac:dyDescent="0.2">
      <c r="A386" s="128">
        <v>144</v>
      </c>
      <c r="B386" s="128" t="s">
        <v>591</v>
      </c>
      <c r="C386" s="164" t="s">
        <v>592</v>
      </c>
      <c r="D386" s="134" t="s">
        <v>232</v>
      </c>
      <c r="E386" s="141">
        <v>1.6563600000000001</v>
      </c>
      <c r="F386" s="234">
        <f>H386+J386</f>
        <v>0</v>
      </c>
      <c r="G386" s="144">
        <f>ROUND(E386*F386,2)</f>
        <v>0</v>
      </c>
      <c r="H386" s="144"/>
      <c r="I386" s="144">
        <f>ROUND(E386*H386,2)</f>
        <v>0</v>
      </c>
      <c r="J386" s="144"/>
      <c r="K386" s="144">
        <f>ROUND(E386*J386,2)</f>
        <v>0</v>
      </c>
      <c r="L386" s="144">
        <v>21</v>
      </c>
      <c r="M386" s="144">
        <f>G386*(1+L386/100)</f>
        <v>0</v>
      </c>
      <c r="N386" s="135">
        <v>0</v>
      </c>
      <c r="O386" s="135">
        <f>ROUND(E386*N386,5)</f>
        <v>0</v>
      </c>
      <c r="P386" s="135">
        <v>0</v>
      </c>
      <c r="Q386" s="135">
        <f>ROUND(E386*P386,5)</f>
        <v>0</v>
      </c>
      <c r="R386" s="135"/>
      <c r="S386" s="135"/>
      <c r="T386" s="136">
        <v>1.2649999999999999</v>
      </c>
      <c r="U386" s="135">
        <f>ROUND(E386*T386,2)</f>
        <v>2.1</v>
      </c>
      <c r="V386" s="127"/>
      <c r="W386" s="127"/>
      <c r="X386" s="127"/>
      <c r="Y386" s="127"/>
      <c r="Z386" s="127"/>
      <c r="AA386" s="127"/>
      <c r="AB386" s="127"/>
      <c r="AC386" s="127"/>
      <c r="AD386" s="127"/>
      <c r="AE386" s="127" t="s">
        <v>233</v>
      </c>
      <c r="AF386" s="127"/>
      <c r="AG386" s="127"/>
      <c r="AH386" s="127"/>
      <c r="AI386" s="127"/>
      <c r="AJ386" s="127"/>
      <c r="AK386" s="127"/>
      <c r="AL386" s="127"/>
      <c r="AM386" s="127"/>
      <c r="AN386" s="127"/>
      <c r="AO386" s="127"/>
      <c r="AP386" s="127"/>
      <c r="AQ386" s="127"/>
      <c r="AR386" s="127"/>
      <c r="AS386" s="127"/>
      <c r="AT386" s="127"/>
      <c r="AU386" s="127"/>
      <c r="AV386" s="127"/>
      <c r="AW386" s="127"/>
      <c r="AX386" s="127"/>
      <c r="AY386" s="127"/>
      <c r="AZ386" s="127"/>
      <c r="BA386" s="127"/>
      <c r="BB386" s="127"/>
      <c r="BC386" s="127"/>
      <c r="BD386" s="127"/>
      <c r="BE386" s="127"/>
      <c r="BF386" s="127"/>
      <c r="BG386" s="127"/>
      <c r="BH386" s="127"/>
    </row>
    <row r="387" spans="1:60" x14ac:dyDescent="0.2">
      <c r="A387" s="129" t="s">
        <v>136</v>
      </c>
      <c r="B387" s="129" t="s">
        <v>98</v>
      </c>
      <c r="C387" s="166" t="s">
        <v>99</v>
      </c>
      <c r="D387" s="138"/>
      <c r="E387" s="143"/>
      <c r="F387" s="145"/>
      <c r="G387" s="145">
        <f>SUMIF(AE388:AE398,"&lt;&gt;NOR",G388:G398)</f>
        <v>0</v>
      </c>
      <c r="H387" s="145"/>
      <c r="I387" s="145">
        <f>SUM(I388:I398)</f>
        <v>0</v>
      </c>
      <c r="J387" s="145"/>
      <c r="K387" s="145">
        <f>SUM(K388:K398)</f>
        <v>0</v>
      </c>
      <c r="L387" s="145"/>
      <c r="M387" s="145">
        <f>SUM(M388:M398)</f>
        <v>0</v>
      </c>
      <c r="N387" s="139"/>
      <c r="O387" s="139">
        <f>SUM(O388:O398)</f>
        <v>5.5920000000000004E-2</v>
      </c>
      <c r="P387" s="139"/>
      <c r="Q387" s="139">
        <f>SUM(Q388:Q398)</f>
        <v>0</v>
      </c>
      <c r="R387" s="139"/>
      <c r="S387" s="139"/>
      <c r="T387" s="140"/>
      <c r="U387" s="139">
        <f>SUM(U388:U398)</f>
        <v>19.689999999999998</v>
      </c>
      <c r="AE387" t="s">
        <v>137</v>
      </c>
    </row>
    <row r="388" spans="1:60" outlineLevel="1" x14ac:dyDescent="0.2">
      <c r="A388" s="128">
        <v>145</v>
      </c>
      <c r="B388" s="128" t="s">
        <v>593</v>
      </c>
      <c r="C388" s="164" t="s">
        <v>594</v>
      </c>
      <c r="D388" s="134" t="s">
        <v>140</v>
      </c>
      <c r="E388" s="141">
        <v>10.6675</v>
      </c>
      <c r="F388" s="234">
        <f>H388+J388</f>
        <v>0</v>
      </c>
      <c r="G388" s="144">
        <f>ROUND(E388*F388,2)</f>
        <v>0</v>
      </c>
      <c r="H388" s="144"/>
      <c r="I388" s="144">
        <f>ROUND(E388*H388,2)</f>
        <v>0</v>
      </c>
      <c r="J388" s="144"/>
      <c r="K388" s="144">
        <f>ROUND(E388*J388,2)</f>
        <v>0</v>
      </c>
      <c r="L388" s="144">
        <v>21</v>
      </c>
      <c r="M388" s="144">
        <f>G388*(1+L388/100)</f>
        <v>0</v>
      </c>
      <c r="N388" s="135">
        <v>6.0999999999999997E-4</v>
      </c>
      <c r="O388" s="135">
        <f>ROUND(E388*N388,5)</f>
        <v>6.5100000000000002E-3</v>
      </c>
      <c r="P388" s="135">
        <v>0</v>
      </c>
      <c r="Q388" s="135">
        <f>ROUND(E388*P388,5)</f>
        <v>0</v>
      </c>
      <c r="R388" s="135"/>
      <c r="S388" s="135"/>
      <c r="T388" s="136">
        <v>0.372</v>
      </c>
      <c r="U388" s="135">
        <f>ROUND(E388*T388,2)</f>
        <v>3.97</v>
      </c>
      <c r="V388" s="127"/>
      <c r="W388" s="127"/>
      <c r="X388" s="127"/>
      <c r="Y388" s="127"/>
      <c r="Z388" s="127"/>
      <c r="AA388" s="127"/>
      <c r="AB388" s="127"/>
      <c r="AC388" s="127"/>
      <c r="AD388" s="127"/>
      <c r="AE388" s="127" t="s">
        <v>141</v>
      </c>
      <c r="AF388" s="127"/>
      <c r="AG388" s="127"/>
      <c r="AH388" s="127"/>
      <c r="AI388" s="127"/>
      <c r="AJ388" s="127"/>
      <c r="AK388" s="127"/>
      <c r="AL388" s="127"/>
      <c r="AM388" s="127"/>
      <c r="AN388" s="127"/>
      <c r="AO388" s="127"/>
      <c r="AP388" s="127"/>
      <c r="AQ388" s="127"/>
      <c r="AR388" s="127"/>
      <c r="AS388" s="127"/>
      <c r="AT388" s="127"/>
      <c r="AU388" s="127"/>
      <c r="AV388" s="127"/>
      <c r="AW388" s="127"/>
      <c r="AX388" s="127"/>
      <c r="AY388" s="127"/>
      <c r="AZ388" s="127"/>
      <c r="BA388" s="127"/>
      <c r="BB388" s="127"/>
      <c r="BC388" s="127"/>
      <c r="BD388" s="127"/>
      <c r="BE388" s="127"/>
      <c r="BF388" s="127"/>
      <c r="BG388" s="127"/>
      <c r="BH388" s="127"/>
    </row>
    <row r="389" spans="1:60" outlineLevel="1" x14ac:dyDescent="0.2">
      <c r="A389" s="128"/>
      <c r="B389" s="128"/>
      <c r="C389" s="165" t="s">
        <v>595</v>
      </c>
      <c r="D389" s="137"/>
      <c r="E389" s="142">
        <v>4.2</v>
      </c>
      <c r="F389" s="144"/>
      <c r="G389" s="144"/>
      <c r="H389" s="144"/>
      <c r="I389" s="144"/>
      <c r="J389" s="144"/>
      <c r="K389" s="144"/>
      <c r="L389" s="144"/>
      <c r="M389" s="144"/>
      <c r="N389" s="135"/>
      <c r="O389" s="135"/>
      <c r="P389" s="135"/>
      <c r="Q389" s="135"/>
      <c r="R389" s="135"/>
      <c r="S389" s="135"/>
      <c r="T389" s="136"/>
      <c r="U389" s="135"/>
      <c r="V389" s="127"/>
      <c r="W389" s="127"/>
      <c r="X389" s="127"/>
      <c r="Y389" s="127"/>
      <c r="Z389" s="127"/>
      <c r="AA389" s="127"/>
      <c r="AB389" s="127"/>
      <c r="AC389" s="127"/>
      <c r="AD389" s="127"/>
      <c r="AE389" s="127" t="s">
        <v>143</v>
      </c>
      <c r="AF389" s="127">
        <v>0</v>
      </c>
      <c r="AG389" s="127"/>
      <c r="AH389" s="127"/>
      <c r="AI389" s="127"/>
      <c r="AJ389" s="127"/>
      <c r="AK389" s="127"/>
      <c r="AL389" s="127"/>
      <c r="AM389" s="127"/>
      <c r="AN389" s="127"/>
      <c r="AO389" s="127"/>
      <c r="AP389" s="127"/>
      <c r="AQ389" s="127"/>
      <c r="AR389" s="127"/>
      <c r="AS389" s="127"/>
      <c r="AT389" s="127"/>
      <c r="AU389" s="127"/>
      <c r="AV389" s="127"/>
      <c r="AW389" s="127"/>
      <c r="AX389" s="127"/>
      <c r="AY389" s="127"/>
      <c r="AZ389" s="127"/>
      <c r="BA389" s="127"/>
      <c r="BB389" s="127"/>
      <c r="BC389" s="127"/>
      <c r="BD389" s="127"/>
      <c r="BE389" s="127"/>
      <c r="BF389" s="127"/>
      <c r="BG389" s="127"/>
      <c r="BH389" s="127"/>
    </row>
    <row r="390" spans="1:60" outlineLevel="1" x14ac:dyDescent="0.2">
      <c r="A390" s="128"/>
      <c r="B390" s="128"/>
      <c r="C390" s="165" t="s">
        <v>596</v>
      </c>
      <c r="D390" s="137"/>
      <c r="E390" s="142">
        <v>0.76</v>
      </c>
      <c r="F390" s="144"/>
      <c r="G390" s="144"/>
      <c r="H390" s="144"/>
      <c r="I390" s="144"/>
      <c r="J390" s="144"/>
      <c r="K390" s="144"/>
      <c r="L390" s="144"/>
      <c r="M390" s="144"/>
      <c r="N390" s="135"/>
      <c r="O390" s="135"/>
      <c r="P390" s="135"/>
      <c r="Q390" s="135"/>
      <c r="R390" s="135"/>
      <c r="S390" s="135"/>
      <c r="T390" s="136"/>
      <c r="U390" s="135"/>
      <c r="V390" s="127"/>
      <c r="W390" s="127"/>
      <c r="X390" s="127"/>
      <c r="Y390" s="127"/>
      <c r="Z390" s="127"/>
      <c r="AA390" s="127"/>
      <c r="AB390" s="127"/>
      <c r="AC390" s="127"/>
      <c r="AD390" s="127"/>
      <c r="AE390" s="127" t="s">
        <v>143</v>
      </c>
      <c r="AF390" s="127">
        <v>0</v>
      </c>
      <c r="AG390" s="127"/>
      <c r="AH390" s="127"/>
      <c r="AI390" s="127"/>
      <c r="AJ390" s="127"/>
      <c r="AK390" s="127"/>
      <c r="AL390" s="127"/>
      <c r="AM390" s="127"/>
      <c r="AN390" s="127"/>
      <c r="AO390" s="127"/>
      <c r="AP390" s="127"/>
      <c r="AQ390" s="127"/>
      <c r="AR390" s="127"/>
      <c r="AS390" s="127"/>
      <c r="AT390" s="127"/>
      <c r="AU390" s="127"/>
      <c r="AV390" s="127"/>
      <c r="AW390" s="127"/>
      <c r="AX390" s="127"/>
      <c r="AY390" s="127"/>
      <c r="AZ390" s="127"/>
      <c r="BA390" s="127"/>
      <c r="BB390" s="127"/>
      <c r="BC390" s="127"/>
      <c r="BD390" s="127"/>
      <c r="BE390" s="127"/>
      <c r="BF390" s="127"/>
      <c r="BG390" s="127"/>
      <c r="BH390" s="127"/>
    </row>
    <row r="391" spans="1:60" outlineLevel="1" x14ac:dyDescent="0.2">
      <c r="A391" s="128"/>
      <c r="B391" s="128"/>
      <c r="C391" s="165" t="s">
        <v>597</v>
      </c>
      <c r="D391" s="137"/>
      <c r="E391" s="142">
        <v>1.08</v>
      </c>
      <c r="F391" s="144"/>
      <c r="G391" s="144"/>
      <c r="H391" s="144"/>
      <c r="I391" s="144"/>
      <c r="J391" s="144"/>
      <c r="K391" s="144"/>
      <c r="L391" s="144"/>
      <c r="M391" s="144"/>
      <c r="N391" s="135"/>
      <c r="O391" s="135"/>
      <c r="P391" s="135"/>
      <c r="Q391" s="135"/>
      <c r="R391" s="135"/>
      <c r="S391" s="135"/>
      <c r="T391" s="136"/>
      <c r="U391" s="135"/>
      <c r="V391" s="127"/>
      <c r="W391" s="127"/>
      <c r="X391" s="127"/>
      <c r="Y391" s="127"/>
      <c r="Z391" s="127"/>
      <c r="AA391" s="127"/>
      <c r="AB391" s="127"/>
      <c r="AC391" s="127"/>
      <c r="AD391" s="127"/>
      <c r="AE391" s="127" t="s">
        <v>143</v>
      </c>
      <c r="AF391" s="127">
        <v>0</v>
      </c>
      <c r="AG391" s="127"/>
      <c r="AH391" s="127"/>
      <c r="AI391" s="127"/>
      <c r="AJ391" s="127"/>
      <c r="AK391" s="127"/>
      <c r="AL391" s="127"/>
      <c r="AM391" s="127"/>
      <c r="AN391" s="127"/>
      <c r="AO391" s="127"/>
      <c r="AP391" s="127"/>
      <c r="AQ391" s="127"/>
      <c r="AR391" s="127"/>
      <c r="AS391" s="127"/>
      <c r="AT391" s="127"/>
      <c r="AU391" s="127"/>
      <c r="AV391" s="127"/>
      <c r="AW391" s="127"/>
      <c r="AX391" s="127"/>
      <c r="AY391" s="127"/>
      <c r="AZ391" s="127"/>
      <c r="BA391" s="127"/>
      <c r="BB391" s="127"/>
      <c r="BC391" s="127"/>
      <c r="BD391" s="127"/>
      <c r="BE391" s="127"/>
      <c r="BF391" s="127"/>
      <c r="BG391" s="127"/>
      <c r="BH391" s="127"/>
    </row>
    <row r="392" spans="1:60" outlineLevel="1" x14ac:dyDescent="0.2">
      <c r="A392" s="128"/>
      <c r="B392" s="128"/>
      <c r="C392" s="165" t="s">
        <v>598</v>
      </c>
      <c r="D392" s="137"/>
      <c r="E392" s="142">
        <v>2.5649999999999999</v>
      </c>
      <c r="F392" s="144"/>
      <c r="G392" s="144"/>
      <c r="H392" s="144"/>
      <c r="I392" s="144"/>
      <c r="J392" s="144"/>
      <c r="K392" s="144"/>
      <c r="L392" s="144"/>
      <c r="M392" s="144"/>
      <c r="N392" s="135"/>
      <c r="O392" s="135"/>
      <c r="P392" s="135"/>
      <c r="Q392" s="135"/>
      <c r="R392" s="135"/>
      <c r="S392" s="135"/>
      <c r="T392" s="136"/>
      <c r="U392" s="135"/>
      <c r="V392" s="127"/>
      <c r="W392" s="127"/>
      <c r="X392" s="127"/>
      <c r="Y392" s="127"/>
      <c r="Z392" s="127"/>
      <c r="AA392" s="127"/>
      <c r="AB392" s="127"/>
      <c r="AC392" s="127"/>
      <c r="AD392" s="127"/>
      <c r="AE392" s="127" t="s">
        <v>143</v>
      </c>
      <c r="AF392" s="127">
        <v>0</v>
      </c>
      <c r="AG392" s="127"/>
      <c r="AH392" s="127"/>
      <c r="AI392" s="127"/>
      <c r="AJ392" s="127"/>
      <c r="AK392" s="127"/>
      <c r="AL392" s="127"/>
      <c r="AM392" s="127"/>
      <c r="AN392" s="127"/>
      <c r="AO392" s="127"/>
      <c r="AP392" s="127"/>
      <c r="AQ392" s="127"/>
      <c r="AR392" s="127"/>
      <c r="AS392" s="127"/>
      <c r="AT392" s="127"/>
      <c r="AU392" s="127"/>
      <c r="AV392" s="127"/>
      <c r="AW392" s="127"/>
      <c r="AX392" s="127"/>
      <c r="AY392" s="127"/>
      <c r="AZ392" s="127"/>
      <c r="BA392" s="127"/>
      <c r="BB392" s="127"/>
      <c r="BC392" s="127"/>
      <c r="BD392" s="127"/>
      <c r="BE392" s="127"/>
      <c r="BF392" s="127"/>
      <c r="BG392" s="127"/>
      <c r="BH392" s="127"/>
    </row>
    <row r="393" spans="1:60" outlineLevel="1" x14ac:dyDescent="0.2">
      <c r="A393" s="128"/>
      <c r="B393" s="128"/>
      <c r="C393" s="165" t="s">
        <v>599</v>
      </c>
      <c r="D393" s="137"/>
      <c r="E393" s="142">
        <v>0.86250000000000004</v>
      </c>
      <c r="F393" s="144"/>
      <c r="G393" s="144"/>
      <c r="H393" s="144"/>
      <c r="I393" s="144"/>
      <c r="J393" s="144"/>
      <c r="K393" s="144"/>
      <c r="L393" s="144"/>
      <c r="M393" s="144"/>
      <c r="N393" s="135"/>
      <c r="O393" s="135"/>
      <c r="P393" s="135"/>
      <c r="Q393" s="135"/>
      <c r="R393" s="135"/>
      <c r="S393" s="135"/>
      <c r="T393" s="136"/>
      <c r="U393" s="135"/>
      <c r="V393" s="127"/>
      <c r="W393" s="127"/>
      <c r="X393" s="127"/>
      <c r="Y393" s="127"/>
      <c r="Z393" s="127"/>
      <c r="AA393" s="127"/>
      <c r="AB393" s="127"/>
      <c r="AC393" s="127"/>
      <c r="AD393" s="127"/>
      <c r="AE393" s="127" t="s">
        <v>143</v>
      </c>
      <c r="AF393" s="127">
        <v>0</v>
      </c>
      <c r="AG393" s="127"/>
      <c r="AH393" s="127"/>
      <c r="AI393" s="127"/>
      <c r="AJ393" s="127"/>
      <c r="AK393" s="127"/>
      <c r="AL393" s="127"/>
      <c r="AM393" s="127"/>
      <c r="AN393" s="127"/>
      <c r="AO393" s="127"/>
      <c r="AP393" s="127"/>
      <c r="AQ393" s="127"/>
      <c r="AR393" s="127"/>
      <c r="AS393" s="127"/>
      <c r="AT393" s="127"/>
      <c r="AU393" s="127"/>
      <c r="AV393" s="127"/>
      <c r="AW393" s="127"/>
      <c r="AX393" s="127"/>
      <c r="AY393" s="127"/>
      <c r="AZ393" s="127"/>
      <c r="BA393" s="127"/>
      <c r="BB393" s="127"/>
      <c r="BC393" s="127"/>
      <c r="BD393" s="127"/>
      <c r="BE393" s="127"/>
      <c r="BF393" s="127"/>
      <c r="BG393" s="127"/>
      <c r="BH393" s="127"/>
    </row>
    <row r="394" spans="1:60" outlineLevel="1" x14ac:dyDescent="0.2">
      <c r="A394" s="128"/>
      <c r="B394" s="128"/>
      <c r="C394" s="165" t="s">
        <v>600</v>
      </c>
      <c r="D394" s="137"/>
      <c r="E394" s="142">
        <v>1.2</v>
      </c>
      <c r="F394" s="144"/>
      <c r="G394" s="144"/>
      <c r="H394" s="144"/>
      <c r="I394" s="144"/>
      <c r="J394" s="144"/>
      <c r="K394" s="144"/>
      <c r="L394" s="144"/>
      <c r="M394" s="144"/>
      <c r="N394" s="135"/>
      <c r="O394" s="135"/>
      <c r="P394" s="135"/>
      <c r="Q394" s="135"/>
      <c r="R394" s="135"/>
      <c r="S394" s="135"/>
      <c r="T394" s="136"/>
      <c r="U394" s="135"/>
      <c r="V394" s="127"/>
      <c r="W394" s="127"/>
      <c r="X394" s="127"/>
      <c r="Y394" s="127"/>
      <c r="Z394" s="127"/>
      <c r="AA394" s="127"/>
      <c r="AB394" s="127"/>
      <c r="AC394" s="127"/>
      <c r="AD394" s="127"/>
      <c r="AE394" s="127" t="s">
        <v>143</v>
      </c>
      <c r="AF394" s="127">
        <v>0</v>
      </c>
      <c r="AG394" s="127"/>
      <c r="AH394" s="127"/>
      <c r="AI394" s="127"/>
      <c r="AJ394" s="127"/>
      <c r="AK394" s="127"/>
      <c r="AL394" s="127"/>
      <c r="AM394" s="127"/>
      <c r="AN394" s="127"/>
      <c r="AO394" s="127"/>
      <c r="AP394" s="127"/>
      <c r="AQ394" s="127"/>
      <c r="AR394" s="127"/>
      <c r="AS394" s="127"/>
      <c r="AT394" s="127"/>
      <c r="AU394" s="127"/>
      <c r="AV394" s="127"/>
      <c r="AW394" s="127"/>
      <c r="AX394" s="127"/>
      <c r="AY394" s="127"/>
      <c r="AZ394" s="127"/>
      <c r="BA394" s="127"/>
      <c r="BB394" s="127"/>
      <c r="BC394" s="127"/>
      <c r="BD394" s="127"/>
      <c r="BE394" s="127"/>
      <c r="BF394" s="127"/>
      <c r="BG394" s="127"/>
      <c r="BH394" s="127"/>
    </row>
    <row r="395" spans="1:60" outlineLevel="1" x14ac:dyDescent="0.2">
      <c r="A395" s="128">
        <v>146</v>
      </c>
      <c r="B395" s="128" t="s">
        <v>601</v>
      </c>
      <c r="C395" s="164" t="s">
        <v>602</v>
      </c>
      <c r="D395" s="134" t="s">
        <v>140</v>
      </c>
      <c r="E395" s="141">
        <v>38.4</v>
      </c>
      <c r="F395" s="234">
        <f>H395+J395</f>
        <v>0</v>
      </c>
      <c r="G395" s="144">
        <f>ROUND(E395*F395,2)</f>
        <v>0</v>
      </c>
      <c r="H395" s="144"/>
      <c r="I395" s="144">
        <f>ROUND(E395*H395,2)</f>
        <v>0</v>
      </c>
      <c r="J395" s="144"/>
      <c r="K395" s="144">
        <f>ROUND(E395*J395,2)</f>
        <v>0</v>
      </c>
      <c r="L395" s="144">
        <v>21</v>
      </c>
      <c r="M395" s="144">
        <f>G395*(1+L395/100)</f>
        <v>0</v>
      </c>
      <c r="N395" s="135">
        <v>2.2000000000000001E-4</v>
      </c>
      <c r="O395" s="135">
        <f>ROUND(E395*N395,5)</f>
        <v>8.4499999999999992E-3</v>
      </c>
      <c r="P395" s="135">
        <v>0</v>
      </c>
      <c r="Q395" s="135">
        <f>ROUND(E395*P395,5)</f>
        <v>0</v>
      </c>
      <c r="R395" s="135"/>
      <c r="S395" s="135"/>
      <c r="T395" s="136">
        <v>8.5999999999999993E-2</v>
      </c>
      <c r="U395" s="135">
        <f>ROUND(E395*T395,2)</f>
        <v>3.3</v>
      </c>
      <c r="V395" s="127"/>
      <c r="W395" s="127"/>
      <c r="X395" s="127"/>
      <c r="Y395" s="127"/>
      <c r="Z395" s="127"/>
      <c r="AA395" s="127"/>
      <c r="AB395" s="127"/>
      <c r="AC395" s="127"/>
      <c r="AD395" s="127"/>
      <c r="AE395" s="127" t="s">
        <v>141</v>
      </c>
      <c r="AF395" s="127"/>
      <c r="AG395" s="127"/>
      <c r="AH395" s="127"/>
      <c r="AI395" s="127"/>
      <c r="AJ395" s="127"/>
      <c r="AK395" s="127"/>
      <c r="AL395" s="127"/>
      <c r="AM395" s="127"/>
      <c r="AN395" s="127"/>
      <c r="AO395" s="127"/>
      <c r="AP395" s="127"/>
      <c r="AQ395" s="127"/>
      <c r="AR395" s="127"/>
      <c r="AS395" s="127"/>
      <c r="AT395" s="127"/>
      <c r="AU395" s="127"/>
      <c r="AV395" s="127"/>
      <c r="AW395" s="127"/>
      <c r="AX395" s="127"/>
      <c r="AY395" s="127"/>
      <c r="AZ395" s="127"/>
      <c r="BA395" s="127"/>
      <c r="BB395" s="127"/>
      <c r="BC395" s="127"/>
      <c r="BD395" s="127"/>
      <c r="BE395" s="127"/>
      <c r="BF395" s="127"/>
      <c r="BG395" s="127"/>
      <c r="BH395" s="127"/>
    </row>
    <row r="396" spans="1:60" outlineLevel="1" x14ac:dyDescent="0.2">
      <c r="A396" s="128"/>
      <c r="B396" s="128"/>
      <c r="C396" s="165" t="s">
        <v>603</v>
      </c>
      <c r="D396" s="137"/>
      <c r="E396" s="142">
        <v>38.4</v>
      </c>
      <c r="F396" s="144"/>
      <c r="G396" s="144"/>
      <c r="H396" s="144"/>
      <c r="I396" s="144"/>
      <c r="J396" s="144"/>
      <c r="K396" s="144"/>
      <c r="L396" s="144"/>
      <c r="M396" s="144"/>
      <c r="N396" s="135"/>
      <c r="O396" s="135"/>
      <c r="P396" s="135"/>
      <c r="Q396" s="135"/>
      <c r="R396" s="135"/>
      <c r="S396" s="135"/>
      <c r="T396" s="136"/>
      <c r="U396" s="135"/>
      <c r="V396" s="127"/>
      <c r="W396" s="127"/>
      <c r="X396" s="127"/>
      <c r="Y396" s="127"/>
      <c r="Z396" s="127"/>
      <c r="AA396" s="127"/>
      <c r="AB396" s="127"/>
      <c r="AC396" s="127"/>
      <c r="AD396" s="127"/>
      <c r="AE396" s="127" t="s">
        <v>143</v>
      </c>
      <c r="AF396" s="127">
        <v>0</v>
      </c>
      <c r="AG396" s="127"/>
      <c r="AH396" s="127"/>
      <c r="AI396" s="127"/>
      <c r="AJ396" s="127"/>
      <c r="AK396" s="127"/>
      <c r="AL396" s="127"/>
      <c r="AM396" s="127"/>
      <c r="AN396" s="127"/>
      <c r="AO396" s="127"/>
      <c r="AP396" s="127"/>
      <c r="AQ396" s="127"/>
      <c r="AR396" s="127"/>
      <c r="AS396" s="127"/>
      <c r="AT396" s="127"/>
      <c r="AU396" s="127"/>
      <c r="AV396" s="127"/>
      <c r="AW396" s="127"/>
      <c r="AX396" s="127"/>
      <c r="AY396" s="127"/>
      <c r="AZ396" s="127"/>
      <c r="BA396" s="127"/>
      <c r="BB396" s="127"/>
      <c r="BC396" s="127"/>
      <c r="BD396" s="127"/>
      <c r="BE396" s="127"/>
      <c r="BF396" s="127"/>
      <c r="BG396" s="127"/>
      <c r="BH396" s="127"/>
    </row>
    <row r="397" spans="1:60" outlineLevel="1" x14ac:dyDescent="0.2">
      <c r="A397" s="128">
        <v>147</v>
      </c>
      <c r="B397" s="128" t="s">
        <v>604</v>
      </c>
      <c r="C397" s="164" t="s">
        <v>605</v>
      </c>
      <c r="D397" s="134" t="s">
        <v>140</v>
      </c>
      <c r="E397" s="141">
        <v>128</v>
      </c>
      <c r="F397" s="234">
        <f>H397+J397</f>
        <v>0</v>
      </c>
      <c r="G397" s="144">
        <f>ROUND(E397*F397,2)</f>
        <v>0</v>
      </c>
      <c r="H397" s="144"/>
      <c r="I397" s="144">
        <f>ROUND(E397*H397,2)</f>
        <v>0</v>
      </c>
      <c r="J397" s="144"/>
      <c r="K397" s="144">
        <f>ROUND(E397*J397,2)</f>
        <v>0</v>
      </c>
      <c r="L397" s="144">
        <v>21</v>
      </c>
      <c r="M397" s="144">
        <f>G397*(1+L397/100)</f>
        <v>0</v>
      </c>
      <c r="N397" s="135">
        <v>3.2000000000000003E-4</v>
      </c>
      <c r="O397" s="135">
        <f>ROUND(E397*N397,5)</f>
        <v>4.0960000000000003E-2</v>
      </c>
      <c r="P397" s="135">
        <v>0</v>
      </c>
      <c r="Q397" s="135">
        <f>ROUND(E397*P397,5)</f>
        <v>0</v>
      </c>
      <c r="R397" s="135"/>
      <c r="S397" s="135"/>
      <c r="T397" s="136">
        <v>9.7000000000000003E-2</v>
      </c>
      <c r="U397" s="135">
        <f>ROUND(E397*T397,2)</f>
        <v>12.42</v>
      </c>
      <c r="V397" s="127"/>
      <c r="W397" s="127"/>
      <c r="X397" s="127"/>
      <c r="Y397" s="127"/>
      <c r="Z397" s="127"/>
      <c r="AA397" s="127"/>
      <c r="AB397" s="127"/>
      <c r="AC397" s="127"/>
      <c r="AD397" s="127"/>
      <c r="AE397" s="127" t="s">
        <v>141</v>
      </c>
      <c r="AF397" s="127"/>
      <c r="AG397" s="127"/>
      <c r="AH397" s="127"/>
      <c r="AI397" s="127"/>
      <c r="AJ397" s="127"/>
      <c r="AK397" s="127"/>
      <c r="AL397" s="127"/>
      <c r="AM397" s="127"/>
      <c r="AN397" s="127"/>
      <c r="AO397" s="127"/>
      <c r="AP397" s="127"/>
      <c r="AQ397" s="127"/>
      <c r="AR397" s="127"/>
      <c r="AS397" s="127"/>
      <c r="AT397" s="127"/>
      <c r="AU397" s="127"/>
      <c r="AV397" s="127"/>
      <c r="AW397" s="127"/>
      <c r="AX397" s="127"/>
      <c r="AY397" s="127"/>
      <c r="AZ397" s="127"/>
      <c r="BA397" s="127"/>
      <c r="BB397" s="127"/>
      <c r="BC397" s="127"/>
      <c r="BD397" s="127"/>
      <c r="BE397" s="127"/>
      <c r="BF397" s="127"/>
      <c r="BG397" s="127"/>
      <c r="BH397" s="127"/>
    </row>
    <row r="398" spans="1:60" outlineLevel="1" x14ac:dyDescent="0.2">
      <c r="A398" s="128"/>
      <c r="B398" s="128"/>
      <c r="C398" s="165" t="s">
        <v>606</v>
      </c>
      <c r="D398" s="137"/>
      <c r="E398" s="142">
        <v>128</v>
      </c>
      <c r="F398" s="144"/>
      <c r="G398" s="144"/>
      <c r="H398" s="144"/>
      <c r="I398" s="144"/>
      <c r="J398" s="144"/>
      <c r="K398" s="144"/>
      <c r="L398" s="144"/>
      <c r="M398" s="144"/>
      <c r="N398" s="135"/>
      <c r="O398" s="135"/>
      <c r="P398" s="135"/>
      <c r="Q398" s="135"/>
      <c r="R398" s="135"/>
      <c r="S398" s="135"/>
      <c r="T398" s="136"/>
      <c r="U398" s="135"/>
      <c r="V398" s="127"/>
      <c r="W398" s="127"/>
      <c r="X398" s="127"/>
      <c r="Y398" s="127"/>
      <c r="Z398" s="127"/>
      <c r="AA398" s="127"/>
      <c r="AB398" s="127"/>
      <c r="AC398" s="127"/>
      <c r="AD398" s="127"/>
      <c r="AE398" s="127" t="s">
        <v>143</v>
      </c>
      <c r="AF398" s="127">
        <v>0</v>
      </c>
      <c r="AG398" s="127"/>
      <c r="AH398" s="127"/>
      <c r="AI398" s="127"/>
      <c r="AJ398" s="127"/>
      <c r="AK398" s="127"/>
      <c r="AL398" s="127"/>
      <c r="AM398" s="127"/>
      <c r="AN398" s="127"/>
      <c r="AO398" s="127"/>
      <c r="AP398" s="127"/>
      <c r="AQ398" s="127"/>
      <c r="AR398" s="127"/>
      <c r="AS398" s="127"/>
      <c r="AT398" s="127"/>
      <c r="AU398" s="127"/>
      <c r="AV398" s="127"/>
      <c r="AW398" s="127"/>
      <c r="AX398" s="127"/>
      <c r="AY398" s="127"/>
      <c r="AZ398" s="127"/>
      <c r="BA398" s="127"/>
      <c r="BB398" s="127"/>
      <c r="BC398" s="127"/>
      <c r="BD398" s="127"/>
      <c r="BE398" s="127"/>
      <c r="BF398" s="127"/>
      <c r="BG398" s="127"/>
      <c r="BH398" s="127"/>
    </row>
    <row r="399" spans="1:60" x14ac:dyDescent="0.2">
      <c r="A399" s="129" t="s">
        <v>136</v>
      </c>
      <c r="B399" s="129" t="s">
        <v>100</v>
      </c>
      <c r="C399" s="166" t="s">
        <v>101</v>
      </c>
      <c r="D399" s="138"/>
      <c r="E399" s="143"/>
      <c r="F399" s="145"/>
      <c r="G399" s="145">
        <f>SUMIF(AE400:AE401,"&lt;&gt;NOR",G400:G401)</f>
        <v>0</v>
      </c>
      <c r="H399" s="145"/>
      <c r="I399" s="145">
        <f>SUM(I400:I401)</f>
        <v>0</v>
      </c>
      <c r="J399" s="145"/>
      <c r="K399" s="145">
        <f>SUM(K400:K401)</f>
        <v>0</v>
      </c>
      <c r="L399" s="145"/>
      <c r="M399" s="145">
        <f>SUM(M400:M401)</f>
        <v>0</v>
      </c>
      <c r="N399" s="139"/>
      <c r="O399" s="139">
        <f>SUM(O400:O401)</f>
        <v>4.0000000000000001E-3</v>
      </c>
      <c r="P399" s="139"/>
      <c r="Q399" s="139">
        <f>SUM(Q400:Q401)</f>
        <v>0</v>
      </c>
      <c r="R399" s="139"/>
      <c r="S399" s="139"/>
      <c r="T399" s="140"/>
      <c r="U399" s="139">
        <f>SUM(U400:U401)</f>
        <v>2.2799999999999998</v>
      </c>
      <c r="AE399" t="s">
        <v>137</v>
      </c>
    </row>
    <row r="400" spans="1:60" ht="22.3" outlineLevel="1" x14ac:dyDescent="0.2">
      <c r="A400" s="128">
        <v>148</v>
      </c>
      <c r="B400" s="128" t="s">
        <v>607</v>
      </c>
      <c r="C400" s="164" t="s">
        <v>608</v>
      </c>
      <c r="D400" s="134" t="s">
        <v>140</v>
      </c>
      <c r="E400" s="141">
        <v>20</v>
      </c>
      <c r="F400" s="234">
        <f>H400+J400</f>
        <v>0</v>
      </c>
      <c r="G400" s="144">
        <f>ROUND(E400*F400,2)</f>
        <v>0</v>
      </c>
      <c r="H400" s="144"/>
      <c r="I400" s="144">
        <f>ROUND(E400*H400,2)</f>
        <v>0</v>
      </c>
      <c r="J400" s="144"/>
      <c r="K400" s="144">
        <f>ROUND(E400*J400,2)</f>
        <v>0</v>
      </c>
      <c r="L400" s="144">
        <v>21</v>
      </c>
      <c r="M400" s="144">
        <f>G400*(1+L400/100)</f>
        <v>0</v>
      </c>
      <c r="N400" s="135">
        <v>2.0000000000000001E-4</v>
      </c>
      <c r="O400" s="135">
        <f>ROUND(E400*N400,5)</f>
        <v>4.0000000000000001E-3</v>
      </c>
      <c r="P400" s="135">
        <v>0</v>
      </c>
      <c r="Q400" s="135">
        <f>ROUND(E400*P400,5)</f>
        <v>0</v>
      </c>
      <c r="R400" s="135"/>
      <c r="S400" s="135"/>
      <c r="T400" s="136">
        <v>0.11376</v>
      </c>
      <c r="U400" s="135">
        <f>ROUND(E400*T400,2)</f>
        <v>2.2799999999999998</v>
      </c>
      <c r="V400" s="127"/>
      <c r="W400" s="127"/>
      <c r="X400" s="127"/>
      <c r="Y400" s="127"/>
      <c r="Z400" s="127"/>
      <c r="AA400" s="127"/>
      <c r="AB400" s="127"/>
      <c r="AC400" s="127"/>
      <c r="AD400" s="127"/>
      <c r="AE400" s="127" t="s">
        <v>141</v>
      </c>
      <c r="AF400" s="127"/>
      <c r="AG400" s="127"/>
      <c r="AH400" s="127"/>
      <c r="AI400" s="127"/>
      <c r="AJ400" s="127"/>
      <c r="AK400" s="127"/>
      <c r="AL400" s="127"/>
      <c r="AM400" s="127"/>
      <c r="AN400" s="127"/>
      <c r="AO400" s="127"/>
      <c r="AP400" s="127"/>
      <c r="AQ400" s="127"/>
      <c r="AR400" s="127"/>
      <c r="AS400" s="127"/>
      <c r="AT400" s="127"/>
      <c r="AU400" s="127"/>
      <c r="AV400" s="127"/>
      <c r="AW400" s="127"/>
      <c r="AX400" s="127"/>
      <c r="AY400" s="127"/>
      <c r="AZ400" s="127"/>
      <c r="BA400" s="127"/>
      <c r="BB400" s="127"/>
      <c r="BC400" s="127"/>
      <c r="BD400" s="127"/>
      <c r="BE400" s="127"/>
      <c r="BF400" s="127"/>
      <c r="BG400" s="127"/>
      <c r="BH400" s="127"/>
    </row>
    <row r="401" spans="1:60" outlineLevel="1" x14ac:dyDescent="0.2">
      <c r="A401" s="128"/>
      <c r="B401" s="128"/>
      <c r="C401" s="165" t="s">
        <v>609</v>
      </c>
      <c r="D401" s="137"/>
      <c r="E401" s="142">
        <v>20</v>
      </c>
      <c r="F401" s="144"/>
      <c r="G401" s="144"/>
      <c r="H401" s="144"/>
      <c r="I401" s="144"/>
      <c r="J401" s="144"/>
      <c r="K401" s="144"/>
      <c r="L401" s="144"/>
      <c r="M401" s="144"/>
      <c r="N401" s="135"/>
      <c r="O401" s="135"/>
      <c r="P401" s="135"/>
      <c r="Q401" s="135"/>
      <c r="R401" s="135"/>
      <c r="S401" s="135"/>
      <c r="T401" s="136"/>
      <c r="U401" s="135"/>
      <c r="V401" s="127"/>
      <c r="W401" s="127"/>
      <c r="X401" s="127"/>
      <c r="Y401" s="127"/>
      <c r="Z401" s="127"/>
      <c r="AA401" s="127"/>
      <c r="AB401" s="127"/>
      <c r="AC401" s="127"/>
      <c r="AD401" s="127"/>
      <c r="AE401" s="127" t="s">
        <v>143</v>
      </c>
      <c r="AF401" s="127">
        <v>0</v>
      </c>
      <c r="AG401" s="127"/>
      <c r="AH401" s="127"/>
      <c r="AI401" s="127"/>
      <c r="AJ401" s="127"/>
      <c r="AK401" s="127"/>
      <c r="AL401" s="127"/>
      <c r="AM401" s="127"/>
      <c r="AN401" s="127"/>
      <c r="AO401" s="127"/>
      <c r="AP401" s="127"/>
      <c r="AQ401" s="127"/>
      <c r="AR401" s="127"/>
      <c r="AS401" s="127"/>
      <c r="AT401" s="127"/>
      <c r="AU401" s="127"/>
      <c r="AV401" s="127"/>
      <c r="AW401" s="127"/>
      <c r="AX401" s="127"/>
      <c r="AY401" s="127"/>
      <c r="AZ401" s="127"/>
      <c r="BA401" s="127"/>
      <c r="BB401" s="127"/>
      <c r="BC401" s="127"/>
      <c r="BD401" s="127"/>
      <c r="BE401" s="127"/>
      <c r="BF401" s="127"/>
      <c r="BG401" s="127"/>
      <c r="BH401" s="127"/>
    </row>
    <row r="402" spans="1:60" x14ac:dyDescent="0.2">
      <c r="A402" s="129" t="s">
        <v>136</v>
      </c>
      <c r="B402" s="129" t="s">
        <v>102</v>
      </c>
      <c r="C402" s="166" t="s">
        <v>103</v>
      </c>
      <c r="D402" s="138"/>
      <c r="E402" s="143"/>
      <c r="F402" s="145"/>
      <c r="G402" s="145">
        <f>SUMIF(AE403:AE406,"&lt;&gt;NOR",G403:G406)</f>
        <v>0</v>
      </c>
      <c r="H402" s="145"/>
      <c r="I402" s="145">
        <f>SUM(I403:I406)</f>
        <v>0</v>
      </c>
      <c r="J402" s="145"/>
      <c r="K402" s="145">
        <f>SUM(K403:K406)</f>
        <v>0</v>
      </c>
      <c r="L402" s="145"/>
      <c r="M402" s="145">
        <f>SUM(M403:M406)</f>
        <v>0</v>
      </c>
      <c r="N402" s="139"/>
      <c r="O402" s="139">
        <f>SUM(O403:O406)</f>
        <v>0.17307</v>
      </c>
      <c r="P402" s="139"/>
      <c r="Q402" s="139">
        <f>SUM(Q403:Q406)</f>
        <v>0</v>
      </c>
      <c r="R402" s="139"/>
      <c r="S402" s="139"/>
      <c r="T402" s="140"/>
      <c r="U402" s="139">
        <f>SUM(U403:U406)</f>
        <v>73.319999999999993</v>
      </c>
      <c r="AE402" t="s">
        <v>137</v>
      </c>
    </row>
    <row r="403" spans="1:60" ht="22.3" outlineLevel="1" x14ac:dyDescent="0.2">
      <c r="A403" s="128">
        <v>149</v>
      </c>
      <c r="B403" s="128" t="s">
        <v>610</v>
      </c>
      <c r="C403" s="164" t="s">
        <v>611</v>
      </c>
      <c r="D403" s="134" t="s">
        <v>612</v>
      </c>
      <c r="E403" s="141">
        <v>1</v>
      </c>
      <c r="F403" s="234">
        <f>H403+J403</f>
        <v>0</v>
      </c>
      <c r="G403" s="144">
        <f>ROUND(E403*F403,2)</f>
        <v>0</v>
      </c>
      <c r="H403" s="144"/>
      <c r="I403" s="144">
        <f>ROUND(E403*H403,2)</f>
        <v>0</v>
      </c>
      <c r="J403" s="144"/>
      <c r="K403" s="144">
        <f>ROUND(E403*J403,2)</f>
        <v>0</v>
      </c>
      <c r="L403" s="144">
        <v>21</v>
      </c>
      <c r="M403" s="144">
        <f>G403*(1+L403/100)</f>
        <v>0</v>
      </c>
      <c r="N403" s="135">
        <v>0.17307</v>
      </c>
      <c r="O403" s="135">
        <f>ROUND(E403*N403,5)</f>
        <v>0.17307</v>
      </c>
      <c r="P403" s="135">
        <v>0</v>
      </c>
      <c r="Q403" s="135">
        <f>ROUND(E403*P403,5)</f>
        <v>0</v>
      </c>
      <c r="R403" s="135"/>
      <c r="S403" s="135"/>
      <c r="T403" s="136">
        <v>73.316980000000001</v>
      </c>
      <c r="U403" s="135">
        <f>ROUND(E403*T403,2)</f>
        <v>73.319999999999993</v>
      </c>
      <c r="V403" s="127"/>
      <c r="W403" s="127"/>
      <c r="X403" s="127"/>
      <c r="Y403" s="127"/>
      <c r="Z403" s="127"/>
      <c r="AA403" s="127"/>
      <c r="AB403" s="127"/>
      <c r="AC403" s="127"/>
      <c r="AD403" s="127"/>
      <c r="AE403" s="127" t="s">
        <v>195</v>
      </c>
      <c r="AF403" s="127"/>
      <c r="AG403" s="127"/>
      <c r="AH403" s="127"/>
      <c r="AI403" s="127"/>
      <c r="AJ403" s="127"/>
      <c r="AK403" s="127"/>
      <c r="AL403" s="127"/>
      <c r="AM403" s="127"/>
      <c r="AN403" s="127"/>
      <c r="AO403" s="127"/>
      <c r="AP403" s="127"/>
      <c r="AQ403" s="127"/>
      <c r="AR403" s="127"/>
      <c r="AS403" s="127"/>
      <c r="AT403" s="127"/>
      <c r="AU403" s="127"/>
      <c r="AV403" s="127"/>
      <c r="AW403" s="127"/>
      <c r="AX403" s="127"/>
      <c r="AY403" s="127"/>
      <c r="AZ403" s="127"/>
      <c r="BA403" s="127"/>
      <c r="BB403" s="127"/>
      <c r="BC403" s="127"/>
      <c r="BD403" s="127"/>
      <c r="BE403" s="127"/>
      <c r="BF403" s="127"/>
      <c r="BG403" s="127"/>
      <c r="BH403" s="127"/>
    </row>
    <row r="404" spans="1:60" outlineLevel="1" x14ac:dyDescent="0.2">
      <c r="A404" s="128"/>
      <c r="B404" s="128"/>
      <c r="C404" s="165" t="s">
        <v>613</v>
      </c>
      <c r="D404" s="137"/>
      <c r="E404" s="142">
        <v>1</v>
      </c>
      <c r="F404" s="144"/>
      <c r="G404" s="144"/>
      <c r="H404" s="144"/>
      <c r="I404" s="144"/>
      <c r="J404" s="144"/>
      <c r="K404" s="144"/>
      <c r="L404" s="144"/>
      <c r="M404" s="144"/>
      <c r="N404" s="135"/>
      <c r="O404" s="135"/>
      <c r="P404" s="135"/>
      <c r="Q404" s="135"/>
      <c r="R404" s="135"/>
      <c r="S404" s="135"/>
      <c r="T404" s="136"/>
      <c r="U404" s="135"/>
      <c r="V404" s="127"/>
      <c r="W404" s="127"/>
      <c r="X404" s="127"/>
      <c r="Y404" s="127"/>
      <c r="Z404" s="127"/>
      <c r="AA404" s="127"/>
      <c r="AB404" s="127"/>
      <c r="AC404" s="127"/>
      <c r="AD404" s="127"/>
      <c r="AE404" s="127" t="s">
        <v>143</v>
      </c>
      <c r="AF404" s="127">
        <v>0</v>
      </c>
      <c r="AG404" s="127"/>
      <c r="AH404" s="127"/>
      <c r="AI404" s="127"/>
      <c r="AJ404" s="127"/>
      <c r="AK404" s="127"/>
      <c r="AL404" s="127"/>
      <c r="AM404" s="127"/>
      <c r="AN404" s="127"/>
      <c r="AO404" s="127"/>
      <c r="AP404" s="127"/>
      <c r="AQ404" s="127"/>
      <c r="AR404" s="127"/>
      <c r="AS404" s="127"/>
      <c r="AT404" s="127"/>
      <c r="AU404" s="127"/>
      <c r="AV404" s="127"/>
      <c r="AW404" s="127"/>
      <c r="AX404" s="127"/>
      <c r="AY404" s="127"/>
      <c r="AZ404" s="127"/>
      <c r="BA404" s="127"/>
      <c r="BB404" s="127"/>
      <c r="BC404" s="127"/>
      <c r="BD404" s="127"/>
      <c r="BE404" s="127"/>
      <c r="BF404" s="127"/>
      <c r="BG404" s="127"/>
      <c r="BH404" s="127"/>
    </row>
    <row r="405" spans="1:60" outlineLevel="1" x14ac:dyDescent="0.2">
      <c r="A405" s="128">
        <v>150</v>
      </c>
      <c r="B405" s="128" t="s">
        <v>614</v>
      </c>
      <c r="C405" s="164" t="s">
        <v>615</v>
      </c>
      <c r="D405" s="134" t="s">
        <v>218</v>
      </c>
      <c r="E405" s="141">
        <v>1</v>
      </c>
      <c r="F405" s="234">
        <f>H405+J405</f>
        <v>0</v>
      </c>
      <c r="G405" s="144">
        <f>ROUND(E405*F405,2)</f>
        <v>0</v>
      </c>
      <c r="H405" s="144"/>
      <c r="I405" s="144">
        <f>ROUND(E405*H405,2)</f>
        <v>0</v>
      </c>
      <c r="J405" s="144"/>
      <c r="K405" s="144">
        <f>ROUND(E405*J405,2)</f>
        <v>0</v>
      </c>
      <c r="L405" s="144">
        <v>21</v>
      </c>
      <c r="M405" s="144">
        <f>G405*(1+L405/100)</f>
        <v>0</v>
      </c>
      <c r="N405" s="135">
        <v>0</v>
      </c>
      <c r="O405" s="135">
        <f>ROUND(E405*N405,5)</f>
        <v>0</v>
      </c>
      <c r="P405" s="135">
        <v>0</v>
      </c>
      <c r="Q405" s="135">
        <f>ROUND(E405*P405,5)</f>
        <v>0</v>
      </c>
      <c r="R405" s="135"/>
      <c r="S405" s="135"/>
      <c r="T405" s="136">
        <v>0</v>
      </c>
      <c r="U405" s="135">
        <f>ROUND(E405*T405,2)</f>
        <v>0</v>
      </c>
      <c r="V405" s="127"/>
      <c r="W405" s="127"/>
      <c r="X405" s="127"/>
      <c r="Y405" s="127"/>
      <c r="Z405" s="127"/>
      <c r="AA405" s="127"/>
      <c r="AB405" s="127"/>
      <c r="AC405" s="127"/>
      <c r="AD405" s="127"/>
      <c r="AE405" s="127" t="s">
        <v>141</v>
      </c>
      <c r="AF405" s="127"/>
      <c r="AG405" s="127"/>
      <c r="AH405" s="127"/>
      <c r="AI405" s="127"/>
      <c r="AJ405" s="127"/>
      <c r="AK405" s="127"/>
      <c r="AL405" s="127"/>
      <c r="AM405" s="127"/>
      <c r="AN405" s="127"/>
      <c r="AO405" s="127"/>
      <c r="AP405" s="127"/>
      <c r="AQ405" s="127"/>
      <c r="AR405" s="127"/>
      <c r="AS405" s="127"/>
      <c r="AT405" s="127"/>
      <c r="AU405" s="127"/>
      <c r="AV405" s="127"/>
      <c r="AW405" s="127"/>
      <c r="AX405" s="127"/>
      <c r="AY405" s="127"/>
      <c r="AZ405" s="127"/>
      <c r="BA405" s="127"/>
      <c r="BB405" s="127"/>
      <c r="BC405" s="127"/>
      <c r="BD405" s="127"/>
      <c r="BE405" s="127"/>
      <c r="BF405" s="127"/>
      <c r="BG405" s="127"/>
      <c r="BH405" s="127"/>
    </row>
    <row r="406" spans="1:60" outlineLevel="1" x14ac:dyDescent="0.2">
      <c r="A406" s="128"/>
      <c r="B406" s="128"/>
      <c r="C406" s="165" t="s">
        <v>616</v>
      </c>
      <c r="D406" s="137"/>
      <c r="E406" s="142">
        <v>1</v>
      </c>
      <c r="F406" s="144"/>
      <c r="G406" s="144"/>
      <c r="H406" s="144"/>
      <c r="I406" s="144"/>
      <c r="J406" s="144"/>
      <c r="K406" s="144"/>
      <c r="L406" s="144"/>
      <c r="M406" s="144"/>
      <c r="N406" s="135"/>
      <c r="O406" s="135"/>
      <c r="P406" s="135"/>
      <c r="Q406" s="135"/>
      <c r="R406" s="135"/>
      <c r="S406" s="135"/>
      <c r="T406" s="136"/>
      <c r="U406" s="135"/>
      <c r="V406" s="127"/>
      <c r="W406" s="127"/>
      <c r="X406" s="127"/>
      <c r="Y406" s="127"/>
      <c r="Z406" s="127"/>
      <c r="AA406" s="127"/>
      <c r="AB406" s="127"/>
      <c r="AC406" s="127"/>
      <c r="AD406" s="127"/>
      <c r="AE406" s="127" t="s">
        <v>143</v>
      </c>
      <c r="AF406" s="127">
        <v>0</v>
      </c>
      <c r="AG406" s="127"/>
      <c r="AH406" s="127"/>
      <c r="AI406" s="127"/>
      <c r="AJ406" s="127"/>
      <c r="AK406" s="127"/>
      <c r="AL406" s="127"/>
      <c r="AM406" s="127"/>
      <c r="AN406" s="127"/>
      <c r="AO406" s="127"/>
      <c r="AP406" s="127"/>
      <c r="AQ406" s="127"/>
      <c r="AR406" s="127"/>
      <c r="AS406" s="127"/>
      <c r="AT406" s="127"/>
      <c r="AU406" s="127"/>
      <c r="AV406" s="127"/>
      <c r="AW406" s="127"/>
      <c r="AX406" s="127"/>
      <c r="AY406" s="127"/>
      <c r="AZ406" s="127"/>
      <c r="BA406" s="127"/>
      <c r="BB406" s="127"/>
      <c r="BC406" s="127"/>
      <c r="BD406" s="127"/>
      <c r="BE406" s="127"/>
      <c r="BF406" s="127"/>
      <c r="BG406" s="127"/>
      <c r="BH406" s="127"/>
    </row>
    <row r="407" spans="1:60" x14ac:dyDescent="0.2">
      <c r="A407" s="129" t="s">
        <v>136</v>
      </c>
      <c r="B407" s="129" t="s">
        <v>104</v>
      </c>
      <c r="C407" s="166" t="s">
        <v>105</v>
      </c>
      <c r="D407" s="138"/>
      <c r="E407" s="143"/>
      <c r="F407" s="145"/>
      <c r="G407" s="145">
        <f>SUMIF(AE408:AE412,"&lt;&gt;NOR",G408:G412)</f>
        <v>0</v>
      </c>
      <c r="H407" s="145"/>
      <c r="I407" s="145">
        <f>SUM(I408:I412)</f>
        <v>0</v>
      </c>
      <c r="J407" s="145"/>
      <c r="K407" s="145">
        <f>SUM(K408:K412)</f>
        <v>0</v>
      </c>
      <c r="L407" s="145"/>
      <c r="M407" s="145">
        <f>SUM(M408:M412)</f>
        <v>0</v>
      </c>
      <c r="N407" s="139"/>
      <c r="O407" s="139">
        <f>SUM(O408:O412)</f>
        <v>1.14E-2</v>
      </c>
      <c r="P407" s="139"/>
      <c r="Q407" s="139">
        <f>SUM(Q408:Q412)</f>
        <v>0</v>
      </c>
      <c r="R407" s="139"/>
      <c r="S407" s="139"/>
      <c r="T407" s="140"/>
      <c r="U407" s="139">
        <f>SUM(U408:U412)</f>
        <v>13.76</v>
      </c>
      <c r="AE407" t="s">
        <v>137</v>
      </c>
    </row>
    <row r="408" spans="1:60" outlineLevel="1" x14ac:dyDescent="0.2">
      <c r="A408" s="128">
        <v>151</v>
      </c>
      <c r="B408" s="128" t="s">
        <v>617</v>
      </c>
      <c r="C408" s="164" t="s">
        <v>618</v>
      </c>
      <c r="D408" s="134" t="s">
        <v>199</v>
      </c>
      <c r="E408" s="141">
        <v>2</v>
      </c>
      <c r="F408" s="234">
        <f>H408+J408</f>
        <v>0</v>
      </c>
      <c r="G408" s="144">
        <f>ROUND(E408*F408,2)</f>
        <v>0</v>
      </c>
      <c r="H408" s="144"/>
      <c r="I408" s="144">
        <f>ROUND(E408*H408,2)</f>
        <v>0</v>
      </c>
      <c r="J408" s="144"/>
      <c r="K408" s="144">
        <f>ROUND(E408*J408,2)</f>
        <v>0</v>
      </c>
      <c r="L408" s="144">
        <v>21</v>
      </c>
      <c r="M408" s="144">
        <f>G408*(1+L408/100)</f>
        <v>0</v>
      </c>
      <c r="N408" s="135">
        <v>0</v>
      </c>
      <c r="O408" s="135">
        <f>ROUND(E408*N408,5)</f>
        <v>0</v>
      </c>
      <c r="P408" s="135">
        <v>0</v>
      </c>
      <c r="Q408" s="135">
        <f>ROUND(E408*P408,5)</f>
        <v>0</v>
      </c>
      <c r="R408" s="135"/>
      <c r="S408" s="135"/>
      <c r="T408" s="136">
        <v>0.55000000000000004</v>
      </c>
      <c r="U408" s="135">
        <f>ROUND(E408*T408,2)</f>
        <v>1.1000000000000001</v>
      </c>
      <c r="V408" s="127"/>
      <c r="W408" s="127"/>
      <c r="X408" s="127"/>
      <c r="Y408" s="127"/>
      <c r="Z408" s="127"/>
      <c r="AA408" s="127"/>
      <c r="AB408" s="127"/>
      <c r="AC408" s="127"/>
      <c r="AD408" s="127"/>
      <c r="AE408" s="127" t="s">
        <v>141</v>
      </c>
      <c r="AF408" s="127"/>
      <c r="AG408" s="127"/>
      <c r="AH408" s="127"/>
      <c r="AI408" s="127"/>
      <c r="AJ408" s="127"/>
      <c r="AK408" s="127"/>
      <c r="AL408" s="127"/>
      <c r="AM408" s="127"/>
      <c r="AN408" s="127"/>
      <c r="AO408" s="127"/>
      <c r="AP408" s="127"/>
      <c r="AQ408" s="127"/>
      <c r="AR408" s="127"/>
      <c r="AS408" s="127"/>
      <c r="AT408" s="127"/>
      <c r="AU408" s="127"/>
      <c r="AV408" s="127"/>
      <c r="AW408" s="127"/>
      <c r="AX408" s="127"/>
      <c r="AY408" s="127"/>
      <c r="AZ408" s="127"/>
      <c r="BA408" s="127"/>
      <c r="BB408" s="127"/>
      <c r="BC408" s="127"/>
      <c r="BD408" s="127"/>
      <c r="BE408" s="127"/>
      <c r="BF408" s="127"/>
      <c r="BG408" s="127"/>
      <c r="BH408" s="127"/>
    </row>
    <row r="409" spans="1:60" outlineLevel="1" x14ac:dyDescent="0.2">
      <c r="A409" s="128">
        <v>152</v>
      </c>
      <c r="B409" s="128" t="s">
        <v>619</v>
      </c>
      <c r="C409" s="164" t="s">
        <v>620</v>
      </c>
      <c r="D409" s="134" t="s">
        <v>621</v>
      </c>
      <c r="E409" s="141">
        <v>2</v>
      </c>
      <c r="F409" s="234">
        <f>H409+J409</f>
        <v>0</v>
      </c>
      <c r="G409" s="144">
        <f>ROUND(E409*F409,2)</f>
        <v>0</v>
      </c>
      <c r="H409" s="144"/>
      <c r="I409" s="144">
        <f>ROUND(E409*H409,2)</f>
        <v>0</v>
      </c>
      <c r="J409" s="144"/>
      <c r="K409" s="144">
        <f>ROUND(E409*J409,2)</f>
        <v>0</v>
      </c>
      <c r="L409" s="144">
        <v>21</v>
      </c>
      <c r="M409" s="144">
        <f>G409*(1+L409/100)</f>
        <v>0</v>
      </c>
      <c r="N409" s="135">
        <v>0</v>
      </c>
      <c r="O409" s="135">
        <f>ROUND(E409*N409,5)</f>
        <v>0</v>
      </c>
      <c r="P409" s="135">
        <v>0</v>
      </c>
      <c r="Q409" s="135">
        <f>ROUND(E409*P409,5)</f>
        <v>0</v>
      </c>
      <c r="R409" s="135"/>
      <c r="S409" s="135"/>
      <c r="T409" s="136">
        <v>2.1000000000000001E-2</v>
      </c>
      <c r="U409" s="135">
        <f>ROUND(E409*T409,2)</f>
        <v>0.04</v>
      </c>
      <c r="V409" s="127"/>
      <c r="W409" s="127"/>
      <c r="X409" s="127"/>
      <c r="Y409" s="127"/>
      <c r="Z409" s="127"/>
      <c r="AA409" s="127"/>
      <c r="AB409" s="127"/>
      <c r="AC409" s="127"/>
      <c r="AD409" s="127"/>
      <c r="AE409" s="127" t="s">
        <v>141</v>
      </c>
      <c r="AF409" s="127"/>
      <c r="AG409" s="127"/>
      <c r="AH409" s="127"/>
      <c r="AI409" s="127"/>
      <c r="AJ409" s="127"/>
      <c r="AK409" s="127"/>
      <c r="AL409" s="127"/>
      <c r="AM409" s="127"/>
      <c r="AN409" s="127"/>
      <c r="AO409" s="127"/>
      <c r="AP409" s="127"/>
      <c r="AQ409" s="127"/>
      <c r="AR409" s="127"/>
      <c r="AS409" s="127"/>
      <c r="AT409" s="127"/>
      <c r="AU409" s="127"/>
      <c r="AV409" s="127"/>
      <c r="AW409" s="127"/>
      <c r="AX409" s="127"/>
      <c r="AY409" s="127"/>
      <c r="AZ409" s="127"/>
      <c r="BA409" s="127"/>
      <c r="BB409" s="127"/>
      <c r="BC409" s="127"/>
      <c r="BD409" s="127"/>
      <c r="BE409" s="127"/>
      <c r="BF409" s="127"/>
      <c r="BG409" s="127"/>
      <c r="BH409" s="127"/>
    </row>
    <row r="410" spans="1:60" outlineLevel="1" x14ac:dyDescent="0.2">
      <c r="A410" s="128">
        <v>153</v>
      </c>
      <c r="B410" s="128" t="s">
        <v>622</v>
      </c>
      <c r="C410" s="164" t="s">
        <v>623</v>
      </c>
      <c r="D410" s="134" t="s">
        <v>199</v>
      </c>
      <c r="E410" s="141">
        <v>2</v>
      </c>
      <c r="F410" s="234">
        <f>H410+J410</f>
        <v>0</v>
      </c>
      <c r="G410" s="144">
        <f>ROUND(E410*F410,2)</f>
        <v>0</v>
      </c>
      <c r="H410" s="144"/>
      <c r="I410" s="144">
        <f>ROUND(E410*H410,2)</f>
        <v>0</v>
      </c>
      <c r="J410" s="144"/>
      <c r="K410" s="144">
        <f>ROUND(E410*J410,2)</f>
        <v>0</v>
      </c>
      <c r="L410" s="144">
        <v>21</v>
      </c>
      <c r="M410" s="144">
        <f>G410*(1+L410/100)</f>
        <v>0</v>
      </c>
      <c r="N410" s="135">
        <v>5.7000000000000002E-3</v>
      </c>
      <c r="O410" s="135">
        <f>ROUND(E410*N410,5)</f>
        <v>1.14E-2</v>
      </c>
      <c r="P410" s="135">
        <v>0</v>
      </c>
      <c r="Q410" s="135">
        <f>ROUND(E410*P410,5)</f>
        <v>0</v>
      </c>
      <c r="R410" s="135"/>
      <c r="S410" s="135"/>
      <c r="T410" s="136">
        <v>0</v>
      </c>
      <c r="U410" s="135">
        <f>ROUND(E410*T410,2)</f>
        <v>0</v>
      </c>
      <c r="V410" s="127"/>
      <c r="W410" s="127"/>
      <c r="X410" s="127"/>
      <c r="Y410" s="127"/>
      <c r="Z410" s="127"/>
      <c r="AA410" s="127"/>
      <c r="AB410" s="127"/>
      <c r="AC410" s="127"/>
      <c r="AD410" s="127"/>
      <c r="AE410" s="127" t="s">
        <v>150</v>
      </c>
      <c r="AF410" s="127"/>
      <c r="AG410" s="127"/>
      <c r="AH410" s="127"/>
      <c r="AI410" s="127"/>
      <c r="AJ410" s="127"/>
      <c r="AK410" s="127"/>
      <c r="AL410" s="127"/>
      <c r="AM410" s="127"/>
      <c r="AN410" s="127"/>
      <c r="AO410" s="127"/>
      <c r="AP410" s="127"/>
      <c r="AQ410" s="127"/>
      <c r="AR410" s="127"/>
      <c r="AS410" s="127"/>
      <c r="AT410" s="127"/>
      <c r="AU410" s="127"/>
      <c r="AV410" s="127"/>
      <c r="AW410" s="127"/>
      <c r="AX410" s="127"/>
      <c r="AY410" s="127"/>
      <c r="AZ410" s="127"/>
      <c r="BA410" s="127"/>
      <c r="BB410" s="127"/>
      <c r="BC410" s="127"/>
      <c r="BD410" s="127"/>
      <c r="BE410" s="127"/>
      <c r="BF410" s="127"/>
      <c r="BG410" s="127"/>
      <c r="BH410" s="127"/>
    </row>
    <row r="411" spans="1:60" outlineLevel="1" x14ac:dyDescent="0.2">
      <c r="A411" s="128">
        <v>154</v>
      </c>
      <c r="B411" s="128" t="s">
        <v>624</v>
      </c>
      <c r="C411" s="164" t="s">
        <v>625</v>
      </c>
      <c r="D411" s="134" t="s">
        <v>146</v>
      </c>
      <c r="E411" s="141">
        <v>80</v>
      </c>
      <c r="F411" s="234">
        <f>H411+J411</f>
        <v>0</v>
      </c>
      <c r="G411" s="144">
        <f>ROUND(E411*F411,2)</f>
        <v>0</v>
      </c>
      <c r="H411" s="144"/>
      <c r="I411" s="144">
        <f>ROUND(E411*H411,2)</f>
        <v>0</v>
      </c>
      <c r="J411" s="144"/>
      <c r="K411" s="144">
        <f>ROUND(E411*J411,2)</f>
        <v>0</v>
      </c>
      <c r="L411" s="144">
        <v>21</v>
      </c>
      <c r="M411" s="144">
        <f>G411*(1+L411/100)</f>
        <v>0</v>
      </c>
      <c r="N411" s="135">
        <v>0</v>
      </c>
      <c r="O411" s="135">
        <f>ROUND(E411*N411,5)</f>
        <v>0</v>
      </c>
      <c r="P411" s="135">
        <v>0</v>
      </c>
      <c r="Q411" s="135">
        <f>ROUND(E411*P411,5)</f>
        <v>0</v>
      </c>
      <c r="R411" s="135"/>
      <c r="S411" s="135"/>
      <c r="T411" s="136">
        <v>0.15770000000000001</v>
      </c>
      <c r="U411" s="135">
        <f>ROUND(E411*T411,2)</f>
        <v>12.62</v>
      </c>
      <c r="V411" s="127"/>
      <c r="W411" s="127"/>
      <c r="X411" s="127"/>
      <c r="Y411" s="127"/>
      <c r="Z411" s="127"/>
      <c r="AA411" s="127"/>
      <c r="AB411" s="127"/>
      <c r="AC411" s="127"/>
      <c r="AD411" s="127"/>
      <c r="AE411" s="127" t="s">
        <v>141</v>
      </c>
      <c r="AF411" s="127"/>
      <c r="AG411" s="127"/>
      <c r="AH411" s="127"/>
      <c r="AI411" s="127"/>
      <c r="AJ411" s="127"/>
      <c r="AK411" s="127"/>
      <c r="AL411" s="127"/>
      <c r="AM411" s="127"/>
      <c r="AN411" s="127"/>
      <c r="AO411" s="127"/>
      <c r="AP411" s="127"/>
      <c r="AQ411" s="127"/>
      <c r="AR411" s="127"/>
      <c r="AS411" s="127"/>
      <c r="AT411" s="127"/>
      <c r="AU411" s="127"/>
      <c r="AV411" s="127"/>
      <c r="AW411" s="127"/>
      <c r="AX411" s="127"/>
      <c r="AY411" s="127"/>
      <c r="AZ411" s="127"/>
      <c r="BA411" s="127"/>
      <c r="BB411" s="127"/>
      <c r="BC411" s="127"/>
      <c r="BD411" s="127"/>
      <c r="BE411" s="127"/>
      <c r="BF411" s="127"/>
      <c r="BG411" s="127"/>
      <c r="BH411" s="127"/>
    </row>
    <row r="412" spans="1:60" outlineLevel="1" x14ac:dyDescent="0.2">
      <c r="A412" s="128"/>
      <c r="B412" s="128"/>
      <c r="C412" s="165" t="s">
        <v>626</v>
      </c>
      <c r="D412" s="137"/>
      <c r="E412" s="142">
        <v>80</v>
      </c>
      <c r="F412" s="144"/>
      <c r="G412" s="144"/>
      <c r="H412" s="144"/>
      <c r="I412" s="144"/>
      <c r="J412" s="144"/>
      <c r="K412" s="144"/>
      <c r="L412" s="144"/>
      <c r="M412" s="144"/>
      <c r="N412" s="135"/>
      <c r="O412" s="135"/>
      <c r="P412" s="135"/>
      <c r="Q412" s="135"/>
      <c r="R412" s="135"/>
      <c r="S412" s="135"/>
      <c r="T412" s="136"/>
      <c r="U412" s="135"/>
      <c r="V412" s="127"/>
      <c r="W412" s="127"/>
      <c r="X412" s="127"/>
      <c r="Y412" s="127"/>
      <c r="Z412" s="127"/>
      <c r="AA412" s="127"/>
      <c r="AB412" s="127"/>
      <c r="AC412" s="127"/>
      <c r="AD412" s="127"/>
      <c r="AE412" s="127" t="s">
        <v>143</v>
      </c>
      <c r="AF412" s="127">
        <v>0</v>
      </c>
      <c r="AG412" s="127"/>
      <c r="AH412" s="127"/>
      <c r="AI412" s="127"/>
      <c r="AJ412" s="127"/>
      <c r="AK412" s="127"/>
      <c r="AL412" s="127"/>
      <c r="AM412" s="127"/>
      <c r="AN412" s="127"/>
      <c r="AO412" s="127"/>
      <c r="AP412" s="127"/>
      <c r="AQ412" s="127"/>
      <c r="AR412" s="127"/>
      <c r="AS412" s="127"/>
      <c r="AT412" s="127"/>
      <c r="AU412" s="127"/>
      <c r="AV412" s="127"/>
      <c r="AW412" s="127"/>
      <c r="AX412" s="127"/>
      <c r="AY412" s="127"/>
      <c r="AZ412" s="127"/>
      <c r="BA412" s="127"/>
      <c r="BB412" s="127"/>
      <c r="BC412" s="127"/>
      <c r="BD412" s="127"/>
      <c r="BE412" s="127"/>
      <c r="BF412" s="127"/>
      <c r="BG412" s="127"/>
      <c r="BH412" s="127"/>
    </row>
    <row r="413" spans="1:60" x14ac:dyDescent="0.2">
      <c r="A413" s="129" t="s">
        <v>136</v>
      </c>
      <c r="B413" s="129" t="s">
        <v>106</v>
      </c>
      <c r="C413" s="166" t="s">
        <v>107</v>
      </c>
      <c r="D413" s="138"/>
      <c r="E413" s="143"/>
      <c r="F413" s="145"/>
      <c r="G413" s="145">
        <f>SUMIF(AE414:AE424,"&lt;&gt;NOR",G414:G424)</f>
        <v>0</v>
      </c>
      <c r="H413" s="145"/>
      <c r="I413" s="145">
        <f>SUM(I414:I424)</f>
        <v>0</v>
      </c>
      <c r="J413" s="145"/>
      <c r="K413" s="145">
        <f>SUM(K414:K424)</f>
        <v>0</v>
      </c>
      <c r="L413" s="145"/>
      <c r="M413" s="145">
        <f>SUM(M414:M424)</f>
        <v>0</v>
      </c>
      <c r="N413" s="139"/>
      <c r="O413" s="139">
        <f>SUM(O414:O424)</f>
        <v>0</v>
      </c>
      <c r="P413" s="139"/>
      <c r="Q413" s="139">
        <f>SUM(Q414:Q424)</f>
        <v>0</v>
      </c>
      <c r="R413" s="139"/>
      <c r="S413" s="139"/>
      <c r="T413" s="140"/>
      <c r="U413" s="139">
        <f>SUM(U414:U424)</f>
        <v>104.56</v>
      </c>
      <c r="AE413" t="s">
        <v>137</v>
      </c>
    </row>
    <row r="414" spans="1:60" outlineLevel="1" x14ac:dyDescent="0.2">
      <c r="A414" s="128">
        <v>155</v>
      </c>
      <c r="B414" s="128" t="s">
        <v>627</v>
      </c>
      <c r="C414" s="164" t="s">
        <v>628</v>
      </c>
      <c r="D414" s="134" t="s">
        <v>232</v>
      </c>
      <c r="E414" s="141">
        <v>39.578890000000001</v>
      </c>
      <c r="F414" s="234">
        <f t="shared" ref="F414:F424" si="16">H414+J414</f>
        <v>0</v>
      </c>
      <c r="G414" s="144">
        <f t="shared" ref="G414:G424" si="17">ROUND(E414*F414,2)</f>
        <v>0</v>
      </c>
      <c r="H414" s="144"/>
      <c r="I414" s="144">
        <f t="shared" ref="I414:I424" si="18">ROUND(E414*H414,2)</f>
        <v>0</v>
      </c>
      <c r="J414" s="144"/>
      <c r="K414" s="144">
        <f t="shared" ref="K414:K424" si="19">ROUND(E414*J414,2)</f>
        <v>0</v>
      </c>
      <c r="L414" s="144">
        <v>21</v>
      </c>
      <c r="M414" s="144">
        <f t="shared" ref="M414:M424" si="20">G414*(1+L414/100)</f>
        <v>0</v>
      </c>
      <c r="N414" s="135">
        <v>0</v>
      </c>
      <c r="O414" s="135">
        <f t="shared" ref="O414:O424" si="21">ROUND(E414*N414,5)</f>
        <v>0</v>
      </c>
      <c r="P414" s="135">
        <v>0</v>
      </c>
      <c r="Q414" s="135">
        <f t="shared" ref="Q414:Q424" si="22">ROUND(E414*P414,5)</f>
        <v>0</v>
      </c>
      <c r="R414" s="135"/>
      <c r="S414" s="135"/>
      <c r="T414" s="136">
        <v>0.94199999999999995</v>
      </c>
      <c r="U414" s="135">
        <f t="shared" ref="U414:U424" si="23">ROUND(E414*T414,2)</f>
        <v>37.28</v>
      </c>
      <c r="V414" s="127"/>
      <c r="W414" s="127"/>
      <c r="X414" s="127"/>
      <c r="Y414" s="127"/>
      <c r="Z414" s="127"/>
      <c r="AA414" s="127"/>
      <c r="AB414" s="127"/>
      <c r="AC414" s="127"/>
      <c r="AD414" s="127"/>
      <c r="AE414" s="127" t="s">
        <v>629</v>
      </c>
      <c r="AF414" s="127"/>
      <c r="AG414" s="127"/>
      <c r="AH414" s="127"/>
      <c r="AI414" s="127"/>
      <c r="AJ414" s="127"/>
      <c r="AK414" s="127"/>
      <c r="AL414" s="127"/>
      <c r="AM414" s="127"/>
      <c r="AN414" s="127"/>
      <c r="AO414" s="127"/>
      <c r="AP414" s="127"/>
      <c r="AQ414" s="127"/>
      <c r="AR414" s="127"/>
      <c r="AS414" s="127"/>
      <c r="AT414" s="127"/>
      <c r="AU414" s="127"/>
      <c r="AV414" s="127"/>
      <c r="AW414" s="127"/>
      <c r="AX414" s="127"/>
      <c r="AY414" s="127"/>
      <c r="AZ414" s="127"/>
      <c r="BA414" s="127"/>
      <c r="BB414" s="127"/>
      <c r="BC414" s="127"/>
      <c r="BD414" s="127"/>
      <c r="BE414" s="127"/>
      <c r="BF414" s="127"/>
      <c r="BG414" s="127"/>
      <c r="BH414" s="127"/>
    </row>
    <row r="415" spans="1:60" outlineLevel="1" x14ac:dyDescent="0.2">
      <c r="A415" s="128">
        <v>156</v>
      </c>
      <c r="B415" s="128" t="s">
        <v>630</v>
      </c>
      <c r="C415" s="164" t="s">
        <v>631</v>
      </c>
      <c r="D415" s="134" t="s">
        <v>232</v>
      </c>
      <c r="E415" s="141">
        <v>39.578890000000001</v>
      </c>
      <c r="F415" s="234">
        <f t="shared" si="16"/>
        <v>0</v>
      </c>
      <c r="G415" s="144">
        <f t="shared" si="17"/>
        <v>0</v>
      </c>
      <c r="H415" s="144"/>
      <c r="I415" s="144">
        <f t="shared" si="18"/>
        <v>0</v>
      </c>
      <c r="J415" s="144"/>
      <c r="K415" s="144">
        <f t="shared" si="19"/>
        <v>0</v>
      </c>
      <c r="L415" s="144">
        <v>21</v>
      </c>
      <c r="M415" s="144">
        <f t="shared" si="20"/>
        <v>0</v>
      </c>
      <c r="N415" s="135">
        <v>0</v>
      </c>
      <c r="O415" s="135">
        <f t="shared" si="21"/>
        <v>0</v>
      </c>
      <c r="P415" s="135">
        <v>0</v>
      </c>
      <c r="Q415" s="135">
        <f t="shared" si="22"/>
        <v>0</v>
      </c>
      <c r="R415" s="135"/>
      <c r="S415" s="135"/>
      <c r="T415" s="136">
        <v>0</v>
      </c>
      <c r="U415" s="135">
        <f t="shared" si="23"/>
        <v>0</v>
      </c>
      <c r="V415" s="127"/>
      <c r="W415" s="127"/>
      <c r="X415" s="127"/>
      <c r="Y415" s="127"/>
      <c r="Z415" s="127"/>
      <c r="AA415" s="127"/>
      <c r="AB415" s="127"/>
      <c r="AC415" s="127"/>
      <c r="AD415" s="127"/>
      <c r="AE415" s="127" t="s">
        <v>629</v>
      </c>
      <c r="AF415" s="127"/>
      <c r="AG415" s="127"/>
      <c r="AH415" s="127"/>
      <c r="AI415" s="127"/>
      <c r="AJ415" s="127"/>
      <c r="AK415" s="127"/>
      <c r="AL415" s="127"/>
      <c r="AM415" s="127"/>
      <c r="AN415" s="127"/>
      <c r="AO415" s="127"/>
      <c r="AP415" s="127"/>
      <c r="AQ415" s="127"/>
      <c r="AR415" s="127"/>
      <c r="AS415" s="127"/>
      <c r="AT415" s="127"/>
      <c r="AU415" s="127"/>
      <c r="AV415" s="127"/>
      <c r="AW415" s="127"/>
      <c r="AX415" s="127"/>
      <c r="AY415" s="127"/>
      <c r="AZ415" s="127"/>
      <c r="BA415" s="127"/>
      <c r="BB415" s="127"/>
      <c r="BC415" s="127"/>
      <c r="BD415" s="127"/>
      <c r="BE415" s="127"/>
      <c r="BF415" s="127"/>
      <c r="BG415" s="127"/>
      <c r="BH415" s="127"/>
    </row>
    <row r="416" spans="1:60" outlineLevel="1" x14ac:dyDescent="0.2">
      <c r="A416" s="128">
        <v>157</v>
      </c>
      <c r="B416" s="128" t="s">
        <v>630</v>
      </c>
      <c r="C416" s="164" t="s">
        <v>631</v>
      </c>
      <c r="D416" s="134" t="s">
        <v>232</v>
      </c>
      <c r="E416" s="141">
        <v>39.578890000000001</v>
      </c>
      <c r="F416" s="234">
        <f t="shared" si="16"/>
        <v>0</v>
      </c>
      <c r="G416" s="144">
        <f t="shared" si="17"/>
        <v>0</v>
      </c>
      <c r="H416" s="144"/>
      <c r="I416" s="144">
        <f t="shared" si="18"/>
        <v>0</v>
      </c>
      <c r="J416" s="144"/>
      <c r="K416" s="144">
        <f t="shared" si="19"/>
        <v>0</v>
      </c>
      <c r="L416" s="144">
        <v>21</v>
      </c>
      <c r="M416" s="144">
        <f t="shared" si="20"/>
        <v>0</v>
      </c>
      <c r="N416" s="135">
        <v>0</v>
      </c>
      <c r="O416" s="135">
        <f t="shared" si="21"/>
        <v>0</v>
      </c>
      <c r="P416" s="135">
        <v>0</v>
      </c>
      <c r="Q416" s="135">
        <f t="shared" si="22"/>
        <v>0</v>
      </c>
      <c r="R416" s="135"/>
      <c r="S416" s="135"/>
      <c r="T416" s="136">
        <v>0</v>
      </c>
      <c r="U416" s="135">
        <f t="shared" si="23"/>
        <v>0</v>
      </c>
      <c r="V416" s="127"/>
      <c r="W416" s="127"/>
      <c r="X416" s="127"/>
      <c r="Y416" s="127"/>
      <c r="Z416" s="127"/>
      <c r="AA416" s="127"/>
      <c r="AB416" s="127"/>
      <c r="AC416" s="127"/>
      <c r="AD416" s="127"/>
      <c r="AE416" s="127" t="s">
        <v>629</v>
      </c>
      <c r="AF416" s="127"/>
      <c r="AG416" s="127"/>
      <c r="AH416" s="127"/>
      <c r="AI416" s="127"/>
      <c r="AJ416" s="127"/>
      <c r="AK416" s="127"/>
      <c r="AL416" s="127"/>
      <c r="AM416" s="127"/>
      <c r="AN416" s="127"/>
      <c r="AO416" s="127"/>
      <c r="AP416" s="127"/>
      <c r="AQ416" s="127"/>
      <c r="AR416" s="127"/>
      <c r="AS416" s="127"/>
      <c r="AT416" s="127"/>
      <c r="AU416" s="127"/>
      <c r="AV416" s="127"/>
      <c r="AW416" s="127"/>
      <c r="AX416" s="127"/>
      <c r="AY416" s="127"/>
      <c r="AZ416" s="127"/>
      <c r="BA416" s="127"/>
      <c r="BB416" s="127"/>
      <c r="BC416" s="127"/>
      <c r="BD416" s="127"/>
      <c r="BE416" s="127"/>
      <c r="BF416" s="127"/>
      <c r="BG416" s="127"/>
      <c r="BH416" s="127"/>
    </row>
    <row r="417" spans="1:60" outlineLevel="1" x14ac:dyDescent="0.2">
      <c r="A417" s="128">
        <v>158</v>
      </c>
      <c r="B417" s="128" t="s">
        <v>630</v>
      </c>
      <c r="C417" s="164" t="s">
        <v>631</v>
      </c>
      <c r="D417" s="134" t="s">
        <v>232</v>
      </c>
      <c r="E417" s="141">
        <v>39.578890000000001</v>
      </c>
      <c r="F417" s="234">
        <f t="shared" si="16"/>
        <v>0</v>
      </c>
      <c r="G417" s="144">
        <f t="shared" si="17"/>
        <v>0</v>
      </c>
      <c r="H417" s="144"/>
      <c r="I417" s="144">
        <f t="shared" si="18"/>
        <v>0</v>
      </c>
      <c r="J417" s="144"/>
      <c r="K417" s="144">
        <f t="shared" si="19"/>
        <v>0</v>
      </c>
      <c r="L417" s="144">
        <v>21</v>
      </c>
      <c r="M417" s="144">
        <f t="shared" si="20"/>
        <v>0</v>
      </c>
      <c r="N417" s="135">
        <v>0</v>
      </c>
      <c r="O417" s="135">
        <f t="shared" si="21"/>
        <v>0</v>
      </c>
      <c r="P417" s="135">
        <v>0</v>
      </c>
      <c r="Q417" s="135">
        <f t="shared" si="22"/>
        <v>0</v>
      </c>
      <c r="R417" s="135"/>
      <c r="S417" s="135"/>
      <c r="T417" s="136">
        <v>0</v>
      </c>
      <c r="U417" s="135">
        <f t="shared" si="23"/>
        <v>0</v>
      </c>
      <c r="V417" s="127"/>
      <c r="W417" s="127"/>
      <c r="X417" s="127"/>
      <c r="Y417" s="127"/>
      <c r="Z417" s="127"/>
      <c r="AA417" s="127"/>
      <c r="AB417" s="127"/>
      <c r="AC417" s="127"/>
      <c r="AD417" s="127"/>
      <c r="AE417" s="127" t="s">
        <v>629</v>
      </c>
      <c r="AF417" s="127"/>
      <c r="AG417" s="127"/>
      <c r="AH417" s="127"/>
      <c r="AI417" s="127"/>
      <c r="AJ417" s="127"/>
      <c r="AK417" s="127"/>
      <c r="AL417" s="127"/>
      <c r="AM417" s="127"/>
      <c r="AN417" s="127"/>
      <c r="AO417" s="127"/>
      <c r="AP417" s="127"/>
      <c r="AQ417" s="127"/>
      <c r="AR417" s="127"/>
      <c r="AS417" s="127"/>
      <c r="AT417" s="127"/>
      <c r="AU417" s="127"/>
      <c r="AV417" s="127"/>
      <c r="AW417" s="127"/>
      <c r="AX417" s="127"/>
      <c r="AY417" s="127"/>
      <c r="AZ417" s="127"/>
      <c r="BA417" s="127"/>
      <c r="BB417" s="127"/>
      <c r="BC417" s="127"/>
      <c r="BD417" s="127"/>
      <c r="BE417" s="127"/>
      <c r="BF417" s="127"/>
      <c r="BG417" s="127"/>
      <c r="BH417" s="127"/>
    </row>
    <row r="418" spans="1:60" outlineLevel="1" x14ac:dyDescent="0.2">
      <c r="A418" s="128">
        <v>159</v>
      </c>
      <c r="B418" s="128" t="s">
        <v>630</v>
      </c>
      <c r="C418" s="164" t="s">
        <v>631</v>
      </c>
      <c r="D418" s="134" t="s">
        <v>232</v>
      </c>
      <c r="E418" s="141">
        <v>39.578890000000001</v>
      </c>
      <c r="F418" s="234">
        <f t="shared" si="16"/>
        <v>0</v>
      </c>
      <c r="G418" s="144">
        <f t="shared" si="17"/>
        <v>0</v>
      </c>
      <c r="H418" s="144"/>
      <c r="I418" s="144">
        <f t="shared" si="18"/>
        <v>0</v>
      </c>
      <c r="J418" s="144"/>
      <c r="K418" s="144">
        <f t="shared" si="19"/>
        <v>0</v>
      </c>
      <c r="L418" s="144">
        <v>21</v>
      </c>
      <c r="M418" s="144">
        <f t="shared" si="20"/>
        <v>0</v>
      </c>
      <c r="N418" s="135">
        <v>0</v>
      </c>
      <c r="O418" s="135">
        <f t="shared" si="21"/>
        <v>0</v>
      </c>
      <c r="P418" s="135">
        <v>0</v>
      </c>
      <c r="Q418" s="135">
        <f t="shared" si="22"/>
        <v>0</v>
      </c>
      <c r="R418" s="135"/>
      <c r="S418" s="135"/>
      <c r="T418" s="136">
        <v>0</v>
      </c>
      <c r="U418" s="135">
        <f t="shared" si="23"/>
        <v>0</v>
      </c>
      <c r="V418" s="127"/>
      <c r="W418" s="127"/>
      <c r="X418" s="127"/>
      <c r="Y418" s="127"/>
      <c r="Z418" s="127"/>
      <c r="AA418" s="127"/>
      <c r="AB418" s="127"/>
      <c r="AC418" s="127"/>
      <c r="AD418" s="127"/>
      <c r="AE418" s="127" t="s">
        <v>629</v>
      </c>
      <c r="AF418" s="127"/>
      <c r="AG418" s="127"/>
      <c r="AH418" s="127"/>
      <c r="AI418" s="127"/>
      <c r="AJ418" s="127"/>
      <c r="AK418" s="127"/>
      <c r="AL418" s="127"/>
      <c r="AM418" s="127"/>
      <c r="AN418" s="127"/>
      <c r="AO418" s="127"/>
      <c r="AP418" s="127"/>
      <c r="AQ418" s="127"/>
      <c r="AR418" s="127"/>
      <c r="AS418" s="127"/>
      <c r="AT418" s="127"/>
      <c r="AU418" s="127"/>
      <c r="AV418" s="127"/>
      <c r="AW418" s="127"/>
      <c r="AX418" s="127"/>
      <c r="AY418" s="127"/>
      <c r="AZ418" s="127"/>
      <c r="BA418" s="127"/>
      <c r="BB418" s="127"/>
      <c r="BC418" s="127"/>
      <c r="BD418" s="127"/>
      <c r="BE418" s="127"/>
      <c r="BF418" s="127"/>
      <c r="BG418" s="127"/>
      <c r="BH418" s="127"/>
    </row>
    <row r="419" spans="1:60" outlineLevel="1" x14ac:dyDescent="0.2">
      <c r="A419" s="128">
        <v>160</v>
      </c>
      <c r="B419" s="128" t="s">
        <v>630</v>
      </c>
      <c r="C419" s="164" t="s">
        <v>631</v>
      </c>
      <c r="D419" s="134" t="s">
        <v>232</v>
      </c>
      <c r="E419" s="141">
        <v>39.578890000000001</v>
      </c>
      <c r="F419" s="234">
        <f t="shared" si="16"/>
        <v>0</v>
      </c>
      <c r="G419" s="144">
        <f t="shared" si="17"/>
        <v>0</v>
      </c>
      <c r="H419" s="144"/>
      <c r="I419" s="144">
        <f t="shared" si="18"/>
        <v>0</v>
      </c>
      <c r="J419" s="144"/>
      <c r="K419" s="144">
        <f t="shared" si="19"/>
        <v>0</v>
      </c>
      <c r="L419" s="144">
        <v>21</v>
      </c>
      <c r="M419" s="144">
        <f t="shared" si="20"/>
        <v>0</v>
      </c>
      <c r="N419" s="135">
        <v>0</v>
      </c>
      <c r="O419" s="135">
        <f t="shared" si="21"/>
        <v>0</v>
      </c>
      <c r="P419" s="135">
        <v>0</v>
      </c>
      <c r="Q419" s="135">
        <f t="shared" si="22"/>
        <v>0</v>
      </c>
      <c r="R419" s="135"/>
      <c r="S419" s="135"/>
      <c r="T419" s="136">
        <v>0</v>
      </c>
      <c r="U419" s="135">
        <f t="shared" si="23"/>
        <v>0</v>
      </c>
      <c r="V419" s="127"/>
      <c r="W419" s="127"/>
      <c r="X419" s="127"/>
      <c r="Y419" s="127"/>
      <c r="Z419" s="127"/>
      <c r="AA419" s="127"/>
      <c r="AB419" s="127"/>
      <c r="AC419" s="127"/>
      <c r="AD419" s="127"/>
      <c r="AE419" s="127" t="s">
        <v>629</v>
      </c>
      <c r="AF419" s="127"/>
      <c r="AG419" s="127"/>
      <c r="AH419" s="127"/>
      <c r="AI419" s="127"/>
      <c r="AJ419" s="127"/>
      <c r="AK419" s="127"/>
      <c r="AL419" s="127"/>
      <c r="AM419" s="127"/>
      <c r="AN419" s="127"/>
      <c r="AO419" s="127"/>
      <c r="AP419" s="127"/>
      <c r="AQ419" s="127"/>
      <c r="AR419" s="127"/>
      <c r="AS419" s="127"/>
      <c r="AT419" s="127"/>
      <c r="AU419" s="127"/>
      <c r="AV419" s="127"/>
      <c r="AW419" s="127"/>
      <c r="AX419" s="127"/>
      <c r="AY419" s="127"/>
      <c r="AZ419" s="127"/>
      <c r="BA419" s="127"/>
      <c r="BB419" s="127"/>
      <c r="BC419" s="127"/>
      <c r="BD419" s="127"/>
      <c r="BE419" s="127"/>
      <c r="BF419" s="127"/>
      <c r="BG419" s="127"/>
      <c r="BH419" s="127"/>
    </row>
    <row r="420" spans="1:60" outlineLevel="1" x14ac:dyDescent="0.2">
      <c r="A420" s="128">
        <v>161</v>
      </c>
      <c r="B420" s="128" t="s">
        <v>630</v>
      </c>
      <c r="C420" s="164" t="s">
        <v>631</v>
      </c>
      <c r="D420" s="134" t="s">
        <v>232</v>
      </c>
      <c r="E420" s="141">
        <v>39.578890000000001</v>
      </c>
      <c r="F420" s="234">
        <f t="shared" si="16"/>
        <v>0</v>
      </c>
      <c r="G420" s="144">
        <f t="shared" si="17"/>
        <v>0</v>
      </c>
      <c r="H420" s="144"/>
      <c r="I420" s="144">
        <f t="shared" si="18"/>
        <v>0</v>
      </c>
      <c r="J420" s="144"/>
      <c r="K420" s="144">
        <f t="shared" si="19"/>
        <v>0</v>
      </c>
      <c r="L420" s="144">
        <v>21</v>
      </c>
      <c r="M420" s="144">
        <f t="shared" si="20"/>
        <v>0</v>
      </c>
      <c r="N420" s="135">
        <v>0</v>
      </c>
      <c r="O420" s="135">
        <f t="shared" si="21"/>
        <v>0</v>
      </c>
      <c r="P420" s="135">
        <v>0</v>
      </c>
      <c r="Q420" s="135">
        <f t="shared" si="22"/>
        <v>0</v>
      </c>
      <c r="R420" s="135"/>
      <c r="S420" s="135"/>
      <c r="T420" s="136">
        <v>0</v>
      </c>
      <c r="U420" s="135">
        <f t="shared" si="23"/>
        <v>0</v>
      </c>
      <c r="V420" s="127"/>
      <c r="W420" s="127"/>
      <c r="X420" s="127"/>
      <c r="Y420" s="127"/>
      <c r="Z420" s="127"/>
      <c r="AA420" s="127"/>
      <c r="AB420" s="127"/>
      <c r="AC420" s="127"/>
      <c r="AD420" s="127"/>
      <c r="AE420" s="127" t="s">
        <v>629</v>
      </c>
      <c r="AF420" s="127"/>
      <c r="AG420" s="127"/>
      <c r="AH420" s="127"/>
      <c r="AI420" s="127"/>
      <c r="AJ420" s="127"/>
      <c r="AK420" s="127"/>
      <c r="AL420" s="127"/>
      <c r="AM420" s="127"/>
      <c r="AN420" s="127"/>
      <c r="AO420" s="127"/>
      <c r="AP420" s="127"/>
      <c r="AQ420" s="127"/>
      <c r="AR420" s="127"/>
      <c r="AS420" s="127"/>
      <c r="AT420" s="127"/>
      <c r="AU420" s="127"/>
      <c r="AV420" s="127"/>
      <c r="AW420" s="127"/>
      <c r="AX420" s="127"/>
      <c r="AY420" s="127"/>
      <c r="AZ420" s="127"/>
      <c r="BA420" s="127"/>
      <c r="BB420" s="127"/>
      <c r="BC420" s="127"/>
      <c r="BD420" s="127"/>
      <c r="BE420" s="127"/>
      <c r="BF420" s="127"/>
      <c r="BG420" s="127"/>
      <c r="BH420" s="127"/>
    </row>
    <row r="421" spans="1:60" ht="22.3" outlineLevel="1" x14ac:dyDescent="0.2">
      <c r="A421" s="128">
        <v>162</v>
      </c>
      <c r="B421" s="128" t="s">
        <v>632</v>
      </c>
      <c r="C421" s="164" t="s">
        <v>633</v>
      </c>
      <c r="D421" s="134" t="s">
        <v>232</v>
      </c>
      <c r="E421" s="141">
        <v>39.578890000000001</v>
      </c>
      <c r="F421" s="234">
        <f t="shared" si="16"/>
        <v>0</v>
      </c>
      <c r="G421" s="144">
        <f t="shared" si="17"/>
        <v>0</v>
      </c>
      <c r="H421" s="144"/>
      <c r="I421" s="144">
        <f t="shared" si="18"/>
        <v>0</v>
      </c>
      <c r="J421" s="144"/>
      <c r="K421" s="144">
        <f t="shared" si="19"/>
        <v>0</v>
      </c>
      <c r="L421" s="144">
        <v>21</v>
      </c>
      <c r="M421" s="144">
        <f t="shared" si="20"/>
        <v>0</v>
      </c>
      <c r="N421" s="135">
        <v>0</v>
      </c>
      <c r="O421" s="135">
        <f t="shared" si="21"/>
        <v>0</v>
      </c>
      <c r="P421" s="135">
        <v>0</v>
      </c>
      <c r="Q421" s="135">
        <f t="shared" si="22"/>
        <v>0</v>
      </c>
      <c r="R421" s="135"/>
      <c r="S421" s="135"/>
      <c r="T421" s="136">
        <v>0</v>
      </c>
      <c r="U421" s="135">
        <f t="shared" si="23"/>
        <v>0</v>
      </c>
      <c r="V421" s="127"/>
      <c r="W421" s="127"/>
      <c r="X421" s="127"/>
      <c r="Y421" s="127"/>
      <c r="Z421" s="127"/>
      <c r="AA421" s="127"/>
      <c r="AB421" s="127"/>
      <c r="AC421" s="127"/>
      <c r="AD421" s="127"/>
      <c r="AE421" s="127" t="s">
        <v>629</v>
      </c>
      <c r="AF421" s="127"/>
      <c r="AG421" s="127"/>
      <c r="AH421" s="127"/>
      <c r="AI421" s="127"/>
      <c r="AJ421" s="127"/>
      <c r="AK421" s="127"/>
      <c r="AL421" s="127"/>
      <c r="AM421" s="127"/>
      <c r="AN421" s="127"/>
      <c r="AO421" s="127"/>
      <c r="AP421" s="127"/>
      <c r="AQ421" s="127"/>
      <c r="AR421" s="127"/>
      <c r="AS421" s="127"/>
      <c r="AT421" s="127"/>
      <c r="AU421" s="127"/>
      <c r="AV421" s="127"/>
      <c r="AW421" s="127"/>
      <c r="AX421" s="127"/>
      <c r="AY421" s="127"/>
      <c r="AZ421" s="127"/>
      <c r="BA421" s="127"/>
      <c r="BB421" s="127"/>
      <c r="BC421" s="127"/>
      <c r="BD421" s="127"/>
      <c r="BE421" s="127"/>
      <c r="BF421" s="127"/>
      <c r="BG421" s="127"/>
      <c r="BH421" s="127"/>
    </row>
    <row r="422" spans="1:60" outlineLevel="1" x14ac:dyDescent="0.2">
      <c r="A422" s="128">
        <v>163</v>
      </c>
      <c r="B422" s="128" t="s">
        <v>634</v>
      </c>
      <c r="C422" s="164" t="s">
        <v>635</v>
      </c>
      <c r="D422" s="134" t="s">
        <v>232</v>
      </c>
      <c r="E422" s="141">
        <v>39.578890000000001</v>
      </c>
      <c r="F422" s="234">
        <f t="shared" si="16"/>
        <v>0</v>
      </c>
      <c r="G422" s="144">
        <f t="shared" si="17"/>
        <v>0</v>
      </c>
      <c r="H422" s="144"/>
      <c r="I422" s="144">
        <f t="shared" si="18"/>
        <v>0</v>
      </c>
      <c r="J422" s="144"/>
      <c r="K422" s="144">
        <f t="shared" si="19"/>
        <v>0</v>
      </c>
      <c r="L422" s="144">
        <v>21</v>
      </c>
      <c r="M422" s="144">
        <f t="shared" si="20"/>
        <v>0</v>
      </c>
      <c r="N422" s="135">
        <v>0</v>
      </c>
      <c r="O422" s="135">
        <f t="shared" si="21"/>
        <v>0</v>
      </c>
      <c r="P422" s="135">
        <v>0</v>
      </c>
      <c r="Q422" s="135">
        <f t="shared" si="22"/>
        <v>0</v>
      </c>
      <c r="R422" s="135"/>
      <c r="S422" s="135"/>
      <c r="T422" s="136">
        <v>0.27700000000000002</v>
      </c>
      <c r="U422" s="135">
        <f t="shared" si="23"/>
        <v>10.96</v>
      </c>
      <c r="V422" s="127"/>
      <c r="W422" s="127"/>
      <c r="X422" s="127"/>
      <c r="Y422" s="127"/>
      <c r="Z422" s="127"/>
      <c r="AA422" s="127"/>
      <c r="AB422" s="127"/>
      <c r="AC422" s="127"/>
      <c r="AD422" s="127"/>
      <c r="AE422" s="127" t="s">
        <v>629</v>
      </c>
      <c r="AF422" s="127"/>
      <c r="AG422" s="127"/>
      <c r="AH422" s="127"/>
      <c r="AI422" s="127"/>
      <c r="AJ422" s="127"/>
      <c r="AK422" s="127"/>
      <c r="AL422" s="127"/>
      <c r="AM422" s="127"/>
      <c r="AN422" s="127"/>
      <c r="AO422" s="127"/>
      <c r="AP422" s="127"/>
      <c r="AQ422" s="127"/>
      <c r="AR422" s="127"/>
      <c r="AS422" s="127"/>
      <c r="AT422" s="127"/>
      <c r="AU422" s="127"/>
      <c r="AV422" s="127"/>
      <c r="AW422" s="127"/>
      <c r="AX422" s="127"/>
      <c r="AY422" s="127"/>
      <c r="AZ422" s="127"/>
      <c r="BA422" s="127"/>
      <c r="BB422" s="127"/>
      <c r="BC422" s="127"/>
      <c r="BD422" s="127"/>
      <c r="BE422" s="127"/>
      <c r="BF422" s="127"/>
      <c r="BG422" s="127"/>
      <c r="BH422" s="127"/>
    </row>
    <row r="423" spans="1:60" outlineLevel="1" x14ac:dyDescent="0.2">
      <c r="A423" s="128">
        <v>164</v>
      </c>
      <c r="B423" s="128" t="s">
        <v>636</v>
      </c>
      <c r="C423" s="164" t="s">
        <v>637</v>
      </c>
      <c r="D423" s="134" t="s">
        <v>232</v>
      </c>
      <c r="E423" s="141">
        <v>39.578890000000001</v>
      </c>
      <c r="F423" s="234">
        <f t="shared" si="16"/>
        <v>0</v>
      </c>
      <c r="G423" s="144">
        <f t="shared" si="17"/>
        <v>0</v>
      </c>
      <c r="H423" s="144"/>
      <c r="I423" s="144">
        <f t="shared" si="18"/>
        <v>0</v>
      </c>
      <c r="J423" s="144"/>
      <c r="K423" s="144">
        <f t="shared" si="19"/>
        <v>0</v>
      </c>
      <c r="L423" s="144">
        <v>21</v>
      </c>
      <c r="M423" s="144">
        <f t="shared" si="20"/>
        <v>0</v>
      </c>
      <c r="N423" s="135">
        <v>0</v>
      </c>
      <c r="O423" s="135">
        <f t="shared" si="21"/>
        <v>0</v>
      </c>
      <c r="P423" s="135">
        <v>0</v>
      </c>
      <c r="Q423" s="135">
        <f t="shared" si="22"/>
        <v>0</v>
      </c>
      <c r="R423" s="135"/>
      <c r="S423" s="135"/>
      <c r="T423" s="136">
        <v>0.93300000000000005</v>
      </c>
      <c r="U423" s="135">
        <f t="shared" si="23"/>
        <v>36.93</v>
      </c>
      <c r="V423" s="127"/>
      <c r="W423" s="127"/>
      <c r="X423" s="127"/>
      <c r="Y423" s="127"/>
      <c r="Z423" s="127"/>
      <c r="AA423" s="127"/>
      <c r="AB423" s="127"/>
      <c r="AC423" s="127"/>
      <c r="AD423" s="127"/>
      <c r="AE423" s="127" t="s">
        <v>629</v>
      </c>
      <c r="AF423" s="127"/>
      <c r="AG423" s="127"/>
      <c r="AH423" s="127"/>
      <c r="AI423" s="127"/>
      <c r="AJ423" s="127"/>
      <c r="AK423" s="127"/>
      <c r="AL423" s="127"/>
      <c r="AM423" s="127"/>
      <c r="AN423" s="127"/>
      <c r="AO423" s="127"/>
      <c r="AP423" s="127"/>
      <c r="AQ423" s="127"/>
      <c r="AR423" s="127"/>
      <c r="AS423" s="127"/>
      <c r="AT423" s="127"/>
      <c r="AU423" s="127"/>
      <c r="AV423" s="127"/>
      <c r="AW423" s="127"/>
      <c r="AX423" s="127"/>
      <c r="AY423" s="127"/>
      <c r="AZ423" s="127"/>
      <c r="BA423" s="127"/>
      <c r="BB423" s="127"/>
      <c r="BC423" s="127"/>
      <c r="BD423" s="127"/>
      <c r="BE423" s="127"/>
      <c r="BF423" s="127"/>
      <c r="BG423" s="127"/>
      <c r="BH423" s="127"/>
    </row>
    <row r="424" spans="1:60" ht="22.3" outlineLevel="1" x14ac:dyDescent="0.2">
      <c r="A424" s="128">
        <v>165</v>
      </c>
      <c r="B424" s="128" t="s">
        <v>638</v>
      </c>
      <c r="C424" s="164" t="s">
        <v>639</v>
      </c>
      <c r="D424" s="134" t="s">
        <v>232</v>
      </c>
      <c r="E424" s="141">
        <v>39.578890000000001</v>
      </c>
      <c r="F424" s="234">
        <f t="shared" si="16"/>
        <v>0</v>
      </c>
      <c r="G424" s="144">
        <f t="shared" si="17"/>
        <v>0</v>
      </c>
      <c r="H424" s="144"/>
      <c r="I424" s="144">
        <f t="shared" si="18"/>
        <v>0</v>
      </c>
      <c r="J424" s="144"/>
      <c r="K424" s="144">
        <f t="shared" si="19"/>
        <v>0</v>
      </c>
      <c r="L424" s="144">
        <v>21</v>
      </c>
      <c r="M424" s="144">
        <f t="shared" si="20"/>
        <v>0</v>
      </c>
      <c r="N424" s="135">
        <v>0</v>
      </c>
      <c r="O424" s="135">
        <f t="shared" si="21"/>
        <v>0</v>
      </c>
      <c r="P424" s="135">
        <v>0</v>
      </c>
      <c r="Q424" s="135">
        <f t="shared" si="22"/>
        <v>0</v>
      </c>
      <c r="R424" s="135"/>
      <c r="S424" s="135"/>
      <c r="T424" s="136">
        <v>0.49</v>
      </c>
      <c r="U424" s="135">
        <f t="shared" si="23"/>
        <v>19.39</v>
      </c>
      <c r="V424" s="127"/>
      <c r="W424" s="127"/>
      <c r="X424" s="127"/>
      <c r="Y424" s="127"/>
      <c r="Z424" s="127"/>
      <c r="AA424" s="127"/>
      <c r="AB424" s="127"/>
      <c r="AC424" s="127"/>
      <c r="AD424" s="127"/>
      <c r="AE424" s="127" t="s">
        <v>629</v>
      </c>
      <c r="AF424" s="127"/>
      <c r="AG424" s="127"/>
      <c r="AH424" s="127"/>
      <c r="AI424" s="127"/>
      <c r="AJ424" s="127"/>
      <c r="AK424" s="127"/>
      <c r="AL424" s="127"/>
      <c r="AM424" s="127"/>
      <c r="AN424" s="127"/>
      <c r="AO424" s="127"/>
      <c r="AP424" s="127"/>
      <c r="AQ424" s="127"/>
      <c r="AR424" s="127"/>
      <c r="AS424" s="127"/>
      <c r="AT424" s="127"/>
      <c r="AU424" s="127"/>
      <c r="AV424" s="127"/>
      <c r="AW424" s="127"/>
      <c r="AX424" s="127"/>
      <c r="AY424" s="127"/>
      <c r="AZ424" s="127"/>
      <c r="BA424" s="127"/>
      <c r="BB424" s="127"/>
      <c r="BC424" s="127"/>
      <c r="BD424" s="127"/>
      <c r="BE424" s="127"/>
      <c r="BF424" s="127"/>
      <c r="BG424" s="127"/>
      <c r="BH424" s="127"/>
    </row>
    <row r="425" spans="1:60" x14ac:dyDescent="0.2">
      <c r="A425" s="129" t="s">
        <v>136</v>
      </c>
      <c r="B425" s="129" t="s">
        <v>108</v>
      </c>
      <c r="C425" s="166" t="s">
        <v>109</v>
      </c>
      <c r="D425" s="138"/>
      <c r="E425" s="143"/>
      <c r="F425" s="145"/>
      <c r="G425" s="145">
        <f>SUMIF(AE426:AE431,"&lt;&gt;NOR",G426:G431)</f>
        <v>0</v>
      </c>
      <c r="H425" s="145"/>
      <c r="I425" s="145">
        <f>SUM(I426:I431)</f>
        <v>0</v>
      </c>
      <c r="J425" s="145"/>
      <c r="K425" s="145">
        <f>SUM(K426:K431)</f>
        <v>0</v>
      </c>
      <c r="L425" s="145"/>
      <c r="M425" s="145">
        <f>SUM(M426:M431)</f>
        <v>0</v>
      </c>
      <c r="N425" s="139"/>
      <c r="O425" s="139">
        <f>SUM(O426:O431)</f>
        <v>0</v>
      </c>
      <c r="P425" s="139"/>
      <c r="Q425" s="139">
        <f>SUM(Q426:Q431)</f>
        <v>0</v>
      </c>
      <c r="R425" s="139"/>
      <c r="S425" s="139"/>
      <c r="T425" s="140"/>
      <c r="U425" s="139">
        <f>SUM(U426:U431)</f>
        <v>0</v>
      </c>
      <c r="AE425" t="s">
        <v>137</v>
      </c>
    </row>
    <row r="426" spans="1:60" outlineLevel="1" x14ac:dyDescent="0.2">
      <c r="A426" s="128">
        <v>166</v>
      </c>
      <c r="B426" s="128" t="s">
        <v>640</v>
      </c>
      <c r="C426" s="164" t="s">
        <v>641</v>
      </c>
      <c r="D426" s="134" t="s">
        <v>642</v>
      </c>
      <c r="E426" s="141">
        <v>1</v>
      </c>
      <c r="F426" s="234">
        <f>H426+J426</f>
        <v>0</v>
      </c>
      <c r="G426" s="144">
        <f>ROUND(E426*F426,2)</f>
        <v>0</v>
      </c>
      <c r="H426" s="144"/>
      <c r="I426" s="144">
        <f>ROUND(E426*H426,2)</f>
        <v>0</v>
      </c>
      <c r="J426" s="144"/>
      <c r="K426" s="144">
        <f>ROUND(E426*J426,2)</f>
        <v>0</v>
      </c>
      <c r="L426" s="144">
        <v>21</v>
      </c>
      <c r="M426" s="144">
        <f>G426*(1+L426/100)</f>
        <v>0</v>
      </c>
      <c r="N426" s="135">
        <v>0</v>
      </c>
      <c r="O426" s="135">
        <f>ROUND(E426*N426,5)</f>
        <v>0</v>
      </c>
      <c r="P426" s="135">
        <v>0</v>
      </c>
      <c r="Q426" s="135">
        <f>ROUND(E426*P426,5)</f>
        <v>0</v>
      </c>
      <c r="R426" s="135"/>
      <c r="S426" s="135"/>
      <c r="T426" s="136">
        <v>0</v>
      </c>
      <c r="U426" s="135">
        <f>ROUND(E426*T426,2)</f>
        <v>0</v>
      </c>
      <c r="V426" s="127"/>
      <c r="W426" s="127"/>
      <c r="X426" s="127"/>
      <c r="Y426" s="127"/>
      <c r="Z426" s="127"/>
      <c r="AA426" s="127"/>
      <c r="AB426" s="127"/>
      <c r="AC426" s="127"/>
      <c r="AD426" s="127"/>
      <c r="AE426" s="127" t="s">
        <v>643</v>
      </c>
      <c r="AF426" s="127"/>
      <c r="AG426" s="127"/>
      <c r="AH426" s="127"/>
      <c r="AI426" s="127"/>
      <c r="AJ426" s="127"/>
      <c r="AK426" s="127"/>
      <c r="AL426" s="127"/>
      <c r="AM426" s="127"/>
      <c r="AN426" s="127"/>
      <c r="AO426" s="127"/>
      <c r="AP426" s="127"/>
      <c r="AQ426" s="127"/>
      <c r="AR426" s="127"/>
      <c r="AS426" s="127"/>
      <c r="AT426" s="127"/>
      <c r="AU426" s="127"/>
      <c r="AV426" s="127"/>
      <c r="AW426" s="127"/>
      <c r="AX426" s="127"/>
      <c r="AY426" s="127"/>
      <c r="AZ426" s="127"/>
      <c r="BA426" s="127"/>
      <c r="BB426" s="127"/>
      <c r="BC426" s="127"/>
      <c r="BD426" s="127"/>
      <c r="BE426" s="127"/>
      <c r="BF426" s="127"/>
      <c r="BG426" s="127"/>
      <c r="BH426" s="127"/>
    </row>
    <row r="427" spans="1:60" outlineLevel="1" x14ac:dyDescent="0.2">
      <c r="A427" s="128"/>
      <c r="B427" s="128"/>
      <c r="C427" s="165" t="s">
        <v>644</v>
      </c>
      <c r="D427" s="137"/>
      <c r="E427" s="142">
        <v>1</v>
      </c>
      <c r="F427" s="144"/>
      <c r="G427" s="144"/>
      <c r="H427" s="144"/>
      <c r="I427" s="144"/>
      <c r="J427" s="144"/>
      <c r="K427" s="144"/>
      <c r="L427" s="144"/>
      <c r="M427" s="144"/>
      <c r="N427" s="135"/>
      <c r="O427" s="135"/>
      <c r="P427" s="135"/>
      <c r="Q427" s="135"/>
      <c r="R427" s="135"/>
      <c r="S427" s="135"/>
      <c r="T427" s="136"/>
      <c r="U427" s="135"/>
      <c r="V427" s="127"/>
      <c r="W427" s="127"/>
      <c r="X427" s="127"/>
      <c r="Y427" s="127"/>
      <c r="Z427" s="127"/>
      <c r="AA427" s="127"/>
      <c r="AB427" s="127"/>
      <c r="AC427" s="127"/>
      <c r="AD427" s="127"/>
      <c r="AE427" s="127" t="s">
        <v>143</v>
      </c>
      <c r="AF427" s="127">
        <v>0</v>
      </c>
      <c r="AG427" s="127"/>
      <c r="AH427" s="127"/>
      <c r="AI427" s="127"/>
      <c r="AJ427" s="127"/>
      <c r="AK427" s="127"/>
      <c r="AL427" s="127"/>
      <c r="AM427" s="127"/>
      <c r="AN427" s="127"/>
      <c r="AO427" s="127"/>
      <c r="AP427" s="127"/>
      <c r="AQ427" s="127"/>
      <c r="AR427" s="127"/>
      <c r="AS427" s="127"/>
      <c r="AT427" s="127"/>
      <c r="AU427" s="127"/>
      <c r="AV427" s="127"/>
      <c r="AW427" s="127"/>
      <c r="AX427" s="127"/>
      <c r="AY427" s="127"/>
      <c r="AZ427" s="127"/>
      <c r="BA427" s="127"/>
      <c r="BB427" s="127"/>
      <c r="BC427" s="127"/>
      <c r="BD427" s="127"/>
      <c r="BE427" s="127"/>
      <c r="BF427" s="127"/>
      <c r="BG427" s="127"/>
      <c r="BH427" s="127"/>
    </row>
    <row r="428" spans="1:60" outlineLevel="1" x14ac:dyDescent="0.2">
      <c r="A428" s="128">
        <v>167</v>
      </c>
      <c r="B428" s="128" t="s">
        <v>645</v>
      </c>
      <c r="C428" s="164" t="s">
        <v>646</v>
      </c>
      <c r="D428" s="134" t="s">
        <v>642</v>
      </c>
      <c r="E428" s="141">
        <v>1</v>
      </c>
      <c r="F428" s="234">
        <v>0</v>
      </c>
      <c r="G428" s="144">
        <f>ROUND(E428*F428,2)</f>
        <v>0</v>
      </c>
      <c r="H428" s="144"/>
      <c r="I428" s="144">
        <f>ROUND(E428*H428,2)</f>
        <v>0</v>
      </c>
      <c r="J428" s="144"/>
      <c r="K428" s="144">
        <f>ROUND(E428*J428,2)</f>
        <v>0</v>
      </c>
      <c r="L428" s="144">
        <v>21</v>
      </c>
      <c r="M428" s="144">
        <f>G428*(1+L428/100)</f>
        <v>0</v>
      </c>
      <c r="N428" s="135">
        <v>0</v>
      </c>
      <c r="O428" s="135">
        <f>ROUND(E428*N428,5)</f>
        <v>0</v>
      </c>
      <c r="P428" s="135">
        <v>0</v>
      </c>
      <c r="Q428" s="135">
        <f>ROUND(E428*P428,5)</f>
        <v>0</v>
      </c>
      <c r="R428" s="135"/>
      <c r="S428" s="135"/>
      <c r="T428" s="136">
        <v>0</v>
      </c>
      <c r="U428" s="135">
        <f>ROUND(E428*T428,2)</f>
        <v>0</v>
      </c>
      <c r="V428" s="127"/>
      <c r="W428" s="127"/>
      <c r="X428" s="127"/>
      <c r="Y428" s="127"/>
      <c r="Z428" s="127"/>
      <c r="AA428" s="127"/>
      <c r="AB428" s="127"/>
      <c r="AC428" s="127"/>
      <c r="AD428" s="127"/>
      <c r="AE428" s="127" t="s">
        <v>643</v>
      </c>
      <c r="AF428" s="127"/>
      <c r="AG428" s="127"/>
      <c r="AH428" s="127"/>
      <c r="AI428" s="127"/>
      <c r="AJ428" s="127"/>
      <c r="AK428" s="127"/>
      <c r="AL428" s="127"/>
      <c r="AM428" s="127"/>
      <c r="AN428" s="127"/>
      <c r="AO428" s="127"/>
      <c r="AP428" s="127"/>
      <c r="AQ428" s="127"/>
      <c r="AR428" s="127"/>
      <c r="AS428" s="127"/>
      <c r="AT428" s="127"/>
      <c r="AU428" s="127"/>
      <c r="AV428" s="127"/>
      <c r="AW428" s="127"/>
      <c r="AX428" s="127"/>
      <c r="AY428" s="127"/>
      <c r="AZ428" s="127"/>
      <c r="BA428" s="127"/>
      <c r="BB428" s="127"/>
      <c r="BC428" s="127"/>
      <c r="BD428" s="127"/>
      <c r="BE428" s="127"/>
      <c r="BF428" s="127"/>
      <c r="BG428" s="127"/>
      <c r="BH428" s="127"/>
    </row>
    <row r="429" spans="1:60" outlineLevel="1" x14ac:dyDescent="0.2">
      <c r="A429" s="128">
        <v>168</v>
      </c>
      <c r="B429" s="128" t="s">
        <v>647</v>
      </c>
      <c r="C429" s="164" t="s">
        <v>648</v>
      </c>
      <c r="D429" s="134" t="s">
        <v>642</v>
      </c>
      <c r="E429" s="141">
        <v>1</v>
      </c>
      <c r="F429" s="234">
        <f>H429+J429</f>
        <v>0</v>
      </c>
      <c r="G429" s="144">
        <f>ROUND(E429*F429,2)</f>
        <v>0</v>
      </c>
      <c r="H429" s="144"/>
      <c r="I429" s="144">
        <f>ROUND(E429*H429,2)</f>
        <v>0</v>
      </c>
      <c r="J429" s="144"/>
      <c r="K429" s="144">
        <f>ROUND(E429*J429,2)</f>
        <v>0</v>
      </c>
      <c r="L429" s="144">
        <v>21</v>
      </c>
      <c r="M429" s="144">
        <f>G429*(1+L429/100)</f>
        <v>0</v>
      </c>
      <c r="N429" s="135">
        <v>0</v>
      </c>
      <c r="O429" s="135">
        <f>ROUND(E429*N429,5)</f>
        <v>0</v>
      </c>
      <c r="P429" s="135">
        <v>0</v>
      </c>
      <c r="Q429" s="135">
        <f>ROUND(E429*P429,5)</f>
        <v>0</v>
      </c>
      <c r="R429" s="135"/>
      <c r="S429" s="135"/>
      <c r="T429" s="136">
        <v>0</v>
      </c>
      <c r="U429" s="135">
        <f>ROUND(E429*T429,2)</f>
        <v>0</v>
      </c>
      <c r="V429" s="127"/>
      <c r="W429" s="127"/>
      <c r="X429" s="127"/>
      <c r="Y429" s="127"/>
      <c r="Z429" s="127"/>
      <c r="AA429" s="127"/>
      <c r="AB429" s="127"/>
      <c r="AC429" s="127"/>
      <c r="AD429" s="127"/>
      <c r="AE429" s="127" t="s">
        <v>643</v>
      </c>
      <c r="AF429" s="127"/>
      <c r="AG429" s="127"/>
      <c r="AH429" s="127"/>
      <c r="AI429" s="127"/>
      <c r="AJ429" s="127"/>
      <c r="AK429" s="127"/>
      <c r="AL429" s="127"/>
      <c r="AM429" s="127"/>
      <c r="AN429" s="127"/>
      <c r="AO429" s="127"/>
      <c r="AP429" s="127"/>
      <c r="AQ429" s="127"/>
      <c r="AR429" s="127"/>
      <c r="AS429" s="127"/>
      <c r="AT429" s="127"/>
      <c r="AU429" s="127"/>
      <c r="AV429" s="127"/>
      <c r="AW429" s="127"/>
      <c r="AX429" s="127"/>
      <c r="AY429" s="127"/>
      <c r="AZ429" s="127"/>
      <c r="BA429" s="127"/>
      <c r="BB429" s="127"/>
      <c r="BC429" s="127"/>
      <c r="BD429" s="127"/>
      <c r="BE429" s="127"/>
      <c r="BF429" s="127"/>
      <c r="BG429" s="127"/>
      <c r="BH429" s="127"/>
    </row>
    <row r="430" spans="1:60" outlineLevel="1" x14ac:dyDescent="0.2">
      <c r="A430" s="128">
        <v>169</v>
      </c>
      <c r="B430" s="128" t="s">
        <v>649</v>
      </c>
      <c r="C430" s="164" t="s">
        <v>650</v>
      </c>
      <c r="D430" s="134" t="s">
        <v>642</v>
      </c>
      <c r="E430" s="141">
        <v>1</v>
      </c>
      <c r="F430" s="234">
        <f>H430+J430</f>
        <v>0</v>
      </c>
      <c r="G430" s="144">
        <f>ROUND(E430*F430,2)</f>
        <v>0</v>
      </c>
      <c r="H430" s="144"/>
      <c r="I430" s="144">
        <f>ROUND(E430*H430,2)</f>
        <v>0</v>
      </c>
      <c r="J430" s="144"/>
      <c r="K430" s="144">
        <f>ROUND(E430*J430,2)</f>
        <v>0</v>
      </c>
      <c r="L430" s="144">
        <v>21</v>
      </c>
      <c r="M430" s="144">
        <f>G430*(1+L430/100)</f>
        <v>0</v>
      </c>
      <c r="N430" s="135">
        <v>0</v>
      </c>
      <c r="O430" s="135">
        <f>ROUND(E430*N430,5)</f>
        <v>0</v>
      </c>
      <c r="P430" s="135">
        <v>0</v>
      </c>
      <c r="Q430" s="135">
        <f>ROUND(E430*P430,5)</f>
        <v>0</v>
      </c>
      <c r="R430" s="135"/>
      <c r="S430" s="135"/>
      <c r="T430" s="136">
        <v>0</v>
      </c>
      <c r="U430" s="135">
        <f>ROUND(E430*T430,2)</f>
        <v>0</v>
      </c>
      <c r="V430" s="127"/>
      <c r="W430" s="127"/>
      <c r="X430" s="127"/>
      <c r="Y430" s="127"/>
      <c r="Z430" s="127"/>
      <c r="AA430" s="127"/>
      <c r="AB430" s="127"/>
      <c r="AC430" s="127"/>
      <c r="AD430" s="127"/>
      <c r="AE430" s="127" t="s">
        <v>643</v>
      </c>
      <c r="AF430" s="127"/>
      <c r="AG430" s="127"/>
      <c r="AH430" s="127"/>
      <c r="AI430" s="127"/>
      <c r="AJ430" s="127"/>
      <c r="AK430" s="127"/>
      <c r="AL430" s="127"/>
      <c r="AM430" s="127"/>
      <c r="AN430" s="127"/>
      <c r="AO430" s="127"/>
      <c r="AP430" s="127"/>
      <c r="AQ430" s="127"/>
      <c r="AR430" s="127"/>
      <c r="AS430" s="127"/>
      <c r="AT430" s="127"/>
      <c r="AU430" s="127"/>
      <c r="AV430" s="127"/>
      <c r="AW430" s="127"/>
      <c r="AX430" s="127"/>
      <c r="AY430" s="127"/>
      <c r="AZ430" s="127"/>
      <c r="BA430" s="127"/>
      <c r="BB430" s="127"/>
      <c r="BC430" s="127"/>
      <c r="BD430" s="127"/>
      <c r="BE430" s="127"/>
      <c r="BF430" s="127"/>
      <c r="BG430" s="127"/>
      <c r="BH430" s="127"/>
    </row>
    <row r="431" spans="1:60" outlineLevel="1" x14ac:dyDescent="0.2">
      <c r="A431" s="128"/>
      <c r="B431" s="128"/>
      <c r="C431" s="165" t="s">
        <v>651</v>
      </c>
      <c r="D431" s="137"/>
      <c r="E431" s="142">
        <v>1</v>
      </c>
      <c r="F431" s="144"/>
      <c r="G431" s="144"/>
      <c r="H431" s="144"/>
      <c r="I431" s="144"/>
      <c r="J431" s="144"/>
      <c r="K431" s="144"/>
      <c r="L431" s="144"/>
      <c r="M431" s="144"/>
      <c r="N431" s="135"/>
      <c r="O431" s="135"/>
      <c r="P431" s="135"/>
      <c r="Q431" s="135"/>
      <c r="R431" s="135"/>
      <c r="S431" s="135"/>
      <c r="T431" s="136"/>
      <c r="U431" s="135"/>
      <c r="V431" s="127"/>
      <c r="W431" s="127"/>
      <c r="X431" s="127"/>
      <c r="Y431" s="127"/>
      <c r="Z431" s="127"/>
      <c r="AA431" s="127"/>
      <c r="AB431" s="127"/>
      <c r="AC431" s="127"/>
      <c r="AD431" s="127"/>
      <c r="AE431" s="127" t="s">
        <v>143</v>
      </c>
      <c r="AF431" s="127">
        <v>0</v>
      </c>
      <c r="AG431" s="127"/>
      <c r="AH431" s="127"/>
      <c r="AI431" s="127"/>
      <c r="AJ431" s="127"/>
      <c r="AK431" s="127"/>
      <c r="AL431" s="127"/>
      <c r="AM431" s="127"/>
      <c r="AN431" s="127"/>
      <c r="AO431" s="127"/>
      <c r="AP431" s="127"/>
      <c r="AQ431" s="127"/>
      <c r="AR431" s="127"/>
      <c r="AS431" s="127"/>
      <c r="AT431" s="127"/>
      <c r="AU431" s="127"/>
      <c r="AV431" s="127"/>
      <c r="AW431" s="127"/>
      <c r="AX431" s="127"/>
      <c r="AY431" s="127"/>
      <c r="AZ431" s="127"/>
      <c r="BA431" s="127"/>
      <c r="BB431" s="127"/>
      <c r="BC431" s="127"/>
      <c r="BD431" s="127"/>
      <c r="BE431" s="127"/>
      <c r="BF431" s="127"/>
      <c r="BG431" s="127"/>
      <c r="BH431" s="127"/>
    </row>
    <row r="432" spans="1:60" x14ac:dyDescent="0.2">
      <c r="A432" s="129" t="s">
        <v>136</v>
      </c>
      <c r="B432" s="129" t="s">
        <v>110</v>
      </c>
      <c r="C432" s="166" t="s">
        <v>109</v>
      </c>
      <c r="D432" s="138"/>
      <c r="E432" s="143"/>
      <c r="F432" s="145"/>
      <c r="G432" s="145">
        <f>SUMIF(AE433:AE437,"&lt;&gt;NOR",G433:G437)</f>
        <v>0</v>
      </c>
      <c r="H432" s="145"/>
      <c r="I432" s="145">
        <f>SUM(I433:I437)</f>
        <v>0</v>
      </c>
      <c r="J432" s="145"/>
      <c r="K432" s="145">
        <f>SUM(K433:K437)</f>
        <v>0</v>
      </c>
      <c r="L432" s="145"/>
      <c r="M432" s="145">
        <f>SUM(M433:M437)</f>
        <v>0</v>
      </c>
      <c r="N432" s="139"/>
      <c r="O432" s="139">
        <f>SUM(O433:O437)</f>
        <v>0</v>
      </c>
      <c r="P432" s="139"/>
      <c r="Q432" s="139">
        <f>SUM(Q433:Q437)</f>
        <v>0</v>
      </c>
      <c r="R432" s="139"/>
      <c r="S432" s="139"/>
      <c r="T432" s="140"/>
      <c r="U432" s="139">
        <f>SUM(U433:U437)</f>
        <v>0</v>
      </c>
      <c r="AE432" t="s">
        <v>137</v>
      </c>
    </row>
    <row r="433" spans="1:60" outlineLevel="1" x14ac:dyDescent="0.2">
      <c r="A433" s="128">
        <v>170</v>
      </c>
      <c r="B433" s="128" t="s">
        <v>652</v>
      </c>
      <c r="C433" s="164" t="s">
        <v>653</v>
      </c>
      <c r="D433" s="134" t="s">
        <v>642</v>
      </c>
      <c r="E433" s="141">
        <v>1</v>
      </c>
      <c r="F433" s="234">
        <f>H433+J433</f>
        <v>0</v>
      </c>
      <c r="G433" s="144">
        <f>ROUND(E433*F433,2)</f>
        <v>0</v>
      </c>
      <c r="H433" s="144"/>
      <c r="I433" s="144">
        <f>ROUND(E433*H433,2)</f>
        <v>0</v>
      </c>
      <c r="J433" s="144"/>
      <c r="K433" s="144">
        <f>ROUND(E433*J433,2)</f>
        <v>0</v>
      </c>
      <c r="L433" s="144">
        <v>21</v>
      </c>
      <c r="M433" s="144">
        <f>G433*(1+L433/100)</f>
        <v>0</v>
      </c>
      <c r="N433" s="135">
        <v>0</v>
      </c>
      <c r="O433" s="135">
        <f>ROUND(E433*N433,5)</f>
        <v>0</v>
      </c>
      <c r="P433" s="135">
        <v>0</v>
      </c>
      <c r="Q433" s="135">
        <f>ROUND(E433*P433,5)</f>
        <v>0</v>
      </c>
      <c r="R433" s="135"/>
      <c r="S433" s="135"/>
      <c r="T433" s="136">
        <v>0</v>
      </c>
      <c r="U433" s="135">
        <f>ROUND(E433*T433,2)</f>
        <v>0</v>
      </c>
      <c r="V433" s="127"/>
      <c r="W433" s="127"/>
      <c r="X433" s="127"/>
      <c r="Y433" s="127"/>
      <c r="Z433" s="127"/>
      <c r="AA433" s="127"/>
      <c r="AB433" s="127"/>
      <c r="AC433" s="127"/>
      <c r="AD433" s="127"/>
      <c r="AE433" s="127" t="s">
        <v>643</v>
      </c>
      <c r="AF433" s="127"/>
      <c r="AG433" s="127"/>
      <c r="AH433" s="127"/>
      <c r="AI433" s="127"/>
      <c r="AJ433" s="127"/>
      <c r="AK433" s="127"/>
      <c r="AL433" s="127"/>
      <c r="AM433" s="127"/>
      <c r="AN433" s="127"/>
      <c r="AO433" s="127"/>
      <c r="AP433" s="127"/>
      <c r="AQ433" s="127"/>
      <c r="AR433" s="127"/>
      <c r="AS433" s="127"/>
      <c r="AT433" s="127"/>
      <c r="AU433" s="127"/>
      <c r="AV433" s="127"/>
      <c r="AW433" s="127"/>
      <c r="AX433" s="127"/>
      <c r="AY433" s="127"/>
      <c r="AZ433" s="127"/>
      <c r="BA433" s="127"/>
      <c r="BB433" s="127"/>
      <c r="BC433" s="127"/>
      <c r="BD433" s="127"/>
      <c r="BE433" s="127"/>
      <c r="BF433" s="127"/>
      <c r="BG433" s="127"/>
      <c r="BH433" s="127"/>
    </row>
    <row r="434" spans="1:60" outlineLevel="1" x14ac:dyDescent="0.2">
      <c r="A434" s="128">
        <v>171</v>
      </c>
      <c r="B434" s="128" t="s">
        <v>654</v>
      </c>
      <c r="C434" s="164" t="s">
        <v>655</v>
      </c>
      <c r="D434" s="134" t="s">
        <v>642</v>
      </c>
      <c r="E434" s="141">
        <v>1</v>
      </c>
      <c r="F434" s="234">
        <v>0</v>
      </c>
      <c r="G434" s="144">
        <f>ROUND(E434*F434,2)</f>
        <v>0</v>
      </c>
      <c r="H434" s="144"/>
      <c r="I434" s="144">
        <f>ROUND(E434*H434,2)</f>
        <v>0</v>
      </c>
      <c r="J434" s="144"/>
      <c r="K434" s="144">
        <f>ROUND(E434*J434,2)</f>
        <v>0</v>
      </c>
      <c r="L434" s="144">
        <v>21</v>
      </c>
      <c r="M434" s="144">
        <f>G434*(1+L434/100)</f>
        <v>0</v>
      </c>
      <c r="N434" s="135">
        <v>0</v>
      </c>
      <c r="O434" s="135">
        <f>ROUND(E434*N434,5)</f>
        <v>0</v>
      </c>
      <c r="P434" s="135">
        <v>0</v>
      </c>
      <c r="Q434" s="135">
        <f>ROUND(E434*P434,5)</f>
        <v>0</v>
      </c>
      <c r="R434" s="135"/>
      <c r="S434" s="135"/>
      <c r="T434" s="136">
        <v>0</v>
      </c>
      <c r="U434" s="135">
        <f>ROUND(E434*T434,2)</f>
        <v>0</v>
      </c>
      <c r="V434" s="127"/>
      <c r="W434" s="127"/>
      <c r="X434" s="127"/>
      <c r="Y434" s="127"/>
      <c r="Z434" s="127"/>
      <c r="AA434" s="127"/>
      <c r="AB434" s="127"/>
      <c r="AC434" s="127"/>
      <c r="AD434" s="127"/>
      <c r="AE434" s="127" t="s">
        <v>643</v>
      </c>
      <c r="AF434" s="127"/>
      <c r="AG434" s="127"/>
      <c r="AH434" s="127"/>
      <c r="AI434" s="127"/>
      <c r="AJ434" s="127"/>
      <c r="AK434" s="127"/>
      <c r="AL434" s="127"/>
      <c r="AM434" s="127"/>
      <c r="AN434" s="127"/>
      <c r="AO434" s="127"/>
      <c r="AP434" s="127"/>
      <c r="AQ434" s="127"/>
      <c r="AR434" s="127"/>
      <c r="AS434" s="127"/>
      <c r="AT434" s="127"/>
      <c r="AU434" s="127"/>
      <c r="AV434" s="127"/>
      <c r="AW434" s="127"/>
      <c r="AX434" s="127"/>
      <c r="AY434" s="127"/>
      <c r="AZ434" s="127"/>
      <c r="BA434" s="127"/>
      <c r="BB434" s="127"/>
      <c r="BC434" s="127"/>
      <c r="BD434" s="127"/>
      <c r="BE434" s="127"/>
      <c r="BF434" s="127"/>
      <c r="BG434" s="127"/>
      <c r="BH434" s="127"/>
    </row>
    <row r="435" spans="1:60" outlineLevel="1" x14ac:dyDescent="0.2">
      <c r="A435" s="128">
        <v>172</v>
      </c>
      <c r="B435" s="128" t="s">
        <v>656</v>
      </c>
      <c r="C435" s="164" t="s">
        <v>657</v>
      </c>
      <c r="D435" s="134" t="s">
        <v>642</v>
      </c>
      <c r="E435" s="141">
        <v>1</v>
      </c>
      <c r="F435" s="234">
        <v>0</v>
      </c>
      <c r="G435" s="144">
        <f>ROUND(E435*F435,2)</f>
        <v>0</v>
      </c>
      <c r="H435" s="144"/>
      <c r="I435" s="144">
        <f>ROUND(E435*H435,2)</f>
        <v>0</v>
      </c>
      <c r="J435" s="144"/>
      <c r="K435" s="144">
        <f>ROUND(E435*J435,2)</f>
        <v>0</v>
      </c>
      <c r="L435" s="144">
        <v>21</v>
      </c>
      <c r="M435" s="144">
        <f>G435*(1+L435/100)</f>
        <v>0</v>
      </c>
      <c r="N435" s="135">
        <v>0</v>
      </c>
      <c r="O435" s="135">
        <f>ROUND(E435*N435,5)</f>
        <v>0</v>
      </c>
      <c r="P435" s="135">
        <v>0</v>
      </c>
      <c r="Q435" s="135">
        <f>ROUND(E435*P435,5)</f>
        <v>0</v>
      </c>
      <c r="R435" s="135"/>
      <c r="S435" s="135"/>
      <c r="T435" s="136">
        <v>0</v>
      </c>
      <c r="U435" s="135">
        <f>ROUND(E435*T435,2)</f>
        <v>0</v>
      </c>
      <c r="V435" s="127"/>
      <c r="W435" s="127"/>
      <c r="X435" s="127"/>
      <c r="Y435" s="127"/>
      <c r="Z435" s="127"/>
      <c r="AA435" s="127"/>
      <c r="AB435" s="127"/>
      <c r="AC435" s="127"/>
      <c r="AD435" s="127"/>
      <c r="AE435" s="127" t="s">
        <v>643</v>
      </c>
      <c r="AF435" s="127"/>
      <c r="AG435" s="127"/>
      <c r="AH435" s="127"/>
      <c r="AI435" s="127"/>
      <c r="AJ435" s="127"/>
      <c r="AK435" s="127"/>
      <c r="AL435" s="127"/>
      <c r="AM435" s="127"/>
      <c r="AN435" s="127"/>
      <c r="AO435" s="127"/>
      <c r="AP435" s="127"/>
      <c r="AQ435" s="127"/>
      <c r="AR435" s="127"/>
      <c r="AS435" s="127"/>
      <c r="AT435" s="127"/>
      <c r="AU435" s="127"/>
      <c r="AV435" s="127"/>
      <c r="AW435" s="127"/>
      <c r="AX435" s="127"/>
      <c r="AY435" s="127"/>
      <c r="AZ435" s="127"/>
      <c r="BA435" s="127"/>
      <c r="BB435" s="127"/>
      <c r="BC435" s="127"/>
      <c r="BD435" s="127"/>
      <c r="BE435" s="127"/>
      <c r="BF435" s="127"/>
      <c r="BG435" s="127"/>
      <c r="BH435" s="127"/>
    </row>
    <row r="436" spans="1:60" outlineLevel="1" x14ac:dyDescent="0.2">
      <c r="A436" s="128">
        <v>173</v>
      </c>
      <c r="B436" s="128" t="s">
        <v>658</v>
      </c>
      <c r="C436" s="164" t="s">
        <v>659</v>
      </c>
      <c r="D436" s="134" t="s">
        <v>642</v>
      </c>
      <c r="E436" s="141">
        <v>1</v>
      </c>
      <c r="F436" s="234">
        <f>H436+J436</f>
        <v>0</v>
      </c>
      <c r="G436" s="144">
        <f>ROUND(E436*F436,2)</f>
        <v>0</v>
      </c>
      <c r="H436" s="144"/>
      <c r="I436" s="144">
        <f>ROUND(E436*H436,2)</f>
        <v>0</v>
      </c>
      <c r="J436" s="144"/>
      <c r="K436" s="144">
        <f>ROUND(E436*J436,2)</f>
        <v>0</v>
      </c>
      <c r="L436" s="144">
        <v>21</v>
      </c>
      <c r="M436" s="144">
        <f>G436*(1+L436/100)</f>
        <v>0</v>
      </c>
      <c r="N436" s="135">
        <v>0</v>
      </c>
      <c r="O436" s="135">
        <f>ROUND(E436*N436,5)</f>
        <v>0</v>
      </c>
      <c r="P436" s="135">
        <v>0</v>
      </c>
      <c r="Q436" s="135">
        <f>ROUND(E436*P436,5)</f>
        <v>0</v>
      </c>
      <c r="R436" s="135"/>
      <c r="S436" s="135"/>
      <c r="T436" s="136">
        <v>0</v>
      </c>
      <c r="U436" s="135">
        <f>ROUND(E436*T436,2)</f>
        <v>0</v>
      </c>
      <c r="V436" s="127"/>
      <c r="W436" s="127"/>
      <c r="X436" s="127"/>
      <c r="Y436" s="127"/>
      <c r="Z436" s="127"/>
      <c r="AA436" s="127"/>
      <c r="AB436" s="127"/>
      <c r="AC436" s="127"/>
      <c r="AD436" s="127"/>
      <c r="AE436" s="127" t="s">
        <v>643</v>
      </c>
      <c r="AF436" s="127"/>
      <c r="AG436" s="127"/>
      <c r="AH436" s="127"/>
      <c r="AI436" s="127"/>
      <c r="AJ436" s="127"/>
      <c r="AK436" s="127"/>
      <c r="AL436" s="127"/>
      <c r="AM436" s="127"/>
      <c r="AN436" s="127"/>
      <c r="AO436" s="127"/>
      <c r="AP436" s="127"/>
      <c r="AQ436" s="127"/>
      <c r="AR436" s="127"/>
      <c r="AS436" s="127"/>
      <c r="AT436" s="127"/>
      <c r="AU436" s="127"/>
      <c r="AV436" s="127"/>
      <c r="AW436" s="127"/>
      <c r="AX436" s="127"/>
      <c r="AY436" s="127"/>
      <c r="AZ436" s="127"/>
      <c r="BA436" s="127"/>
      <c r="BB436" s="127"/>
      <c r="BC436" s="127"/>
      <c r="BD436" s="127"/>
      <c r="BE436" s="127"/>
      <c r="BF436" s="127"/>
      <c r="BG436" s="127"/>
      <c r="BH436" s="127"/>
    </row>
    <row r="437" spans="1:60" outlineLevel="1" x14ac:dyDescent="0.2">
      <c r="A437" s="154">
        <v>174</v>
      </c>
      <c r="B437" s="154" t="s">
        <v>660</v>
      </c>
      <c r="C437" s="167" t="s">
        <v>661</v>
      </c>
      <c r="D437" s="155" t="s">
        <v>642</v>
      </c>
      <c r="E437" s="156">
        <v>1</v>
      </c>
      <c r="F437" s="235">
        <f>H437+J437</f>
        <v>0</v>
      </c>
      <c r="G437" s="157">
        <f>ROUND(E437*F437,2)</f>
        <v>0</v>
      </c>
      <c r="H437" s="157"/>
      <c r="I437" s="157">
        <f>ROUND(E437*H437,2)</f>
        <v>0</v>
      </c>
      <c r="J437" s="157"/>
      <c r="K437" s="157">
        <f>ROUND(E437*J437,2)</f>
        <v>0</v>
      </c>
      <c r="L437" s="157">
        <v>21</v>
      </c>
      <c r="M437" s="157">
        <f>G437*(1+L437/100)</f>
        <v>0</v>
      </c>
      <c r="N437" s="158">
        <v>0</v>
      </c>
      <c r="O437" s="158">
        <f>ROUND(E437*N437,5)</f>
        <v>0</v>
      </c>
      <c r="P437" s="158">
        <v>0</v>
      </c>
      <c r="Q437" s="158">
        <f>ROUND(E437*P437,5)</f>
        <v>0</v>
      </c>
      <c r="R437" s="158"/>
      <c r="S437" s="158"/>
      <c r="T437" s="159">
        <v>0</v>
      </c>
      <c r="U437" s="158">
        <f>ROUND(E437*T437,2)</f>
        <v>0</v>
      </c>
      <c r="V437" s="127"/>
      <c r="W437" s="127"/>
      <c r="X437" s="127"/>
      <c r="Y437" s="127"/>
      <c r="Z437" s="127"/>
      <c r="AA437" s="127"/>
      <c r="AB437" s="127"/>
      <c r="AC437" s="127"/>
      <c r="AD437" s="127"/>
      <c r="AE437" s="127" t="s">
        <v>643</v>
      </c>
      <c r="AF437" s="127"/>
      <c r="AG437" s="127"/>
      <c r="AH437" s="127"/>
      <c r="AI437" s="127"/>
      <c r="AJ437" s="127"/>
      <c r="AK437" s="127"/>
      <c r="AL437" s="127"/>
      <c r="AM437" s="127"/>
      <c r="AN437" s="127"/>
      <c r="AO437" s="127"/>
      <c r="AP437" s="127"/>
      <c r="AQ437" s="127"/>
      <c r="AR437" s="127"/>
      <c r="AS437" s="127"/>
      <c r="AT437" s="127"/>
      <c r="AU437" s="127"/>
      <c r="AV437" s="127"/>
      <c r="AW437" s="127"/>
      <c r="AX437" s="127"/>
      <c r="AY437" s="127"/>
      <c r="AZ437" s="127"/>
      <c r="BA437" s="127"/>
      <c r="BB437" s="127"/>
      <c r="BC437" s="127"/>
      <c r="BD437" s="127"/>
      <c r="BE437" s="127"/>
      <c r="BF437" s="127"/>
      <c r="BG437" s="127"/>
      <c r="BH437" s="127"/>
    </row>
    <row r="438" spans="1:60" x14ac:dyDescent="0.2">
      <c r="A438" s="4"/>
      <c r="B438" s="5" t="s">
        <v>273</v>
      </c>
      <c r="C438" s="168" t="s">
        <v>273</v>
      </c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AC438">
        <v>12</v>
      </c>
      <c r="AD438">
        <v>21</v>
      </c>
    </row>
    <row r="439" spans="1:60" x14ac:dyDescent="0.2">
      <c r="A439" s="160"/>
      <c r="B439" s="161" t="s">
        <v>28</v>
      </c>
      <c r="C439" s="169" t="s">
        <v>273</v>
      </c>
      <c r="D439" s="162"/>
      <c r="E439" s="162"/>
      <c r="F439" s="162"/>
      <c r="G439" s="163">
        <f>G8+G11+G30+G34+G41+G51+G54+G57+G60+G81+G83+G121+G201+G252+G263+G272+G300+G306+G338+G352+G379+G387+G399+G402+G407+G413+G425+G432</f>
        <v>0</v>
      </c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AC439">
        <f>SUMIF(L7:L437,AC438,G7:G437)</f>
        <v>0</v>
      </c>
      <c r="AD439">
        <f>SUMIF(L7:L437,AD438,G7:G437)</f>
        <v>0</v>
      </c>
      <c r="AE439" t="s">
        <v>662</v>
      </c>
    </row>
    <row r="440" spans="1:60" x14ac:dyDescent="0.2">
      <c r="A440" s="4"/>
      <c r="B440" s="5" t="s">
        <v>273</v>
      </c>
      <c r="C440" s="168" t="s">
        <v>273</v>
      </c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</row>
    <row r="441" spans="1:60" x14ac:dyDescent="0.2">
      <c r="A441" s="4"/>
      <c r="B441" s="5" t="s">
        <v>273</v>
      </c>
      <c r="C441" s="168" t="s">
        <v>273</v>
      </c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</row>
    <row r="442" spans="1:60" x14ac:dyDescent="0.2">
      <c r="A442" s="341" t="s">
        <v>663</v>
      </c>
      <c r="B442" s="341"/>
      <c r="C442" s="342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</row>
    <row r="443" spans="1:60" x14ac:dyDescent="0.2">
      <c r="A443" s="322"/>
      <c r="B443" s="323"/>
      <c r="C443" s="324"/>
      <c r="D443" s="323"/>
      <c r="E443" s="323"/>
      <c r="F443" s="323"/>
      <c r="G443" s="325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AE443" t="s">
        <v>664</v>
      </c>
    </row>
    <row r="444" spans="1:60" x14ac:dyDescent="0.2">
      <c r="A444" s="326"/>
      <c r="B444" s="327"/>
      <c r="C444" s="328"/>
      <c r="D444" s="327"/>
      <c r="E444" s="327"/>
      <c r="F444" s="327"/>
      <c r="G444" s="329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</row>
    <row r="445" spans="1:60" x14ac:dyDescent="0.2">
      <c r="A445" s="326"/>
      <c r="B445" s="327"/>
      <c r="C445" s="328"/>
      <c r="D445" s="327"/>
      <c r="E445" s="327"/>
      <c r="F445" s="327"/>
      <c r="G445" s="329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</row>
    <row r="446" spans="1:60" x14ac:dyDescent="0.2">
      <c r="A446" s="326"/>
      <c r="B446" s="327"/>
      <c r="C446" s="328"/>
      <c r="D446" s="327"/>
      <c r="E446" s="327"/>
      <c r="F446" s="327"/>
      <c r="G446" s="329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</row>
    <row r="447" spans="1:60" x14ac:dyDescent="0.2">
      <c r="A447" s="330"/>
      <c r="B447" s="331"/>
      <c r="C447" s="332"/>
      <c r="D447" s="331"/>
      <c r="E447" s="331"/>
      <c r="F447" s="331"/>
      <c r="G447" s="333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</row>
    <row r="448" spans="1:60" x14ac:dyDescent="0.2">
      <c r="A448" s="4"/>
      <c r="B448" s="5" t="s">
        <v>273</v>
      </c>
      <c r="C448" s="168" t="s">
        <v>273</v>
      </c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</row>
    <row r="449" spans="3:31" x14ac:dyDescent="0.2">
      <c r="C449" s="170"/>
      <c r="AE449" t="s">
        <v>665</v>
      </c>
    </row>
  </sheetData>
  <mergeCells count="6">
    <mergeCell ref="A443:G447"/>
    <mergeCell ref="A1:G1"/>
    <mergeCell ref="C2:G2"/>
    <mergeCell ref="C3:G3"/>
    <mergeCell ref="C4:G4"/>
    <mergeCell ref="A442:C442"/>
  </mergeCells>
  <pageMargins left="0.39370078740157499" right="0.19685039370078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7"/>
  <sheetViews>
    <sheetView zoomScaleNormal="100" workbookViewId="0">
      <selection activeCell="E40" sqref="E40"/>
    </sheetView>
  </sheetViews>
  <sheetFormatPr defaultRowHeight="12.65" x14ac:dyDescent="0.2"/>
  <cols>
    <col min="1" max="1" width="6.28515625" style="204" customWidth="1"/>
    <col min="2" max="2" width="58.42578125" style="205" customWidth="1"/>
    <col min="3" max="3" width="5.5703125" style="194" customWidth="1"/>
    <col min="4" max="4" width="6.28515625" style="195" customWidth="1"/>
    <col min="5" max="5" width="11.42578125" style="206" customWidth="1"/>
    <col min="6" max="6" width="13.42578125" style="207" customWidth="1"/>
    <col min="7" max="256" width="9.140625" style="183"/>
    <col min="257" max="257" width="6.28515625" style="183" customWidth="1"/>
    <col min="258" max="258" width="58.42578125" style="183" customWidth="1"/>
    <col min="259" max="259" width="5.5703125" style="183" customWidth="1"/>
    <col min="260" max="260" width="6.28515625" style="183" customWidth="1"/>
    <col min="261" max="261" width="11.42578125" style="183" customWidth="1"/>
    <col min="262" max="262" width="13.42578125" style="183" customWidth="1"/>
    <col min="263" max="512" width="9.140625" style="183"/>
    <col min="513" max="513" width="6.28515625" style="183" customWidth="1"/>
    <col min="514" max="514" width="58.42578125" style="183" customWidth="1"/>
    <col min="515" max="515" width="5.5703125" style="183" customWidth="1"/>
    <col min="516" max="516" width="6.28515625" style="183" customWidth="1"/>
    <col min="517" max="517" width="11.42578125" style="183" customWidth="1"/>
    <col min="518" max="518" width="13.42578125" style="183" customWidth="1"/>
    <col min="519" max="768" width="9.140625" style="183"/>
    <col min="769" max="769" width="6.28515625" style="183" customWidth="1"/>
    <col min="770" max="770" width="58.42578125" style="183" customWidth="1"/>
    <col min="771" max="771" width="5.5703125" style="183" customWidth="1"/>
    <col min="772" max="772" width="6.28515625" style="183" customWidth="1"/>
    <col min="773" max="773" width="11.42578125" style="183" customWidth="1"/>
    <col min="774" max="774" width="13.42578125" style="183" customWidth="1"/>
    <col min="775" max="1024" width="9.140625" style="183"/>
    <col min="1025" max="1025" width="6.28515625" style="183" customWidth="1"/>
    <col min="1026" max="1026" width="58.42578125" style="183" customWidth="1"/>
    <col min="1027" max="1027" width="5.5703125" style="183" customWidth="1"/>
    <col min="1028" max="1028" width="6.28515625" style="183" customWidth="1"/>
    <col min="1029" max="1029" width="11.42578125" style="183" customWidth="1"/>
    <col min="1030" max="1030" width="13.42578125" style="183" customWidth="1"/>
    <col min="1031" max="1280" width="9.140625" style="183"/>
    <col min="1281" max="1281" width="6.28515625" style="183" customWidth="1"/>
    <col min="1282" max="1282" width="58.42578125" style="183" customWidth="1"/>
    <col min="1283" max="1283" width="5.5703125" style="183" customWidth="1"/>
    <col min="1284" max="1284" width="6.28515625" style="183" customWidth="1"/>
    <col min="1285" max="1285" width="11.42578125" style="183" customWidth="1"/>
    <col min="1286" max="1286" width="13.42578125" style="183" customWidth="1"/>
    <col min="1287" max="1536" width="9.140625" style="183"/>
    <col min="1537" max="1537" width="6.28515625" style="183" customWidth="1"/>
    <col min="1538" max="1538" width="58.42578125" style="183" customWidth="1"/>
    <col min="1539" max="1539" width="5.5703125" style="183" customWidth="1"/>
    <col min="1540" max="1540" width="6.28515625" style="183" customWidth="1"/>
    <col min="1541" max="1541" width="11.42578125" style="183" customWidth="1"/>
    <col min="1542" max="1542" width="13.42578125" style="183" customWidth="1"/>
    <col min="1543" max="1792" width="9.140625" style="183"/>
    <col min="1793" max="1793" width="6.28515625" style="183" customWidth="1"/>
    <col min="1794" max="1794" width="58.42578125" style="183" customWidth="1"/>
    <col min="1795" max="1795" width="5.5703125" style="183" customWidth="1"/>
    <col min="1796" max="1796" width="6.28515625" style="183" customWidth="1"/>
    <col min="1797" max="1797" width="11.42578125" style="183" customWidth="1"/>
    <col min="1798" max="1798" width="13.42578125" style="183" customWidth="1"/>
    <col min="1799" max="2048" width="9.140625" style="183"/>
    <col min="2049" max="2049" width="6.28515625" style="183" customWidth="1"/>
    <col min="2050" max="2050" width="58.42578125" style="183" customWidth="1"/>
    <col min="2051" max="2051" width="5.5703125" style="183" customWidth="1"/>
    <col min="2052" max="2052" width="6.28515625" style="183" customWidth="1"/>
    <col min="2053" max="2053" width="11.42578125" style="183" customWidth="1"/>
    <col min="2054" max="2054" width="13.42578125" style="183" customWidth="1"/>
    <col min="2055" max="2304" width="9.140625" style="183"/>
    <col min="2305" max="2305" width="6.28515625" style="183" customWidth="1"/>
    <col min="2306" max="2306" width="58.42578125" style="183" customWidth="1"/>
    <col min="2307" max="2307" width="5.5703125" style="183" customWidth="1"/>
    <col min="2308" max="2308" width="6.28515625" style="183" customWidth="1"/>
    <col min="2309" max="2309" width="11.42578125" style="183" customWidth="1"/>
    <col min="2310" max="2310" width="13.42578125" style="183" customWidth="1"/>
    <col min="2311" max="2560" width="9.140625" style="183"/>
    <col min="2561" max="2561" width="6.28515625" style="183" customWidth="1"/>
    <col min="2562" max="2562" width="58.42578125" style="183" customWidth="1"/>
    <col min="2563" max="2563" width="5.5703125" style="183" customWidth="1"/>
    <col min="2564" max="2564" width="6.28515625" style="183" customWidth="1"/>
    <col min="2565" max="2565" width="11.42578125" style="183" customWidth="1"/>
    <col min="2566" max="2566" width="13.42578125" style="183" customWidth="1"/>
    <col min="2567" max="2816" width="9.140625" style="183"/>
    <col min="2817" max="2817" width="6.28515625" style="183" customWidth="1"/>
    <col min="2818" max="2818" width="58.42578125" style="183" customWidth="1"/>
    <col min="2819" max="2819" width="5.5703125" style="183" customWidth="1"/>
    <col min="2820" max="2820" width="6.28515625" style="183" customWidth="1"/>
    <col min="2821" max="2821" width="11.42578125" style="183" customWidth="1"/>
    <col min="2822" max="2822" width="13.42578125" style="183" customWidth="1"/>
    <col min="2823" max="3072" width="9.140625" style="183"/>
    <col min="3073" max="3073" width="6.28515625" style="183" customWidth="1"/>
    <col min="3074" max="3074" width="58.42578125" style="183" customWidth="1"/>
    <col min="3075" max="3075" width="5.5703125" style="183" customWidth="1"/>
    <col min="3076" max="3076" width="6.28515625" style="183" customWidth="1"/>
    <col min="3077" max="3077" width="11.42578125" style="183" customWidth="1"/>
    <col min="3078" max="3078" width="13.42578125" style="183" customWidth="1"/>
    <col min="3079" max="3328" width="9.140625" style="183"/>
    <col min="3329" max="3329" width="6.28515625" style="183" customWidth="1"/>
    <col min="3330" max="3330" width="58.42578125" style="183" customWidth="1"/>
    <col min="3331" max="3331" width="5.5703125" style="183" customWidth="1"/>
    <col min="3332" max="3332" width="6.28515625" style="183" customWidth="1"/>
    <col min="3333" max="3333" width="11.42578125" style="183" customWidth="1"/>
    <col min="3334" max="3334" width="13.42578125" style="183" customWidth="1"/>
    <col min="3335" max="3584" width="9.140625" style="183"/>
    <col min="3585" max="3585" width="6.28515625" style="183" customWidth="1"/>
    <col min="3586" max="3586" width="58.42578125" style="183" customWidth="1"/>
    <col min="3587" max="3587" width="5.5703125" style="183" customWidth="1"/>
    <col min="3588" max="3588" width="6.28515625" style="183" customWidth="1"/>
    <col min="3589" max="3589" width="11.42578125" style="183" customWidth="1"/>
    <col min="3590" max="3590" width="13.42578125" style="183" customWidth="1"/>
    <col min="3591" max="3840" width="9.140625" style="183"/>
    <col min="3841" max="3841" width="6.28515625" style="183" customWidth="1"/>
    <col min="3842" max="3842" width="58.42578125" style="183" customWidth="1"/>
    <col min="3843" max="3843" width="5.5703125" style="183" customWidth="1"/>
    <col min="3844" max="3844" width="6.28515625" style="183" customWidth="1"/>
    <col min="3845" max="3845" width="11.42578125" style="183" customWidth="1"/>
    <col min="3846" max="3846" width="13.42578125" style="183" customWidth="1"/>
    <col min="3847" max="4096" width="9.140625" style="183"/>
    <col min="4097" max="4097" width="6.28515625" style="183" customWidth="1"/>
    <col min="4098" max="4098" width="58.42578125" style="183" customWidth="1"/>
    <col min="4099" max="4099" width="5.5703125" style="183" customWidth="1"/>
    <col min="4100" max="4100" width="6.28515625" style="183" customWidth="1"/>
    <col min="4101" max="4101" width="11.42578125" style="183" customWidth="1"/>
    <col min="4102" max="4102" width="13.42578125" style="183" customWidth="1"/>
    <col min="4103" max="4352" width="9.140625" style="183"/>
    <col min="4353" max="4353" width="6.28515625" style="183" customWidth="1"/>
    <col min="4354" max="4354" width="58.42578125" style="183" customWidth="1"/>
    <col min="4355" max="4355" width="5.5703125" style="183" customWidth="1"/>
    <col min="4356" max="4356" width="6.28515625" style="183" customWidth="1"/>
    <col min="4357" max="4357" width="11.42578125" style="183" customWidth="1"/>
    <col min="4358" max="4358" width="13.42578125" style="183" customWidth="1"/>
    <col min="4359" max="4608" width="9.140625" style="183"/>
    <col min="4609" max="4609" width="6.28515625" style="183" customWidth="1"/>
    <col min="4610" max="4610" width="58.42578125" style="183" customWidth="1"/>
    <col min="4611" max="4611" width="5.5703125" style="183" customWidth="1"/>
    <col min="4612" max="4612" width="6.28515625" style="183" customWidth="1"/>
    <col min="4613" max="4613" width="11.42578125" style="183" customWidth="1"/>
    <col min="4614" max="4614" width="13.42578125" style="183" customWidth="1"/>
    <col min="4615" max="4864" width="9.140625" style="183"/>
    <col min="4865" max="4865" width="6.28515625" style="183" customWidth="1"/>
    <col min="4866" max="4866" width="58.42578125" style="183" customWidth="1"/>
    <col min="4867" max="4867" width="5.5703125" style="183" customWidth="1"/>
    <col min="4868" max="4868" width="6.28515625" style="183" customWidth="1"/>
    <col min="4869" max="4869" width="11.42578125" style="183" customWidth="1"/>
    <col min="4870" max="4870" width="13.42578125" style="183" customWidth="1"/>
    <col min="4871" max="5120" width="9.140625" style="183"/>
    <col min="5121" max="5121" width="6.28515625" style="183" customWidth="1"/>
    <col min="5122" max="5122" width="58.42578125" style="183" customWidth="1"/>
    <col min="5123" max="5123" width="5.5703125" style="183" customWidth="1"/>
    <col min="5124" max="5124" width="6.28515625" style="183" customWidth="1"/>
    <col min="5125" max="5125" width="11.42578125" style="183" customWidth="1"/>
    <col min="5126" max="5126" width="13.42578125" style="183" customWidth="1"/>
    <col min="5127" max="5376" width="9.140625" style="183"/>
    <col min="5377" max="5377" width="6.28515625" style="183" customWidth="1"/>
    <col min="5378" max="5378" width="58.42578125" style="183" customWidth="1"/>
    <col min="5379" max="5379" width="5.5703125" style="183" customWidth="1"/>
    <col min="5380" max="5380" width="6.28515625" style="183" customWidth="1"/>
    <col min="5381" max="5381" width="11.42578125" style="183" customWidth="1"/>
    <col min="5382" max="5382" width="13.42578125" style="183" customWidth="1"/>
    <col min="5383" max="5632" width="9.140625" style="183"/>
    <col min="5633" max="5633" width="6.28515625" style="183" customWidth="1"/>
    <col min="5634" max="5634" width="58.42578125" style="183" customWidth="1"/>
    <col min="5635" max="5635" width="5.5703125" style="183" customWidth="1"/>
    <col min="5636" max="5636" width="6.28515625" style="183" customWidth="1"/>
    <col min="5637" max="5637" width="11.42578125" style="183" customWidth="1"/>
    <col min="5638" max="5638" width="13.42578125" style="183" customWidth="1"/>
    <col min="5639" max="5888" width="9.140625" style="183"/>
    <col min="5889" max="5889" width="6.28515625" style="183" customWidth="1"/>
    <col min="5890" max="5890" width="58.42578125" style="183" customWidth="1"/>
    <col min="5891" max="5891" width="5.5703125" style="183" customWidth="1"/>
    <col min="5892" max="5892" width="6.28515625" style="183" customWidth="1"/>
    <col min="5893" max="5893" width="11.42578125" style="183" customWidth="1"/>
    <col min="5894" max="5894" width="13.42578125" style="183" customWidth="1"/>
    <col min="5895" max="6144" width="9.140625" style="183"/>
    <col min="6145" max="6145" width="6.28515625" style="183" customWidth="1"/>
    <col min="6146" max="6146" width="58.42578125" style="183" customWidth="1"/>
    <col min="6147" max="6147" width="5.5703125" style="183" customWidth="1"/>
    <col min="6148" max="6148" width="6.28515625" style="183" customWidth="1"/>
    <col min="6149" max="6149" width="11.42578125" style="183" customWidth="1"/>
    <col min="6150" max="6150" width="13.42578125" style="183" customWidth="1"/>
    <col min="6151" max="6400" width="9.140625" style="183"/>
    <col min="6401" max="6401" width="6.28515625" style="183" customWidth="1"/>
    <col min="6402" max="6402" width="58.42578125" style="183" customWidth="1"/>
    <col min="6403" max="6403" width="5.5703125" style="183" customWidth="1"/>
    <col min="6404" max="6404" width="6.28515625" style="183" customWidth="1"/>
    <col min="6405" max="6405" width="11.42578125" style="183" customWidth="1"/>
    <col min="6406" max="6406" width="13.42578125" style="183" customWidth="1"/>
    <col min="6407" max="6656" width="9.140625" style="183"/>
    <col min="6657" max="6657" width="6.28515625" style="183" customWidth="1"/>
    <col min="6658" max="6658" width="58.42578125" style="183" customWidth="1"/>
    <col min="6659" max="6659" width="5.5703125" style="183" customWidth="1"/>
    <col min="6660" max="6660" width="6.28515625" style="183" customWidth="1"/>
    <col min="6661" max="6661" width="11.42578125" style="183" customWidth="1"/>
    <col min="6662" max="6662" width="13.42578125" style="183" customWidth="1"/>
    <col min="6663" max="6912" width="9.140625" style="183"/>
    <col min="6913" max="6913" width="6.28515625" style="183" customWidth="1"/>
    <col min="6914" max="6914" width="58.42578125" style="183" customWidth="1"/>
    <col min="6915" max="6915" width="5.5703125" style="183" customWidth="1"/>
    <col min="6916" max="6916" width="6.28515625" style="183" customWidth="1"/>
    <col min="6917" max="6917" width="11.42578125" style="183" customWidth="1"/>
    <col min="6918" max="6918" width="13.42578125" style="183" customWidth="1"/>
    <col min="6919" max="7168" width="9.140625" style="183"/>
    <col min="7169" max="7169" width="6.28515625" style="183" customWidth="1"/>
    <col min="7170" max="7170" width="58.42578125" style="183" customWidth="1"/>
    <col min="7171" max="7171" width="5.5703125" style="183" customWidth="1"/>
    <col min="7172" max="7172" width="6.28515625" style="183" customWidth="1"/>
    <col min="7173" max="7173" width="11.42578125" style="183" customWidth="1"/>
    <col min="7174" max="7174" width="13.42578125" style="183" customWidth="1"/>
    <col min="7175" max="7424" width="9.140625" style="183"/>
    <col min="7425" max="7425" width="6.28515625" style="183" customWidth="1"/>
    <col min="7426" max="7426" width="58.42578125" style="183" customWidth="1"/>
    <col min="7427" max="7427" width="5.5703125" style="183" customWidth="1"/>
    <col min="7428" max="7428" width="6.28515625" style="183" customWidth="1"/>
    <col min="7429" max="7429" width="11.42578125" style="183" customWidth="1"/>
    <col min="7430" max="7430" width="13.42578125" style="183" customWidth="1"/>
    <col min="7431" max="7680" width="9.140625" style="183"/>
    <col min="7681" max="7681" width="6.28515625" style="183" customWidth="1"/>
    <col min="7682" max="7682" width="58.42578125" style="183" customWidth="1"/>
    <col min="7683" max="7683" width="5.5703125" style="183" customWidth="1"/>
    <col min="7684" max="7684" width="6.28515625" style="183" customWidth="1"/>
    <col min="7685" max="7685" width="11.42578125" style="183" customWidth="1"/>
    <col min="7686" max="7686" width="13.42578125" style="183" customWidth="1"/>
    <col min="7687" max="7936" width="9.140625" style="183"/>
    <col min="7937" max="7937" width="6.28515625" style="183" customWidth="1"/>
    <col min="7938" max="7938" width="58.42578125" style="183" customWidth="1"/>
    <col min="7939" max="7939" width="5.5703125" style="183" customWidth="1"/>
    <col min="7940" max="7940" width="6.28515625" style="183" customWidth="1"/>
    <col min="7941" max="7941" width="11.42578125" style="183" customWidth="1"/>
    <col min="7942" max="7942" width="13.42578125" style="183" customWidth="1"/>
    <col min="7943" max="8192" width="9.140625" style="183"/>
    <col min="8193" max="8193" width="6.28515625" style="183" customWidth="1"/>
    <col min="8194" max="8194" width="58.42578125" style="183" customWidth="1"/>
    <col min="8195" max="8195" width="5.5703125" style="183" customWidth="1"/>
    <col min="8196" max="8196" width="6.28515625" style="183" customWidth="1"/>
    <col min="8197" max="8197" width="11.42578125" style="183" customWidth="1"/>
    <col min="8198" max="8198" width="13.42578125" style="183" customWidth="1"/>
    <col min="8199" max="8448" width="9.140625" style="183"/>
    <col min="8449" max="8449" width="6.28515625" style="183" customWidth="1"/>
    <col min="8450" max="8450" width="58.42578125" style="183" customWidth="1"/>
    <col min="8451" max="8451" width="5.5703125" style="183" customWidth="1"/>
    <col min="8452" max="8452" width="6.28515625" style="183" customWidth="1"/>
    <col min="8453" max="8453" width="11.42578125" style="183" customWidth="1"/>
    <col min="8454" max="8454" width="13.42578125" style="183" customWidth="1"/>
    <col min="8455" max="8704" width="9.140625" style="183"/>
    <col min="8705" max="8705" width="6.28515625" style="183" customWidth="1"/>
    <col min="8706" max="8706" width="58.42578125" style="183" customWidth="1"/>
    <col min="8707" max="8707" width="5.5703125" style="183" customWidth="1"/>
    <col min="8708" max="8708" width="6.28515625" style="183" customWidth="1"/>
    <col min="8709" max="8709" width="11.42578125" style="183" customWidth="1"/>
    <col min="8710" max="8710" width="13.42578125" style="183" customWidth="1"/>
    <col min="8711" max="8960" width="9.140625" style="183"/>
    <col min="8961" max="8961" width="6.28515625" style="183" customWidth="1"/>
    <col min="8962" max="8962" width="58.42578125" style="183" customWidth="1"/>
    <col min="8963" max="8963" width="5.5703125" style="183" customWidth="1"/>
    <col min="8964" max="8964" width="6.28515625" style="183" customWidth="1"/>
    <col min="8965" max="8965" width="11.42578125" style="183" customWidth="1"/>
    <col min="8966" max="8966" width="13.42578125" style="183" customWidth="1"/>
    <col min="8967" max="9216" width="9.140625" style="183"/>
    <col min="9217" max="9217" width="6.28515625" style="183" customWidth="1"/>
    <col min="9218" max="9218" width="58.42578125" style="183" customWidth="1"/>
    <col min="9219" max="9219" width="5.5703125" style="183" customWidth="1"/>
    <col min="9220" max="9220" width="6.28515625" style="183" customWidth="1"/>
    <col min="9221" max="9221" width="11.42578125" style="183" customWidth="1"/>
    <col min="9222" max="9222" width="13.42578125" style="183" customWidth="1"/>
    <col min="9223" max="9472" width="9.140625" style="183"/>
    <col min="9473" max="9473" width="6.28515625" style="183" customWidth="1"/>
    <col min="9474" max="9474" width="58.42578125" style="183" customWidth="1"/>
    <col min="9475" max="9475" width="5.5703125" style="183" customWidth="1"/>
    <col min="9476" max="9476" width="6.28515625" style="183" customWidth="1"/>
    <col min="9477" max="9477" width="11.42578125" style="183" customWidth="1"/>
    <col min="9478" max="9478" width="13.42578125" style="183" customWidth="1"/>
    <col min="9479" max="9728" width="9.140625" style="183"/>
    <col min="9729" max="9729" width="6.28515625" style="183" customWidth="1"/>
    <col min="9730" max="9730" width="58.42578125" style="183" customWidth="1"/>
    <col min="9731" max="9731" width="5.5703125" style="183" customWidth="1"/>
    <col min="9732" max="9732" width="6.28515625" style="183" customWidth="1"/>
    <col min="9733" max="9733" width="11.42578125" style="183" customWidth="1"/>
    <col min="9734" max="9734" width="13.42578125" style="183" customWidth="1"/>
    <col min="9735" max="9984" width="9.140625" style="183"/>
    <col min="9985" max="9985" width="6.28515625" style="183" customWidth="1"/>
    <col min="9986" max="9986" width="58.42578125" style="183" customWidth="1"/>
    <col min="9987" max="9987" width="5.5703125" style="183" customWidth="1"/>
    <col min="9988" max="9988" width="6.28515625" style="183" customWidth="1"/>
    <col min="9989" max="9989" width="11.42578125" style="183" customWidth="1"/>
    <col min="9990" max="9990" width="13.42578125" style="183" customWidth="1"/>
    <col min="9991" max="10240" width="9.140625" style="183"/>
    <col min="10241" max="10241" width="6.28515625" style="183" customWidth="1"/>
    <col min="10242" max="10242" width="58.42578125" style="183" customWidth="1"/>
    <col min="10243" max="10243" width="5.5703125" style="183" customWidth="1"/>
    <col min="10244" max="10244" width="6.28515625" style="183" customWidth="1"/>
    <col min="10245" max="10245" width="11.42578125" style="183" customWidth="1"/>
    <col min="10246" max="10246" width="13.42578125" style="183" customWidth="1"/>
    <col min="10247" max="10496" width="9.140625" style="183"/>
    <col min="10497" max="10497" width="6.28515625" style="183" customWidth="1"/>
    <col min="10498" max="10498" width="58.42578125" style="183" customWidth="1"/>
    <col min="10499" max="10499" width="5.5703125" style="183" customWidth="1"/>
    <col min="10500" max="10500" width="6.28515625" style="183" customWidth="1"/>
    <col min="10501" max="10501" width="11.42578125" style="183" customWidth="1"/>
    <col min="10502" max="10502" width="13.42578125" style="183" customWidth="1"/>
    <col min="10503" max="10752" width="9.140625" style="183"/>
    <col min="10753" max="10753" width="6.28515625" style="183" customWidth="1"/>
    <col min="10754" max="10754" width="58.42578125" style="183" customWidth="1"/>
    <col min="10755" max="10755" width="5.5703125" style="183" customWidth="1"/>
    <col min="10756" max="10756" width="6.28515625" style="183" customWidth="1"/>
    <col min="10757" max="10757" width="11.42578125" style="183" customWidth="1"/>
    <col min="10758" max="10758" width="13.42578125" style="183" customWidth="1"/>
    <col min="10759" max="11008" width="9.140625" style="183"/>
    <col min="11009" max="11009" width="6.28515625" style="183" customWidth="1"/>
    <col min="11010" max="11010" width="58.42578125" style="183" customWidth="1"/>
    <col min="11011" max="11011" width="5.5703125" style="183" customWidth="1"/>
    <col min="11012" max="11012" width="6.28515625" style="183" customWidth="1"/>
    <col min="11013" max="11013" width="11.42578125" style="183" customWidth="1"/>
    <col min="11014" max="11014" width="13.42578125" style="183" customWidth="1"/>
    <col min="11015" max="11264" width="9.140625" style="183"/>
    <col min="11265" max="11265" width="6.28515625" style="183" customWidth="1"/>
    <col min="11266" max="11266" width="58.42578125" style="183" customWidth="1"/>
    <col min="11267" max="11267" width="5.5703125" style="183" customWidth="1"/>
    <col min="11268" max="11268" width="6.28515625" style="183" customWidth="1"/>
    <col min="11269" max="11269" width="11.42578125" style="183" customWidth="1"/>
    <col min="11270" max="11270" width="13.42578125" style="183" customWidth="1"/>
    <col min="11271" max="11520" width="9.140625" style="183"/>
    <col min="11521" max="11521" width="6.28515625" style="183" customWidth="1"/>
    <col min="11522" max="11522" width="58.42578125" style="183" customWidth="1"/>
    <col min="11523" max="11523" width="5.5703125" style="183" customWidth="1"/>
    <col min="11524" max="11524" width="6.28515625" style="183" customWidth="1"/>
    <col min="11525" max="11525" width="11.42578125" style="183" customWidth="1"/>
    <col min="11526" max="11526" width="13.42578125" style="183" customWidth="1"/>
    <col min="11527" max="11776" width="9.140625" style="183"/>
    <col min="11777" max="11777" width="6.28515625" style="183" customWidth="1"/>
    <col min="11778" max="11778" width="58.42578125" style="183" customWidth="1"/>
    <col min="11779" max="11779" width="5.5703125" style="183" customWidth="1"/>
    <col min="11780" max="11780" width="6.28515625" style="183" customWidth="1"/>
    <col min="11781" max="11781" width="11.42578125" style="183" customWidth="1"/>
    <col min="11782" max="11782" width="13.42578125" style="183" customWidth="1"/>
    <col min="11783" max="12032" width="9.140625" style="183"/>
    <col min="12033" max="12033" width="6.28515625" style="183" customWidth="1"/>
    <col min="12034" max="12034" width="58.42578125" style="183" customWidth="1"/>
    <col min="12035" max="12035" width="5.5703125" style="183" customWidth="1"/>
    <col min="12036" max="12036" width="6.28515625" style="183" customWidth="1"/>
    <col min="12037" max="12037" width="11.42578125" style="183" customWidth="1"/>
    <col min="12038" max="12038" width="13.42578125" style="183" customWidth="1"/>
    <col min="12039" max="12288" width="9.140625" style="183"/>
    <col min="12289" max="12289" width="6.28515625" style="183" customWidth="1"/>
    <col min="12290" max="12290" width="58.42578125" style="183" customWidth="1"/>
    <col min="12291" max="12291" width="5.5703125" style="183" customWidth="1"/>
    <col min="12292" max="12292" width="6.28515625" style="183" customWidth="1"/>
    <col min="12293" max="12293" width="11.42578125" style="183" customWidth="1"/>
    <col min="12294" max="12294" width="13.42578125" style="183" customWidth="1"/>
    <col min="12295" max="12544" width="9.140625" style="183"/>
    <col min="12545" max="12545" width="6.28515625" style="183" customWidth="1"/>
    <col min="12546" max="12546" width="58.42578125" style="183" customWidth="1"/>
    <col min="12547" max="12547" width="5.5703125" style="183" customWidth="1"/>
    <col min="12548" max="12548" width="6.28515625" style="183" customWidth="1"/>
    <col min="12549" max="12549" width="11.42578125" style="183" customWidth="1"/>
    <col min="12550" max="12550" width="13.42578125" style="183" customWidth="1"/>
    <col min="12551" max="12800" width="9.140625" style="183"/>
    <col min="12801" max="12801" width="6.28515625" style="183" customWidth="1"/>
    <col min="12802" max="12802" width="58.42578125" style="183" customWidth="1"/>
    <col min="12803" max="12803" width="5.5703125" style="183" customWidth="1"/>
    <col min="12804" max="12804" width="6.28515625" style="183" customWidth="1"/>
    <col min="12805" max="12805" width="11.42578125" style="183" customWidth="1"/>
    <col min="12806" max="12806" width="13.42578125" style="183" customWidth="1"/>
    <col min="12807" max="13056" width="9.140625" style="183"/>
    <col min="13057" max="13057" width="6.28515625" style="183" customWidth="1"/>
    <col min="13058" max="13058" width="58.42578125" style="183" customWidth="1"/>
    <col min="13059" max="13059" width="5.5703125" style="183" customWidth="1"/>
    <col min="13060" max="13060" width="6.28515625" style="183" customWidth="1"/>
    <col min="13061" max="13061" width="11.42578125" style="183" customWidth="1"/>
    <col min="13062" max="13062" width="13.42578125" style="183" customWidth="1"/>
    <col min="13063" max="13312" width="9.140625" style="183"/>
    <col min="13313" max="13313" width="6.28515625" style="183" customWidth="1"/>
    <col min="13314" max="13314" width="58.42578125" style="183" customWidth="1"/>
    <col min="13315" max="13315" width="5.5703125" style="183" customWidth="1"/>
    <col min="13316" max="13316" width="6.28515625" style="183" customWidth="1"/>
    <col min="13317" max="13317" width="11.42578125" style="183" customWidth="1"/>
    <col min="13318" max="13318" width="13.42578125" style="183" customWidth="1"/>
    <col min="13319" max="13568" width="9.140625" style="183"/>
    <col min="13569" max="13569" width="6.28515625" style="183" customWidth="1"/>
    <col min="13570" max="13570" width="58.42578125" style="183" customWidth="1"/>
    <col min="13571" max="13571" width="5.5703125" style="183" customWidth="1"/>
    <col min="13572" max="13572" width="6.28515625" style="183" customWidth="1"/>
    <col min="13573" max="13573" width="11.42578125" style="183" customWidth="1"/>
    <col min="13574" max="13574" width="13.42578125" style="183" customWidth="1"/>
    <col min="13575" max="13824" width="9.140625" style="183"/>
    <col min="13825" max="13825" width="6.28515625" style="183" customWidth="1"/>
    <col min="13826" max="13826" width="58.42578125" style="183" customWidth="1"/>
    <col min="13827" max="13827" width="5.5703125" style="183" customWidth="1"/>
    <col min="13828" max="13828" width="6.28515625" style="183" customWidth="1"/>
    <col min="13829" max="13829" width="11.42578125" style="183" customWidth="1"/>
    <col min="13830" max="13830" width="13.42578125" style="183" customWidth="1"/>
    <col min="13831" max="14080" width="9.140625" style="183"/>
    <col min="14081" max="14081" width="6.28515625" style="183" customWidth="1"/>
    <col min="14082" max="14082" width="58.42578125" style="183" customWidth="1"/>
    <col min="14083" max="14083" width="5.5703125" style="183" customWidth="1"/>
    <col min="14084" max="14084" width="6.28515625" style="183" customWidth="1"/>
    <col min="14085" max="14085" width="11.42578125" style="183" customWidth="1"/>
    <col min="14086" max="14086" width="13.42578125" style="183" customWidth="1"/>
    <col min="14087" max="14336" width="9.140625" style="183"/>
    <col min="14337" max="14337" width="6.28515625" style="183" customWidth="1"/>
    <col min="14338" max="14338" width="58.42578125" style="183" customWidth="1"/>
    <col min="14339" max="14339" width="5.5703125" style="183" customWidth="1"/>
    <col min="14340" max="14340" width="6.28515625" style="183" customWidth="1"/>
    <col min="14341" max="14341" width="11.42578125" style="183" customWidth="1"/>
    <col min="14342" max="14342" width="13.42578125" style="183" customWidth="1"/>
    <col min="14343" max="14592" width="9.140625" style="183"/>
    <col min="14593" max="14593" width="6.28515625" style="183" customWidth="1"/>
    <col min="14594" max="14594" width="58.42578125" style="183" customWidth="1"/>
    <col min="14595" max="14595" width="5.5703125" style="183" customWidth="1"/>
    <col min="14596" max="14596" width="6.28515625" style="183" customWidth="1"/>
    <col min="14597" max="14597" width="11.42578125" style="183" customWidth="1"/>
    <col min="14598" max="14598" width="13.42578125" style="183" customWidth="1"/>
    <col min="14599" max="14848" width="9.140625" style="183"/>
    <col min="14849" max="14849" width="6.28515625" style="183" customWidth="1"/>
    <col min="14850" max="14850" width="58.42578125" style="183" customWidth="1"/>
    <col min="14851" max="14851" width="5.5703125" style="183" customWidth="1"/>
    <col min="14852" max="14852" width="6.28515625" style="183" customWidth="1"/>
    <col min="14853" max="14853" width="11.42578125" style="183" customWidth="1"/>
    <col min="14854" max="14854" width="13.42578125" style="183" customWidth="1"/>
    <col min="14855" max="15104" width="9.140625" style="183"/>
    <col min="15105" max="15105" width="6.28515625" style="183" customWidth="1"/>
    <col min="15106" max="15106" width="58.42578125" style="183" customWidth="1"/>
    <col min="15107" max="15107" width="5.5703125" style="183" customWidth="1"/>
    <col min="15108" max="15108" width="6.28515625" style="183" customWidth="1"/>
    <col min="15109" max="15109" width="11.42578125" style="183" customWidth="1"/>
    <col min="15110" max="15110" width="13.42578125" style="183" customWidth="1"/>
    <col min="15111" max="15360" width="9.140625" style="183"/>
    <col min="15361" max="15361" width="6.28515625" style="183" customWidth="1"/>
    <col min="15362" max="15362" width="58.42578125" style="183" customWidth="1"/>
    <col min="15363" max="15363" width="5.5703125" style="183" customWidth="1"/>
    <col min="15364" max="15364" width="6.28515625" style="183" customWidth="1"/>
    <col min="15365" max="15365" width="11.42578125" style="183" customWidth="1"/>
    <col min="15366" max="15366" width="13.42578125" style="183" customWidth="1"/>
    <col min="15367" max="15616" width="9.140625" style="183"/>
    <col min="15617" max="15617" width="6.28515625" style="183" customWidth="1"/>
    <col min="15618" max="15618" width="58.42578125" style="183" customWidth="1"/>
    <col min="15619" max="15619" width="5.5703125" style="183" customWidth="1"/>
    <col min="15620" max="15620" width="6.28515625" style="183" customWidth="1"/>
    <col min="15621" max="15621" width="11.42578125" style="183" customWidth="1"/>
    <col min="15622" max="15622" width="13.42578125" style="183" customWidth="1"/>
    <col min="15623" max="15872" width="9.140625" style="183"/>
    <col min="15873" max="15873" width="6.28515625" style="183" customWidth="1"/>
    <col min="15874" max="15874" width="58.42578125" style="183" customWidth="1"/>
    <col min="15875" max="15875" width="5.5703125" style="183" customWidth="1"/>
    <col min="15876" max="15876" width="6.28515625" style="183" customWidth="1"/>
    <col min="15877" max="15877" width="11.42578125" style="183" customWidth="1"/>
    <col min="15878" max="15878" width="13.42578125" style="183" customWidth="1"/>
    <col min="15879" max="16128" width="9.140625" style="183"/>
    <col min="16129" max="16129" width="6.28515625" style="183" customWidth="1"/>
    <col min="16130" max="16130" width="58.42578125" style="183" customWidth="1"/>
    <col min="16131" max="16131" width="5.5703125" style="183" customWidth="1"/>
    <col min="16132" max="16132" width="6.28515625" style="183" customWidth="1"/>
    <col min="16133" max="16133" width="11.42578125" style="183" customWidth="1"/>
    <col min="16134" max="16134" width="13.42578125" style="183" customWidth="1"/>
    <col min="16135" max="16384" width="9.140625" style="183"/>
  </cols>
  <sheetData>
    <row r="1" spans="1:6" ht="26.2" customHeight="1" thickBot="1" x14ac:dyDescent="0.25">
      <c r="A1" s="177" t="s">
        <v>674</v>
      </c>
      <c r="B1" s="178" t="s">
        <v>675</v>
      </c>
      <c r="C1" s="179" t="s">
        <v>676</v>
      </c>
      <c r="D1" s="180" t="s">
        <v>677</v>
      </c>
      <c r="E1" s="181" t="s">
        <v>678</v>
      </c>
      <c r="F1" s="182" t="s">
        <v>679</v>
      </c>
    </row>
    <row r="2" spans="1:6" ht="31.95" x14ac:dyDescent="0.2">
      <c r="A2" s="253" t="s">
        <v>680</v>
      </c>
      <c r="B2" s="185" t="s">
        <v>729</v>
      </c>
      <c r="C2" s="186" t="s">
        <v>621</v>
      </c>
      <c r="D2" s="187">
        <v>1</v>
      </c>
      <c r="E2" s="233">
        <v>0</v>
      </c>
      <c r="F2" s="189">
        <f t="shared" ref="F2:F19" si="0">IF(D2&gt;0,ROUND(D2*E2,1)," ")</f>
        <v>0</v>
      </c>
    </row>
    <row r="3" spans="1:6" ht="22.3" x14ac:dyDescent="0.2">
      <c r="A3" s="184" t="s">
        <v>681</v>
      </c>
      <c r="B3" s="190" t="s">
        <v>715</v>
      </c>
      <c r="C3" s="191" t="s">
        <v>621</v>
      </c>
      <c r="D3" s="192">
        <v>1</v>
      </c>
      <c r="E3" s="233">
        <v>0</v>
      </c>
      <c r="F3" s="189">
        <f t="shared" si="0"/>
        <v>0</v>
      </c>
    </row>
    <row r="4" spans="1:6" ht="22.3" x14ac:dyDescent="0.2">
      <c r="A4" s="184" t="s">
        <v>682</v>
      </c>
      <c r="B4" s="190" t="s">
        <v>716</v>
      </c>
      <c r="C4" s="186" t="s">
        <v>621</v>
      </c>
      <c r="D4" s="187">
        <v>1</v>
      </c>
      <c r="E4" s="233">
        <v>0</v>
      </c>
      <c r="F4" s="189">
        <f t="shared" si="0"/>
        <v>0</v>
      </c>
    </row>
    <row r="5" spans="1:6" ht="22.3" x14ac:dyDescent="0.2">
      <c r="A5" s="184" t="s">
        <v>683</v>
      </c>
      <c r="B5" s="190" t="s">
        <v>717</v>
      </c>
      <c r="C5" s="186" t="s">
        <v>621</v>
      </c>
      <c r="D5" s="187">
        <v>2</v>
      </c>
      <c r="E5" s="233">
        <v>0</v>
      </c>
      <c r="F5" s="189">
        <f t="shared" si="0"/>
        <v>0</v>
      </c>
    </row>
    <row r="6" spans="1:6" ht="22.3" x14ac:dyDescent="0.2">
      <c r="A6" s="184" t="s">
        <v>684</v>
      </c>
      <c r="B6" s="190" t="s">
        <v>718</v>
      </c>
      <c r="C6" s="186" t="s">
        <v>621</v>
      </c>
      <c r="D6" s="187">
        <v>1</v>
      </c>
      <c r="E6" s="233">
        <v>0</v>
      </c>
      <c r="F6" s="189">
        <f t="shared" si="0"/>
        <v>0</v>
      </c>
    </row>
    <row r="7" spans="1:6" x14ac:dyDescent="0.2">
      <c r="A7" s="184"/>
      <c r="B7" s="190"/>
      <c r="C7" s="186"/>
      <c r="D7" s="187"/>
      <c r="E7" s="188"/>
      <c r="F7" s="189" t="str">
        <f t="shared" si="0"/>
        <v xml:space="preserve"> </v>
      </c>
    </row>
    <row r="8" spans="1:6" ht="31.95" x14ac:dyDescent="0.2">
      <c r="A8" s="184" t="s">
        <v>685</v>
      </c>
      <c r="B8" s="185" t="s">
        <v>719</v>
      </c>
      <c r="C8" s="186" t="s">
        <v>621</v>
      </c>
      <c r="D8" s="187">
        <v>1</v>
      </c>
      <c r="E8" s="233">
        <v>0</v>
      </c>
      <c r="F8" s="189">
        <f t="shared" si="0"/>
        <v>0</v>
      </c>
    </row>
    <row r="9" spans="1:6" ht="22.3" x14ac:dyDescent="0.2">
      <c r="A9" s="184" t="s">
        <v>686</v>
      </c>
      <c r="B9" s="190" t="s">
        <v>717</v>
      </c>
      <c r="C9" s="186" t="s">
        <v>621</v>
      </c>
      <c r="D9" s="187">
        <v>1</v>
      </c>
      <c r="E9" s="233">
        <v>0</v>
      </c>
      <c r="F9" s="189">
        <f t="shared" si="0"/>
        <v>0</v>
      </c>
    </row>
    <row r="10" spans="1:6" ht="22.3" x14ac:dyDescent="0.2">
      <c r="A10" s="184" t="s">
        <v>687</v>
      </c>
      <c r="B10" s="190" t="s">
        <v>720</v>
      </c>
      <c r="C10" s="186" t="s">
        <v>621</v>
      </c>
      <c r="D10" s="187">
        <v>2</v>
      </c>
      <c r="E10" s="233">
        <v>0</v>
      </c>
      <c r="F10" s="189">
        <f t="shared" si="0"/>
        <v>0</v>
      </c>
    </row>
    <row r="11" spans="1:6" x14ac:dyDescent="0.2">
      <c r="A11" s="184"/>
      <c r="B11" s="190"/>
      <c r="C11" s="186"/>
      <c r="D11" s="187"/>
      <c r="E11" s="188"/>
      <c r="F11" s="189" t="str">
        <f t="shared" si="0"/>
        <v xml:space="preserve"> </v>
      </c>
    </row>
    <row r="12" spans="1:6" x14ac:dyDescent="0.2">
      <c r="A12" s="184"/>
      <c r="B12" s="193" t="s">
        <v>688</v>
      </c>
      <c r="E12" s="188"/>
      <c r="F12" s="189" t="str">
        <f t="shared" si="0"/>
        <v xml:space="preserve"> </v>
      </c>
    </row>
    <row r="13" spans="1:6" x14ac:dyDescent="0.2">
      <c r="A13" s="184"/>
      <c r="B13" s="193" t="s">
        <v>689</v>
      </c>
      <c r="C13" s="186" t="s">
        <v>146</v>
      </c>
      <c r="D13" s="196">
        <v>160</v>
      </c>
      <c r="E13" s="233">
        <v>0</v>
      </c>
      <c r="F13" s="189">
        <f t="shared" si="0"/>
        <v>0</v>
      </c>
    </row>
    <row r="14" spans="1:6" x14ac:dyDescent="0.2">
      <c r="A14" s="184"/>
      <c r="B14" s="193" t="s">
        <v>690</v>
      </c>
      <c r="C14" s="186" t="s">
        <v>146</v>
      </c>
      <c r="D14" s="196">
        <v>175</v>
      </c>
      <c r="E14" s="233">
        <v>0</v>
      </c>
      <c r="F14" s="189">
        <f t="shared" si="0"/>
        <v>0</v>
      </c>
    </row>
    <row r="15" spans="1:6" x14ac:dyDescent="0.2">
      <c r="A15" s="184"/>
      <c r="B15" s="193" t="s">
        <v>691</v>
      </c>
      <c r="C15" s="186" t="s">
        <v>146</v>
      </c>
      <c r="D15" s="196">
        <v>20</v>
      </c>
      <c r="E15" s="233">
        <v>0</v>
      </c>
      <c r="F15" s="189">
        <f t="shared" si="0"/>
        <v>0</v>
      </c>
    </row>
    <row r="16" spans="1:6" x14ac:dyDescent="0.2">
      <c r="A16" s="184"/>
      <c r="B16" s="190" t="s">
        <v>692</v>
      </c>
      <c r="C16" s="186" t="s">
        <v>146</v>
      </c>
      <c r="D16" s="196">
        <v>170</v>
      </c>
      <c r="E16" s="233">
        <v>0</v>
      </c>
      <c r="F16" s="189">
        <f t="shared" si="0"/>
        <v>0</v>
      </c>
    </row>
    <row r="17" spans="1:6" x14ac:dyDescent="0.2">
      <c r="A17" s="184"/>
      <c r="B17" s="193"/>
      <c r="C17" s="186"/>
      <c r="D17" s="187"/>
      <c r="E17" s="188"/>
      <c r="F17" s="189" t="str">
        <f t="shared" si="0"/>
        <v xml:space="preserve"> </v>
      </c>
    </row>
    <row r="18" spans="1:6" ht="22.3" x14ac:dyDescent="0.2">
      <c r="A18" s="184"/>
      <c r="B18" s="190" t="s">
        <v>693</v>
      </c>
      <c r="C18" s="186" t="s">
        <v>146</v>
      </c>
      <c r="D18" s="187">
        <v>1</v>
      </c>
      <c r="E18" s="233">
        <v>0</v>
      </c>
      <c r="F18" s="189">
        <f t="shared" si="0"/>
        <v>0</v>
      </c>
    </row>
    <row r="19" spans="1:6" x14ac:dyDescent="0.2">
      <c r="A19" s="184"/>
      <c r="B19" s="193"/>
      <c r="C19" s="186"/>
      <c r="D19" s="187"/>
      <c r="E19" s="188"/>
      <c r="F19" s="189" t="str">
        <f t="shared" si="0"/>
        <v xml:space="preserve"> </v>
      </c>
    </row>
    <row r="20" spans="1:6" x14ac:dyDescent="0.2">
      <c r="A20" s="184"/>
      <c r="B20" s="197" t="s">
        <v>679</v>
      </c>
      <c r="C20" s="186"/>
      <c r="D20" s="187"/>
      <c r="E20" s="202" t="s">
        <v>700</v>
      </c>
      <c r="F20" s="232">
        <f>SUM(F2:F19)</f>
        <v>0</v>
      </c>
    </row>
    <row r="21" spans="1:6" x14ac:dyDescent="0.2">
      <c r="A21" s="184"/>
      <c r="B21" s="193"/>
      <c r="C21" s="186"/>
      <c r="D21" s="187"/>
      <c r="E21" s="188"/>
      <c r="F21" s="189"/>
    </row>
    <row r="22" spans="1:6" x14ac:dyDescent="0.2">
      <c r="A22" s="184"/>
      <c r="B22" s="193" t="s">
        <v>30</v>
      </c>
      <c r="C22" s="198" t="s">
        <v>0</v>
      </c>
      <c r="D22" s="187">
        <v>25</v>
      </c>
      <c r="E22" s="188" t="s">
        <v>694</v>
      </c>
      <c r="F22" s="189">
        <f>ROUND(D22*F20/100,0)</f>
        <v>0</v>
      </c>
    </row>
    <row r="23" spans="1:6" x14ac:dyDescent="0.2">
      <c r="A23" s="184"/>
      <c r="B23" s="193" t="s">
        <v>695</v>
      </c>
      <c r="C23" s="186" t="s">
        <v>0</v>
      </c>
      <c r="D23" s="187">
        <v>5</v>
      </c>
      <c r="E23" s="188" t="s">
        <v>694</v>
      </c>
      <c r="F23" s="189">
        <f>ROUND(D23*F20/100,0)</f>
        <v>0</v>
      </c>
    </row>
    <row r="24" spans="1:6" x14ac:dyDescent="0.2">
      <c r="A24" s="184"/>
      <c r="B24" s="193" t="s">
        <v>696</v>
      </c>
      <c r="C24" s="186" t="s">
        <v>0</v>
      </c>
      <c r="D24" s="187">
        <v>4</v>
      </c>
      <c r="E24" s="188" t="s">
        <v>694</v>
      </c>
      <c r="F24" s="189">
        <f>ROUND(D24*F20/100,0)</f>
        <v>0</v>
      </c>
    </row>
    <row r="25" spans="1:6" x14ac:dyDescent="0.2">
      <c r="A25" s="184"/>
      <c r="B25" s="193" t="s">
        <v>697</v>
      </c>
      <c r="C25" s="186" t="s">
        <v>0</v>
      </c>
      <c r="D25" s="187">
        <v>15</v>
      </c>
      <c r="E25" s="188" t="s">
        <v>698</v>
      </c>
      <c r="F25" s="189">
        <f>ROUND(D25*F22/100,0)</f>
        <v>0</v>
      </c>
    </row>
    <row r="26" spans="1:6" x14ac:dyDescent="0.2">
      <c r="A26" s="184"/>
      <c r="B26" s="193"/>
      <c r="C26" s="186"/>
      <c r="D26" s="187"/>
      <c r="E26" s="188"/>
      <c r="F26" s="189"/>
    </row>
    <row r="27" spans="1:6" x14ac:dyDescent="0.2">
      <c r="A27" s="184"/>
      <c r="B27" s="193"/>
      <c r="C27" s="186"/>
      <c r="D27" s="187"/>
      <c r="E27" s="188"/>
      <c r="F27" s="189"/>
    </row>
    <row r="28" spans="1:6" x14ac:dyDescent="0.2">
      <c r="A28" s="184"/>
      <c r="B28" s="199" t="s">
        <v>699</v>
      </c>
      <c r="C28" s="200"/>
      <c r="D28" s="201"/>
      <c r="E28" s="202" t="s">
        <v>700</v>
      </c>
      <c r="F28" s="203">
        <f>SUM(F20:F26)</f>
        <v>0</v>
      </c>
    </row>
    <row r="30" spans="1:6" x14ac:dyDescent="0.2">
      <c r="B30" s="193" t="s">
        <v>701</v>
      </c>
      <c r="C30" s="186" t="s">
        <v>146</v>
      </c>
      <c r="D30" s="196">
        <v>11.5</v>
      </c>
      <c r="E30" s="233">
        <v>0</v>
      </c>
      <c r="F30" s="189">
        <f t="shared" ref="F30:F40" si="1">IF(D30&gt;0,ROUND(D30*E30,1)," ")</f>
        <v>0</v>
      </c>
    </row>
    <row r="31" spans="1:6" x14ac:dyDescent="0.2">
      <c r="B31" s="193" t="s">
        <v>702</v>
      </c>
      <c r="C31" s="186" t="s">
        <v>146</v>
      </c>
      <c r="D31" s="196">
        <v>11.5</v>
      </c>
      <c r="E31" s="233">
        <v>0</v>
      </c>
      <c r="F31" s="189">
        <f t="shared" si="1"/>
        <v>0</v>
      </c>
    </row>
    <row r="32" spans="1:6" x14ac:dyDescent="0.2">
      <c r="B32" s="193" t="s">
        <v>703</v>
      </c>
      <c r="C32" s="186" t="s">
        <v>146</v>
      </c>
      <c r="D32" s="196">
        <v>13</v>
      </c>
      <c r="E32" s="233">
        <v>0</v>
      </c>
      <c r="F32" s="189">
        <f t="shared" si="1"/>
        <v>0</v>
      </c>
    </row>
    <row r="33" spans="2:6" x14ac:dyDescent="0.2">
      <c r="B33" s="193" t="s">
        <v>704</v>
      </c>
      <c r="C33" s="186" t="s">
        <v>146</v>
      </c>
      <c r="D33" s="196">
        <v>13</v>
      </c>
      <c r="E33" s="233">
        <v>0</v>
      </c>
      <c r="F33" s="189">
        <f t="shared" si="1"/>
        <v>0</v>
      </c>
    </row>
    <row r="34" spans="2:6" x14ac:dyDescent="0.2">
      <c r="B34" s="193" t="s">
        <v>705</v>
      </c>
      <c r="C34" s="186" t="s">
        <v>568</v>
      </c>
      <c r="D34" s="196">
        <v>2</v>
      </c>
      <c r="E34" s="233">
        <v>0</v>
      </c>
      <c r="F34" s="189">
        <f t="shared" si="1"/>
        <v>0</v>
      </c>
    </row>
    <row r="35" spans="2:6" x14ac:dyDescent="0.2">
      <c r="B35" s="193" t="s">
        <v>706</v>
      </c>
      <c r="C35" s="186" t="s">
        <v>146</v>
      </c>
      <c r="D35" s="196">
        <v>20</v>
      </c>
      <c r="E35" s="233">
        <v>0</v>
      </c>
      <c r="F35" s="189">
        <f t="shared" si="1"/>
        <v>0</v>
      </c>
    </row>
    <row r="36" spans="2:6" x14ac:dyDescent="0.2">
      <c r="B36" s="193" t="s">
        <v>707</v>
      </c>
      <c r="C36" s="186" t="s">
        <v>146</v>
      </c>
      <c r="D36" s="196">
        <v>20</v>
      </c>
      <c r="E36" s="233">
        <v>0</v>
      </c>
      <c r="F36" s="189">
        <f t="shared" si="1"/>
        <v>0</v>
      </c>
    </row>
    <row r="37" spans="2:6" x14ac:dyDescent="0.2">
      <c r="B37" s="193" t="s">
        <v>708</v>
      </c>
      <c r="C37" s="186" t="s">
        <v>146</v>
      </c>
      <c r="D37" s="196">
        <v>11.5</v>
      </c>
      <c r="E37" s="233">
        <v>0</v>
      </c>
      <c r="F37" s="189">
        <f t="shared" si="1"/>
        <v>0</v>
      </c>
    </row>
    <row r="38" spans="2:6" x14ac:dyDescent="0.2">
      <c r="B38" s="193" t="s">
        <v>709</v>
      </c>
      <c r="C38" s="186" t="s">
        <v>146</v>
      </c>
      <c r="D38" s="196">
        <v>11.5</v>
      </c>
      <c r="E38" s="233">
        <v>0</v>
      </c>
      <c r="F38" s="189">
        <f t="shared" si="1"/>
        <v>0</v>
      </c>
    </row>
    <row r="39" spans="2:6" ht="12.1" customHeight="1" x14ac:dyDescent="0.2">
      <c r="B39" s="193" t="s">
        <v>710</v>
      </c>
      <c r="C39" s="186" t="s">
        <v>140</v>
      </c>
      <c r="D39" s="196">
        <f>71.6+16</f>
        <v>87.6</v>
      </c>
      <c r="E39" s="233">
        <v>0</v>
      </c>
      <c r="F39" s="189">
        <f t="shared" si="1"/>
        <v>0</v>
      </c>
    </row>
    <row r="40" spans="2:6" x14ac:dyDescent="0.2">
      <c r="B40" s="193" t="s">
        <v>711</v>
      </c>
      <c r="C40" s="186" t="s">
        <v>140</v>
      </c>
      <c r="D40" s="196">
        <f>54.7+16.3</f>
        <v>71</v>
      </c>
      <c r="E40" s="233">
        <v>0</v>
      </c>
      <c r="F40" s="189">
        <f t="shared" si="1"/>
        <v>0</v>
      </c>
    </row>
    <row r="41" spans="2:6" x14ac:dyDescent="0.2">
      <c r="B41" s="193"/>
      <c r="C41" s="186"/>
      <c r="D41" s="196"/>
      <c r="E41" s="188"/>
      <c r="F41" s="189"/>
    </row>
    <row r="42" spans="2:6" x14ac:dyDescent="0.2">
      <c r="E42" s="202" t="s">
        <v>700</v>
      </c>
      <c r="F42" s="203">
        <f>SUM(F29:F40)</f>
        <v>0</v>
      </c>
    </row>
    <row r="44" spans="2:6" x14ac:dyDescent="0.2">
      <c r="B44" s="205" t="s">
        <v>712</v>
      </c>
      <c r="E44" s="206" t="s">
        <v>700</v>
      </c>
      <c r="F44" s="207">
        <f>F28+F42</f>
        <v>0</v>
      </c>
    </row>
    <row r="45" spans="2:6" x14ac:dyDescent="0.2">
      <c r="E45" s="208">
        <v>0.21</v>
      </c>
      <c r="F45" s="207">
        <f>F44*E45</f>
        <v>0</v>
      </c>
    </row>
    <row r="46" spans="2:6" x14ac:dyDescent="0.2">
      <c r="E46" s="208"/>
    </row>
    <row r="47" spans="2:6" x14ac:dyDescent="0.2">
      <c r="B47" s="241" t="s">
        <v>713</v>
      </c>
      <c r="C47" s="242"/>
      <c r="D47" s="243"/>
      <c r="E47" s="244" t="s">
        <v>714</v>
      </c>
      <c r="F47" s="245">
        <f>F44+F45</f>
        <v>0</v>
      </c>
    </row>
  </sheetData>
  <pageMargins left="0.78740157480314965" right="0.59055118110236227" top="0.78740157480314965" bottom="0.59055118110236227" header="0.39370078740157483" footer="0.51181102362204722"/>
  <pageSetup paperSize="9" orientation="portrait" horizontalDpi="360" verticalDpi="360" r:id="rId1"/>
  <headerFooter alignWithMargins="0">
    <oddHeader>&amp;LAkce: Český rozhlas
Zlín&amp;CNázev&amp;RVZT-DZS</oddHeader>
    <oddFooter>Stránka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0"/>
  <sheetViews>
    <sheetView tabSelected="1" workbookViewId="0">
      <selection activeCell="A2" sqref="A2:G2"/>
    </sheetView>
  </sheetViews>
  <sheetFormatPr defaultRowHeight="12.65" x14ac:dyDescent="0.2"/>
  <sheetData>
    <row r="1" spans="1:7" ht="15.6" x14ac:dyDescent="0.25">
      <c r="A1" s="175" t="s">
        <v>38</v>
      </c>
      <c r="B1" s="176"/>
      <c r="C1" s="176"/>
      <c r="D1" s="176"/>
      <c r="E1" s="176"/>
      <c r="F1" s="176"/>
      <c r="G1" s="176"/>
    </row>
    <row r="2" spans="1:7" ht="75" customHeight="1" x14ac:dyDescent="0.3">
      <c r="A2" s="345" t="s">
        <v>728</v>
      </c>
      <c r="B2" s="345"/>
      <c r="C2" s="345"/>
      <c r="D2" s="345"/>
      <c r="E2" s="345"/>
      <c r="F2" s="345"/>
      <c r="G2" s="345"/>
    </row>
    <row r="4" spans="1:7" ht="15.6" x14ac:dyDescent="0.25">
      <c r="A4" s="175" t="s">
        <v>666</v>
      </c>
    </row>
    <row r="5" spans="1:7" ht="33.799999999999997" customHeight="1" x14ac:dyDescent="0.2">
      <c r="A5" s="346" t="s">
        <v>667</v>
      </c>
      <c r="B5" s="347"/>
      <c r="C5" s="347"/>
      <c r="D5" s="347"/>
      <c r="E5" s="347"/>
      <c r="F5" s="347"/>
      <c r="G5" s="347"/>
    </row>
    <row r="6" spans="1:7" ht="50.3" customHeight="1" x14ac:dyDescent="0.2">
      <c r="A6" s="346" t="s">
        <v>668</v>
      </c>
      <c r="B6" s="347"/>
      <c r="C6" s="347"/>
      <c r="D6" s="347"/>
      <c r="E6" s="347"/>
      <c r="F6" s="347"/>
      <c r="G6" s="347"/>
    </row>
    <row r="7" spans="1:7" ht="21" customHeight="1" x14ac:dyDescent="0.2">
      <c r="A7" s="346" t="s">
        <v>669</v>
      </c>
      <c r="B7" s="347"/>
      <c r="C7" s="347"/>
      <c r="D7" s="347"/>
      <c r="E7" s="347"/>
      <c r="F7" s="347"/>
      <c r="G7" s="347"/>
    </row>
    <row r="8" spans="1:7" ht="36" customHeight="1" x14ac:dyDescent="0.2">
      <c r="A8" s="346" t="s">
        <v>670</v>
      </c>
      <c r="B8" s="347"/>
      <c r="C8" s="347"/>
      <c r="D8" s="347"/>
      <c r="E8" s="347"/>
      <c r="F8" s="347"/>
      <c r="G8" s="347"/>
    </row>
    <row r="9" spans="1:7" ht="18.75" customHeight="1" x14ac:dyDescent="0.2">
      <c r="A9" s="346" t="s">
        <v>671</v>
      </c>
      <c r="B9" s="347"/>
      <c r="C9" s="347"/>
      <c r="D9" s="347"/>
      <c r="E9" s="347"/>
      <c r="F9" s="347"/>
      <c r="G9" s="347"/>
    </row>
    <row r="10" spans="1:7" ht="256.45" customHeight="1" x14ac:dyDescent="0.2">
      <c r="A10" s="343" t="s">
        <v>672</v>
      </c>
      <c r="B10" s="344"/>
      <c r="C10" s="344"/>
      <c r="D10" s="344"/>
      <c r="E10" s="344"/>
      <c r="F10" s="344"/>
      <c r="G10" s="344"/>
    </row>
  </sheetData>
  <mergeCells count="7">
    <mergeCell ref="A10:G10"/>
    <mergeCell ref="A2:G2"/>
    <mergeCell ref="A5:G5"/>
    <mergeCell ref="A6:G6"/>
    <mergeCell ref="A7:G7"/>
    <mergeCell ref="A8:G8"/>
    <mergeCell ref="A9:G9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93</vt:i4>
      </vt:variant>
    </vt:vector>
  </HeadingPairs>
  <TitlesOfParts>
    <vt:vector size="99" baseType="lpstr">
      <vt:lpstr>REKAPITULACE</vt:lpstr>
      <vt:lpstr>Stavba</vt:lpstr>
      <vt:lpstr>VzorPolozky</vt:lpstr>
      <vt:lpstr>Rozpočet Pol - STAVBA</vt:lpstr>
      <vt:lpstr>Ocenění  - KLIMATIZACE</vt:lpstr>
      <vt:lpstr>Pokyny pro vyplnění rozpočtu</vt:lpstr>
      <vt:lpstr>REKAPITULACE!CelkemDPHVypocet</vt:lpstr>
      <vt:lpstr>Stavba!CelkemDPHVypocet</vt:lpstr>
      <vt:lpstr>REKAPITULACE!CenaCelkem</vt:lpstr>
      <vt:lpstr>CenaCelkem</vt:lpstr>
      <vt:lpstr>REKAPITULACE!CenaCelkemBezDPH</vt:lpstr>
      <vt:lpstr>CenaCelkemBezDPH</vt:lpstr>
      <vt:lpstr>REKAPITULACE!CenaCelkemVypocet</vt:lpstr>
      <vt:lpstr>Stavba!CenaCelkemVypocet</vt:lpstr>
      <vt:lpstr>REKAPITULACE!cisloobjektu</vt:lpstr>
      <vt:lpstr>cisloobjektu</vt:lpstr>
      <vt:lpstr>REKAPITULACE!CisloStavby</vt:lpstr>
      <vt:lpstr>Stavba!CisloStavby</vt:lpstr>
      <vt:lpstr>REKAPITULACE!CisloStavebnihoRozpoctu</vt:lpstr>
      <vt:lpstr>CisloStavebnihoRozpoctu</vt:lpstr>
      <vt:lpstr>REKAPITULACE!dadresa</vt:lpstr>
      <vt:lpstr>dadresa</vt:lpstr>
      <vt:lpstr>REKAPITULACE!DIČ</vt:lpstr>
      <vt:lpstr>Stavba!DIČ</vt:lpstr>
      <vt:lpstr>REKAPITULACE!dmisto</vt:lpstr>
      <vt:lpstr>dmisto</vt:lpstr>
      <vt:lpstr>REKAPITULACE!DPHSni</vt:lpstr>
      <vt:lpstr>DPHSni</vt:lpstr>
      <vt:lpstr>REKAPITULACE!DPHZakl</vt:lpstr>
      <vt:lpstr>DPHZakl</vt:lpstr>
      <vt:lpstr>REKAPITULACE!dpsc</vt:lpstr>
      <vt:lpstr>Stavba!dpsc</vt:lpstr>
      <vt:lpstr>REKAPITULACE!IČO</vt:lpstr>
      <vt:lpstr>Stavba!IČO</vt:lpstr>
      <vt:lpstr>REKAPITULACE!Mena</vt:lpstr>
      <vt:lpstr>Mena</vt:lpstr>
      <vt:lpstr>REKAPITULACE!MistoStavby</vt:lpstr>
      <vt:lpstr>MistoStavby</vt:lpstr>
      <vt:lpstr>REKAPITULACE!nazevobjektu</vt:lpstr>
      <vt:lpstr>nazevobjektu</vt:lpstr>
      <vt:lpstr>REKAPITULACE!NazevStavby</vt:lpstr>
      <vt:lpstr>Stavba!NazevStavby</vt:lpstr>
      <vt:lpstr>REKAPITULACE!NazevStavebnihoRozpoctu</vt:lpstr>
      <vt:lpstr>NazevStavebnihoRozpoctu</vt:lpstr>
      <vt:lpstr>REKAPITULACE!oadresa</vt:lpstr>
      <vt:lpstr>oadresa</vt:lpstr>
      <vt:lpstr>REKAPITULACE!Objednatel</vt:lpstr>
      <vt:lpstr>Stavba!Objednatel</vt:lpstr>
      <vt:lpstr>REKAPITULACE!Objekt</vt:lpstr>
      <vt:lpstr>Stavba!Objekt</vt:lpstr>
      <vt:lpstr>REKAPITULACE!Oblast_tisku</vt:lpstr>
      <vt:lpstr>'Rozpočet Pol - STAVBA'!Oblast_tisku</vt:lpstr>
      <vt:lpstr>Stavba!Oblast_tisku</vt:lpstr>
      <vt:lpstr>REKAPITULACE!odic</vt:lpstr>
      <vt:lpstr>Stavba!odic</vt:lpstr>
      <vt:lpstr>REKAPITULACE!oico</vt:lpstr>
      <vt:lpstr>Stavba!oico</vt:lpstr>
      <vt:lpstr>REKAPITULACE!omisto</vt:lpstr>
      <vt:lpstr>Stavba!omisto</vt:lpstr>
      <vt:lpstr>REKAPITULACE!onazev</vt:lpstr>
      <vt:lpstr>Stavba!onazev</vt:lpstr>
      <vt:lpstr>REKAPITULACE!opsc</vt:lpstr>
      <vt:lpstr>Stavba!opsc</vt:lpstr>
      <vt:lpstr>REKAPITULACE!padresa</vt:lpstr>
      <vt:lpstr>padresa</vt:lpstr>
      <vt:lpstr>REKAPITULACE!pdic</vt:lpstr>
      <vt:lpstr>pdic</vt:lpstr>
      <vt:lpstr>REKAPITULACE!pico</vt:lpstr>
      <vt:lpstr>pico</vt:lpstr>
      <vt:lpstr>REKAPITULACE!pmisto</vt:lpstr>
      <vt:lpstr>pmisto</vt:lpstr>
      <vt:lpstr>REKAPITULACE!PoptavkaID</vt:lpstr>
      <vt:lpstr>PoptavkaID</vt:lpstr>
      <vt:lpstr>REKAPITULACE!pPSC</vt:lpstr>
      <vt:lpstr>pPSC</vt:lpstr>
      <vt:lpstr>REKAPITULACE!Projektant</vt:lpstr>
      <vt:lpstr>Projektant</vt:lpstr>
      <vt:lpstr>REKAPITULACE!SazbaDPH1</vt:lpstr>
      <vt:lpstr>Stavba!SazbaDPH1</vt:lpstr>
      <vt:lpstr>REKAPITULACE!SazbaDPH2</vt:lpstr>
      <vt:lpstr>Stavba!SazbaDPH2</vt:lpstr>
      <vt:lpstr>REKAPITULACE!Vypracoval</vt:lpstr>
      <vt:lpstr>Vypracoval</vt:lpstr>
      <vt:lpstr>REKAPITULACE!ZakladDPHSni</vt:lpstr>
      <vt:lpstr>ZakladDPHSni</vt:lpstr>
      <vt:lpstr>REKAPITULACE!ZakladDPHSniVypocet</vt:lpstr>
      <vt:lpstr>Stavba!ZakladDPHSniVypocet</vt:lpstr>
      <vt:lpstr>REKAPITULACE!ZakladDPHZakl</vt:lpstr>
      <vt:lpstr>ZakladDPHZakl</vt:lpstr>
      <vt:lpstr>REKAPITULACE!ZakladDPHZaklVypocet</vt:lpstr>
      <vt:lpstr>Stavba!ZakladDPHZaklVypocet</vt:lpstr>
      <vt:lpstr>REKAPITULACE!ZaObjednatele</vt:lpstr>
      <vt:lpstr>ZaObjednatele</vt:lpstr>
      <vt:lpstr>REKAPITULACE!Zaokrouhleni</vt:lpstr>
      <vt:lpstr>Zaokrouhleni</vt:lpstr>
      <vt:lpstr>REKAPITULACE!ZaZhotovitele</vt:lpstr>
      <vt:lpstr>ZaZhotovitele</vt:lpstr>
      <vt:lpstr>REKAPITULACE!Zhotovitel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Novak</dc:creator>
  <cp:lastModifiedBy>Kramář Jiří</cp:lastModifiedBy>
  <cp:lastPrinted>2025-07-09T08:54:18Z</cp:lastPrinted>
  <dcterms:created xsi:type="dcterms:W3CDTF">2009-04-08T07:15:50Z</dcterms:created>
  <dcterms:modified xsi:type="dcterms:W3CDTF">2026-06-15T09:04:39Z</dcterms:modified>
</cp:coreProperties>
</file>