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Příprava území ,..." sheetId="2" r:id="rId2"/>
    <sheet name="SO 101 - Plocha  obslužné..." sheetId="3" r:id="rId3"/>
    <sheet name="SO 102 - SO 102 -  Plocha..." sheetId="4" r:id="rId4"/>
    <sheet name="SO 103 - Plocha  pro park..." sheetId="5" r:id="rId5"/>
    <sheet name="SO 104 - Plocha  pro záso..." sheetId="6" r:id="rId6"/>
    <sheet name="SO 105 - Plocha ostrúvku" sheetId="7" r:id="rId7"/>
    <sheet name="SO 192 - Dopravní značení..." sheetId="8" r:id="rId8"/>
    <sheet name="SO 401 - Rozvody VO" sheetId="9" r:id="rId9"/>
    <sheet name="SO 801 - SO 801  -  sadov..." sheetId="10" r:id="rId10"/>
    <sheet name="SO 1000 - Ostaní  náklady" sheetId="11" r:id="rId11"/>
    <sheet name="SO 1020 - VRN" sheetId="12" r:id="rId12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'SO 001 - Příprava území ,...'!$C$123:$K$200</definedName>
    <definedName name="_xlnm.Print_Area" localSheetId="1">'SO 001 - Příprava území ,...'!$C$4:$J$76,'SO 001 - Příprava území ,...'!$C$82:$J$103,'SO 001 - Příprava území ,...'!$C$109:$K$200</definedName>
    <definedName name="_xlnm.Print_Titles" localSheetId="1">'SO 001 - Příprava území ,...'!$123:$123</definedName>
    <definedName name="_xlnm._FilterDatabase" localSheetId="2" hidden="1">'SO 101 - Plocha  obslužné...'!$C$125:$K$160</definedName>
    <definedName name="_xlnm.Print_Area" localSheetId="2">'SO 101 - Plocha  obslužné...'!$C$4:$J$76,'SO 101 - Plocha  obslužné...'!$C$82:$J$105,'SO 101 - Plocha  obslužné...'!$C$111:$K$160</definedName>
    <definedName name="_xlnm.Print_Titles" localSheetId="2">'SO 101 - Plocha  obslužné...'!$125:$125</definedName>
    <definedName name="_xlnm._FilterDatabase" localSheetId="3" hidden="1">'SO 102 - SO 102 -  Plocha...'!$C$124:$K$156</definedName>
    <definedName name="_xlnm.Print_Area" localSheetId="3">'SO 102 - SO 102 -  Plocha...'!$C$4:$J$76,'SO 102 - SO 102 -  Plocha...'!$C$82:$J$104,'SO 102 - SO 102 -  Plocha...'!$C$110:$K$156</definedName>
    <definedName name="_xlnm.Print_Titles" localSheetId="3">'SO 102 - SO 102 -  Plocha...'!$124:$124</definedName>
    <definedName name="_xlnm._FilterDatabase" localSheetId="4" hidden="1">'SO 103 - Plocha  pro park...'!$C$124:$K$142</definedName>
    <definedName name="_xlnm.Print_Area" localSheetId="4">'SO 103 - Plocha  pro park...'!$C$4:$J$76,'SO 103 - Plocha  pro park...'!$C$82:$J$104,'SO 103 - Plocha  pro park...'!$C$110:$K$142</definedName>
    <definedName name="_xlnm.Print_Titles" localSheetId="4">'SO 103 - Plocha  pro park...'!$124:$124</definedName>
    <definedName name="_xlnm._FilterDatabase" localSheetId="5" hidden="1">'SO 104 - Plocha  pro záso...'!$C$124:$K$141</definedName>
    <definedName name="_xlnm.Print_Area" localSheetId="5">'SO 104 - Plocha  pro záso...'!$C$4:$J$76,'SO 104 - Plocha  pro záso...'!$C$82:$J$104,'SO 104 - Plocha  pro záso...'!$C$110:$K$141</definedName>
    <definedName name="_xlnm.Print_Titles" localSheetId="5">'SO 104 - Plocha  pro záso...'!$124:$124</definedName>
    <definedName name="_xlnm._FilterDatabase" localSheetId="6" hidden="1">'SO 105 - Plocha ostrúvku'!$C$124:$K$140</definedName>
    <definedName name="_xlnm.Print_Area" localSheetId="6">'SO 105 - Plocha ostrúvku'!$C$4:$J$76,'SO 105 - Plocha ostrúvku'!$C$82:$J$104,'SO 105 - Plocha ostrúvku'!$C$110:$K$140</definedName>
    <definedName name="_xlnm.Print_Titles" localSheetId="6">'SO 105 - Plocha ostrúvku'!$124:$124</definedName>
    <definedName name="_xlnm._FilterDatabase" localSheetId="7" hidden="1">'SO 192 - Dopravní značení...'!$C$121:$K$152</definedName>
    <definedName name="_xlnm.Print_Area" localSheetId="7">'SO 192 - Dopravní značení...'!$C$4:$J$76,'SO 192 - Dopravní značení...'!$C$82:$J$101,'SO 192 - Dopravní značení...'!$C$107:$K$152</definedName>
    <definedName name="_xlnm.Print_Titles" localSheetId="7">'SO 192 - Dopravní značení...'!$121:$121</definedName>
    <definedName name="_xlnm._FilterDatabase" localSheetId="8" hidden="1">'SO 401 - Rozvody VO'!$C$135:$K$219</definedName>
    <definedName name="_xlnm.Print_Area" localSheetId="8">'SO 401 - Rozvody VO'!$C$4:$J$76,'SO 401 - Rozvody VO'!$C$82:$J$115,'SO 401 - Rozvody VO'!$C$121:$K$219</definedName>
    <definedName name="_xlnm.Print_Titles" localSheetId="8">'SO 401 - Rozvody VO'!$135:$135</definedName>
    <definedName name="_xlnm._FilterDatabase" localSheetId="9" hidden="1">'SO 801 - SO 801  -  sadov...'!$C$121:$K$154</definedName>
    <definedName name="_xlnm.Print_Area" localSheetId="9">'SO 801 - SO 801  -  sadov...'!$C$4:$J$76,'SO 801 - SO 801  -  sadov...'!$C$82:$J$101,'SO 801 - SO 801  -  sadov...'!$C$107:$K$154</definedName>
    <definedName name="_xlnm.Print_Titles" localSheetId="9">'SO 801 - SO 801  -  sadov...'!$121:$121</definedName>
    <definedName name="_xlnm._FilterDatabase" localSheetId="10" hidden="1">'SO 1000 - Ostaní  náklady'!$C$121:$K$152</definedName>
    <definedName name="_xlnm.Print_Area" localSheetId="10">'SO 1000 - Ostaní  náklady'!$C$4:$J$76,'SO 1000 - Ostaní  náklady'!$C$82:$J$101,'SO 1000 - Ostaní  náklady'!$C$107:$K$152</definedName>
    <definedName name="_xlnm.Print_Titles" localSheetId="10">'SO 1000 - Ostaní  náklady'!$121:$121</definedName>
    <definedName name="_xlnm._FilterDatabase" localSheetId="11" hidden="1">'SO 1020 - VRN'!$C$121:$K$126</definedName>
    <definedName name="_xlnm.Print_Area" localSheetId="11">'SO 1020 - VRN'!$C$4:$J$76,'SO 1020 - VRN'!$C$82:$J$101,'SO 1020 - VRN'!$C$107:$K$126</definedName>
    <definedName name="_xlnm.Print_Titles" localSheetId="11">'SO 1020 - VRN'!$121:$121</definedName>
  </definedNames>
  <calcPr/>
</workbook>
</file>

<file path=xl/calcChain.xml><?xml version="1.0" encoding="utf-8"?>
<calcChain xmlns="http://schemas.openxmlformats.org/spreadsheetml/2006/main">
  <c i="12" l="1" r="R124"/>
  <c r="R123"/>
  <c r="R122"/>
  <c r="P124"/>
  <c r="P123"/>
  <c r="P122"/>
  <c i="1" r="AU106"/>
  <c i="12" r="J39"/>
  <c r="J38"/>
  <c i="1" r="AY106"/>
  <c i="12" r="J37"/>
  <c i="1" r="AX106"/>
  <c i="12" r="BI126"/>
  <c r="BH126"/>
  <c r="BG126"/>
  <c r="BF126"/>
  <c r="T126"/>
  <c r="R126"/>
  <c r="P126"/>
  <c r="BI125"/>
  <c r="BH125"/>
  <c r="BG125"/>
  <c r="BF125"/>
  <c r="T125"/>
  <c r="T124"/>
  <c r="T123"/>
  <c r="T122"/>
  <c r="R125"/>
  <c r="P125"/>
  <c r="J119"/>
  <c r="J118"/>
  <c r="F118"/>
  <c r="F116"/>
  <c r="E114"/>
  <c r="J94"/>
  <c r="J93"/>
  <c r="F93"/>
  <c r="F91"/>
  <c r="E89"/>
  <c r="J20"/>
  <c r="E20"/>
  <c r="F94"/>
  <c r="J19"/>
  <c r="J14"/>
  <c r="J116"/>
  <c r="E7"/>
  <c r="E110"/>
  <c i="11" r="J39"/>
  <c r="J38"/>
  <c i="1" r="AY105"/>
  <c i="11" r="J37"/>
  <c i="1" r="AX105"/>
  <c i="11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4"/>
  <c r="BH134"/>
  <c r="BG134"/>
  <c r="BF134"/>
  <c r="T134"/>
  <c r="R134"/>
  <c r="P134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85"/>
  <c i="10" r="J39"/>
  <c r="J38"/>
  <c i="1" r="AY104"/>
  <c i="10" r="J37"/>
  <c i="1" r="AX104"/>
  <c i="10"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116"/>
  <c r="E7"/>
  <c r="E110"/>
  <c i="9" r="J39"/>
  <c r="J38"/>
  <c i="1" r="AY103"/>
  <c i="9" r="J37"/>
  <c i="1" r="AX103"/>
  <c i="9"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T215"/>
  <c r="R216"/>
  <c r="R215"/>
  <c r="P216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T207"/>
  <c r="R208"/>
  <c r="R207"/>
  <c r="P208"/>
  <c r="P207"/>
  <c r="BI206"/>
  <c r="BH206"/>
  <c r="BG206"/>
  <c r="BF206"/>
  <c r="T206"/>
  <c r="T205"/>
  <c r="T204"/>
  <c r="R206"/>
  <c r="R205"/>
  <c r="R204"/>
  <c r="P206"/>
  <c r="P205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T138"/>
  <c r="T137"/>
  <c r="R139"/>
  <c r="R138"/>
  <c r="R137"/>
  <c r="P139"/>
  <c r="P138"/>
  <c r="P137"/>
  <c r="J133"/>
  <c r="J132"/>
  <c r="F132"/>
  <c r="F130"/>
  <c r="E128"/>
  <c r="J94"/>
  <c r="J93"/>
  <c r="F93"/>
  <c r="F91"/>
  <c r="E89"/>
  <c r="J20"/>
  <c r="E20"/>
  <c r="F133"/>
  <c r="J19"/>
  <c r="J14"/>
  <c r="J130"/>
  <c r="E7"/>
  <c r="E124"/>
  <c i="8" r="J39"/>
  <c r="J38"/>
  <c i="1" r="AY102"/>
  <c i="8" r="J37"/>
  <c i="1" r="AX102"/>
  <c i="8"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91"/>
  <c r="E7"/>
  <c r="E110"/>
  <c i="7" r="J39"/>
  <c r="J38"/>
  <c i="1" r="AY101"/>
  <c i="7" r="J37"/>
  <c i="1" r="AX101"/>
  <c i="7" r="BI140"/>
  <c r="BH140"/>
  <c r="BG140"/>
  <c r="BF140"/>
  <c r="T140"/>
  <c r="T139"/>
  <c r="R140"/>
  <c r="R139"/>
  <c r="P140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J122"/>
  <c r="J121"/>
  <c r="F121"/>
  <c r="F119"/>
  <c r="E117"/>
  <c r="J94"/>
  <c r="J93"/>
  <c r="F93"/>
  <c r="F91"/>
  <c r="E89"/>
  <c r="J20"/>
  <c r="E20"/>
  <c r="F94"/>
  <c r="J19"/>
  <c r="J14"/>
  <c r="J91"/>
  <c r="E7"/>
  <c r="E113"/>
  <c i="6" r="J39"/>
  <c r="J38"/>
  <c i="1" r="AY100"/>
  <c i="6" r="J37"/>
  <c i="1" r="AX100"/>
  <c i="6"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J122"/>
  <c r="J121"/>
  <c r="F121"/>
  <c r="F119"/>
  <c r="E117"/>
  <c r="J94"/>
  <c r="J93"/>
  <c r="F93"/>
  <c r="F91"/>
  <c r="E89"/>
  <c r="J20"/>
  <c r="E20"/>
  <c r="F94"/>
  <c r="J19"/>
  <c r="J14"/>
  <c r="J91"/>
  <c r="E7"/>
  <c r="E113"/>
  <c i="5" r="J39"/>
  <c r="J38"/>
  <c i="1" r="AY99"/>
  <c i="5" r="J37"/>
  <c i="1" r="AX99"/>
  <c i="5"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J122"/>
  <c r="J121"/>
  <c r="F121"/>
  <c r="F119"/>
  <c r="E117"/>
  <c r="J94"/>
  <c r="J93"/>
  <c r="F93"/>
  <c r="F91"/>
  <c r="E89"/>
  <c r="J20"/>
  <c r="E20"/>
  <c r="F94"/>
  <c r="J19"/>
  <c r="J14"/>
  <c r="J119"/>
  <c r="E7"/>
  <c r="E113"/>
  <c i="4" r="J39"/>
  <c r="J38"/>
  <c i="1" r="AY98"/>
  <c i="4" r="J37"/>
  <c i="1" r="AX98"/>
  <c i="4"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28"/>
  <c r="BH128"/>
  <c r="BG128"/>
  <c r="BF128"/>
  <c r="T128"/>
  <c r="T127"/>
  <c r="R128"/>
  <c r="R127"/>
  <c r="P128"/>
  <c r="P127"/>
  <c r="J122"/>
  <c r="J121"/>
  <c r="F121"/>
  <c r="F119"/>
  <c r="E117"/>
  <c r="J94"/>
  <c r="J93"/>
  <c r="F93"/>
  <c r="F91"/>
  <c r="E89"/>
  <c r="J20"/>
  <c r="E20"/>
  <c r="F122"/>
  <c r="J19"/>
  <c r="J14"/>
  <c r="J119"/>
  <c r="E7"/>
  <c r="E113"/>
  <c i="1" r="AY97"/>
  <c i="3" r="J39"/>
  <c r="J38"/>
  <c r="J37"/>
  <c i="1" r="AX97"/>
  <c i="3"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J123"/>
  <c r="J122"/>
  <c r="F122"/>
  <c r="F120"/>
  <c r="E118"/>
  <c r="J94"/>
  <c r="J93"/>
  <c r="F93"/>
  <c r="F91"/>
  <c r="E89"/>
  <c r="J20"/>
  <c r="E20"/>
  <c r="F123"/>
  <c r="J19"/>
  <c r="J14"/>
  <c r="J91"/>
  <c r="E7"/>
  <c r="E114"/>
  <c i="2" r="J39"/>
  <c r="J38"/>
  <c i="1" r="AY96"/>
  <c i="2" r="J37"/>
  <c i="1" r="AX96"/>
  <c i="2"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87"/>
  <c r="BH187"/>
  <c r="BG187"/>
  <c r="BF187"/>
  <c r="T187"/>
  <c r="R187"/>
  <c r="P187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6"/>
  <c r="BH166"/>
  <c r="BG166"/>
  <c r="BF166"/>
  <c r="T166"/>
  <c r="R166"/>
  <c r="P166"/>
  <c r="BI150"/>
  <c r="BH150"/>
  <c r="BG150"/>
  <c r="BF150"/>
  <c r="T150"/>
  <c r="R150"/>
  <c r="P150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33"/>
  <c r="BH133"/>
  <c r="BG133"/>
  <c r="BF133"/>
  <c r="T133"/>
  <c r="R133"/>
  <c r="P133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91"/>
  <c r="E7"/>
  <c r="E112"/>
  <c i="1" r="L90"/>
  <c r="AM90"/>
  <c r="AM89"/>
  <c r="L89"/>
  <c r="AM87"/>
  <c r="L87"/>
  <c r="L85"/>
  <c r="L84"/>
  <c i="12" r="BK125"/>
  <c i="11" r="BK151"/>
  <c r="J142"/>
  <c r="J139"/>
  <c r="BK134"/>
  <c r="J129"/>
  <c i="10" r="J150"/>
  <c r="BK149"/>
  <c r="J143"/>
  <c r="BK139"/>
  <c r="BK134"/>
  <c r="J125"/>
  <c i="9" r="J212"/>
  <c r="J211"/>
  <c r="BK200"/>
  <c r="BK196"/>
  <c r="J195"/>
  <c r="BK194"/>
  <c r="J192"/>
  <c r="BK191"/>
  <c r="BK190"/>
  <c r="J181"/>
  <c r="J178"/>
  <c r="J177"/>
  <c r="BK148"/>
  <c r="BK147"/>
  <c i="8" r="J149"/>
  <c r="J133"/>
  <c i="4" r="BK141"/>
  <c r="BK140"/>
  <c r="J128"/>
  <c i="3" r="BK140"/>
  <c r="BK138"/>
  <c i="2" r="BK196"/>
  <c r="BK179"/>
  <c r="BK166"/>
  <c r="J150"/>
  <c r="J133"/>
  <c i="1" r="AS95"/>
  <c i="10" r="J134"/>
  <c i="9" r="J200"/>
  <c r="J187"/>
  <c r="J186"/>
  <c r="BK185"/>
  <c r="J184"/>
  <c r="BK178"/>
  <c r="BK156"/>
  <c r="J150"/>
  <c r="J149"/>
  <c r="BK145"/>
  <c i="7" r="J132"/>
  <c i="6" r="J141"/>
  <c r="BK138"/>
  <c r="J137"/>
  <c i="5" r="J142"/>
  <c r="BK139"/>
  <c i="4" r="BK153"/>
  <c r="J152"/>
  <c i="3" r="J159"/>
  <c i="2" r="BK193"/>
  <c r="BK133"/>
  <c i="9" r="BK218"/>
  <c r="BK214"/>
  <c r="BK212"/>
  <c r="J199"/>
  <c r="BK198"/>
  <c r="BK193"/>
  <c r="J191"/>
  <c r="BK187"/>
  <c r="J183"/>
  <c r="BK171"/>
  <c r="BK168"/>
  <c r="BK166"/>
  <c r="J161"/>
  <c r="J155"/>
  <c r="J154"/>
  <c i="8" r="J147"/>
  <c r="BK145"/>
  <c i="7" r="BK131"/>
  <c i="6" r="J136"/>
  <c i="5" r="J139"/>
  <c r="BK138"/>
  <c r="BK137"/>
  <c r="BK135"/>
  <c i="3" r="BK148"/>
  <c r="J147"/>
  <c r="J143"/>
  <c r="J140"/>
  <c r="BK139"/>
  <c r="BK132"/>
  <c i="2" r="BK180"/>
  <c r="J179"/>
  <c r="J174"/>
  <c i="12" r="F39"/>
  <c i="10" r="BK141"/>
  <c r="J138"/>
  <c r="J130"/>
  <c i="9" r="BK219"/>
  <c r="BK216"/>
  <c r="J213"/>
  <c r="BK208"/>
  <c r="BK202"/>
  <c r="BK199"/>
  <c r="J190"/>
  <c r="BK188"/>
  <c r="J185"/>
  <c r="J182"/>
  <c r="BK179"/>
  <c r="J165"/>
  <c r="J160"/>
  <c r="J157"/>
  <c r="BK155"/>
  <c r="J151"/>
  <c r="J148"/>
  <c r="J146"/>
  <c r="J145"/>
  <c i="6" r="J128"/>
  <c i="2" r="BK150"/>
  <c r="BK127"/>
  <c i="12" r="J125"/>
  <c i="11" r="J150"/>
  <c r="BK142"/>
  <c r="J141"/>
  <c r="BK139"/>
  <c r="J133"/>
  <c i="10" r="BK129"/>
  <c i="9" r="J219"/>
  <c r="BK195"/>
  <c r="BK181"/>
  <c r="J179"/>
  <c r="J167"/>
  <c r="BK159"/>
  <c r="BK158"/>
  <c r="J152"/>
  <c r="BK151"/>
  <c i="8" r="J145"/>
  <c r="J141"/>
  <c r="J137"/>
  <c r="BK133"/>
  <c i="7" r="J140"/>
  <c r="BK132"/>
  <c i="5" r="J138"/>
  <c r="J131"/>
  <c r="J128"/>
  <c i="3" r="J145"/>
  <c r="BK135"/>
  <c i="2" r="J199"/>
  <c r="J197"/>
  <c r="BK194"/>
  <c r="J193"/>
  <c r="BK187"/>
  <c r="BK174"/>
  <c i="10" r="J151"/>
  <c r="BK150"/>
  <c r="J136"/>
  <c r="BK125"/>
  <c i="9" r="J208"/>
  <c r="BK203"/>
  <c r="J202"/>
  <c r="BK192"/>
  <c r="BK170"/>
  <c r="J168"/>
  <c r="BK167"/>
  <c r="J166"/>
  <c r="BK165"/>
  <c r="BK163"/>
  <c r="J162"/>
  <c r="BK154"/>
  <c i="8" r="J151"/>
  <c r="BK149"/>
  <c r="BK141"/>
  <c r="BK137"/>
  <c r="J131"/>
  <c i="6" r="J132"/>
  <c r="BK131"/>
  <c r="BK128"/>
  <c i="5" r="BK142"/>
  <c r="J132"/>
  <c r="BK131"/>
  <c i="4" r="BK143"/>
  <c i="3" r="J156"/>
  <c r="J150"/>
  <c r="J142"/>
  <c i="2" r="J180"/>
  <c r="J144"/>
  <c r="J140"/>
  <c i="12" r="BK126"/>
  <c r="J126"/>
  <c i="9" r="J197"/>
  <c r="J189"/>
  <c r="BK182"/>
  <c r="BK164"/>
  <c r="BK144"/>
  <c r="BK139"/>
  <c i="2" r="BK172"/>
  <c r="BK144"/>
  <c r="BK140"/>
  <c r="BK134"/>
  <c i="12" r="F38"/>
  <c i="10" r="J139"/>
  <c r="BK131"/>
  <c i="9" r="BK206"/>
  <c r="J203"/>
  <c r="J194"/>
  <c r="J193"/>
  <c r="BK186"/>
  <c r="J176"/>
  <c r="BK175"/>
  <c r="BK174"/>
  <c r="BK162"/>
  <c r="J159"/>
  <c r="BK157"/>
  <c r="J156"/>
  <c r="BK149"/>
  <c r="J143"/>
  <c r="BK142"/>
  <c i="8" r="BK151"/>
  <c r="BK147"/>
  <c r="BK127"/>
  <c r="BK125"/>
  <c i="7" r="BK140"/>
  <c r="BK136"/>
  <c r="BK135"/>
  <c i="5" r="J135"/>
  <c r="BK133"/>
  <c r="BK130"/>
  <c r="BK128"/>
  <c i="4" r="J153"/>
  <c r="J151"/>
  <c r="J138"/>
  <c r="BK128"/>
  <c i="3" r="BK150"/>
  <c r="BK149"/>
  <c r="BK145"/>
  <c r="BK137"/>
  <c r="J136"/>
  <c r="J135"/>
  <c r="J129"/>
  <c i="2" r="BK199"/>
  <c r="BK197"/>
  <c r="J196"/>
  <c r="J172"/>
  <c r="J134"/>
  <c i="12" r="F36"/>
  <c i="9" r="BK211"/>
  <c r="J188"/>
  <c i="7" r="J128"/>
  <c i="6" r="BK141"/>
  <c r="BK136"/>
  <c r="BK133"/>
  <c r="J131"/>
  <c i="5" r="J137"/>
  <c r="BK132"/>
  <c r="J130"/>
  <c i="4" r="J156"/>
  <c r="BK151"/>
  <c r="J146"/>
  <c r="J144"/>
  <c r="J140"/>
  <c r="BK138"/>
  <c r="J134"/>
  <c i="3" r="J160"/>
  <c r="J137"/>
  <c i="2" r="J194"/>
  <c r="J176"/>
  <c i="11" r="BK152"/>
  <c r="J151"/>
  <c r="J145"/>
  <c r="BK129"/>
  <c r="BK126"/>
  <c r="BK125"/>
  <c i="10" r="J149"/>
  <c r="J131"/>
  <c i="9" r="J206"/>
  <c r="BK189"/>
  <c r="BK184"/>
  <c r="BK177"/>
  <c r="BK176"/>
  <c r="J171"/>
  <c r="J170"/>
  <c r="J164"/>
  <c r="J163"/>
  <c r="J153"/>
  <c r="BK152"/>
  <c r="BK150"/>
  <c r="BK146"/>
  <c r="J144"/>
  <c r="J142"/>
  <c r="J139"/>
  <c i="7" r="BK137"/>
  <c r="J135"/>
  <c r="J130"/>
  <c i="6" r="J138"/>
  <c r="BK137"/>
  <c i="4" r="BK156"/>
  <c r="BK147"/>
  <c r="BK144"/>
  <c r="BK134"/>
  <c i="3" r="J149"/>
  <c r="J148"/>
  <c r="J146"/>
  <c r="J139"/>
  <c r="J132"/>
  <c r="BK129"/>
  <c i="2" r="J187"/>
  <c r="J166"/>
  <c i="11" r="BK150"/>
  <c r="J140"/>
  <c r="J134"/>
  <c r="J125"/>
  <c i="10" r="BK151"/>
  <c r="BK143"/>
  <c r="BK130"/>
  <c r="J129"/>
  <c i="9" r="J218"/>
  <c r="J216"/>
  <c r="J214"/>
  <c r="BK213"/>
  <c r="J198"/>
  <c r="BK197"/>
  <c r="J196"/>
  <c r="BK183"/>
  <c i="8" r="BK131"/>
  <c i="6" r="J133"/>
  <c r="BK132"/>
  <c i="4" r="BK152"/>
  <c r="J147"/>
  <c r="BK146"/>
  <c i="3" r="BK160"/>
  <c r="BK159"/>
  <c r="J151"/>
  <c r="BK147"/>
  <c r="BK146"/>
  <c r="BK136"/>
  <c i="2" r="BK176"/>
  <c r="J127"/>
  <c i="11" r="J152"/>
  <c r="BK145"/>
  <c r="BK141"/>
  <c r="BK140"/>
  <c r="BK133"/>
  <c r="J126"/>
  <c i="10" r="J141"/>
  <c r="BK138"/>
  <c r="BK136"/>
  <c i="9" r="J175"/>
  <c r="J174"/>
  <c r="BK161"/>
  <c r="BK160"/>
  <c r="J158"/>
  <c r="BK153"/>
  <c r="J147"/>
  <c r="BK143"/>
  <c i="8" r="J127"/>
  <c r="J125"/>
  <c i="7" r="J137"/>
  <c r="J136"/>
  <c r="J131"/>
  <c r="BK130"/>
  <c r="BK128"/>
  <c i="5" r="J133"/>
  <c i="4" r="J143"/>
  <c r="J141"/>
  <c i="3" r="BK156"/>
  <c r="BK151"/>
  <c r="BK143"/>
  <c r="BK142"/>
  <c r="J138"/>
  <c i="12" r="F37"/>
  <c i="1" r="BB106"/>
  <c i="2" l="1" r="P126"/>
  <c i="3" r="T144"/>
  <c i="4" r="T150"/>
  <c i="6" r="T130"/>
  <c r="T126"/>
  <c r="T125"/>
  <c i="7" r="R134"/>
  <c i="10" r="BK124"/>
  <c r="J124"/>
  <c r="J100"/>
  <c i="2" r="P186"/>
  <c i="3" r="BK144"/>
  <c r="J144"/>
  <c r="J103"/>
  <c r="T158"/>
  <c i="4" r="R150"/>
  <c i="5" r="BK136"/>
  <c r="J136"/>
  <c r="J102"/>
  <c i="7" r="T129"/>
  <c r="T126"/>
  <c r="T125"/>
  <c i="10" r="P124"/>
  <c r="P123"/>
  <c r="P122"/>
  <c i="1" r="AU104"/>
  <c i="2" r="BK178"/>
  <c r="J178"/>
  <c r="J101"/>
  <c i="3" r="P131"/>
  <c r="P127"/>
  <c r="P126"/>
  <c i="1" r="AU97"/>
  <c i="3" r="P141"/>
  <c r="BK158"/>
  <c r="J158"/>
  <c r="J104"/>
  <c i="6" r="P135"/>
  <c i="7" r="P129"/>
  <c r="P126"/>
  <c r="P125"/>
  <c i="1" r="AU101"/>
  <c i="9" r="T141"/>
  <c r="T180"/>
  <c r="T210"/>
  <c i="10" r="T124"/>
  <c r="T123"/>
  <c r="T122"/>
  <c i="11" r="BK124"/>
  <c r="BK123"/>
  <c r="BK122"/>
  <c r="J122"/>
  <c i="2" r="R186"/>
  <c i="3" r="T131"/>
  <c r="T127"/>
  <c r="T126"/>
  <c r="T141"/>
  <c r="P158"/>
  <c i="4" r="T133"/>
  <c r="T126"/>
  <c r="T125"/>
  <c i="5" r="BK129"/>
  <c r="J129"/>
  <c r="J101"/>
  <c i="6" r="T135"/>
  <c i="9" r="P169"/>
  <c r="R173"/>
  <c r="R201"/>
  <c i="2" r="BK126"/>
  <c i="4" r="BK150"/>
  <c r="J150"/>
  <c r="J102"/>
  <c i="6" r="P130"/>
  <c r="P126"/>
  <c r="P125"/>
  <c i="1" r="AU100"/>
  <c i="8" r="P124"/>
  <c r="P123"/>
  <c r="P122"/>
  <c i="1" r="AU102"/>
  <c i="9" r="BK169"/>
  <c r="J169"/>
  <c r="J103"/>
  <c i="10" r="R124"/>
  <c r="R123"/>
  <c r="R122"/>
  <c i="11" r="P124"/>
  <c r="P123"/>
  <c r="P122"/>
  <c i="1" r="AU105"/>
  <c i="2" r="T178"/>
  <c i="9" r="R169"/>
  <c r="BK173"/>
  <c r="J173"/>
  <c r="J105"/>
  <c r="T201"/>
  <c i="2" r="BK186"/>
  <c r="J186"/>
  <c r="J102"/>
  <c i="4" r="BK133"/>
  <c r="J133"/>
  <c r="J101"/>
  <c i="5" r="R136"/>
  <c i="6" r="BK135"/>
  <c r="J135"/>
  <c r="J102"/>
  <c i="8" r="T124"/>
  <c r="T123"/>
  <c r="T122"/>
  <c i="9" r="T173"/>
  <c r="T172"/>
  <c r="T217"/>
  <c i="2" r="T126"/>
  <c i="3" r="BK131"/>
  <c r="J131"/>
  <c r="J101"/>
  <c r="BK141"/>
  <c r="J141"/>
  <c r="J102"/>
  <c i="4" r="P150"/>
  <c i="5" r="P136"/>
  <c i="7" r="T134"/>
  <c i="9" r="P141"/>
  <c r="P140"/>
  <c r="R180"/>
  <c r="R217"/>
  <c i="11" r="R124"/>
  <c r="R123"/>
  <c r="R122"/>
  <c i="12" r="BK124"/>
  <c r="J124"/>
  <c r="J100"/>
  <c i="2" r="R126"/>
  <c i="5" r="R129"/>
  <c r="R126"/>
  <c r="R125"/>
  <c i="7" r="P134"/>
  <c i="9" r="R141"/>
  <c r="R140"/>
  <c r="P180"/>
  <c r="P210"/>
  <c i="2" r="T186"/>
  <c i="3" r="P144"/>
  <c i="4" r="P133"/>
  <c r="P126"/>
  <c r="P125"/>
  <c i="1" r="AU98"/>
  <c i="5" r="T136"/>
  <c i="6" r="R135"/>
  <c i="7" r="BK129"/>
  <c r="J129"/>
  <c r="J101"/>
  <c i="2" r="P178"/>
  <c i="3" r="R131"/>
  <c r="R127"/>
  <c r="R126"/>
  <c r="R141"/>
  <c r="R158"/>
  <c i="4" r="R133"/>
  <c r="R126"/>
  <c r="R125"/>
  <c i="5" r="P129"/>
  <c r="P126"/>
  <c r="P125"/>
  <c i="1" r="AU99"/>
  <c i="6" r="BK130"/>
  <c r="J130"/>
  <c r="J101"/>
  <c i="7" r="R129"/>
  <c r="R126"/>
  <c r="R125"/>
  <c i="8" r="R124"/>
  <c r="R123"/>
  <c r="R122"/>
  <c i="9" r="BK141"/>
  <c r="J141"/>
  <c r="J102"/>
  <c r="T169"/>
  <c r="P173"/>
  <c r="P172"/>
  <c r="BK201"/>
  <c r="J201"/>
  <c r="J107"/>
  <c r="BK210"/>
  <c r="P217"/>
  <c i="2" r="R178"/>
  <c i="3" r="R144"/>
  <c i="5" r="T129"/>
  <c r="T126"/>
  <c r="T125"/>
  <c i="6" r="R130"/>
  <c r="R126"/>
  <c r="R125"/>
  <c i="7" r="BK134"/>
  <c r="J134"/>
  <c r="J102"/>
  <c i="8" r="BK124"/>
  <c r="BK123"/>
  <c r="J123"/>
  <c r="J99"/>
  <c i="9" r="BK180"/>
  <c r="J180"/>
  <c r="J106"/>
  <c r="P201"/>
  <c r="R210"/>
  <c r="R209"/>
  <c r="BK217"/>
  <c r="J217"/>
  <c r="J114"/>
  <c i="11" r="T124"/>
  <c r="T123"/>
  <c r="T122"/>
  <c i="2" r="J118"/>
  <c r="BE180"/>
  <c i="3" r="F94"/>
  <c r="BE132"/>
  <c r="BE135"/>
  <c r="BE159"/>
  <c i="4" r="BK127"/>
  <c r="J127"/>
  <c r="J100"/>
  <c i="5" r="F122"/>
  <c r="BE139"/>
  <c i="6" r="BE128"/>
  <c r="BE138"/>
  <c r="BE141"/>
  <c i="7" r="E85"/>
  <c i="8" r="BE149"/>
  <c i="9" r="BE139"/>
  <c r="BE163"/>
  <c r="BE166"/>
  <c r="BE178"/>
  <c r="BE181"/>
  <c i="10" r="BE129"/>
  <c r="BE130"/>
  <c r="BE134"/>
  <c i="11" r="BE125"/>
  <c r="BE129"/>
  <c r="BE152"/>
  <c i="12" r="BE125"/>
  <c i="2" r="BE150"/>
  <c r="BE194"/>
  <c i="3" r="E85"/>
  <c r="BE129"/>
  <c r="BE148"/>
  <c i="4" r="BE138"/>
  <c r="BE144"/>
  <c i="5" r="BE137"/>
  <c r="BK127"/>
  <c r="J127"/>
  <c r="J100"/>
  <c i="6" r="F122"/>
  <c i="7" r="F122"/>
  <c r="BE131"/>
  <c r="BE135"/>
  <c r="BE137"/>
  <c r="BK127"/>
  <c r="J127"/>
  <c r="J100"/>
  <c i="9" r="BE177"/>
  <c r="BE184"/>
  <c r="BE189"/>
  <c r="BE199"/>
  <c i="10" r="BE141"/>
  <c i="11" r="BE145"/>
  <c i="2" r="E85"/>
  <c r="BE127"/>
  <c r="BE133"/>
  <c r="BE176"/>
  <c r="BE193"/>
  <c i="3" r="BE151"/>
  <c i="4" r="BE128"/>
  <c r="BE140"/>
  <c r="BE141"/>
  <c i="7" r="J119"/>
  <c r="BE140"/>
  <c i="8" r="J116"/>
  <c i="9" r="BE148"/>
  <c r="BE151"/>
  <c r="BE185"/>
  <c r="BE186"/>
  <c r="BE190"/>
  <c r="BK205"/>
  <c r="J205"/>
  <c r="J109"/>
  <c i="10" r="E85"/>
  <c r="BE138"/>
  <c r="BE143"/>
  <c i="11" r="F94"/>
  <c r="J116"/>
  <c r="BE139"/>
  <c r="BE141"/>
  <c r="BE142"/>
  <c r="BE150"/>
  <c i="2" r="BE144"/>
  <c i="3" r="J120"/>
  <c r="BE140"/>
  <c r="BE143"/>
  <c r="BE147"/>
  <c r="BE160"/>
  <c i="4" r="J91"/>
  <c r="BE156"/>
  <c i="5" r="J91"/>
  <c r="BE133"/>
  <c i="6" r="J119"/>
  <c r="BE132"/>
  <c r="BE137"/>
  <c i="9" r="BE192"/>
  <c r="BK138"/>
  <c r="J138"/>
  <c r="J100"/>
  <c i="10" r="BE131"/>
  <c i="2" r="BE174"/>
  <c i="4" r="F94"/>
  <c r="BE134"/>
  <c r="BE152"/>
  <c i="5" r="E85"/>
  <c i="6" r="BK127"/>
  <c r="BK126"/>
  <c r="J126"/>
  <c r="J99"/>
  <c r="BK140"/>
  <c r="J140"/>
  <c r="J103"/>
  <c i="7" r="BK139"/>
  <c r="J139"/>
  <c r="J103"/>
  <c i="9" r="BE144"/>
  <c r="BE145"/>
  <c r="BE147"/>
  <c r="BE150"/>
  <c r="BE152"/>
  <c r="BE208"/>
  <c i="10" r="BE150"/>
  <c r="BE151"/>
  <c i="11" r="E110"/>
  <c r="BE134"/>
  <c r="BE140"/>
  <c i="1" r="BA106"/>
  <c i="9" r="BE183"/>
  <c r="BE193"/>
  <c r="BK215"/>
  <c r="J215"/>
  <c r="J113"/>
  <c i="12" r="BE126"/>
  <c i="1" r="BC106"/>
  <c i="2" r="F121"/>
  <c i="4" r="BE147"/>
  <c i="5" r="BE130"/>
  <c i="9" r="F94"/>
  <c r="BE157"/>
  <c r="BE164"/>
  <c r="BE171"/>
  <c r="BE195"/>
  <c r="BE211"/>
  <c i="10" r="J91"/>
  <c r="BE139"/>
  <c r="BE149"/>
  <c i="2" r="BE140"/>
  <c r="BE179"/>
  <c r="BE196"/>
  <c i="3" r="BE146"/>
  <c r="BE150"/>
  <c i="4" r="BE146"/>
  <c r="BE151"/>
  <c r="BE153"/>
  <c i="5" r="BE132"/>
  <c r="BE142"/>
  <c i="6" r="BE133"/>
  <c i="7" r="BE128"/>
  <c i="8" r="BE127"/>
  <c r="BE151"/>
  <c i="9" r="BE155"/>
  <c r="BE156"/>
  <c r="BE160"/>
  <c r="BE162"/>
  <c r="BE182"/>
  <c r="BE187"/>
  <c r="BE188"/>
  <c r="BE191"/>
  <c r="BE198"/>
  <c r="BE206"/>
  <c r="BE212"/>
  <c r="BE219"/>
  <c i="10" r="F119"/>
  <c i="11" r="BE151"/>
  <c i="12" r="J91"/>
  <c r="F119"/>
  <c i="2" r="BE166"/>
  <c r="BE172"/>
  <c i="5" r="BE135"/>
  <c r="BE138"/>
  <c r="BK141"/>
  <c r="J141"/>
  <c r="J103"/>
  <c i="6" r="BE131"/>
  <c i="8" r="E85"/>
  <c r="F119"/>
  <c r="BE133"/>
  <c r="BE137"/>
  <c r="BE145"/>
  <c r="BE147"/>
  <c i="9" r="J91"/>
  <c r="BE143"/>
  <c r="BE153"/>
  <c r="BE168"/>
  <c r="BE170"/>
  <c r="BE176"/>
  <c r="BE214"/>
  <c r="BE216"/>
  <c r="BE218"/>
  <c r="BK207"/>
  <c r="J207"/>
  <c r="J110"/>
  <c i="1" r="BD106"/>
  <c i="2" r="BE187"/>
  <c i="3" r="BE149"/>
  <c r="BE156"/>
  <c i="4" r="BK155"/>
  <c r="J155"/>
  <c r="J103"/>
  <c i="5" r="BE131"/>
  <c i="6" r="E85"/>
  <c i="7" r="BE132"/>
  <c r="BE136"/>
  <c i="8" r="BE125"/>
  <c i="9" r="BE159"/>
  <c r="BE194"/>
  <c r="BE196"/>
  <c r="BE200"/>
  <c r="BE202"/>
  <c r="BE213"/>
  <c i="3" r="BE136"/>
  <c r="BE137"/>
  <c r="BE138"/>
  <c r="BE139"/>
  <c r="BE145"/>
  <c i="4" r="E85"/>
  <c i="5" r="BE128"/>
  <c i="8" r="BE131"/>
  <c r="BE141"/>
  <c i="9" r="E85"/>
  <c r="BE146"/>
  <c r="BE154"/>
  <c r="BE161"/>
  <c r="BE175"/>
  <c r="BE179"/>
  <c r="BE203"/>
  <c i="10" r="BE125"/>
  <c i="2" r="BE134"/>
  <c r="BE197"/>
  <c r="BE199"/>
  <c i="3" r="BE142"/>
  <c r="BK128"/>
  <c r="BK127"/>
  <c r="J127"/>
  <c r="J99"/>
  <c i="4" r="BE143"/>
  <c i="6" r="BE136"/>
  <c i="7" r="BE130"/>
  <c i="9" r="BE142"/>
  <c r="BE149"/>
  <c r="BE158"/>
  <c r="BE165"/>
  <c r="BE167"/>
  <c r="BE174"/>
  <c r="BE197"/>
  <c i="10" r="BE136"/>
  <c i="11" r="BE126"/>
  <c r="BE133"/>
  <c i="12" r="E85"/>
  <c i="6" r="F38"/>
  <c i="1" r="BC100"/>
  <c i="8" r="F37"/>
  <c i="1" r="BB102"/>
  <c i="6" r="F36"/>
  <c i="1" r="BA100"/>
  <c i="9" r="F36"/>
  <c i="1" r="BA103"/>
  <c i="9" r="F39"/>
  <c i="1" r="BD103"/>
  <c i="4" r="J36"/>
  <c i="1" r="AW98"/>
  <c i="7" r="F36"/>
  <c i="1" r="BA101"/>
  <c i="11" r="J36"/>
  <c i="1" r="AW105"/>
  <c i="2" r="F37"/>
  <c i="1" r="BB96"/>
  <c i="3" r="J36"/>
  <c i="1" r="AW97"/>
  <c i="12" r="J36"/>
  <c i="1" r="AW106"/>
  <c i="2" r="F38"/>
  <c i="1" r="BC96"/>
  <c i="3" r="F37"/>
  <c i="1" r="BB97"/>
  <c i="2" r="F39"/>
  <c i="1" r="BD96"/>
  <c i="6" r="J36"/>
  <c i="1" r="AW100"/>
  <c i="11" r="F39"/>
  <c i="1" r="BD105"/>
  <c i="10" r="F36"/>
  <c i="1" r="BA104"/>
  <c i="4" r="F38"/>
  <c i="1" r="BC98"/>
  <c i="3" r="F38"/>
  <c i="1" r="BC97"/>
  <c i="5" r="F38"/>
  <c i="1" r="BC99"/>
  <c i="5" r="J36"/>
  <c i="1" r="AW99"/>
  <c i="5" r="F36"/>
  <c i="1" r="BA99"/>
  <c i="6" r="F39"/>
  <c i="1" r="BD100"/>
  <c i="10" r="F38"/>
  <c i="1" r="BC104"/>
  <c i="5" r="F37"/>
  <c i="1" r="BB99"/>
  <c i="7" r="F38"/>
  <c i="1" r="BC101"/>
  <c i="3" r="F39"/>
  <c i="1" r="BD97"/>
  <c i="2" r="J36"/>
  <c i="1" r="AW96"/>
  <c i="3" r="F36"/>
  <c i="1" r="BA97"/>
  <c i="10" r="J36"/>
  <c i="1" r="AW104"/>
  <c i="7" r="J36"/>
  <c i="1" r="AW101"/>
  <c i="2" r="F36"/>
  <c i="1" r="BA96"/>
  <c i="8" r="F36"/>
  <c i="1" r="BA102"/>
  <c i="11" r="F38"/>
  <c i="1" r="BC105"/>
  <c i="11" r="F37"/>
  <c i="1" r="BB105"/>
  <c i="11" r="F36"/>
  <c i="1" r="BA105"/>
  <c i="9" r="J36"/>
  <c i="1" r="AW103"/>
  <c i="8" r="J36"/>
  <c i="1" r="AW102"/>
  <c i="7" r="F37"/>
  <c i="1" r="BB101"/>
  <c i="9" r="F37"/>
  <c i="1" r="BB103"/>
  <c i="11" r="J32"/>
  <c i="1" r="AG105"/>
  <c i="9" r="F38"/>
  <c i="1" r="BC103"/>
  <c i="6" r="F37"/>
  <c i="1" r="BB100"/>
  <c i="4" r="F36"/>
  <c i="1" r="BA98"/>
  <c r="AS94"/>
  <c i="10" r="F37"/>
  <c i="1" r="BB104"/>
  <c i="4" r="F39"/>
  <c i="1" r="BD98"/>
  <c i="7" r="F39"/>
  <c i="1" r="BD101"/>
  <c i="5" r="F39"/>
  <c i="1" r="BD99"/>
  <c i="4" r="F37"/>
  <c i="1" r="BB98"/>
  <c i="8" r="F39"/>
  <c i="1" r="BD102"/>
  <c i="8" r="F38"/>
  <c i="1" r="BC102"/>
  <c i="10" r="F39"/>
  <c i="1" r="BD104"/>
  <c i="2" l="1" r="R125"/>
  <c r="R124"/>
  <c i="9" r="P209"/>
  <c r="P136"/>
  <c i="1" r="AU103"/>
  <c i="9" r="BK209"/>
  <c r="J209"/>
  <c r="J111"/>
  <c r="R172"/>
  <c r="R136"/>
  <c r="T140"/>
  <c r="T136"/>
  <c i="2" r="BK125"/>
  <c r="J125"/>
  <c r="J99"/>
  <c i="9" r="T209"/>
  <c i="2" r="T125"/>
  <c r="T124"/>
  <c r="P125"/>
  <c r="P124"/>
  <c i="1" r="AU96"/>
  <c i="6" r="J127"/>
  <c r="J100"/>
  <c i="7" r="BK126"/>
  <c r="J126"/>
  <c r="J99"/>
  <c i="4" r="BK126"/>
  <c r="J126"/>
  <c r="J99"/>
  <c i="6" r="BK125"/>
  <c r="J125"/>
  <c i="8" r="J124"/>
  <c r="J100"/>
  <c i="10" r="BK123"/>
  <c r="J123"/>
  <c r="J99"/>
  <c i="11" r="J98"/>
  <c r="J124"/>
  <c r="J100"/>
  <c i="3" r="J128"/>
  <c r="J100"/>
  <c i="9" r="BK137"/>
  <c r="BK172"/>
  <c r="J172"/>
  <c r="J104"/>
  <c i="2" r="J126"/>
  <c r="J100"/>
  <c i="11" r="J123"/>
  <c r="J99"/>
  <c i="9" r="BK140"/>
  <c r="J140"/>
  <c r="J101"/>
  <c r="BK204"/>
  <c r="J204"/>
  <c r="J108"/>
  <c r="J210"/>
  <c r="J112"/>
  <c i="12" r="BK123"/>
  <c r="J123"/>
  <c r="J99"/>
  <c i="5" r="BK126"/>
  <c r="J126"/>
  <c r="J99"/>
  <c i="8" r="BK122"/>
  <c r="J122"/>
  <c i="3" r="BK126"/>
  <c r="J126"/>
  <c i="8" r="J32"/>
  <c i="1" r="AG102"/>
  <c i="12" r="J35"/>
  <c i="1" r="AV106"/>
  <c r="AT106"/>
  <c i="11" r="J35"/>
  <c i="1" r="AV105"/>
  <c r="AT105"/>
  <c r="BD95"/>
  <c r="BD94"/>
  <c r="W33"/>
  <c i="3" r="J32"/>
  <c i="1" r="AG97"/>
  <c i="7" r="F35"/>
  <c i="1" r="AZ101"/>
  <c i="2" r="F35"/>
  <c i="1" r="AZ96"/>
  <c i="8" r="F35"/>
  <c i="1" r="AZ102"/>
  <c i="9" r="J35"/>
  <c i="1" r="AV103"/>
  <c r="AT103"/>
  <c i="6" r="J32"/>
  <c i="1" r="AG100"/>
  <c i="10" r="J35"/>
  <c i="1" r="AV104"/>
  <c r="AT104"/>
  <c i="8" r="J35"/>
  <c i="1" r="AV102"/>
  <c r="AT102"/>
  <c i="5" r="J35"/>
  <c i="1" r="AV99"/>
  <c r="AT99"/>
  <c i="4" r="J35"/>
  <c i="1" r="AV98"/>
  <c r="AT98"/>
  <c i="12" r="F35"/>
  <c i="1" r="AZ106"/>
  <c i="11" r="F35"/>
  <c i="1" r="AZ105"/>
  <c i="9" r="F35"/>
  <c i="1" r="AZ103"/>
  <c r="BC95"/>
  <c r="AY95"/>
  <c r="BA95"/>
  <c r="AW95"/>
  <c i="4" r="F35"/>
  <c i="1" r="AZ98"/>
  <c i="6" r="J35"/>
  <c i="1" r="AV100"/>
  <c r="AT100"/>
  <c r="BB95"/>
  <c r="BB94"/>
  <c r="W31"/>
  <c i="3" r="J35"/>
  <c i="1" r="AV97"/>
  <c r="AT97"/>
  <c i="10" r="F35"/>
  <c i="1" r="AZ104"/>
  <c i="3" r="F35"/>
  <c i="1" r="AZ97"/>
  <c i="5" r="F35"/>
  <c i="1" r="AZ99"/>
  <c i="2" r="J35"/>
  <c i="1" r="AV96"/>
  <c r="AT96"/>
  <c i="7" r="J35"/>
  <c i="1" r="AV101"/>
  <c r="AT101"/>
  <c i="6" r="F35"/>
  <c i="1" r="AZ100"/>
  <c r="AU95"/>
  <c r="AU94"/>
  <c i="9" l="1" r="BK136"/>
  <c r="J136"/>
  <c i="6" r="J41"/>
  <c i="8" r="J41"/>
  <c i="3" r="J41"/>
  <c i="7" r="BK125"/>
  <c r="J125"/>
  <c r="J98"/>
  <c i="8" r="J98"/>
  <c i="10" r="BK122"/>
  <c r="J122"/>
  <c i="11" r="J41"/>
  <c i="3" r="J98"/>
  <c i="9" r="J137"/>
  <c r="J99"/>
  <c i="4" r="BK125"/>
  <c r="J125"/>
  <c i="2" r="BK124"/>
  <c r="J124"/>
  <c i="12" r="BK122"/>
  <c r="J122"/>
  <c r="J98"/>
  <c i="5" r="BK125"/>
  <c r="J125"/>
  <c i="6" r="J98"/>
  <c i="1" r="AN105"/>
  <c r="AN102"/>
  <c r="AN97"/>
  <c r="AN100"/>
  <c i="9" r="J32"/>
  <c i="1" r="AG103"/>
  <c r="AN103"/>
  <c r="AX95"/>
  <c i="4" r="J32"/>
  <c i="1" r="AG98"/>
  <c r="AN98"/>
  <c r="AZ95"/>
  <c r="AV95"/>
  <c r="AT95"/>
  <c r="AX94"/>
  <c i="10" r="J32"/>
  <c i="1" r="AG104"/>
  <c r="AN104"/>
  <c i="2" r="J32"/>
  <c i="1" r="AG96"/>
  <c r="AN96"/>
  <c r="BC94"/>
  <c r="AY94"/>
  <c i="5" r="J32"/>
  <c i="1" r="AG99"/>
  <c r="AN99"/>
  <c r="BA94"/>
  <c r="W30"/>
  <c i="9" l="1" r="J41"/>
  <c i="2" r="J98"/>
  <c i="4" r="J98"/>
  <c r="J41"/>
  <c i="10" r="J98"/>
  <c i="9" r="J98"/>
  <c i="5" r="J41"/>
  <c r="J98"/>
  <c i="2" r="J41"/>
  <c i="10" r="J41"/>
  <c i="1" r="W32"/>
  <c r="AZ94"/>
  <c r="AV94"/>
  <c r="AK29"/>
  <c r="AW94"/>
  <c r="AK30"/>
  <c i="7" r="J32"/>
  <c i="1" r="AG101"/>
  <c r="AN101"/>
  <c i="12" r="J32"/>
  <c i="1" r="AG106"/>
  <c r="AN106"/>
  <c i="7" l="1" r="J41"/>
  <c i="12" r="J41"/>
  <c i="1" r="AT94"/>
  <c r="AG95"/>
  <c r="AG94"/>
  <c r="AK26"/>
  <c r="AK35"/>
  <c r="W29"/>
  <c l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<sst xmlns="http://schemas.openxmlformats.org/spreadsheetml/2006/main">
  <si>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</si>
  <si>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</si>
  <si>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</si>
  <si>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</si>
  <si>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{81f90b97-7bc9-464e-9f2b-9460503c9f56}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</si>
  <si>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</si>
  <si>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</si>
  <si>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</si>
  <si>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</si>
  <si>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</si>
  <si>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</si>
  <si>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</si>
  <si>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</si>
  <si>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</si>
  <si>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ZabrehKD2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</si>
  <si>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</si>
  <si>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</si>
  <si>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Zpevněné plochy před KD Zábřeh - II.ETAPA</t>
  </si>
  <si>
    <t>KSO:</t>
  </si>
  <si>
    <t>CC-CZ:</t>
  </si>
  <si>
    <t>Místo:</t>
  </si>
  <si>
    <t>Zábřeh</t>
  </si>
  <si>
    <t>Datum:</t>
  </si>
  <si>
    <t>13. 6. 2026</t>
  </si>
  <si>
    <t>Zadavatel:</t>
  </si>
  <si>
    <t>IČ:</t>
  </si>
  <si>
    <t xml:space="preserve">Město  Zábřeh</t>
  </si>
  <si>
    <t>DIČ:</t>
  </si>
  <si>
    <t>Uchazeč:</t>
  </si>
  <si>
    <t>Vyplň údaj</t>
  </si>
  <si>
    <t>Projektant:</t>
  </si>
  <si>
    <t>Ing.Zdeněk Vitásek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</si>
  <si>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</si>
  <si>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</si>
  <si>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</si>
  <si>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</si>
  <si>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</si>
  <si>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</si>
  <si>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</si>
  <si>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</si>
  <si>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</si>
  <si>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</si>
  <si>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</si>
  <si>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</si>
  <si>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</si>
  <si>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</si>
  <si>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</si>
  <si>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</si>
  <si>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</si>
  <si>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</si>
  <si>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</si>
  <si>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</si>
  <si>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</si>
  <si>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</si>
  <si>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</si>
  <si>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</si>
  <si>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</si>
  <si>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</si>
  <si>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</si>
  <si>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</si>
  <si>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</si>
  <si>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</si>
  <si>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</si>
  <si>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</si>
  <si>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</si>
  <si>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</si>
  <si>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</si>
  <si>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</si>
  <si>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</si>
  <si>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</si>
  <si>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</si>
  <si>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</si>
  <si>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</si>
  <si>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</si>
  <si>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</si>
  <si>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</si>
  <si>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</si>
  <si>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</si>
  <si>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</si>
  <si>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</si>
  <si>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</si>
  <si>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Zpeněné plochy</t>
  </si>
  <si>
    <t>STA</t>
  </si>
  <si>
    <t>1</t>
  </si>
  <si>
    <t>{437cf3e9-5c61-4014-b8cf-bff3cff9edb6}</t>
  </si>
  <si>
    <t>2</t>
  </si>
  <si>
    <t>/</t>
  </si>
  <si>
    <t>SO 001</t>
  </si>
  <si>
    <t xml:space="preserve">Příprava území , demolice </t>
  </si>
  <si>
    <t>Soupis</t>
  </si>
  <si>
    <t>{5abbacb4-a8d9-43af-a442-a2b239c02e87}</t>
  </si>
  <si>
    <t>SO 101</t>
  </si>
  <si>
    <t xml:space="preserve">Plocha  obslužné komunikace a obratiště</t>
  </si>
  <si>
    <t>{e81fe326-d97e-40c1-8d09-c330bdf1e282}</t>
  </si>
  <si>
    <t>SO 102</t>
  </si>
  <si>
    <t xml:space="preserve">SO 102 -  Plocha nového a stávajícího chodníku + SO 107 - Plocha pro kola </t>
  </si>
  <si>
    <t>{944e7cb1-e9d2-4ad0-8c27-f7ef1de4d11c}</t>
  </si>
  <si>
    <t>SO 103</t>
  </si>
  <si>
    <t xml:space="preserve">Plocha  pro parkování a odstavování   </t>
  </si>
  <si>
    <t>{00a52214-3635-40c4-9392-d0eb5999e456}</t>
  </si>
  <si>
    <t>SO 104</t>
  </si>
  <si>
    <t xml:space="preserve">Plocha  pro zásobování</t>
  </si>
  <si>
    <t>{a4ee4e1a-35a1-4485-a489-c6788a82cfa9}</t>
  </si>
  <si>
    <t>SO 105</t>
  </si>
  <si>
    <t>Plocha ostrúvku</t>
  </si>
  <si>
    <t>{6144f367-d49a-4fe6-9eb2-e849d5d03b37}</t>
  </si>
  <si>
    <t>SO 192</t>
  </si>
  <si>
    <t>Dopravní značení provizorní - DIO</t>
  </si>
  <si>
    <t>{37fb440d-6be6-4aff-acc2-9ced4424efd5}</t>
  </si>
  <si>
    <t>SO 401</t>
  </si>
  <si>
    <t>Rozvody VO</t>
  </si>
  <si>
    <t>{1384869f-be8c-4071-8be4-c8328d3d31c7}</t>
  </si>
  <si>
    <t>SO 801</t>
  </si>
  <si>
    <t xml:space="preserve">SO 801  -  sadové úpravy, jemné terénní úpravy kolem zpevněných ploch</t>
  </si>
  <si>
    <t>{e855969f-5e29-42e4-be62-2e5837771aef}</t>
  </si>
  <si>
    <t>SO 1000</t>
  </si>
  <si>
    <t xml:space="preserve">Ostaní  náklady</t>
  </si>
  <si>
    <t>{d47b734a-3894-421d-834c-53bb09dd75aa}</t>
  </si>
  <si>
    <t>SO 1020</t>
  </si>
  <si>
    <t>VRN</t>
  </si>
  <si>
    <t>{599cf571-01ce-446c-854b-e38489b4c343}</t>
  </si>
  <si>
    <t>KRYCÍ LIST SOUPISU PRACÍ</t>
  </si>
  <si>
    <t>Objekt:</t>
  </si>
  <si>
    <t>01 - Zpeněné plochy</t>
  </si>
  <si>
    <t>Soupis:</t>
  </si>
  <si>
    <t xml:space="preserve">SO 001 - Příprava území , demolice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</si>
  <si>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</si>
  <si>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</si>
  <si>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</si>
  <si>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</si>
  <si>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</si>
  <si>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</si>
  <si>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</si>
  <si>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</si>
  <si>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</si>
  <si>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</si>
  <si>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</si>
  <si>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</si>
  <si>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</si>
  <si>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</si>
  <si>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</si>
  <si>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</si>
  <si>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</si>
  <si>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</si>
  <si>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</si>
  <si>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</si>
  <si>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</si>
  <si>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</si>
  <si>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</si>
  <si>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</si>
  <si>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</si>
  <si>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</si>
  <si>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</si>
  <si>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</si>
  <si>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</si>
  <si>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</si>
  <si>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2026 01</t>
  </si>
  <si>
    <t>4</t>
  </si>
  <si>
    <t>573856149</t>
  </si>
  <si>
    <t>VV</t>
  </si>
  <si>
    <t>"stávající chodník"</t>
  </si>
  <si>
    <t>97</t>
  </si>
  <si>
    <t>"předláždění"</t>
  </si>
  <si>
    <t>155</t>
  </si>
  <si>
    <t>Součet</t>
  </si>
  <si>
    <t>113106171</t>
  </si>
  <si>
    <t>Rozebrání dlažeb vozovek ze zámkové dlažby s ložem z kameniva ručně</t>
  </si>
  <si>
    <t>369768740</t>
  </si>
  <si>
    <t>3</t>
  </si>
  <si>
    <t>113154513</t>
  </si>
  <si>
    <t>Frézování živičného krytu tl 50 mm pruh š do 0,5 m pl do 500 m2</t>
  </si>
  <si>
    <t>-900208146</t>
  </si>
  <si>
    <t>"obslužná komunikace"</t>
  </si>
  <si>
    <t>220*2</t>
  </si>
  <si>
    <t>"plocha pro zásobování"</t>
  </si>
  <si>
    <t>82*2</t>
  </si>
  <si>
    <t>113202111</t>
  </si>
  <si>
    <t>Vytrhání obrub krajníků obrubníků stojatých</t>
  </si>
  <si>
    <t>m</t>
  </si>
  <si>
    <t>-1579929412</t>
  </si>
  <si>
    <t xml:space="preserve">"150/250"    100</t>
  </si>
  <si>
    <t xml:space="preserve">"100/200"   74</t>
  </si>
  <si>
    <t>5</t>
  </si>
  <si>
    <t>121151103</t>
  </si>
  <si>
    <t>Sejmutí ornice plochy do 100 m2 tl vrstvy do 200 mm strojně</t>
  </si>
  <si>
    <t>CS ÚRS 2025 01</t>
  </si>
  <si>
    <t>1102604170</t>
  </si>
  <si>
    <t>25</t>
  </si>
  <si>
    <t xml:space="preserve">"pro kola" </t>
  </si>
  <si>
    <t>35</t>
  </si>
  <si>
    <t>6</t>
  </si>
  <si>
    <t>122251102</t>
  </si>
  <si>
    <t>Odkopávky a prokopávky nezapažené v hornině třídy těžitelnosti I skupiny 3 objem do 50 m3 strojně</t>
  </si>
  <si>
    <t>m3</t>
  </si>
  <si>
    <t>1144813613</t>
  </si>
  <si>
    <t>220*0,4</t>
  </si>
  <si>
    <t>25*0,3</t>
  </si>
  <si>
    <t>"plocha pro zasobování"</t>
  </si>
  <si>
    <t>82*0,27</t>
  </si>
  <si>
    <t>"odstranění ostrůvku"</t>
  </si>
  <si>
    <t>3*0,3</t>
  </si>
  <si>
    <t>"plocha pro parkování"</t>
  </si>
  <si>
    <t>245*0,52</t>
  </si>
  <si>
    <t>97*0,29</t>
  </si>
  <si>
    <t>"pro kola"</t>
  </si>
  <si>
    <t>35*0,15</t>
  </si>
  <si>
    <t>35*0,3</t>
  </si>
  <si>
    <t>7</t>
  </si>
  <si>
    <t>162351104</t>
  </si>
  <si>
    <t>Vodorovné přemístění přes 500 do 1000 m výkopku/sypaniny z horniny třídy těžitelnosti I skupiny 1 až 3</t>
  </si>
  <si>
    <t>-2052291777</t>
  </si>
  <si>
    <t>25*0,2</t>
  </si>
  <si>
    <t>35*0,2</t>
  </si>
  <si>
    <t>8</t>
  </si>
  <si>
    <t>162751117</t>
  </si>
  <si>
    <t>Vodorovné přemístění přes 9 000 do 10000 m výkopku/sypaniny z horniny třídy těžitelnosti I skupiny 1 až 3</t>
  </si>
  <si>
    <t>1451708708</t>
  </si>
  <si>
    <t>289,82</t>
  </si>
  <si>
    <t>9</t>
  </si>
  <si>
    <t>171201231</t>
  </si>
  <si>
    <t>Poplatek za uložení zeminy a kamení na recyklační skládce (skládkovné) kód odpadu 17 05 04</t>
  </si>
  <si>
    <t>t</t>
  </si>
  <si>
    <t>883531179</t>
  </si>
  <si>
    <t>289,82*1,8</t>
  </si>
  <si>
    <t>10</t>
  </si>
  <si>
    <t>171251201</t>
  </si>
  <si>
    <t>Uložení sypaniny na skládky nebo meziskládky</t>
  </si>
  <si>
    <t>664846533</t>
  </si>
  <si>
    <t>289,82+12</t>
  </si>
  <si>
    <t>Ostatní konstrukce a práce, bourání</t>
  </si>
  <si>
    <t>11</t>
  </si>
  <si>
    <t>919735112</t>
  </si>
  <si>
    <t>Řezání stávajícího živičného krytu hl přes 50 do 100 mm</t>
  </si>
  <si>
    <t>-1077478843</t>
  </si>
  <si>
    <t>979054451</t>
  </si>
  <si>
    <t>Očištění vybouraných zámkových dlaždic s původním spárováním z kameniva těženého</t>
  </si>
  <si>
    <t>-527131582</t>
  </si>
  <si>
    <t xml:space="preserve">"předláždění"  </t>
  </si>
  <si>
    <t>997</t>
  </si>
  <si>
    <t>Doprava suti a vybouraných hmot</t>
  </si>
  <si>
    <t>13</t>
  </si>
  <si>
    <t>997221151</t>
  </si>
  <si>
    <t xml:space="preserve">Vodorovná doprava  z kusových materiálů stavebním kolečkem do 50 m</t>
  </si>
  <si>
    <t>1838554815</t>
  </si>
  <si>
    <t>97*0,06*2,5</t>
  </si>
  <si>
    <t>155*0,06*2,5</t>
  </si>
  <si>
    <t>14</t>
  </si>
  <si>
    <t>997221561</t>
  </si>
  <si>
    <t>Vodorovná doprava suti z kusových materiálů do 1 km</t>
  </si>
  <si>
    <t>-1140045013</t>
  </si>
  <si>
    <t>15</t>
  </si>
  <si>
    <t>997221569</t>
  </si>
  <si>
    <t>Příplatek ZKD 1 km u vodorovné dopravy suti z kusových materiálů</t>
  </si>
  <si>
    <t>768228154</t>
  </si>
  <si>
    <t>106,015*9 'Přepočtené koeficientem množství</t>
  </si>
  <si>
    <t>16</t>
  </si>
  <si>
    <t>997221611</t>
  </si>
  <si>
    <t>Nakládání suti na dopravní prostředky pro vodorovnou dopravu</t>
  </si>
  <si>
    <t>-87781052</t>
  </si>
  <si>
    <t>17</t>
  </si>
  <si>
    <t>997221861</t>
  </si>
  <si>
    <t>Poplatek za uložení na recyklační skládce (skládkovné) stavebního odpadu z prostého betonu pod kódem 17 01 01</t>
  </si>
  <si>
    <t>-41994136</t>
  </si>
  <si>
    <t>106,015-69,46</t>
  </si>
  <si>
    <t>18</t>
  </si>
  <si>
    <t>997221875</t>
  </si>
  <si>
    <t>Poplatek za uložení na recyklační skládce (skládkovné) stavebního odpadu asfaltového bez obsahu dehtu zatříděného do Katalogu odpadů pod kódem 17 03 02</t>
  </si>
  <si>
    <t>928164556</t>
  </si>
  <si>
    <t>69,46</t>
  </si>
  <si>
    <t xml:space="preserve">SO 101 - Plocha  obslužné komunikace a obratiště</t>
  </si>
  <si>
    <t xml:space="preserve">    5 - Komunikace pozemní</t>
  </si>
  <si>
    <t xml:space="preserve">    8 - Vedení trubní dálková a přípojná</t>
  </si>
  <si>
    <t xml:space="preserve">    998 - Přesun hmot</t>
  </si>
  <si>
    <t>181951112</t>
  </si>
  <si>
    <t>Úprava pláně v hornině třídy těžitelnosti I skupiny 1 až 3 se zhutněním strojně</t>
  </si>
  <si>
    <t>1839197088</t>
  </si>
  <si>
    <t>245</t>
  </si>
  <si>
    <t>Komunikace pozemní</t>
  </si>
  <si>
    <t>564851111</t>
  </si>
  <si>
    <t>Podklad ze štěrkodrtě ŠD plochy přes 100 m2 tl 150 mm</t>
  </si>
  <si>
    <t>1259008906</t>
  </si>
  <si>
    <t>"pod obrubníky"</t>
  </si>
  <si>
    <t>(56+38)*0,3</t>
  </si>
  <si>
    <t>564861111</t>
  </si>
  <si>
    <t>Podklad ze štěrkodrtě ŠD plochy přes 100 m2 tl 200 mm</t>
  </si>
  <si>
    <t>CS ÚRS 2025 02</t>
  </si>
  <si>
    <t>502878461</t>
  </si>
  <si>
    <t>-1867759773</t>
  </si>
  <si>
    <t>565135001</t>
  </si>
  <si>
    <t>Asfaltový beton vrstva podkladní ACP 16 + tl 50 mm š do 1,5 m z nemodifikovaného asfaltu</t>
  </si>
  <si>
    <t>-651324878</t>
  </si>
  <si>
    <t>573111112</t>
  </si>
  <si>
    <t>Postřik živičný infiltrační s posypem z asfaltu množství 1 kg/m2</t>
  </si>
  <si>
    <t>-668749983</t>
  </si>
  <si>
    <t>573231108</t>
  </si>
  <si>
    <t>Postřik živičný spojovací ze silniční emulze v množství 0,50 kg/m2</t>
  </si>
  <si>
    <t>-1691052192</t>
  </si>
  <si>
    <t>577144011</t>
  </si>
  <si>
    <t>Asfaltový beton vrstva obrusná ACO 11+ tř. I tl 50 mm š do 1,5 m z nemodifikovaného asfaltu</t>
  </si>
  <si>
    <t>858447176</t>
  </si>
  <si>
    <t>Vedení trubní dálková a přípojná</t>
  </si>
  <si>
    <t>899132121</t>
  </si>
  <si>
    <t>Výměna (výšková úprava) poklopu kanalizačního pevného s ošetřením podkladu hloubky do 25 cm</t>
  </si>
  <si>
    <t>kus</t>
  </si>
  <si>
    <t>2128902400</t>
  </si>
  <si>
    <t>899132212</t>
  </si>
  <si>
    <t>Výměna (výšková úprava) poklopu vodovodního samonivelačního nebo pevného šoupátkového</t>
  </si>
  <si>
    <t>-1275186520</t>
  </si>
  <si>
    <t>916131213</t>
  </si>
  <si>
    <t>Osazení silničního obrubníku betonového stojatého s boční opěrou do lože z betonu prostého</t>
  </si>
  <si>
    <t>420290116</t>
  </si>
  <si>
    <t>M</t>
  </si>
  <si>
    <t>59217029</t>
  </si>
  <si>
    <t>obrubník silniční betonový nájezdový 1000x150x150mm</t>
  </si>
  <si>
    <t>1950367283</t>
  </si>
  <si>
    <t>1704763862</t>
  </si>
  <si>
    <t>59217031</t>
  </si>
  <si>
    <t>obrubník silniční betonový 1000x150x250mm</t>
  </si>
  <si>
    <t>129155288</t>
  </si>
  <si>
    <t>916132113</t>
  </si>
  <si>
    <t>Osazení obruby z betonové přídlažby s boční opěrou do lože z betonu prostého</t>
  </si>
  <si>
    <t>-477257400</t>
  </si>
  <si>
    <t>59218001</t>
  </si>
  <si>
    <t>krajník betonový silniční 500x250x80mm</t>
  </si>
  <si>
    <t>1764669737</t>
  </si>
  <si>
    <t>916991121</t>
  </si>
  <si>
    <t>Lože pod obrubníky, krajníky nebo obruby z dlažebních kostek z betonu prostého</t>
  </si>
  <si>
    <t>1972706953</t>
  </si>
  <si>
    <t>56*0,25*0,15</t>
  </si>
  <si>
    <t>38*0,3*0,15</t>
  </si>
  <si>
    <t>13*0,3*0,15</t>
  </si>
  <si>
    <t>919121132.1</t>
  </si>
  <si>
    <t xml:space="preserve">Provedení opravy napojení mezi asfaltovou komunikací </t>
  </si>
  <si>
    <t>-665164496</t>
  </si>
  <si>
    <t>998</t>
  </si>
  <si>
    <t>Přesun hmot</t>
  </si>
  <si>
    <t>19</t>
  </si>
  <si>
    <t>998225111</t>
  </si>
  <si>
    <t>Přesun hmot pro pozemní komunikace s krytem z kamene, monolitickým betonovým nebo živičným</t>
  </si>
  <si>
    <t>-1980968707</t>
  </si>
  <si>
    <t>20</t>
  </si>
  <si>
    <t>998225194</t>
  </si>
  <si>
    <t>Příplatek k přesunu hmot pro pozemní komunikace s krytem z kamene, živičným, betonovým do 5000 m</t>
  </si>
  <si>
    <t>-492288174</t>
  </si>
  <si>
    <t xml:space="preserve">SO 102 - SO 102 -  Plocha nového a stávajícího chodníku + SO 107 - Plocha pro kola </t>
  </si>
  <si>
    <t>684717552</t>
  </si>
  <si>
    <t>94+3</t>
  </si>
  <si>
    <t>564871111</t>
  </si>
  <si>
    <t>Podklad ze štěrkodrtě ŠD plochy přes 100 m2 tl 250 mm</t>
  </si>
  <si>
    <t>-378232054</t>
  </si>
  <si>
    <t xml:space="preserve">"chodník "   94+3</t>
  </si>
  <si>
    <t xml:space="preserve">"pro kola"   35</t>
  </si>
  <si>
    <t>564871116</t>
  </si>
  <si>
    <t>Podklad ze štěrkodrtě ŠD plochy přes 100 m2 tl. 300 mm</t>
  </si>
  <si>
    <t>1907329913</t>
  </si>
  <si>
    <t>596211110</t>
  </si>
  <si>
    <t>Kladení zámkové dlažby komunikací pro pěší ručně tl 60 mm skupiny A pl do 50 m2</t>
  </si>
  <si>
    <t>-406970700</t>
  </si>
  <si>
    <t>59245006</t>
  </si>
  <si>
    <t>dlažba pro nevidomé betonová 200x100mm tl 60mm barevná</t>
  </si>
  <si>
    <t>777946736</t>
  </si>
  <si>
    <t>3*1,03 'Přepočtené koeficientem množství</t>
  </si>
  <si>
    <t>-147164544</t>
  </si>
  <si>
    <t>59245018</t>
  </si>
  <si>
    <t>dlažba skladebná betonová 200x100mm tl 60mm přírodní</t>
  </si>
  <si>
    <t>30111727</t>
  </si>
  <si>
    <t>35*1,03 'Přepočtené koeficientem množství</t>
  </si>
  <si>
    <t>596211111</t>
  </si>
  <si>
    <t>Kladení zámkové dlažby komunikací pro pěší ručně tl 60 mm skupiny A pl přes 50 do 100 m2</t>
  </si>
  <si>
    <t>-779398241</t>
  </si>
  <si>
    <t>596211112</t>
  </si>
  <si>
    <t>Kladení zámkové dlažby komunikací pro pěší ručně tl 60 mm skupiny A pl přes 100 do 300 m2</t>
  </si>
  <si>
    <t>224759028</t>
  </si>
  <si>
    <t>916231213</t>
  </si>
  <si>
    <t>Osazení chodníkového obrubníku betonového stojatého s boční opěrou do lože z betonu prostého</t>
  </si>
  <si>
    <t>574673522</t>
  </si>
  <si>
    <t>59217016</t>
  </si>
  <si>
    <t>obrubník betonový chodníkový 1000x80x250mm</t>
  </si>
  <si>
    <t>-625658594</t>
  </si>
  <si>
    <t>-549470345</t>
  </si>
  <si>
    <t>90*0,25*0,15</t>
  </si>
  <si>
    <t>998223011</t>
  </si>
  <si>
    <t>Přesun hmot pro pozemní komunikace s krytem dlážděným</t>
  </si>
  <si>
    <t>-2009243393</t>
  </si>
  <si>
    <t xml:space="preserve">SO 103 - Plocha  pro parkování a odstavování   </t>
  </si>
  <si>
    <t>-18256557</t>
  </si>
  <si>
    <t>1079968724</t>
  </si>
  <si>
    <t>596412114</t>
  </si>
  <si>
    <t>Kladení dlažby z vegetačních tvárnic pozemních komunikací velikosti dlaždic do 0,09 m2 tl 80 mm pl přes 100 do 300 m2</t>
  </si>
  <si>
    <t>1754963197</t>
  </si>
  <si>
    <t>59245035</t>
  </si>
  <si>
    <t>dlažba plošná vegetační betonová 200x200mm tl 80mm přírodní</t>
  </si>
  <si>
    <t>-2089006510</t>
  </si>
  <si>
    <t>245*1,02 'Přepočtené koeficientem množství</t>
  </si>
  <si>
    <t>599432111</t>
  </si>
  <si>
    <t>Vyplnění spár dlažby z lomového kamene drobným kamenivem</t>
  </si>
  <si>
    <t>1126447746</t>
  </si>
  <si>
    <t>916131113</t>
  </si>
  <si>
    <t>Osazení silničního obrubníku betonového ležatého s boční opěrou do lože z betonu prostého</t>
  </si>
  <si>
    <t>-1151612204</t>
  </si>
  <si>
    <t>520834215</t>
  </si>
  <si>
    <t>50*0,25*0,15</t>
  </si>
  <si>
    <t xml:space="preserve">SO 104 - Plocha  pro zásobování</t>
  </si>
  <si>
    <t>82</t>
  </si>
  <si>
    <t>-95025474</t>
  </si>
  <si>
    <t>596212211</t>
  </si>
  <si>
    <t>Kladení zámkové dlažby pozemních komunikací ručně tl 80 mm skupiny A pl přes 50 do 100 m2</t>
  </si>
  <si>
    <t>1249540292</t>
  </si>
  <si>
    <t>59245020</t>
  </si>
  <si>
    <t>dlažba skladebná betonová 200x100mm tl 80mm přírodní</t>
  </si>
  <si>
    <t>-413295686</t>
  </si>
  <si>
    <t>82*1,03 'Přepočtené koeficientem množství</t>
  </si>
  <si>
    <t>-1490240010</t>
  </si>
  <si>
    <t>-1404982068</t>
  </si>
  <si>
    <t>24*0,3*0,15</t>
  </si>
  <si>
    <t>SO 105 - Plocha ostrúvku</t>
  </si>
  <si>
    <t>564861014</t>
  </si>
  <si>
    <t>Podklad ze štěrkodrtě ŠD plochy do 100 m2 tl 230 mm</t>
  </si>
  <si>
    <t>-1441611406</t>
  </si>
  <si>
    <t>591211111</t>
  </si>
  <si>
    <t>Kladení dlažby z kostek drobných z kamene do lože z kameniva tl 50 mm</t>
  </si>
  <si>
    <t>324868230</t>
  </si>
  <si>
    <t>58381007</t>
  </si>
  <si>
    <t>kostka štípaná dlažební žula drobná 8/10</t>
  </si>
  <si>
    <t>-925056623</t>
  </si>
  <si>
    <t>3*1,02 'Přepočtené koeficientem množství</t>
  </si>
  <si>
    <t>10*0,25*0,15</t>
  </si>
  <si>
    <t>SO 192 - Dopravní značení provizorní - DIO</t>
  </si>
  <si>
    <t>913111111</t>
  </si>
  <si>
    <t>Montáž a demontáž plastového podstavce dočasné dopravní značky</t>
  </si>
  <si>
    <t>-211681037</t>
  </si>
  <si>
    <t xml:space="preserve">"Z4a"  8</t>
  </si>
  <si>
    <t>913111115</t>
  </si>
  <si>
    <t>Montáž a demontáž dočasné dopravní značky samostatné základní</t>
  </si>
  <si>
    <t>-1270545085</t>
  </si>
  <si>
    <t xml:space="preserve">" E13"   4</t>
  </si>
  <si>
    <t xml:space="preserve">"A15"   2</t>
  </si>
  <si>
    <t>913111211</t>
  </si>
  <si>
    <t>Příplatek k dočasnému podstavci plastovému za první a ZKD den použití</t>
  </si>
  <si>
    <t>1179584616</t>
  </si>
  <si>
    <t>"Z4a" 8*7*8</t>
  </si>
  <si>
    <t>913111215</t>
  </si>
  <si>
    <t>Příplatek k dočasné dopravní značce samostatné základní za první a ZKD den použití</t>
  </si>
  <si>
    <t>1970618983</t>
  </si>
  <si>
    <t xml:space="preserve">" E13"  4*7*8</t>
  </si>
  <si>
    <t xml:space="preserve">"A15"  2*7*8</t>
  </si>
  <si>
    <t>913121111</t>
  </si>
  <si>
    <t>Montáž a demontáž dočasné dopravní značky kompletní základní</t>
  </si>
  <si>
    <t>2026144832</t>
  </si>
  <si>
    <t>"B20a" 2</t>
  </si>
  <si>
    <t xml:space="preserve">"B1"  4</t>
  </si>
  <si>
    <t>913121211</t>
  </si>
  <si>
    <t>Příplatek k dočasné dopravní značce kompletní základní za první a ZKD den použití</t>
  </si>
  <si>
    <t>-104492701</t>
  </si>
  <si>
    <t>"B20a" 2*7*8</t>
  </si>
  <si>
    <t xml:space="preserve">"B1"  4*7*8</t>
  </si>
  <si>
    <t>913211111</t>
  </si>
  <si>
    <t>Montáž a demontáž dočasné dopravní zábrany reflexní šířky 1,5 m</t>
  </si>
  <si>
    <t>1364374673</t>
  </si>
  <si>
    <t xml:space="preserve">"Z2"   4</t>
  </si>
  <si>
    <t>913211211</t>
  </si>
  <si>
    <t>Příplatek k dočasné dopravní zábraně reflexní 1,5 m za první a ZKD den použití</t>
  </si>
  <si>
    <t>963894627</t>
  </si>
  <si>
    <t xml:space="preserve">"Z2"   4*7*8</t>
  </si>
  <si>
    <t>913321111</t>
  </si>
  <si>
    <t>Montáž a demontáž dočasné dopravní směrové desky základní</t>
  </si>
  <si>
    <t>1701694373</t>
  </si>
  <si>
    <t>"Z4a" 8</t>
  </si>
  <si>
    <t>913321211</t>
  </si>
  <si>
    <t>Příplatek k dočasné směrové desce základní za první a ZKD den použití</t>
  </si>
  <si>
    <t>-1357995640</t>
  </si>
  <si>
    <t xml:space="preserve">"Z4a"  8*7*8</t>
  </si>
  <si>
    <t>SO 401 - Rozvody VO</t>
  </si>
  <si>
    <t>Město Zábřeh, Masarykovo náměstí 6, 789 01 Zábřeh</t>
  </si>
  <si>
    <t>Milan Vician</t>
  </si>
  <si>
    <t>SO401 - Veřejné osvětlení</t>
  </si>
  <si>
    <t>PSV - Práce a dodávky PSV</t>
  </si>
  <si>
    <t xml:space="preserve">    741 - Elektroinstalace - silnoproud</t>
  </si>
  <si>
    <t xml:space="preserve">    749 - Elektromontáže - součásti elektrozařízení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</si>
  <si>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</si>
  <si>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</si>
  <si>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</si>
  <si>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</si>
  <si>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Ostatní - Ostatní</t>
  </si>
  <si>
    <t xml:space="preserve">    N - Náklady</t>
  </si>
  <si>
    <t>R - Revize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</si>
  <si>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</si>
  <si>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</si>
  <si>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</si>
  <si>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</si>
  <si>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>945412112</t>
  </si>
  <si>
    <t>Teleskopická hydraulická montážní plošina výška zdvihu do 21 m</t>
  </si>
  <si>
    <t>den</t>
  </si>
  <si>
    <t>-927594996</t>
  </si>
  <si>
    <t>PSV</t>
  </si>
  <si>
    <t>Práce a dodávky PSV</t>
  </si>
  <si>
    <t>741</t>
  </si>
  <si>
    <t>Elektroinstalace - silnoproud</t>
  </si>
  <si>
    <t>741110301</t>
  </si>
  <si>
    <t>Montáž trubka ochranná do krabic plastová tuhá D do 40 mm uložená pevně</t>
  </si>
  <si>
    <t>676976974</t>
  </si>
  <si>
    <t>R_1001.11</t>
  </si>
  <si>
    <t>Trubka dvouplášťová pr.50mm - ke stožárům</t>
  </si>
  <si>
    <t>32</t>
  </si>
  <si>
    <t>-1693962208</t>
  </si>
  <si>
    <t>741110302</t>
  </si>
  <si>
    <t>Montáž trubka ochranná do krabic plastová tuhá D přes 40 do 90 mm uložená pevně</t>
  </si>
  <si>
    <t>1349538131</t>
  </si>
  <si>
    <t>R_1002.12</t>
  </si>
  <si>
    <t>Trubka dvouplášťová pr.63mm volný terén, chodník</t>
  </si>
  <si>
    <t>-293801700</t>
  </si>
  <si>
    <t>741110363.1</t>
  </si>
  <si>
    <t>Montáž trubka ochranná do krabic ocelová bez závitu D přes 95 do 115 mm pevně</t>
  </si>
  <si>
    <t>62636503</t>
  </si>
  <si>
    <t>R_1002_26_15</t>
  </si>
  <si>
    <t>Chránička zaklapávací, 110- křižování s jinými inž sítěmi</t>
  </si>
  <si>
    <t>-1521168533</t>
  </si>
  <si>
    <t>741122211</t>
  </si>
  <si>
    <t>Montáž kabel Cu plný kulatý žíla 3x1,5 až 6 mm2 uložený volně (např. CYKY)</t>
  </si>
  <si>
    <t>781309107</t>
  </si>
  <si>
    <t>34111030</t>
  </si>
  <si>
    <t>kabel instalační jádro Cu plné izolace PVC plášť PVC 450/750V (CYKY) 3x1,5mm2</t>
  </si>
  <si>
    <t>-1261697890</t>
  </si>
  <si>
    <t>741122223</t>
  </si>
  <si>
    <t>Montáž kabel Cu plný kulatý žíla 4x16 až 25 mm2 uložený volně (např. CYKY, CYKFY)</t>
  </si>
  <si>
    <t>-553730666</t>
  </si>
  <si>
    <t>34111080</t>
  </si>
  <si>
    <t>kabel instalační jádro Cu plné izolace PVC plášť PVC 450/750V (CYKY) 4x16mm2</t>
  </si>
  <si>
    <t>1412597092</t>
  </si>
  <si>
    <t>741128002</t>
  </si>
  <si>
    <t>Ostatní práce při montáži vodičů a kabelů - označení dalším štítkem</t>
  </si>
  <si>
    <t>-1121657968</t>
  </si>
  <si>
    <t>R_1003</t>
  </si>
  <si>
    <t>kabelovy stitek</t>
  </si>
  <si>
    <t>-1097443723</t>
  </si>
  <si>
    <t>R_1013</t>
  </si>
  <si>
    <t xml:space="preserve">Koncovka pro kabely  ( 4-35mm2)</t>
  </si>
  <si>
    <t>-1357633607</t>
  </si>
  <si>
    <t>741132103</t>
  </si>
  <si>
    <t>Ukončení kabelů 3x1,5 až 4 mm2 smršťovací koncovkou nebo páskem bez letování</t>
  </si>
  <si>
    <t>-1140647030</t>
  </si>
  <si>
    <t>741132424</t>
  </si>
  <si>
    <t>Ukončení kabelů a vodičů do 1 kV celoplastových koncovkou přírubovou jednocestnou 4x0,5 až 16 mm2</t>
  </si>
  <si>
    <t>1428520078</t>
  </si>
  <si>
    <t>741372152</t>
  </si>
  <si>
    <t>Montáž svítidlo LED průmyslové závěsné reflektor se zapojením vodičů</t>
  </si>
  <si>
    <t>341333636</t>
  </si>
  <si>
    <t>R_248_023</t>
  </si>
  <si>
    <t>EL2 - LED svítidlo dle výpočtu osvětlení 48W, na 4,2m stožárech, s regulací, provedení Smart</t>
  </si>
  <si>
    <t>-1378039619</t>
  </si>
  <si>
    <t>R_1014</t>
  </si>
  <si>
    <t>poplatek za likvidaci svítidla</t>
  </si>
  <si>
    <t>-405000955</t>
  </si>
  <si>
    <t>R_1015</t>
  </si>
  <si>
    <t>poplatek za likvidaci světelného zdroje</t>
  </si>
  <si>
    <t>781856935</t>
  </si>
  <si>
    <t>741410021</t>
  </si>
  <si>
    <t>Montáž pásku uzemňovacího průřezu do 120 mm2 v městské zástavbě v zemi</t>
  </si>
  <si>
    <t>-1679127748</t>
  </si>
  <si>
    <t>22</t>
  </si>
  <si>
    <t>35442062</t>
  </si>
  <si>
    <t>pás zemnící 30x4mm FeZn</t>
  </si>
  <si>
    <t>kg</t>
  </si>
  <si>
    <t>118308225</t>
  </si>
  <si>
    <t>23</t>
  </si>
  <si>
    <t>741410041</t>
  </si>
  <si>
    <t>Montáž drátu nebo lana uzemňovacího průměru do 10 mm v městské zástavbě v zemi</t>
  </si>
  <si>
    <t>-1421518599</t>
  </si>
  <si>
    <t>24</t>
  </si>
  <si>
    <t>35441073</t>
  </si>
  <si>
    <t>drát D 10mm FeZn</t>
  </si>
  <si>
    <t>-82169893</t>
  </si>
  <si>
    <t>741420021</t>
  </si>
  <si>
    <t>Montáž svorka hromosvodná se 2 šrouby</t>
  </si>
  <si>
    <t>-1197048535</t>
  </si>
  <si>
    <t>26</t>
  </si>
  <si>
    <t>R_1008</t>
  </si>
  <si>
    <t>Svorka SR03</t>
  </si>
  <si>
    <t>435998907</t>
  </si>
  <si>
    <t>27</t>
  </si>
  <si>
    <t>741820011</t>
  </si>
  <si>
    <t>Měření zemnící síť dl pásku do 100 m</t>
  </si>
  <si>
    <t>42206448</t>
  </si>
  <si>
    <t>28</t>
  </si>
  <si>
    <t>741820102</t>
  </si>
  <si>
    <t>Měření intenzity osvětlení</t>
  </si>
  <si>
    <t>soubor</t>
  </si>
  <si>
    <t>1341962137</t>
  </si>
  <si>
    <t>749</t>
  </si>
  <si>
    <t>Elektromontáže - součásti elektrozařízení</t>
  </si>
  <si>
    <t>29</t>
  </si>
  <si>
    <t>RK-010.1</t>
  </si>
  <si>
    <t>Podružný materiál</t>
  </si>
  <si>
    <t>16702245</t>
  </si>
  <si>
    <t>30</t>
  </si>
  <si>
    <t>RK-011.1</t>
  </si>
  <si>
    <t>Prořez</t>
  </si>
  <si>
    <t>1380381130</t>
  </si>
  <si>
    <t>Práce a dodávky M</t>
  </si>
  <si>
    <t>21-M</t>
  </si>
  <si>
    <t>Elektromontáže</t>
  </si>
  <si>
    <t>31</t>
  </si>
  <si>
    <t>210204002</t>
  </si>
  <si>
    <t>Montáž stožárů osvětlení parkových ocelových</t>
  </si>
  <si>
    <t>64</t>
  </si>
  <si>
    <t>-496956218</t>
  </si>
  <si>
    <t>R_1005_22-42</t>
  </si>
  <si>
    <t>Stožár sadový, 4,2m, RAL - grafit</t>
  </si>
  <si>
    <t>1140496975</t>
  </si>
  <si>
    <t>33</t>
  </si>
  <si>
    <t>210204201</t>
  </si>
  <si>
    <t>Montáž elektrovýzbroje stožárů osvětlení 1 okruh</t>
  </si>
  <si>
    <t>-1719548768</t>
  </si>
  <si>
    <t>34</t>
  </si>
  <si>
    <t>R_1006.1</t>
  </si>
  <si>
    <t>Svorkovnice SR 951 Uni 20</t>
  </si>
  <si>
    <t>-748437960</t>
  </si>
  <si>
    <t>R_1007</t>
  </si>
  <si>
    <t xml:space="preserve">Elektrovýzbroj  stožáru</t>
  </si>
  <si>
    <t>-1504581623</t>
  </si>
  <si>
    <t>36</t>
  </si>
  <si>
    <t>R_512_17</t>
  </si>
  <si>
    <t>TPU - termoplastická povrchová úprava po dolní hranu dvířek</t>
  </si>
  <si>
    <t>256</t>
  </si>
  <si>
    <t>-279928095</t>
  </si>
  <si>
    <t>46-M</t>
  </si>
  <si>
    <t>Zemní práce při extr.mont.pracích</t>
  </si>
  <si>
    <t>37</t>
  </si>
  <si>
    <t>460010024</t>
  </si>
  <si>
    <t>Vytyčení trasy vedení kabelového podzemního v zastavěném prostoru</t>
  </si>
  <si>
    <t>km</t>
  </si>
  <si>
    <t>-756352093</t>
  </si>
  <si>
    <t>38</t>
  </si>
  <si>
    <t>460010025</t>
  </si>
  <si>
    <t>Vytyčení trasy inženýrských sítí v zastavěném prostoru</t>
  </si>
  <si>
    <t>-1430870167</t>
  </si>
  <si>
    <t>39</t>
  </si>
  <si>
    <t>460030011</t>
  </si>
  <si>
    <t>Sejmutí drnu při elektromontážích jakékoliv tloušťky</t>
  </si>
  <si>
    <t>-1148365949</t>
  </si>
  <si>
    <t>40</t>
  </si>
  <si>
    <t>460030015</t>
  </si>
  <si>
    <t>Odstranění travnatého porostu, kosení a shrabávání trávy</t>
  </si>
  <si>
    <t>1024868685</t>
  </si>
  <si>
    <t>41</t>
  </si>
  <si>
    <t>460161172</t>
  </si>
  <si>
    <t>Hloubení kabelových rýh ručně š 35 cm hl 80 cm v hornině tř I skupiny 3</t>
  </si>
  <si>
    <t>52376553</t>
  </si>
  <si>
    <t>42</t>
  </si>
  <si>
    <t>460242211</t>
  </si>
  <si>
    <t>Provizorní zajištění kabelů ve výkopech při jejich křížení</t>
  </si>
  <si>
    <t>1431411037</t>
  </si>
  <si>
    <t>43</t>
  </si>
  <si>
    <t>460341111</t>
  </si>
  <si>
    <t>Vodorovné přemístění horniny jakékoliv třídy dopravními prostředky při elektromontážích do 50 m</t>
  </si>
  <si>
    <t>1020947509</t>
  </si>
  <si>
    <t>44</t>
  </si>
  <si>
    <t>460341121</t>
  </si>
  <si>
    <t>Příplatek k vodorovnému přemístění horniny dopravními prostředky při elektromontážích za každých dalších i započatých 1000 m</t>
  </si>
  <si>
    <t>-1991149318</t>
  </si>
  <si>
    <t>45</t>
  </si>
  <si>
    <t>460361121</t>
  </si>
  <si>
    <t>Poplatek za uložení zeminy na recyklační skládce (skládkovné) kód odpadu 17 05 04</t>
  </si>
  <si>
    <t>1944414945</t>
  </si>
  <si>
    <t>46</t>
  </si>
  <si>
    <t>460431182</t>
  </si>
  <si>
    <t>Zásyp kabelových rýh ručně se zhutněním š 35 cm hl 80 cm z horniny tř I skupiny 3</t>
  </si>
  <si>
    <t>-1412742858</t>
  </si>
  <si>
    <t>47</t>
  </si>
  <si>
    <t>460581121</t>
  </si>
  <si>
    <t>Zatravnění včetně zalití vodou na rovině</t>
  </si>
  <si>
    <t>1667748842</t>
  </si>
  <si>
    <t>48</t>
  </si>
  <si>
    <t>00572100</t>
  </si>
  <si>
    <t>osivo jetelotráva intenzivní víceletá</t>
  </si>
  <si>
    <t>128</t>
  </si>
  <si>
    <t>-2117327929</t>
  </si>
  <si>
    <t>49</t>
  </si>
  <si>
    <t>460641411</t>
  </si>
  <si>
    <t>Zřízení nezabudovaného bednění základových konstrukcí při elektromontážích</t>
  </si>
  <si>
    <t>-355423169</t>
  </si>
  <si>
    <t>50</t>
  </si>
  <si>
    <t>460641412</t>
  </si>
  <si>
    <t>Odstranění nezabudovaného bednění základových konstrukcí při elektromontážích</t>
  </si>
  <si>
    <t>450836279</t>
  </si>
  <si>
    <t>51</t>
  </si>
  <si>
    <t>460661511</t>
  </si>
  <si>
    <t>Kabelové lože z písku pro kabely nn kryté plastovou fólií š lože do 25 cm</t>
  </si>
  <si>
    <t>-1452185727</t>
  </si>
  <si>
    <t>52</t>
  </si>
  <si>
    <t>460671112</t>
  </si>
  <si>
    <t>Výstražná fólie pro krytí kabelů šířky přes 20 do 25 cm</t>
  </si>
  <si>
    <t>1047098019</t>
  </si>
  <si>
    <t>53</t>
  </si>
  <si>
    <t>JTA.0013701.URS</t>
  </si>
  <si>
    <t>EXTRUNET - výstražná fólie z polyethylenu šíře 22cm s potiskem</t>
  </si>
  <si>
    <t>-554539913</t>
  </si>
  <si>
    <t>54</t>
  </si>
  <si>
    <t>460742121</t>
  </si>
  <si>
    <t>Osazení kabelových prostupů z trub plastových do rýhy s obsypem z písku průměru do 10 cm</t>
  </si>
  <si>
    <t>1835445380</t>
  </si>
  <si>
    <t>55</t>
  </si>
  <si>
    <t>R_460122</t>
  </si>
  <si>
    <t>Stožárové pouzdro pro stožár VO, vč. betonáže a plastového pouzdra</t>
  </si>
  <si>
    <t>ks</t>
  </si>
  <si>
    <t>-1843138667</t>
  </si>
  <si>
    <t>56</t>
  </si>
  <si>
    <t>R460050703</t>
  </si>
  <si>
    <t>Hloubení nezapažených jam pro stožáry veřejného osvětlení ručně v hornině tř 3</t>
  </si>
  <si>
    <t>-1287807660</t>
  </si>
  <si>
    <t>HZS</t>
  </si>
  <si>
    <t>Hodinové zúčtovací sazby</t>
  </si>
  <si>
    <t>57</t>
  </si>
  <si>
    <t>RK-013</t>
  </si>
  <si>
    <t>Práce související s napojením -vyp,zap síť, součinnost s investorem</t>
  </si>
  <si>
    <t>hod</t>
  </si>
  <si>
    <t>512</t>
  </si>
  <si>
    <t>-48925328</t>
  </si>
  <si>
    <t>58</t>
  </si>
  <si>
    <t>RK-013.1</t>
  </si>
  <si>
    <t>Práce nespecifikované - dokončovací</t>
  </si>
  <si>
    <t>305937236</t>
  </si>
  <si>
    <t>Ostatní</t>
  </si>
  <si>
    <t>N</t>
  </si>
  <si>
    <t>Náklady</t>
  </si>
  <si>
    <t>59</t>
  </si>
  <si>
    <t>N-003</t>
  </si>
  <si>
    <t>Podíl přidružených výkonů PPV</t>
  </si>
  <si>
    <t>Kč</t>
  </si>
  <si>
    <t>-1276300902</t>
  </si>
  <si>
    <t>R</t>
  </si>
  <si>
    <t>Revize</t>
  </si>
  <si>
    <t>60</t>
  </si>
  <si>
    <t>RK-012</t>
  </si>
  <si>
    <t>633366593</t>
  </si>
  <si>
    <t>Vedlejší rozpočtové náklady</t>
  </si>
  <si>
    <t>VRN1</t>
  </si>
  <si>
    <t>Průzkumné, geodetické a projektové práce</t>
  </si>
  <si>
    <t>61</t>
  </si>
  <si>
    <t>011464000</t>
  </si>
  <si>
    <t>Měření (monitoring) úrovně osvětlení</t>
  </si>
  <si>
    <t>1024</t>
  </si>
  <si>
    <t>-1181856268</t>
  </si>
  <si>
    <t>62</t>
  </si>
  <si>
    <t>012103000</t>
  </si>
  <si>
    <t>Přípravné zeměměřičské práce</t>
  </si>
  <si>
    <t>sada</t>
  </si>
  <si>
    <t>1855202475</t>
  </si>
  <si>
    <t>63</t>
  </si>
  <si>
    <t>012303000</t>
  </si>
  <si>
    <t>Zeměměřičské práce při provádění stavby</t>
  </si>
  <si>
    <t>1548573962</t>
  </si>
  <si>
    <t>013254000</t>
  </si>
  <si>
    <t>Dokumentace skutečného provedení stavby</t>
  </si>
  <si>
    <t>1678128584</t>
  </si>
  <si>
    <t>VRN3</t>
  </si>
  <si>
    <t>Zařízení staveniště</t>
  </si>
  <si>
    <t>65</t>
  </si>
  <si>
    <t>030001000</t>
  </si>
  <si>
    <t>…</t>
  </si>
  <si>
    <t>-61159080</t>
  </si>
  <si>
    <t>VRN5</t>
  </si>
  <si>
    <t>Finanční náklady</t>
  </si>
  <si>
    <t>66</t>
  </si>
  <si>
    <t>052103000</t>
  </si>
  <si>
    <t>Rezerva investora</t>
  </si>
  <si>
    <t>-1110668317</t>
  </si>
  <si>
    <t>67</t>
  </si>
  <si>
    <t>052203000</t>
  </si>
  <si>
    <t>Rezerva dodavatele</t>
  </si>
  <si>
    <t>-2041712111</t>
  </si>
  <si>
    <t xml:space="preserve">SO 801 - SO 801  -  sadové úpravy, jemné terénní úpravy kolem zpevněných ploch</t>
  </si>
  <si>
    <t>953803133</t>
  </si>
  <si>
    <t>167151101</t>
  </si>
  <si>
    <t>Nakládání výkopku z hornin třídy těžitelnosti I skupiny 1 až 3 do 100 m3</t>
  </si>
  <si>
    <t>753148262</t>
  </si>
  <si>
    <t>181111111</t>
  </si>
  <si>
    <t>Plošná úprava terénu do 500 m2 zemina skupiny 1 až 4 nerovnosti přes 50 do 100 mm v rovinně a svahu do 1:5</t>
  </si>
  <si>
    <t>-1760648505</t>
  </si>
  <si>
    <t>181351003</t>
  </si>
  <si>
    <t>Rozprostření ornice tl vrstvy do 200 mm pl do 100 m2 v rovině nebo ve svahu do 1:5 strojně</t>
  </si>
  <si>
    <t>1447285881</t>
  </si>
  <si>
    <t>"tl.150mm"</t>
  </si>
  <si>
    <t>120*1</t>
  </si>
  <si>
    <t>181411131</t>
  </si>
  <si>
    <t>Založení parkového trávníku výsevem pl do 1000 m2 v rovině a ve svahu do 1:5</t>
  </si>
  <si>
    <t>-475360606</t>
  </si>
  <si>
    <t>00572420</t>
  </si>
  <si>
    <t>osivo směs travní parková okrasná</t>
  </si>
  <si>
    <t>480170959</t>
  </si>
  <si>
    <t>120*0,04 'Přepočtené koeficientem množství</t>
  </si>
  <si>
    <t>181411132</t>
  </si>
  <si>
    <t>Založení parkového trávníku výsevem pl do 1000 m2 ve svahu přes 1:5 do 1:2</t>
  </si>
  <si>
    <t>-889203472</t>
  </si>
  <si>
    <t>2057974371</t>
  </si>
  <si>
    <t>20*0,04 'Přepočtené koeficientem množství</t>
  </si>
  <si>
    <t>182311125</t>
  </si>
  <si>
    <t>Rozprostření ornice ve svahu přes 1:5 tl vrstvy přes 250 do 300 mm ručně</t>
  </si>
  <si>
    <t>2123604463</t>
  </si>
  <si>
    <t>20*1</t>
  </si>
  <si>
    <t>10364101</t>
  </si>
  <si>
    <t>zemina pro terénní úpravy - ornice</t>
  </si>
  <si>
    <t>818747228</t>
  </si>
  <si>
    <t>120*0,15*1,6</t>
  </si>
  <si>
    <t>20*0,3*1,6</t>
  </si>
  <si>
    <t>-25*0,2*1,6</t>
  </si>
  <si>
    <t>-35*0,2*1,6</t>
  </si>
  <si>
    <t>185803111</t>
  </si>
  <si>
    <t>Ošetření trávníku shrabáním v rovině a svahu do 1:5</t>
  </si>
  <si>
    <t>-444018601</t>
  </si>
  <si>
    <t>185803112</t>
  </si>
  <si>
    <t>Ošetření trávníku shrabáním ve svahu přes 1:5 do 1:2</t>
  </si>
  <si>
    <t>-1722839223</t>
  </si>
  <si>
    <t>185851121</t>
  </si>
  <si>
    <t>Dovoz vody pro zálivku rostlin za vzdálenost do 1000 m</t>
  </si>
  <si>
    <t>-523518999</t>
  </si>
  <si>
    <t>120*0,01*3</t>
  </si>
  <si>
    <t>20*0,01*3</t>
  </si>
  <si>
    <t xml:space="preserve">SO 1000 - Ostaní  náklady</t>
  </si>
  <si>
    <t>OST - Ostatní</t>
  </si>
  <si>
    <t xml:space="preserve">    O01 - Ostatní</t>
  </si>
  <si>
    <t>OST</t>
  </si>
  <si>
    <t>O01</t>
  </si>
  <si>
    <t>211500000</t>
  </si>
  <si>
    <t>Dokumentace skutečného provedení</t>
  </si>
  <si>
    <t>kpl</t>
  </si>
  <si>
    <t>262144</t>
  </si>
  <si>
    <t>-1447430542</t>
  </si>
  <si>
    <t>221500000</t>
  </si>
  <si>
    <t xml:space="preserve">Vytýčení stávajících inženýrských  sítí</t>
  </si>
  <si>
    <t>743684866</t>
  </si>
  <si>
    <t xml:space="preserve">"  vytýčení  stávajících podzemních inženýrských sítí před zahájením zemních prací a přeložek"</t>
  </si>
  <si>
    <t>221600000</t>
  </si>
  <si>
    <t>Vytýčení hlavních bodů stavby autorizovaným geodetem</t>
  </si>
  <si>
    <t>1392753059</t>
  </si>
  <si>
    <t>" vytýčení hlavních bodů stavby před zahájením stavby autorizovaným geodetem vč. vypracování TZ"</t>
  </si>
  <si>
    <t>" včetně souřadnic a situace- ověřeno kulatým razítkem a dodatkem dle právních předpisů"</t>
  </si>
  <si>
    <t>231600000</t>
  </si>
  <si>
    <t>Geodetické práce při provádění stavby</t>
  </si>
  <si>
    <t>-1653019208</t>
  </si>
  <si>
    <t>241700000</t>
  </si>
  <si>
    <t>Pasportizace objektů</t>
  </si>
  <si>
    <t>-2067566751</t>
  </si>
  <si>
    <t xml:space="preserve">" pasportizace stávajících objektů v blízkosti  stavby před a po ukončení stavby"</t>
  </si>
  <si>
    <t xml:space="preserve">"  vyhotovení dokumentace v listinné a digitální podobě"</t>
  </si>
  <si>
    <t>" pokud nebude prováděno nebude i fakturováno"</t>
  </si>
  <si>
    <t>311600000</t>
  </si>
  <si>
    <t>Geodetické zaměření stavby</t>
  </si>
  <si>
    <t>-1119944451</t>
  </si>
  <si>
    <t>411600000</t>
  </si>
  <si>
    <t xml:space="preserve">GP oddělování pro všechny SO, </t>
  </si>
  <si>
    <t>-810299307</t>
  </si>
  <si>
    <t>411800000</t>
  </si>
  <si>
    <t>GP věcná břemena pro všechny SO,</t>
  </si>
  <si>
    <t>1548382537</t>
  </si>
  <si>
    <t>711800000</t>
  </si>
  <si>
    <t>Průkazné a kontrolní zkoušky</t>
  </si>
  <si>
    <t>438219498</t>
  </si>
  <si>
    <t>" dle ČSN , TP,TPG, ostatních předpisů, kompletní revize, kompletní tlakové zkoušky"</t>
  </si>
  <si>
    <t>821800000</t>
  </si>
  <si>
    <t>Fotodokumentace stavby</t>
  </si>
  <si>
    <t>1164857919</t>
  </si>
  <si>
    <t>" fotodokumentace stavcby před a po stavbě- ucelené foto změny celé komunikace v jejím průběhu"</t>
  </si>
  <si>
    <t>" zařazení fotek do fotoalba v časové souslednosti s popisem činností a číslem objektu"</t>
  </si>
  <si>
    <t>" provedení v listinné a v digitální podobě"</t>
  </si>
  <si>
    <t>823800000</t>
  </si>
  <si>
    <t xml:space="preserve">Vyřízení  povolení  zvláštního užívání  přechodného dopravního značení</t>
  </si>
  <si>
    <t>1527260884</t>
  </si>
  <si>
    <t>825800000</t>
  </si>
  <si>
    <t xml:space="preserve">Zapsání zpevněných ploch a přípojek do digitální technické mapy  Olomouckého kraje</t>
  </si>
  <si>
    <t>1289175282</t>
  </si>
  <si>
    <t>826800000</t>
  </si>
  <si>
    <t xml:space="preserve">Zajištění  měření stávajícího veřejného osvětlení  pro kolaudaci , ohledně zpevněných ploch</t>
  </si>
  <si>
    <t>1738626849</t>
  </si>
  <si>
    <t>SO 1020 - VRN</t>
  </si>
  <si>
    <t>1072383589</t>
  </si>
  <si>
    <t>034002000</t>
  </si>
  <si>
    <t>Zabezpečení staveniště</t>
  </si>
  <si>
    <t>-476579548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</si>
</sst>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ZabrehKD2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Zpevněné plochy před KD Zábřeh - II.ETAPA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Zábřeh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13. 6. 2026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Město  Zábřeh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Ing.Zdeněk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Martin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ROUND(SUM(AG96:AG106),2)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ROUND(SUM(AS96:AS106),2)</f>
        <v>0</v>
      </c>
      <c r="AT95" s="111">
        <f>ROUND(SUM(AV95:AW95),2)</f>
        <v>0</v>
      </c>
      <c r="AU95" s="112">
        <f>ROUND(SUM(AU96:AU106),5)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ROUND(SUM(AZ96:AZ106),2)</f>
        <v>0</v>
      </c>
      <c r="BA95" s="111">
        <f>ROUND(SUM(BA96:BA106),2)</f>
        <v>0</v>
      </c>
      <c r="BB95" s="111">
        <f>ROUND(SUM(BB96:BB106),2)</f>
        <v>0</v>
      </c>
      <c r="BC95" s="111">
        <f>ROUND(SUM(BC96:BC106),2)</f>
        <v>0</v>
      </c>
      <c r="BD95" s="113">
        <f>ROUND(SUM(BD96:BD106),2)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16.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 ,...'!J32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 ,...'!P124</f>
        <v>0</v>
      </c>
      <c r="AV96" s="120">
        <f>'SO 001 - Příprava území ,...'!J35</f>
        <v>0</v>
      </c>
      <c r="AW96" s="120">
        <f>'SO 001 - Příprava území ,...'!J36</f>
        <v>0</v>
      </c>
      <c r="AX96" s="120">
        <f>'SO 001 - Příprava území ,...'!J37</f>
        <v>0</v>
      </c>
      <c r="AY96" s="120">
        <f>'SO 001 - Příprava území ,...'!J38</f>
        <v>0</v>
      </c>
      <c r="AZ96" s="120">
        <f>'SO 001 - Příprava území ,...'!F35</f>
        <v>0</v>
      </c>
      <c r="BA96" s="120">
        <f>'SO 001 - Příprava území ,...'!F36</f>
        <v>0</v>
      </c>
      <c r="BB96" s="120">
        <f>'SO 001 - Příprava území ,...'!F37</f>
        <v>0</v>
      </c>
      <c r="BC96" s="120">
        <f>'SO 001 - Příprava území ,...'!F38</f>
        <v>0</v>
      </c>
      <c r="BD96" s="122">
        <f>'SO 001 - Příprava území ,...'!F39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92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Plocha  obslužné...'!J32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Plocha  obslužné...'!P126</f>
        <v>0</v>
      </c>
      <c r="AV97" s="120">
        <f>'SO 101 - Plocha  obslužné...'!J35</f>
        <v>0</v>
      </c>
      <c r="AW97" s="120">
        <f>'SO 101 - Plocha  obslužné...'!J36</f>
        <v>0</v>
      </c>
      <c r="AX97" s="120">
        <f>'SO 101 - Plocha  obslužné...'!J37</f>
        <v>0</v>
      </c>
      <c r="AY97" s="120">
        <f>'SO 101 - Plocha  obslužné...'!J38</f>
        <v>0</v>
      </c>
      <c r="AZ97" s="120">
        <f>'SO 101 - Plocha  obslužné...'!F35</f>
        <v>0</v>
      </c>
      <c r="BA97" s="120">
        <f>'SO 101 - Plocha  obslužné...'!F36</f>
        <v>0</v>
      </c>
      <c r="BB97" s="120">
        <f>'SO 101 - Plocha  obslužné...'!F37</f>
        <v>0</v>
      </c>
      <c r="BC97" s="120">
        <f>'SO 101 - Plocha  obslužné...'!F38</f>
        <v>0</v>
      </c>
      <c r="BD97" s="122">
        <f>'SO 101 - Plocha  obslužné...'!F39</f>
        <v>0</v>
      </c>
      <c r="BE97" s="4"/>
      <c r="BT97" s="26" t="s">
        <v>85</v>
      </c>
      <c r="BV97" s="26" t="s">
        <v>78</v>
      </c>
      <c r="BW97" s="26" t="s">
        <v>93</v>
      </c>
      <c r="BX97" s="26" t="s">
        <v>84</v>
      </c>
      <c r="CL97" s="26" t="s">
        <v>1</v>
      </c>
    </row>
    <row r="98" s="4" customFormat="1" ht="35.25" customHeight="1">
      <c r="A98" s="115" t="s">
        <v>86</v>
      </c>
      <c r="B98" s="63"/>
      <c r="C98" s="10"/>
      <c r="D98" s="10"/>
      <c r="E98" s="116" t="s">
        <v>94</v>
      </c>
      <c r="F98" s="116"/>
      <c r="G98" s="116"/>
      <c r="H98" s="116"/>
      <c r="I98" s="116"/>
      <c r="J98" s="10"/>
      <c r="K98" s="116" t="s">
        <v>95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102 - SO 102 -  Plocha...'!J32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102 - SO 102 -  Plocha...'!P125</f>
        <v>0</v>
      </c>
      <c r="AV98" s="120">
        <f>'SO 102 - SO 102 -  Plocha...'!J35</f>
        <v>0</v>
      </c>
      <c r="AW98" s="120">
        <f>'SO 102 - SO 102 -  Plocha...'!J36</f>
        <v>0</v>
      </c>
      <c r="AX98" s="120">
        <f>'SO 102 - SO 102 -  Plocha...'!J37</f>
        <v>0</v>
      </c>
      <c r="AY98" s="120">
        <f>'SO 102 - SO 102 -  Plocha...'!J38</f>
        <v>0</v>
      </c>
      <c r="AZ98" s="120">
        <f>'SO 102 - SO 102 -  Plocha...'!F35</f>
        <v>0</v>
      </c>
      <c r="BA98" s="120">
        <f>'SO 102 - SO 102 -  Plocha...'!F36</f>
        <v>0</v>
      </c>
      <c r="BB98" s="120">
        <f>'SO 102 - SO 102 -  Plocha...'!F37</f>
        <v>0</v>
      </c>
      <c r="BC98" s="120">
        <f>'SO 102 - SO 102 -  Plocha...'!F38</f>
        <v>0</v>
      </c>
      <c r="BD98" s="122">
        <f>'SO 102 - SO 102 -  Plocha...'!F39</f>
        <v>0</v>
      </c>
      <c r="BE98" s="4"/>
      <c r="BT98" s="26" t="s">
        <v>85</v>
      </c>
      <c r="BV98" s="26" t="s">
        <v>78</v>
      </c>
      <c r="BW98" s="26" t="s">
        <v>96</v>
      </c>
      <c r="BX98" s="26" t="s">
        <v>84</v>
      </c>
      <c r="CL98" s="26" t="s">
        <v>1</v>
      </c>
    </row>
    <row r="99" s="4" customFormat="1" ht="16.5" customHeight="1">
      <c r="A99" s="115" t="s">
        <v>86</v>
      </c>
      <c r="B99" s="63"/>
      <c r="C99" s="10"/>
      <c r="D99" s="10"/>
      <c r="E99" s="116" t="s">
        <v>97</v>
      </c>
      <c r="F99" s="116"/>
      <c r="G99" s="116"/>
      <c r="H99" s="116"/>
      <c r="I99" s="116"/>
      <c r="J99" s="10"/>
      <c r="K99" s="116" t="s">
        <v>98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103 - Plocha  pro park...'!J32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103 - Plocha  pro park...'!P125</f>
        <v>0</v>
      </c>
      <c r="AV99" s="120">
        <f>'SO 103 - Plocha  pro park...'!J35</f>
        <v>0</v>
      </c>
      <c r="AW99" s="120">
        <f>'SO 103 - Plocha  pro park...'!J36</f>
        <v>0</v>
      </c>
      <c r="AX99" s="120">
        <f>'SO 103 - Plocha  pro park...'!J37</f>
        <v>0</v>
      </c>
      <c r="AY99" s="120">
        <f>'SO 103 - Plocha  pro park...'!J38</f>
        <v>0</v>
      </c>
      <c r="AZ99" s="120">
        <f>'SO 103 - Plocha  pro park...'!F35</f>
        <v>0</v>
      </c>
      <c r="BA99" s="120">
        <f>'SO 103 - Plocha  pro park...'!F36</f>
        <v>0</v>
      </c>
      <c r="BB99" s="120">
        <f>'SO 103 - Plocha  pro park...'!F37</f>
        <v>0</v>
      </c>
      <c r="BC99" s="120">
        <f>'SO 103 - Plocha  pro park...'!F38</f>
        <v>0</v>
      </c>
      <c r="BD99" s="122">
        <f>'SO 103 - Plocha  pro park...'!F39</f>
        <v>0</v>
      </c>
      <c r="BE99" s="4"/>
      <c r="BT99" s="26" t="s">
        <v>85</v>
      </c>
      <c r="BV99" s="26" t="s">
        <v>78</v>
      </c>
      <c r="BW99" s="26" t="s">
        <v>99</v>
      </c>
      <c r="BX99" s="26" t="s">
        <v>84</v>
      </c>
      <c r="CL99" s="26" t="s">
        <v>1</v>
      </c>
    </row>
    <row r="100" s="4" customFormat="1" ht="16.5" customHeight="1">
      <c r="A100" s="115" t="s">
        <v>86</v>
      </c>
      <c r="B100" s="63"/>
      <c r="C100" s="10"/>
      <c r="D100" s="10"/>
      <c r="E100" s="116" t="s">
        <v>100</v>
      </c>
      <c r="F100" s="116"/>
      <c r="G100" s="116"/>
      <c r="H100" s="116"/>
      <c r="I100" s="116"/>
      <c r="J100" s="10"/>
      <c r="K100" s="116" t="s">
        <v>101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104 - Plocha  pro záso...'!J32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19">
        <v>0</v>
      </c>
      <c r="AT100" s="120">
        <f>ROUND(SUM(AV100:AW100),2)</f>
        <v>0</v>
      </c>
      <c r="AU100" s="121">
        <f>'SO 104 - Plocha  pro záso...'!P125</f>
        <v>0</v>
      </c>
      <c r="AV100" s="120">
        <f>'SO 104 - Plocha  pro záso...'!J35</f>
        <v>0</v>
      </c>
      <c r="AW100" s="120">
        <f>'SO 104 - Plocha  pro záso...'!J36</f>
        <v>0</v>
      </c>
      <c r="AX100" s="120">
        <f>'SO 104 - Plocha  pro záso...'!J37</f>
        <v>0</v>
      </c>
      <c r="AY100" s="120">
        <f>'SO 104 - Plocha  pro záso...'!J38</f>
        <v>0</v>
      </c>
      <c r="AZ100" s="120">
        <f>'SO 104 - Plocha  pro záso...'!F35</f>
        <v>0</v>
      </c>
      <c r="BA100" s="120">
        <f>'SO 104 - Plocha  pro záso...'!F36</f>
        <v>0</v>
      </c>
      <c r="BB100" s="120">
        <f>'SO 104 - Plocha  pro záso...'!F37</f>
        <v>0</v>
      </c>
      <c r="BC100" s="120">
        <f>'SO 104 - Plocha  pro záso...'!F38</f>
        <v>0</v>
      </c>
      <c r="BD100" s="122">
        <f>'SO 104 - Plocha  pro záso...'!F39</f>
        <v>0</v>
      </c>
      <c r="BE100" s="4"/>
      <c r="BT100" s="26" t="s">
        <v>85</v>
      </c>
      <c r="BV100" s="26" t="s">
        <v>78</v>
      </c>
      <c r="BW100" s="26" t="s">
        <v>102</v>
      </c>
      <c r="BX100" s="26" t="s">
        <v>84</v>
      </c>
      <c r="CL100" s="26" t="s">
        <v>1</v>
      </c>
    </row>
    <row r="101" s="4" customFormat="1" ht="16.5" customHeight="1">
      <c r="A101" s="115" t="s">
        <v>86</v>
      </c>
      <c r="B101" s="63"/>
      <c r="C101" s="10"/>
      <c r="D101" s="10"/>
      <c r="E101" s="116" t="s">
        <v>103</v>
      </c>
      <c r="F101" s="116"/>
      <c r="G101" s="116"/>
      <c r="H101" s="116"/>
      <c r="I101" s="116"/>
      <c r="J101" s="10"/>
      <c r="K101" s="116" t="s">
        <v>104</v>
      </c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7">
        <f>'SO 105 - Plocha ostrúvku'!J32</f>
        <v>0</v>
      </c>
      <c r="AH101" s="10"/>
      <c r="AI101" s="10"/>
      <c r="AJ101" s="10"/>
      <c r="AK101" s="10"/>
      <c r="AL101" s="10"/>
      <c r="AM101" s="10"/>
      <c r="AN101" s="117">
        <f>SUM(AG101,AT101)</f>
        <v>0</v>
      </c>
      <c r="AO101" s="10"/>
      <c r="AP101" s="10"/>
      <c r="AQ101" s="118" t="s">
        <v>89</v>
      </c>
      <c r="AR101" s="63"/>
      <c r="AS101" s="119">
        <v>0</v>
      </c>
      <c r="AT101" s="120">
        <f>ROUND(SUM(AV101:AW101),2)</f>
        <v>0</v>
      </c>
      <c r="AU101" s="121">
        <f>'SO 105 - Plocha ostrúvku'!P125</f>
        <v>0</v>
      </c>
      <c r="AV101" s="120">
        <f>'SO 105 - Plocha ostrúvku'!J35</f>
        <v>0</v>
      </c>
      <c r="AW101" s="120">
        <f>'SO 105 - Plocha ostrúvku'!J36</f>
        <v>0</v>
      </c>
      <c r="AX101" s="120">
        <f>'SO 105 - Plocha ostrúvku'!J37</f>
        <v>0</v>
      </c>
      <c r="AY101" s="120">
        <f>'SO 105 - Plocha ostrúvku'!J38</f>
        <v>0</v>
      </c>
      <c r="AZ101" s="120">
        <f>'SO 105 - Plocha ostrúvku'!F35</f>
        <v>0</v>
      </c>
      <c r="BA101" s="120">
        <f>'SO 105 - Plocha ostrúvku'!F36</f>
        <v>0</v>
      </c>
      <c r="BB101" s="120">
        <f>'SO 105 - Plocha ostrúvku'!F37</f>
        <v>0</v>
      </c>
      <c r="BC101" s="120">
        <f>'SO 105 - Plocha ostrúvku'!F38</f>
        <v>0</v>
      </c>
      <c r="BD101" s="122">
        <f>'SO 105 - Plocha ostrúvku'!F39</f>
        <v>0</v>
      </c>
      <c r="BE101" s="4"/>
      <c r="BT101" s="26" t="s">
        <v>85</v>
      </c>
      <c r="BV101" s="26" t="s">
        <v>78</v>
      </c>
      <c r="BW101" s="26" t="s">
        <v>105</v>
      </c>
      <c r="BX101" s="26" t="s">
        <v>84</v>
      </c>
      <c r="CL101" s="26" t="s">
        <v>1</v>
      </c>
    </row>
    <row r="102" s="4" customFormat="1" ht="16.5" customHeight="1">
      <c r="A102" s="115" t="s">
        <v>86</v>
      </c>
      <c r="B102" s="63"/>
      <c r="C102" s="10"/>
      <c r="D102" s="10"/>
      <c r="E102" s="116" t="s">
        <v>106</v>
      </c>
      <c r="F102" s="116"/>
      <c r="G102" s="116"/>
      <c r="H102" s="116"/>
      <c r="I102" s="116"/>
      <c r="J102" s="10"/>
      <c r="K102" s="116" t="s">
        <v>107</v>
      </c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7">
        <f>'SO 192 - Dopravní značení...'!J32</f>
        <v>0</v>
      </c>
      <c r="AH102" s="10"/>
      <c r="AI102" s="10"/>
      <c r="AJ102" s="10"/>
      <c r="AK102" s="10"/>
      <c r="AL102" s="10"/>
      <c r="AM102" s="10"/>
      <c r="AN102" s="117">
        <f>SUM(AG102,AT102)</f>
        <v>0</v>
      </c>
      <c r="AO102" s="10"/>
      <c r="AP102" s="10"/>
      <c r="AQ102" s="118" t="s">
        <v>89</v>
      </c>
      <c r="AR102" s="63"/>
      <c r="AS102" s="119">
        <v>0</v>
      </c>
      <c r="AT102" s="120">
        <f>ROUND(SUM(AV102:AW102),2)</f>
        <v>0</v>
      </c>
      <c r="AU102" s="121">
        <f>'SO 192 - Dopravní značení...'!P122</f>
        <v>0</v>
      </c>
      <c r="AV102" s="120">
        <f>'SO 192 - Dopravní značení...'!J35</f>
        <v>0</v>
      </c>
      <c r="AW102" s="120">
        <f>'SO 192 - Dopravní značení...'!J36</f>
        <v>0</v>
      </c>
      <c r="AX102" s="120">
        <f>'SO 192 - Dopravní značení...'!J37</f>
        <v>0</v>
      </c>
      <c r="AY102" s="120">
        <f>'SO 192 - Dopravní značení...'!J38</f>
        <v>0</v>
      </c>
      <c r="AZ102" s="120">
        <f>'SO 192 - Dopravní značení...'!F35</f>
        <v>0</v>
      </c>
      <c r="BA102" s="120">
        <f>'SO 192 - Dopravní značení...'!F36</f>
        <v>0</v>
      </c>
      <c r="BB102" s="120">
        <f>'SO 192 - Dopravní značení...'!F37</f>
        <v>0</v>
      </c>
      <c r="BC102" s="120">
        <f>'SO 192 - Dopravní značení...'!F38</f>
        <v>0</v>
      </c>
      <c r="BD102" s="122">
        <f>'SO 192 - Dopravní značení...'!F39</f>
        <v>0</v>
      </c>
      <c r="BE102" s="4"/>
      <c r="BT102" s="26" t="s">
        <v>85</v>
      </c>
      <c r="BV102" s="26" t="s">
        <v>78</v>
      </c>
      <c r="BW102" s="26" t="s">
        <v>108</v>
      </c>
      <c r="BX102" s="26" t="s">
        <v>84</v>
      </c>
      <c r="CL102" s="26" t="s">
        <v>1</v>
      </c>
    </row>
    <row r="103" s="4" customFormat="1" ht="16.5" customHeight="1">
      <c r="A103" s="115" t="s">
        <v>86</v>
      </c>
      <c r="B103" s="63"/>
      <c r="C103" s="10"/>
      <c r="D103" s="10"/>
      <c r="E103" s="116" t="s">
        <v>109</v>
      </c>
      <c r="F103" s="116"/>
      <c r="G103" s="116"/>
      <c r="H103" s="116"/>
      <c r="I103" s="116"/>
      <c r="J103" s="10"/>
      <c r="K103" s="116" t="s">
        <v>110</v>
      </c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7">
        <f>'SO 401 - Rozvody VO'!J32</f>
        <v>0</v>
      </c>
      <c r="AH103" s="10"/>
      <c r="AI103" s="10"/>
      <c r="AJ103" s="10"/>
      <c r="AK103" s="10"/>
      <c r="AL103" s="10"/>
      <c r="AM103" s="10"/>
      <c r="AN103" s="117">
        <f>SUM(AG103,AT103)</f>
        <v>0</v>
      </c>
      <c r="AO103" s="10"/>
      <c r="AP103" s="10"/>
      <c r="AQ103" s="118" t="s">
        <v>89</v>
      </c>
      <c r="AR103" s="63"/>
      <c r="AS103" s="119">
        <v>0</v>
      </c>
      <c r="AT103" s="120">
        <f>ROUND(SUM(AV103:AW103),2)</f>
        <v>0</v>
      </c>
      <c r="AU103" s="121">
        <f>'SO 401 - Rozvody VO'!P136</f>
        <v>0</v>
      </c>
      <c r="AV103" s="120">
        <f>'SO 401 - Rozvody VO'!J35</f>
        <v>0</v>
      </c>
      <c r="AW103" s="120">
        <f>'SO 401 - Rozvody VO'!J36</f>
        <v>0</v>
      </c>
      <c r="AX103" s="120">
        <f>'SO 401 - Rozvody VO'!J37</f>
        <v>0</v>
      </c>
      <c r="AY103" s="120">
        <f>'SO 401 - Rozvody VO'!J38</f>
        <v>0</v>
      </c>
      <c r="AZ103" s="120">
        <f>'SO 401 - Rozvody VO'!F35</f>
        <v>0</v>
      </c>
      <c r="BA103" s="120">
        <f>'SO 401 - Rozvody VO'!F36</f>
        <v>0</v>
      </c>
      <c r="BB103" s="120">
        <f>'SO 401 - Rozvody VO'!F37</f>
        <v>0</v>
      </c>
      <c r="BC103" s="120">
        <f>'SO 401 - Rozvody VO'!F38</f>
        <v>0</v>
      </c>
      <c r="BD103" s="122">
        <f>'SO 401 - Rozvody VO'!F39</f>
        <v>0</v>
      </c>
      <c r="BE103" s="4"/>
      <c r="BT103" s="26" t="s">
        <v>85</v>
      </c>
      <c r="BV103" s="26" t="s">
        <v>78</v>
      </c>
      <c r="BW103" s="26" t="s">
        <v>111</v>
      </c>
      <c r="BX103" s="26" t="s">
        <v>84</v>
      </c>
      <c r="CL103" s="26" t="s">
        <v>1</v>
      </c>
    </row>
    <row r="104" s="4" customFormat="1" ht="23.25" customHeight="1">
      <c r="A104" s="115" t="s">
        <v>86</v>
      </c>
      <c r="B104" s="63"/>
      <c r="C104" s="10"/>
      <c r="D104" s="10"/>
      <c r="E104" s="116" t="s">
        <v>112</v>
      </c>
      <c r="F104" s="116"/>
      <c r="G104" s="116"/>
      <c r="H104" s="116"/>
      <c r="I104" s="116"/>
      <c r="J104" s="10"/>
      <c r="K104" s="116" t="s">
        <v>113</v>
      </c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7">
        <f>'SO 801 - SO 801  -  sadov...'!J32</f>
        <v>0</v>
      </c>
      <c r="AH104" s="10"/>
      <c r="AI104" s="10"/>
      <c r="AJ104" s="10"/>
      <c r="AK104" s="10"/>
      <c r="AL104" s="10"/>
      <c r="AM104" s="10"/>
      <c r="AN104" s="117">
        <f>SUM(AG104,AT104)</f>
        <v>0</v>
      </c>
      <c r="AO104" s="10"/>
      <c r="AP104" s="10"/>
      <c r="AQ104" s="118" t="s">
        <v>89</v>
      </c>
      <c r="AR104" s="63"/>
      <c r="AS104" s="119">
        <v>0</v>
      </c>
      <c r="AT104" s="120">
        <f>ROUND(SUM(AV104:AW104),2)</f>
        <v>0</v>
      </c>
      <c r="AU104" s="121">
        <f>'SO 801 - SO 801  -  sadov...'!P122</f>
        <v>0</v>
      </c>
      <c r="AV104" s="120">
        <f>'SO 801 - SO 801  -  sadov...'!J35</f>
        <v>0</v>
      </c>
      <c r="AW104" s="120">
        <f>'SO 801 - SO 801  -  sadov...'!J36</f>
        <v>0</v>
      </c>
      <c r="AX104" s="120">
        <f>'SO 801 - SO 801  -  sadov...'!J37</f>
        <v>0</v>
      </c>
      <c r="AY104" s="120">
        <f>'SO 801 - SO 801  -  sadov...'!J38</f>
        <v>0</v>
      </c>
      <c r="AZ104" s="120">
        <f>'SO 801 - SO 801  -  sadov...'!F35</f>
        <v>0</v>
      </c>
      <c r="BA104" s="120">
        <f>'SO 801 - SO 801  -  sadov...'!F36</f>
        <v>0</v>
      </c>
      <c r="BB104" s="120">
        <f>'SO 801 - SO 801  -  sadov...'!F37</f>
        <v>0</v>
      </c>
      <c r="BC104" s="120">
        <f>'SO 801 - SO 801  -  sadov...'!F38</f>
        <v>0</v>
      </c>
      <c r="BD104" s="122">
        <f>'SO 801 - SO 801  -  sadov...'!F39</f>
        <v>0</v>
      </c>
      <c r="BE104" s="4"/>
      <c r="BT104" s="26" t="s">
        <v>85</v>
      </c>
      <c r="BV104" s="26" t="s">
        <v>78</v>
      </c>
      <c r="BW104" s="26" t="s">
        <v>114</v>
      </c>
      <c r="BX104" s="26" t="s">
        <v>84</v>
      </c>
      <c r="CL104" s="26" t="s">
        <v>1</v>
      </c>
    </row>
    <row r="105" s="4" customFormat="1" ht="23.25" customHeight="1">
      <c r="A105" s="115" t="s">
        <v>86</v>
      </c>
      <c r="B105" s="63"/>
      <c r="C105" s="10"/>
      <c r="D105" s="10"/>
      <c r="E105" s="116" t="s">
        <v>115</v>
      </c>
      <c r="F105" s="116"/>
      <c r="G105" s="116"/>
      <c r="H105" s="116"/>
      <c r="I105" s="116"/>
      <c r="J105" s="10"/>
      <c r="K105" s="116" t="s">
        <v>116</v>
      </c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7">
        <f>'SO 1000 - Ostaní  náklady'!J32</f>
        <v>0</v>
      </c>
      <c r="AH105" s="10"/>
      <c r="AI105" s="10"/>
      <c r="AJ105" s="10"/>
      <c r="AK105" s="10"/>
      <c r="AL105" s="10"/>
      <c r="AM105" s="10"/>
      <c r="AN105" s="117">
        <f>SUM(AG105,AT105)</f>
        <v>0</v>
      </c>
      <c r="AO105" s="10"/>
      <c r="AP105" s="10"/>
      <c r="AQ105" s="118" t="s">
        <v>89</v>
      </c>
      <c r="AR105" s="63"/>
      <c r="AS105" s="119">
        <v>0</v>
      </c>
      <c r="AT105" s="120">
        <f>ROUND(SUM(AV105:AW105),2)</f>
        <v>0</v>
      </c>
      <c r="AU105" s="121">
        <f>'SO 1000 - Ostaní  náklady'!P122</f>
        <v>0</v>
      </c>
      <c r="AV105" s="120">
        <f>'SO 1000 - Ostaní  náklady'!J35</f>
        <v>0</v>
      </c>
      <c r="AW105" s="120">
        <f>'SO 1000 - Ostaní  náklady'!J36</f>
        <v>0</v>
      </c>
      <c r="AX105" s="120">
        <f>'SO 1000 - Ostaní  náklady'!J37</f>
        <v>0</v>
      </c>
      <c r="AY105" s="120">
        <f>'SO 1000 - Ostaní  náklady'!J38</f>
        <v>0</v>
      </c>
      <c r="AZ105" s="120">
        <f>'SO 1000 - Ostaní  náklady'!F35</f>
        <v>0</v>
      </c>
      <c r="BA105" s="120">
        <f>'SO 1000 - Ostaní  náklady'!F36</f>
        <v>0</v>
      </c>
      <c r="BB105" s="120">
        <f>'SO 1000 - Ostaní  náklady'!F37</f>
        <v>0</v>
      </c>
      <c r="BC105" s="120">
        <f>'SO 1000 - Ostaní  náklady'!F38</f>
        <v>0</v>
      </c>
      <c r="BD105" s="122">
        <f>'SO 1000 - Ostaní  náklady'!F39</f>
        <v>0</v>
      </c>
      <c r="BE105" s="4"/>
      <c r="BT105" s="26" t="s">
        <v>85</v>
      </c>
      <c r="BV105" s="26" t="s">
        <v>78</v>
      </c>
      <c r="BW105" s="26" t="s">
        <v>117</v>
      </c>
      <c r="BX105" s="26" t="s">
        <v>84</v>
      </c>
      <c r="CL105" s="26" t="s">
        <v>1</v>
      </c>
    </row>
    <row r="106" s="4" customFormat="1" ht="23.25" customHeight="1">
      <c r="A106" s="115" t="s">
        <v>86</v>
      </c>
      <c r="B106" s="63"/>
      <c r="C106" s="10"/>
      <c r="D106" s="10"/>
      <c r="E106" s="116" t="s">
        <v>118</v>
      </c>
      <c r="F106" s="116"/>
      <c r="G106" s="116"/>
      <c r="H106" s="116"/>
      <c r="I106" s="116"/>
      <c r="J106" s="10"/>
      <c r="K106" s="116" t="s">
        <v>119</v>
      </c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7">
        <f>'SO 1020 - VRN'!J32</f>
        <v>0</v>
      </c>
      <c r="AH106" s="10"/>
      <c r="AI106" s="10"/>
      <c r="AJ106" s="10"/>
      <c r="AK106" s="10"/>
      <c r="AL106" s="10"/>
      <c r="AM106" s="10"/>
      <c r="AN106" s="117">
        <f>SUM(AG106,AT106)</f>
        <v>0</v>
      </c>
      <c r="AO106" s="10"/>
      <c r="AP106" s="10"/>
      <c r="AQ106" s="118" t="s">
        <v>89</v>
      </c>
      <c r="AR106" s="63"/>
      <c r="AS106" s="123">
        <v>0</v>
      </c>
      <c r="AT106" s="124">
        <f>ROUND(SUM(AV106:AW106),2)</f>
        <v>0</v>
      </c>
      <c r="AU106" s="125">
        <f>'SO 1020 - VRN'!P122</f>
        <v>0</v>
      </c>
      <c r="AV106" s="124">
        <f>'SO 1020 - VRN'!J35</f>
        <v>0</v>
      </c>
      <c r="AW106" s="124">
        <f>'SO 1020 - VRN'!J36</f>
        <v>0</v>
      </c>
      <c r="AX106" s="124">
        <f>'SO 1020 - VRN'!J37</f>
        <v>0</v>
      </c>
      <c r="AY106" s="124">
        <f>'SO 1020 - VRN'!J38</f>
        <v>0</v>
      </c>
      <c r="AZ106" s="124">
        <f>'SO 1020 - VRN'!F35</f>
        <v>0</v>
      </c>
      <c r="BA106" s="124">
        <f>'SO 1020 - VRN'!F36</f>
        <v>0</v>
      </c>
      <c r="BB106" s="124">
        <f>'SO 1020 - VRN'!F37</f>
        <v>0</v>
      </c>
      <c r="BC106" s="124">
        <f>'SO 1020 - VRN'!F38</f>
        <v>0</v>
      </c>
      <c r="BD106" s="126">
        <f>'SO 1020 - VRN'!F39</f>
        <v>0</v>
      </c>
      <c r="BE106" s="4"/>
      <c r="BT106" s="26" t="s">
        <v>85</v>
      </c>
      <c r="BV106" s="26" t="s">
        <v>78</v>
      </c>
      <c r="BW106" s="26" t="s">
        <v>120</v>
      </c>
      <c r="BX106" s="26" t="s">
        <v>84</v>
      </c>
      <c r="CL106" s="26" t="s">
        <v>1</v>
      </c>
    </row>
    <row r="107" s="2" customFormat="1" ht="30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8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38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</sheetData>
  <mergeCells count="86">
    <mergeCell ref="C92:G92"/>
    <mergeCell ref="D95:H95"/>
    <mergeCell ref="E97:I97"/>
    <mergeCell ref="E104:I104"/>
    <mergeCell ref="E98:I98"/>
    <mergeCell ref="E103:I103"/>
    <mergeCell ref="E102:I102"/>
    <mergeCell ref="E101:I101"/>
    <mergeCell ref="E99:I99"/>
    <mergeCell ref="E100:I100"/>
    <mergeCell ref="E96:I96"/>
    <mergeCell ref="I92:AF92"/>
    <mergeCell ref="J95:AF95"/>
    <mergeCell ref="K96:AF96"/>
    <mergeCell ref="K104:AF104"/>
    <mergeCell ref="K100:AF100"/>
    <mergeCell ref="K97:AF97"/>
    <mergeCell ref="K101:AF101"/>
    <mergeCell ref="K102:AF102"/>
    <mergeCell ref="K103:AF103"/>
    <mergeCell ref="K99:AF99"/>
    <mergeCell ref="K98:AF98"/>
    <mergeCell ref="L85:AO85"/>
    <mergeCell ref="E105:I105"/>
    <mergeCell ref="K105:AF105"/>
    <mergeCell ref="E106:I106"/>
    <mergeCell ref="K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3:AM103"/>
    <mergeCell ref="AG102:AM102"/>
    <mergeCell ref="AG92:AM92"/>
    <mergeCell ref="AG100:AM100"/>
    <mergeCell ref="AG104:AM104"/>
    <mergeCell ref="AG99:AM99"/>
    <mergeCell ref="AG96:AM96"/>
    <mergeCell ref="AG97:AM97"/>
    <mergeCell ref="AG98:AM98"/>
    <mergeCell ref="AG95:AM95"/>
    <mergeCell ref="AM87:AN87"/>
    <mergeCell ref="AM89:AP89"/>
    <mergeCell ref="AM90:AP90"/>
    <mergeCell ref="AN99:AP99"/>
    <mergeCell ref="AN104:AP104"/>
    <mergeCell ref="AN103:AP103"/>
    <mergeCell ref="AN96:AP96"/>
    <mergeCell ref="AN92:AP92"/>
    <mergeCell ref="AN101:AP101"/>
    <mergeCell ref="AN97:AP97"/>
    <mergeCell ref="AN100:AP100"/>
    <mergeCell ref="AN95:AP95"/>
    <mergeCell ref="AN102:AP102"/>
    <mergeCell ref="AN98:AP98"/>
    <mergeCell ref="AS89:AT91"/>
    <mergeCell ref="AN105:AP105"/>
    <mergeCell ref="AG105:AM105"/>
    <mergeCell ref="AN106:AP106"/>
    <mergeCell ref="AG106:AM106"/>
    <mergeCell ref="AN94:AP94"/>
  </mergeCells>
  <hyperlinks>
    <hyperlink ref="A96" location="'SO 001 - Příprava území ,...'!C2" display="/"/>
    <hyperlink ref="A97" location="'SO 101 - Plocha  obslužné...'!C2" display="/"/>
    <hyperlink ref="A98" location="'SO 102 - SO 102 -  Plocha...'!C2" display="/"/>
    <hyperlink ref="A99" location="'SO 103 - Plocha  pro park...'!C2" display="/"/>
    <hyperlink ref="A100" location="'SO 104 - Plocha  pro záso...'!C2" display="/"/>
    <hyperlink ref="A101" location="'SO 105 - Plocha ostrúvku'!C2" display="/"/>
    <hyperlink ref="A102" location="'SO 192 - Dopravní značení...'!C2" display="/"/>
    <hyperlink ref="A103" location="'SO 401 - Rozvody VO'!C2" display="/"/>
    <hyperlink ref="A104" location="'SO 801 - SO 801  -  sadov...'!C2" display="/"/>
    <hyperlink ref="A105" location="'SO 1000 - Ostaní  náklady'!C2" display="/"/>
    <hyperlink ref="A106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30" customHeight="1">
      <c r="A11" s="37"/>
      <c r="B11" s="38"/>
      <c r="C11" s="37"/>
      <c r="D11" s="37"/>
      <c r="E11" s="66" t="s">
        <v>771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ROUND((SUM(BE122:BE154)),  2)</f>
        <v>0</v>
      </c>
      <c r="G35" s="37"/>
      <c r="H35" s="37"/>
      <c r="I35" s="135">
        <v>0.20999999999999999</v>
      </c>
      <c r="J35" s="134">
        <f>ROUND(((SUM(BE122:BE154))*I35),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ROUND((SUM(BF122:BF154)),  2)</f>
        <v>0</v>
      </c>
      <c r="G36" s="37"/>
      <c r="H36" s="37"/>
      <c r="I36" s="135">
        <v>0.12</v>
      </c>
      <c r="J36" s="134">
        <f>ROUND(((SUM(BF122:BF154))*I36),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ROUND((SUM(BG122:BG154)),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ROUND((SUM(BH122:BH154)),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ROUND((SUM(BI122:BI154)),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30" customHeight="1">
      <c r="A89" s="37"/>
      <c r="B89" s="38"/>
      <c r="C89" s="37"/>
      <c r="D89" s="37"/>
      <c r="E89" s="66" t="str">
        <f>E11</f>
        <v xml:space="preserve">SO 801 - SO 801  -  sadové úpravy, jemné terénní úpravy kolem zpevněných ploch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132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Zpevněné plochy před KD Zábřeh - II.ETAPA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122</v>
      </c>
      <c r="L111" s="21"/>
    </row>
    <row r="112" s="2" customFormat="1" ht="16.5" customHeight="1">
      <c r="A112" s="37"/>
      <c r="B112" s="38"/>
      <c r="C112" s="37"/>
      <c r="D112" s="37"/>
      <c r="E112" s="128" t="s">
        <v>123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30" customHeight="1">
      <c r="A114" s="37"/>
      <c r="B114" s="38"/>
      <c r="C114" s="37"/>
      <c r="D114" s="37"/>
      <c r="E114" s="66" t="str">
        <f>E11</f>
        <v xml:space="preserve">SO 801 - SO 801  -  sadové úpravy, jemné terénní úpravy kolem zpevněných ploch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Zábřeh</v>
      </c>
      <c r="G116" s="37"/>
      <c r="H116" s="37"/>
      <c r="I116" s="31" t="s">
        <v>22</v>
      </c>
      <c r="J116" s="68" t="str">
        <f>IF(J14="","",J14)</f>
        <v>13. 6. 2026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Zábřeh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136</v>
      </c>
      <c r="D121" s="158" t="s">
        <v>61</v>
      </c>
      <c r="E121" s="158" t="s">
        <v>57</v>
      </c>
      <c r="F121" s="158" t="s">
        <v>58</v>
      </c>
      <c r="G121" s="158" t="s">
        <v>137</v>
      </c>
      <c r="H121" s="158" t="s">
        <v>138</v>
      </c>
      <c r="I121" s="158" t="s">
        <v>139</v>
      </c>
      <c r="J121" s="158" t="s">
        <v>128</v>
      </c>
      <c r="K121" s="159" t="s">
        <v>140</v>
      </c>
      <c r="L121" s="160"/>
      <c r="M121" s="85" t="s">
        <v>1</v>
      </c>
      <c r="N121" s="86" t="s">
        <v>40</v>
      </c>
      <c r="O121" s="86" t="s">
        <v>141</v>
      </c>
      <c r="P121" s="86" t="s">
        <v>142</v>
      </c>
      <c r="Q121" s="86" t="s">
        <v>143</v>
      </c>
      <c r="R121" s="86" t="s">
        <v>144</v>
      </c>
      <c r="S121" s="86" t="s">
        <v>145</v>
      </c>
      <c r="T121" s="87" t="s">
        <v>146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147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19.2056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130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148</v>
      </c>
      <c r="F123" s="167" t="s">
        <v>149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19.2056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150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83</v>
      </c>
      <c r="F124" s="176" t="s">
        <v>151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SUM(P125:P154)</f>
        <v>0</v>
      </c>
      <c r="Q124" s="171"/>
      <c r="R124" s="172">
        <f>SUM(R125:R154)</f>
        <v>19.2056</v>
      </c>
      <c r="S124" s="171"/>
      <c r="T124" s="173">
        <f>SUM(T125:T154)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150</v>
      </c>
      <c r="BK124" s="175">
        <f>SUM(BK125:BK154)</f>
        <v>0</v>
      </c>
    </row>
    <row r="125" s="2" customFormat="1" ht="37.8" customHeight="1">
      <c r="A125" s="37"/>
      <c r="B125" s="178"/>
      <c r="C125" s="179" t="s">
        <v>83</v>
      </c>
      <c r="D125" s="179" t="s">
        <v>152</v>
      </c>
      <c r="E125" s="180" t="s">
        <v>208</v>
      </c>
      <c r="F125" s="181" t="s">
        <v>209</v>
      </c>
      <c r="G125" s="182" t="s">
        <v>193</v>
      </c>
      <c r="H125" s="183">
        <v>12</v>
      </c>
      <c r="I125" s="184"/>
      <c r="J125" s="185">
        <f>ROUND(I125*H125,2)</f>
        <v>0</v>
      </c>
      <c r="K125" s="181" t="s">
        <v>156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157</v>
      </c>
      <c r="AT125" s="190" t="s">
        <v>152</v>
      </c>
      <c r="AU125" s="190" t="s">
        <v>85</v>
      </c>
      <c r="AY125" s="18" t="s">
        <v>150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157</v>
      </c>
      <c r="BM125" s="190" t="s">
        <v>772</v>
      </c>
    </row>
    <row r="126" s="14" customFormat="1">
      <c r="A126" s="14"/>
      <c r="B126" s="200"/>
      <c r="C126" s="14"/>
      <c r="D126" s="193" t="s">
        <v>159</v>
      </c>
      <c r="E126" s="201" t="s">
        <v>1</v>
      </c>
      <c r="F126" s="202" t="s">
        <v>211</v>
      </c>
      <c r="G126" s="14"/>
      <c r="H126" s="203">
        <v>5</v>
      </c>
      <c r="I126" s="204"/>
      <c r="J126" s="14"/>
      <c r="K126" s="14"/>
      <c r="L126" s="200"/>
      <c r="M126" s="205"/>
      <c r="N126" s="206"/>
      <c r="O126" s="206"/>
      <c r="P126" s="206"/>
      <c r="Q126" s="206"/>
      <c r="R126" s="206"/>
      <c r="S126" s="206"/>
      <c r="T126" s="20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159</v>
      </c>
      <c r="AU126" s="201" t="s">
        <v>85</v>
      </c>
      <c r="AV126" s="14" t="s">
        <v>85</v>
      </c>
      <c r="AW126" s="14" t="s">
        <v>32</v>
      </c>
      <c r="AX126" s="14" t="s">
        <v>76</v>
      </c>
      <c r="AY126" s="201" t="s">
        <v>150</v>
      </c>
    </row>
    <row r="127" s="14" customFormat="1">
      <c r="A127" s="14"/>
      <c r="B127" s="200"/>
      <c r="C127" s="14"/>
      <c r="D127" s="193" t="s">
        <v>159</v>
      </c>
      <c r="E127" s="201" t="s">
        <v>1</v>
      </c>
      <c r="F127" s="202" t="s">
        <v>212</v>
      </c>
      <c r="G127" s="14"/>
      <c r="H127" s="203">
        <v>7</v>
      </c>
      <c r="I127" s="204"/>
      <c r="J127" s="14"/>
      <c r="K127" s="14"/>
      <c r="L127" s="200"/>
      <c r="M127" s="205"/>
      <c r="N127" s="206"/>
      <c r="O127" s="206"/>
      <c r="P127" s="206"/>
      <c r="Q127" s="206"/>
      <c r="R127" s="206"/>
      <c r="S127" s="206"/>
      <c r="T127" s="20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1" t="s">
        <v>159</v>
      </c>
      <c r="AU127" s="201" t="s">
        <v>85</v>
      </c>
      <c r="AV127" s="14" t="s">
        <v>85</v>
      </c>
      <c r="AW127" s="14" t="s">
        <v>32</v>
      </c>
      <c r="AX127" s="14" t="s">
        <v>76</v>
      </c>
      <c r="AY127" s="201" t="s">
        <v>150</v>
      </c>
    </row>
    <row r="128" s="15" customFormat="1">
      <c r="A128" s="15"/>
      <c r="B128" s="208"/>
      <c r="C128" s="15"/>
      <c r="D128" s="193" t="s">
        <v>159</v>
      </c>
      <c r="E128" s="209" t="s">
        <v>1</v>
      </c>
      <c r="F128" s="210" t="s">
        <v>164</v>
      </c>
      <c r="G128" s="15"/>
      <c r="H128" s="211">
        <v>12</v>
      </c>
      <c r="I128" s="212"/>
      <c r="J128" s="15"/>
      <c r="K128" s="15"/>
      <c r="L128" s="208"/>
      <c r="M128" s="213"/>
      <c r="N128" s="214"/>
      <c r="O128" s="214"/>
      <c r="P128" s="214"/>
      <c r="Q128" s="214"/>
      <c r="R128" s="214"/>
      <c r="S128" s="214"/>
      <c r="T128" s="2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09" t="s">
        <v>159</v>
      </c>
      <c r="AU128" s="209" t="s">
        <v>85</v>
      </c>
      <c r="AV128" s="15" t="s">
        <v>157</v>
      </c>
      <c r="AW128" s="15" t="s">
        <v>32</v>
      </c>
      <c r="AX128" s="15" t="s">
        <v>83</v>
      </c>
      <c r="AY128" s="209" t="s">
        <v>150</v>
      </c>
    </row>
    <row r="129" s="2" customFormat="1" ht="24.15" customHeight="1">
      <c r="A129" s="37"/>
      <c r="B129" s="178"/>
      <c r="C129" s="179" t="s">
        <v>85</v>
      </c>
      <c r="D129" s="179" t="s">
        <v>152</v>
      </c>
      <c r="E129" s="180" t="s">
        <v>773</v>
      </c>
      <c r="F129" s="181" t="s">
        <v>774</v>
      </c>
      <c r="G129" s="182" t="s">
        <v>193</v>
      </c>
      <c r="H129" s="183">
        <v>12</v>
      </c>
      <c r="I129" s="184"/>
      <c r="J129" s="185">
        <f>ROUND(I129*H129,2)</f>
        <v>0</v>
      </c>
      <c r="K129" s="181" t="s">
        <v>156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157</v>
      </c>
      <c r="AT129" s="190" t="s">
        <v>152</v>
      </c>
      <c r="AU129" s="190" t="s">
        <v>85</v>
      </c>
      <c r="AY129" s="18" t="s">
        <v>150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157</v>
      </c>
      <c r="BM129" s="190" t="s">
        <v>775</v>
      </c>
    </row>
    <row r="130" s="2" customFormat="1" ht="37.8" customHeight="1">
      <c r="A130" s="37"/>
      <c r="B130" s="178"/>
      <c r="C130" s="179" t="s">
        <v>168</v>
      </c>
      <c r="D130" s="179" t="s">
        <v>152</v>
      </c>
      <c r="E130" s="180" t="s">
        <v>776</v>
      </c>
      <c r="F130" s="181" t="s">
        <v>777</v>
      </c>
      <c r="G130" s="182" t="s">
        <v>155</v>
      </c>
      <c r="H130" s="183">
        <v>120</v>
      </c>
      <c r="I130" s="184"/>
      <c r="J130" s="185">
        <f>ROUND(I130*H130,2)</f>
        <v>0</v>
      </c>
      <c r="K130" s="181" t="s">
        <v>156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157</v>
      </c>
      <c r="AT130" s="190" t="s">
        <v>152</v>
      </c>
      <c r="AU130" s="190" t="s">
        <v>85</v>
      </c>
      <c r="AY130" s="18" t="s">
        <v>150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157</v>
      </c>
      <c r="BM130" s="190" t="s">
        <v>778</v>
      </c>
    </row>
    <row r="131" s="2" customFormat="1" ht="24.15" customHeight="1">
      <c r="A131" s="37"/>
      <c r="B131" s="178"/>
      <c r="C131" s="179" t="s">
        <v>157</v>
      </c>
      <c r="D131" s="179" t="s">
        <v>152</v>
      </c>
      <c r="E131" s="180" t="s">
        <v>779</v>
      </c>
      <c r="F131" s="181" t="s">
        <v>780</v>
      </c>
      <c r="G131" s="182" t="s">
        <v>155</v>
      </c>
      <c r="H131" s="183">
        <v>120</v>
      </c>
      <c r="I131" s="184"/>
      <c r="J131" s="185">
        <f>ROUND(I131*H131,2)</f>
        <v>0</v>
      </c>
      <c r="K131" s="181" t="s">
        <v>156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157</v>
      </c>
      <c r="AT131" s="190" t="s">
        <v>152</v>
      </c>
      <c r="AU131" s="190" t="s">
        <v>85</v>
      </c>
      <c r="AY131" s="18" t="s">
        <v>150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157</v>
      </c>
      <c r="BM131" s="190" t="s">
        <v>781</v>
      </c>
    </row>
    <row r="132" s="13" customFormat="1">
      <c r="A132" s="13"/>
      <c r="B132" s="192"/>
      <c r="C132" s="13"/>
      <c r="D132" s="193" t="s">
        <v>159</v>
      </c>
      <c r="E132" s="194" t="s">
        <v>1</v>
      </c>
      <c r="F132" s="195" t="s">
        <v>782</v>
      </c>
      <c r="G132" s="13"/>
      <c r="H132" s="194" t="s">
        <v>1</v>
      </c>
      <c r="I132" s="196"/>
      <c r="J132" s="13"/>
      <c r="K132" s="13"/>
      <c r="L132" s="192"/>
      <c r="M132" s="197"/>
      <c r="N132" s="198"/>
      <c r="O132" s="198"/>
      <c r="P132" s="198"/>
      <c r="Q132" s="198"/>
      <c r="R132" s="198"/>
      <c r="S132" s="198"/>
      <c r="T132" s="19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159</v>
      </c>
      <c r="AU132" s="194" t="s">
        <v>85</v>
      </c>
      <c r="AV132" s="13" t="s">
        <v>83</v>
      </c>
      <c r="AW132" s="13" t="s">
        <v>32</v>
      </c>
      <c r="AX132" s="13" t="s">
        <v>76</v>
      </c>
      <c r="AY132" s="194" t="s">
        <v>150</v>
      </c>
    </row>
    <row r="133" s="14" customFormat="1">
      <c r="A133" s="14"/>
      <c r="B133" s="200"/>
      <c r="C133" s="14"/>
      <c r="D133" s="193" t="s">
        <v>159</v>
      </c>
      <c r="E133" s="201" t="s">
        <v>1</v>
      </c>
      <c r="F133" s="202" t="s">
        <v>783</v>
      </c>
      <c r="G133" s="14"/>
      <c r="H133" s="203">
        <v>120</v>
      </c>
      <c r="I133" s="204"/>
      <c r="J133" s="14"/>
      <c r="K133" s="14"/>
      <c r="L133" s="200"/>
      <c r="M133" s="205"/>
      <c r="N133" s="206"/>
      <c r="O133" s="206"/>
      <c r="P133" s="206"/>
      <c r="Q133" s="206"/>
      <c r="R133" s="206"/>
      <c r="S133" s="206"/>
      <c r="T133" s="20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159</v>
      </c>
      <c r="AU133" s="201" t="s">
        <v>85</v>
      </c>
      <c r="AV133" s="14" t="s">
        <v>85</v>
      </c>
      <c r="AW133" s="14" t="s">
        <v>32</v>
      </c>
      <c r="AX133" s="14" t="s">
        <v>83</v>
      </c>
      <c r="AY133" s="201" t="s">
        <v>150</v>
      </c>
    </row>
    <row r="134" s="2" customFormat="1" ht="24.15" customHeight="1">
      <c r="A134" s="37"/>
      <c r="B134" s="178"/>
      <c r="C134" s="179" t="s">
        <v>182</v>
      </c>
      <c r="D134" s="179" t="s">
        <v>152</v>
      </c>
      <c r="E134" s="180" t="s">
        <v>784</v>
      </c>
      <c r="F134" s="181" t="s">
        <v>785</v>
      </c>
      <c r="G134" s="182" t="s">
        <v>155</v>
      </c>
      <c r="H134" s="183">
        <v>120</v>
      </c>
      <c r="I134" s="184"/>
      <c r="J134" s="185">
        <f>ROUND(I134*H134,2)</f>
        <v>0</v>
      </c>
      <c r="K134" s="181" t="s">
        <v>156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157</v>
      </c>
      <c r="AT134" s="190" t="s">
        <v>152</v>
      </c>
      <c r="AU134" s="190" t="s">
        <v>85</v>
      </c>
      <c r="AY134" s="18" t="s">
        <v>150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157</v>
      </c>
      <c r="BM134" s="190" t="s">
        <v>786</v>
      </c>
    </row>
    <row r="135" s="14" customFormat="1">
      <c r="A135" s="14"/>
      <c r="B135" s="200"/>
      <c r="C135" s="14"/>
      <c r="D135" s="193" t="s">
        <v>159</v>
      </c>
      <c r="E135" s="201" t="s">
        <v>1</v>
      </c>
      <c r="F135" s="202" t="s">
        <v>783</v>
      </c>
      <c r="G135" s="14"/>
      <c r="H135" s="203">
        <v>120</v>
      </c>
      <c r="I135" s="204"/>
      <c r="J135" s="14"/>
      <c r="K135" s="14"/>
      <c r="L135" s="200"/>
      <c r="M135" s="205"/>
      <c r="N135" s="206"/>
      <c r="O135" s="206"/>
      <c r="P135" s="206"/>
      <c r="Q135" s="206"/>
      <c r="R135" s="206"/>
      <c r="S135" s="206"/>
      <c r="T135" s="20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1" t="s">
        <v>159</v>
      </c>
      <c r="AU135" s="201" t="s">
        <v>85</v>
      </c>
      <c r="AV135" s="14" t="s">
        <v>85</v>
      </c>
      <c r="AW135" s="14" t="s">
        <v>32</v>
      </c>
      <c r="AX135" s="14" t="s">
        <v>83</v>
      </c>
      <c r="AY135" s="201" t="s">
        <v>150</v>
      </c>
    </row>
    <row r="136" s="2" customFormat="1" ht="16.5" customHeight="1">
      <c r="A136" s="37"/>
      <c r="B136" s="178"/>
      <c r="C136" s="219" t="s">
        <v>190</v>
      </c>
      <c r="D136" s="219" t="s">
        <v>311</v>
      </c>
      <c r="E136" s="220" t="s">
        <v>787</v>
      </c>
      <c r="F136" s="221" t="s">
        <v>788</v>
      </c>
      <c r="G136" s="222" t="s">
        <v>562</v>
      </c>
      <c r="H136" s="223">
        <v>4.7999999999999998</v>
      </c>
      <c r="I136" s="224"/>
      <c r="J136" s="225">
        <f>ROUND(I136*H136,2)</f>
        <v>0</v>
      </c>
      <c r="K136" s="221" t="s">
        <v>156</v>
      </c>
      <c r="L136" s="226"/>
      <c r="M136" s="227" t="s">
        <v>1</v>
      </c>
      <c r="N136" s="228" t="s">
        <v>41</v>
      </c>
      <c r="O136" s="76"/>
      <c r="P136" s="188">
        <f>O136*H136</f>
        <v>0</v>
      </c>
      <c r="Q136" s="188">
        <v>0.001</v>
      </c>
      <c r="R136" s="188">
        <f>Q136*H136</f>
        <v>0.0047999999999999996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213</v>
      </c>
      <c r="AT136" s="190" t="s">
        <v>311</v>
      </c>
      <c r="AU136" s="190" t="s">
        <v>85</v>
      </c>
      <c r="AY136" s="18" t="s">
        <v>150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157</v>
      </c>
      <c r="BM136" s="190" t="s">
        <v>789</v>
      </c>
    </row>
    <row r="137" s="14" customFormat="1">
      <c r="A137" s="14"/>
      <c r="B137" s="200"/>
      <c r="C137" s="14"/>
      <c r="D137" s="193" t="s">
        <v>159</v>
      </c>
      <c r="E137" s="14"/>
      <c r="F137" s="202" t="s">
        <v>790</v>
      </c>
      <c r="G137" s="14"/>
      <c r="H137" s="203">
        <v>4.7999999999999998</v>
      </c>
      <c r="I137" s="204"/>
      <c r="J137" s="14"/>
      <c r="K137" s="14"/>
      <c r="L137" s="200"/>
      <c r="M137" s="205"/>
      <c r="N137" s="206"/>
      <c r="O137" s="206"/>
      <c r="P137" s="206"/>
      <c r="Q137" s="206"/>
      <c r="R137" s="206"/>
      <c r="S137" s="206"/>
      <c r="T137" s="20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1" t="s">
        <v>159</v>
      </c>
      <c r="AU137" s="201" t="s">
        <v>85</v>
      </c>
      <c r="AV137" s="14" t="s">
        <v>85</v>
      </c>
      <c r="AW137" s="14" t="s">
        <v>3</v>
      </c>
      <c r="AX137" s="14" t="s">
        <v>83</v>
      </c>
      <c r="AY137" s="201" t="s">
        <v>150</v>
      </c>
    </row>
    <row r="138" s="2" customFormat="1" ht="24.15" customHeight="1">
      <c r="A138" s="37"/>
      <c r="B138" s="178"/>
      <c r="C138" s="179" t="s">
        <v>207</v>
      </c>
      <c r="D138" s="179" t="s">
        <v>152</v>
      </c>
      <c r="E138" s="180" t="s">
        <v>791</v>
      </c>
      <c r="F138" s="181" t="s">
        <v>792</v>
      </c>
      <c r="G138" s="182" t="s">
        <v>155</v>
      </c>
      <c r="H138" s="183">
        <v>20</v>
      </c>
      <c r="I138" s="184"/>
      <c r="J138" s="185">
        <f>ROUND(I138*H138,2)</f>
        <v>0</v>
      </c>
      <c r="K138" s="181" t="s">
        <v>156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157</v>
      </c>
      <c r="AT138" s="190" t="s">
        <v>152</v>
      </c>
      <c r="AU138" s="190" t="s">
        <v>85</v>
      </c>
      <c r="AY138" s="18" t="s">
        <v>150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157</v>
      </c>
      <c r="BM138" s="190" t="s">
        <v>793</v>
      </c>
    </row>
    <row r="139" s="2" customFormat="1" ht="16.5" customHeight="1">
      <c r="A139" s="37"/>
      <c r="B139" s="178"/>
      <c r="C139" s="219" t="s">
        <v>213</v>
      </c>
      <c r="D139" s="219" t="s">
        <v>311</v>
      </c>
      <c r="E139" s="220" t="s">
        <v>787</v>
      </c>
      <c r="F139" s="221" t="s">
        <v>788</v>
      </c>
      <c r="G139" s="222" t="s">
        <v>562</v>
      </c>
      <c r="H139" s="223">
        <v>0.80000000000000004</v>
      </c>
      <c r="I139" s="224"/>
      <c r="J139" s="225">
        <f>ROUND(I139*H139,2)</f>
        <v>0</v>
      </c>
      <c r="K139" s="221" t="s">
        <v>156</v>
      </c>
      <c r="L139" s="226"/>
      <c r="M139" s="227" t="s">
        <v>1</v>
      </c>
      <c r="N139" s="228" t="s">
        <v>41</v>
      </c>
      <c r="O139" s="76"/>
      <c r="P139" s="188">
        <f>O139*H139</f>
        <v>0</v>
      </c>
      <c r="Q139" s="188">
        <v>0.001</v>
      </c>
      <c r="R139" s="188">
        <f>Q139*H139</f>
        <v>0.00080000000000000004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213</v>
      </c>
      <c r="AT139" s="190" t="s">
        <v>311</v>
      </c>
      <c r="AU139" s="190" t="s">
        <v>85</v>
      </c>
      <c r="AY139" s="18" t="s">
        <v>150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157</v>
      </c>
      <c r="BM139" s="190" t="s">
        <v>794</v>
      </c>
    </row>
    <row r="140" s="14" customFormat="1">
      <c r="A140" s="14"/>
      <c r="B140" s="200"/>
      <c r="C140" s="14"/>
      <c r="D140" s="193" t="s">
        <v>159</v>
      </c>
      <c r="E140" s="14"/>
      <c r="F140" s="202" t="s">
        <v>795</v>
      </c>
      <c r="G140" s="14"/>
      <c r="H140" s="203">
        <v>0.80000000000000004</v>
      </c>
      <c r="I140" s="204"/>
      <c r="J140" s="14"/>
      <c r="K140" s="14"/>
      <c r="L140" s="200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159</v>
      </c>
      <c r="AU140" s="201" t="s">
        <v>85</v>
      </c>
      <c r="AV140" s="14" t="s">
        <v>85</v>
      </c>
      <c r="AW140" s="14" t="s">
        <v>3</v>
      </c>
      <c r="AX140" s="14" t="s">
        <v>83</v>
      </c>
      <c r="AY140" s="201" t="s">
        <v>150</v>
      </c>
    </row>
    <row r="141" s="2" customFormat="1" ht="24.15" customHeight="1">
      <c r="A141" s="37"/>
      <c r="B141" s="178"/>
      <c r="C141" s="179" t="s">
        <v>218</v>
      </c>
      <c r="D141" s="179" t="s">
        <v>152</v>
      </c>
      <c r="E141" s="180" t="s">
        <v>796</v>
      </c>
      <c r="F141" s="181" t="s">
        <v>797</v>
      </c>
      <c r="G141" s="182" t="s">
        <v>155</v>
      </c>
      <c r="H141" s="183">
        <v>20</v>
      </c>
      <c r="I141" s="184"/>
      <c r="J141" s="185">
        <f>ROUND(I141*H141,2)</f>
        <v>0</v>
      </c>
      <c r="K141" s="181" t="s">
        <v>156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157</v>
      </c>
      <c r="AT141" s="190" t="s">
        <v>152</v>
      </c>
      <c r="AU141" s="190" t="s">
        <v>85</v>
      </c>
      <c r="AY141" s="18" t="s">
        <v>150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157</v>
      </c>
      <c r="BM141" s="190" t="s">
        <v>798</v>
      </c>
    </row>
    <row r="142" s="14" customFormat="1">
      <c r="A142" s="14"/>
      <c r="B142" s="200"/>
      <c r="C142" s="14"/>
      <c r="D142" s="193" t="s">
        <v>159</v>
      </c>
      <c r="E142" s="201" t="s">
        <v>1</v>
      </c>
      <c r="F142" s="202" t="s">
        <v>799</v>
      </c>
      <c r="G142" s="14"/>
      <c r="H142" s="203">
        <v>20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159</v>
      </c>
      <c r="AU142" s="201" t="s">
        <v>85</v>
      </c>
      <c r="AV142" s="14" t="s">
        <v>85</v>
      </c>
      <c r="AW142" s="14" t="s">
        <v>32</v>
      </c>
      <c r="AX142" s="14" t="s">
        <v>83</v>
      </c>
      <c r="AY142" s="201" t="s">
        <v>150</v>
      </c>
    </row>
    <row r="143" s="2" customFormat="1" ht="16.5" customHeight="1">
      <c r="A143" s="37"/>
      <c r="B143" s="178"/>
      <c r="C143" s="219" t="s">
        <v>224</v>
      </c>
      <c r="D143" s="219" t="s">
        <v>311</v>
      </c>
      <c r="E143" s="220" t="s">
        <v>800</v>
      </c>
      <c r="F143" s="221" t="s">
        <v>801</v>
      </c>
      <c r="G143" s="222" t="s">
        <v>221</v>
      </c>
      <c r="H143" s="223">
        <v>19.199999999999999</v>
      </c>
      <c r="I143" s="224"/>
      <c r="J143" s="225">
        <f>ROUND(I143*H143,2)</f>
        <v>0</v>
      </c>
      <c r="K143" s="221" t="s">
        <v>156</v>
      </c>
      <c r="L143" s="226"/>
      <c r="M143" s="227" t="s">
        <v>1</v>
      </c>
      <c r="N143" s="228" t="s">
        <v>41</v>
      </c>
      <c r="O143" s="76"/>
      <c r="P143" s="188">
        <f>O143*H143</f>
        <v>0</v>
      </c>
      <c r="Q143" s="188">
        <v>1</v>
      </c>
      <c r="R143" s="188">
        <f>Q143*H143</f>
        <v>19.199999999999999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213</v>
      </c>
      <c r="AT143" s="190" t="s">
        <v>311</v>
      </c>
      <c r="AU143" s="190" t="s">
        <v>85</v>
      </c>
      <c r="AY143" s="18" t="s">
        <v>150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157</v>
      </c>
      <c r="BM143" s="190" t="s">
        <v>802</v>
      </c>
    </row>
    <row r="144" s="14" customFormat="1">
      <c r="A144" s="14"/>
      <c r="B144" s="200"/>
      <c r="C144" s="14"/>
      <c r="D144" s="193" t="s">
        <v>159</v>
      </c>
      <c r="E144" s="201" t="s">
        <v>1</v>
      </c>
      <c r="F144" s="202" t="s">
        <v>803</v>
      </c>
      <c r="G144" s="14"/>
      <c r="H144" s="203">
        <v>28.800000000000001</v>
      </c>
      <c r="I144" s="204"/>
      <c r="J144" s="14"/>
      <c r="K144" s="14"/>
      <c r="L144" s="200"/>
      <c r="M144" s="205"/>
      <c r="N144" s="206"/>
      <c r="O144" s="206"/>
      <c r="P144" s="206"/>
      <c r="Q144" s="206"/>
      <c r="R144" s="206"/>
      <c r="S144" s="206"/>
      <c r="T144" s="20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1" t="s">
        <v>159</v>
      </c>
      <c r="AU144" s="201" t="s">
        <v>85</v>
      </c>
      <c r="AV144" s="14" t="s">
        <v>85</v>
      </c>
      <c r="AW144" s="14" t="s">
        <v>32</v>
      </c>
      <c r="AX144" s="14" t="s">
        <v>76</v>
      </c>
      <c r="AY144" s="201" t="s">
        <v>150</v>
      </c>
    </row>
    <row r="145" s="14" customFormat="1">
      <c r="A145" s="14"/>
      <c r="B145" s="200"/>
      <c r="C145" s="14"/>
      <c r="D145" s="193" t="s">
        <v>159</v>
      </c>
      <c r="E145" s="201" t="s">
        <v>1</v>
      </c>
      <c r="F145" s="202" t="s">
        <v>804</v>
      </c>
      <c r="G145" s="14"/>
      <c r="H145" s="203">
        <v>9.5999999999999996</v>
      </c>
      <c r="I145" s="204"/>
      <c r="J145" s="14"/>
      <c r="K145" s="14"/>
      <c r="L145" s="200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1" t="s">
        <v>159</v>
      </c>
      <c r="AU145" s="201" t="s">
        <v>85</v>
      </c>
      <c r="AV145" s="14" t="s">
        <v>85</v>
      </c>
      <c r="AW145" s="14" t="s">
        <v>32</v>
      </c>
      <c r="AX145" s="14" t="s">
        <v>76</v>
      </c>
      <c r="AY145" s="201" t="s">
        <v>150</v>
      </c>
    </row>
    <row r="146" s="14" customFormat="1">
      <c r="A146" s="14"/>
      <c r="B146" s="200"/>
      <c r="C146" s="14"/>
      <c r="D146" s="193" t="s">
        <v>159</v>
      </c>
      <c r="E146" s="201" t="s">
        <v>1</v>
      </c>
      <c r="F146" s="202" t="s">
        <v>805</v>
      </c>
      <c r="G146" s="14"/>
      <c r="H146" s="203">
        <v>-8</v>
      </c>
      <c r="I146" s="204"/>
      <c r="J146" s="14"/>
      <c r="K146" s="14"/>
      <c r="L146" s="200"/>
      <c r="M146" s="205"/>
      <c r="N146" s="206"/>
      <c r="O146" s="206"/>
      <c r="P146" s="206"/>
      <c r="Q146" s="206"/>
      <c r="R146" s="206"/>
      <c r="S146" s="206"/>
      <c r="T146" s="20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1" t="s">
        <v>159</v>
      </c>
      <c r="AU146" s="201" t="s">
        <v>85</v>
      </c>
      <c r="AV146" s="14" t="s">
        <v>85</v>
      </c>
      <c r="AW146" s="14" t="s">
        <v>32</v>
      </c>
      <c r="AX146" s="14" t="s">
        <v>76</v>
      </c>
      <c r="AY146" s="201" t="s">
        <v>150</v>
      </c>
    </row>
    <row r="147" s="14" customFormat="1">
      <c r="A147" s="14"/>
      <c r="B147" s="200"/>
      <c r="C147" s="14"/>
      <c r="D147" s="193" t="s">
        <v>159</v>
      </c>
      <c r="E147" s="201" t="s">
        <v>1</v>
      </c>
      <c r="F147" s="202" t="s">
        <v>806</v>
      </c>
      <c r="G147" s="14"/>
      <c r="H147" s="203">
        <v>-11.199999999999999</v>
      </c>
      <c r="I147" s="204"/>
      <c r="J147" s="14"/>
      <c r="K147" s="14"/>
      <c r="L147" s="200"/>
      <c r="M147" s="205"/>
      <c r="N147" s="206"/>
      <c r="O147" s="206"/>
      <c r="P147" s="206"/>
      <c r="Q147" s="206"/>
      <c r="R147" s="206"/>
      <c r="S147" s="206"/>
      <c r="T147" s="20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1" t="s">
        <v>159</v>
      </c>
      <c r="AU147" s="201" t="s">
        <v>85</v>
      </c>
      <c r="AV147" s="14" t="s">
        <v>85</v>
      </c>
      <c r="AW147" s="14" t="s">
        <v>32</v>
      </c>
      <c r="AX147" s="14" t="s">
        <v>76</v>
      </c>
      <c r="AY147" s="201" t="s">
        <v>150</v>
      </c>
    </row>
    <row r="148" s="15" customFormat="1">
      <c r="A148" s="15"/>
      <c r="B148" s="208"/>
      <c r="C148" s="15"/>
      <c r="D148" s="193" t="s">
        <v>159</v>
      </c>
      <c r="E148" s="209" t="s">
        <v>1</v>
      </c>
      <c r="F148" s="210" t="s">
        <v>164</v>
      </c>
      <c r="G148" s="15"/>
      <c r="H148" s="211">
        <v>19.199999999999999</v>
      </c>
      <c r="I148" s="212"/>
      <c r="J148" s="15"/>
      <c r="K148" s="15"/>
      <c r="L148" s="208"/>
      <c r="M148" s="213"/>
      <c r="N148" s="214"/>
      <c r="O148" s="214"/>
      <c r="P148" s="214"/>
      <c r="Q148" s="214"/>
      <c r="R148" s="214"/>
      <c r="S148" s="214"/>
      <c r="T148" s="2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9" t="s">
        <v>159</v>
      </c>
      <c r="AU148" s="209" t="s">
        <v>85</v>
      </c>
      <c r="AV148" s="15" t="s">
        <v>157</v>
      </c>
      <c r="AW148" s="15" t="s">
        <v>32</v>
      </c>
      <c r="AX148" s="15" t="s">
        <v>83</v>
      </c>
      <c r="AY148" s="209" t="s">
        <v>150</v>
      </c>
    </row>
    <row r="149" s="2" customFormat="1" ht="21.75" customHeight="1">
      <c r="A149" s="37"/>
      <c r="B149" s="178"/>
      <c r="C149" s="179" t="s">
        <v>230</v>
      </c>
      <c r="D149" s="179" t="s">
        <v>152</v>
      </c>
      <c r="E149" s="180" t="s">
        <v>807</v>
      </c>
      <c r="F149" s="181" t="s">
        <v>808</v>
      </c>
      <c r="G149" s="182" t="s">
        <v>155</v>
      </c>
      <c r="H149" s="183">
        <v>120</v>
      </c>
      <c r="I149" s="184"/>
      <c r="J149" s="185">
        <f>ROUND(I149*H149,2)</f>
        <v>0</v>
      </c>
      <c r="K149" s="181" t="s">
        <v>156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157</v>
      </c>
      <c r="AT149" s="190" t="s">
        <v>152</v>
      </c>
      <c r="AU149" s="190" t="s">
        <v>85</v>
      </c>
      <c r="AY149" s="18" t="s">
        <v>150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157</v>
      </c>
      <c r="BM149" s="190" t="s">
        <v>809</v>
      </c>
    </row>
    <row r="150" s="2" customFormat="1" ht="21.75" customHeight="1">
      <c r="A150" s="37"/>
      <c r="B150" s="178"/>
      <c r="C150" s="179" t="s">
        <v>8</v>
      </c>
      <c r="D150" s="179" t="s">
        <v>152</v>
      </c>
      <c r="E150" s="180" t="s">
        <v>810</v>
      </c>
      <c r="F150" s="181" t="s">
        <v>811</v>
      </c>
      <c r="G150" s="182" t="s">
        <v>155</v>
      </c>
      <c r="H150" s="183">
        <v>20</v>
      </c>
      <c r="I150" s="184"/>
      <c r="J150" s="185">
        <f>ROUND(I150*H150,2)</f>
        <v>0</v>
      </c>
      <c r="K150" s="181" t="s">
        <v>156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157</v>
      </c>
      <c r="AT150" s="190" t="s">
        <v>152</v>
      </c>
      <c r="AU150" s="190" t="s">
        <v>85</v>
      </c>
      <c r="AY150" s="18" t="s">
        <v>150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157</v>
      </c>
      <c r="BM150" s="190" t="s">
        <v>812</v>
      </c>
    </row>
    <row r="151" s="2" customFormat="1" ht="21.75" customHeight="1">
      <c r="A151" s="37"/>
      <c r="B151" s="178"/>
      <c r="C151" s="179" t="s">
        <v>240</v>
      </c>
      <c r="D151" s="179" t="s">
        <v>152</v>
      </c>
      <c r="E151" s="180" t="s">
        <v>813</v>
      </c>
      <c r="F151" s="181" t="s">
        <v>814</v>
      </c>
      <c r="G151" s="182" t="s">
        <v>193</v>
      </c>
      <c r="H151" s="183">
        <v>4.2000000000000002</v>
      </c>
      <c r="I151" s="184"/>
      <c r="J151" s="185">
        <f>ROUND(I151*H151,2)</f>
        <v>0</v>
      </c>
      <c r="K151" s="181" t="s">
        <v>156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157</v>
      </c>
      <c r="AT151" s="190" t="s">
        <v>152</v>
      </c>
      <c r="AU151" s="190" t="s">
        <v>85</v>
      </c>
      <c r="AY151" s="18" t="s">
        <v>150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157</v>
      </c>
      <c r="BM151" s="190" t="s">
        <v>815</v>
      </c>
    </row>
    <row r="152" s="14" customFormat="1">
      <c r="A152" s="14"/>
      <c r="B152" s="200"/>
      <c r="C152" s="14"/>
      <c r="D152" s="193" t="s">
        <v>159</v>
      </c>
      <c r="E152" s="201" t="s">
        <v>1</v>
      </c>
      <c r="F152" s="202" t="s">
        <v>816</v>
      </c>
      <c r="G152" s="14"/>
      <c r="H152" s="203">
        <v>3.6000000000000001</v>
      </c>
      <c r="I152" s="204"/>
      <c r="J152" s="14"/>
      <c r="K152" s="14"/>
      <c r="L152" s="200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159</v>
      </c>
      <c r="AU152" s="201" t="s">
        <v>85</v>
      </c>
      <c r="AV152" s="14" t="s">
        <v>85</v>
      </c>
      <c r="AW152" s="14" t="s">
        <v>32</v>
      </c>
      <c r="AX152" s="14" t="s">
        <v>76</v>
      </c>
      <c r="AY152" s="201" t="s">
        <v>150</v>
      </c>
    </row>
    <row r="153" s="14" customFormat="1">
      <c r="A153" s="14"/>
      <c r="B153" s="200"/>
      <c r="C153" s="14"/>
      <c r="D153" s="193" t="s">
        <v>159</v>
      </c>
      <c r="E153" s="201" t="s">
        <v>1</v>
      </c>
      <c r="F153" s="202" t="s">
        <v>817</v>
      </c>
      <c r="G153" s="14"/>
      <c r="H153" s="203">
        <v>0.59999999999999998</v>
      </c>
      <c r="I153" s="204"/>
      <c r="J153" s="14"/>
      <c r="K153" s="14"/>
      <c r="L153" s="200"/>
      <c r="M153" s="205"/>
      <c r="N153" s="206"/>
      <c r="O153" s="206"/>
      <c r="P153" s="206"/>
      <c r="Q153" s="206"/>
      <c r="R153" s="206"/>
      <c r="S153" s="206"/>
      <c r="T153" s="20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1" t="s">
        <v>159</v>
      </c>
      <c r="AU153" s="201" t="s">
        <v>85</v>
      </c>
      <c r="AV153" s="14" t="s">
        <v>85</v>
      </c>
      <c r="AW153" s="14" t="s">
        <v>32</v>
      </c>
      <c r="AX153" s="14" t="s">
        <v>76</v>
      </c>
      <c r="AY153" s="201" t="s">
        <v>150</v>
      </c>
    </row>
    <row r="154" s="15" customFormat="1">
      <c r="A154" s="15"/>
      <c r="B154" s="208"/>
      <c r="C154" s="15"/>
      <c r="D154" s="193" t="s">
        <v>159</v>
      </c>
      <c r="E154" s="209" t="s">
        <v>1</v>
      </c>
      <c r="F154" s="210" t="s">
        <v>164</v>
      </c>
      <c r="G154" s="15"/>
      <c r="H154" s="211">
        <v>4.2000000000000002</v>
      </c>
      <c r="I154" s="212"/>
      <c r="J154" s="15"/>
      <c r="K154" s="15"/>
      <c r="L154" s="208"/>
      <c r="M154" s="234"/>
      <c r="N154" s="235"/>
      <c r="O154" s="235"/>
      <c r="P154" s="235"/>
      <c r="Q154" s="235"/>
      <c r="R154" s="235"/>
      <c r="S154" s="235"/>
      <c r="T154" s="23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09" t="s">
        <v>159</v>
      </c>
      <c r="AU154" s="209" t="s">
        <v>85</v>
      </c>
      <c r="AV154" s="15" t="s">
        <v>157</v>
      </c>
      <c r="AW154" s="15" t="s">
        <v>32</v>
      </c>
      <c r="AX154" s="15" t="s">
        <v>83</v>
      </c>
      <c r="AY154" s="209" t="s">
        <v>150</v>
      </c>
    </row>
    <row r="155" s="2" customFormat="1" ht="6.96" customHeight="1">
      <c r="A155" s="37"/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38"/>
      <c r="M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</sheetData>
  <autoFilter ref="C121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818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ROUND((SUM(BE122:BE152)),  2)</f>
        <v>0</v>
      </c>
      <c r="G35" s="37"/>
      <c r="H35" s="37"/>
      <c r="I35" s="135">
        <v>0.20999999999999999</v>
      </c>
      <c r="J35" s="134">
        <f>ROUND(((SUM(BE122:BE152))*I35),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ROUND((SUM(BF122:BF152)),  2)</f>
        <v>0</v>
      </c>
      <c r="G36" s="37"/>
      <c r="H36" s="37"/>
      <c r="I36" s="135">
        <v>0.12</v>
      </c>
      <c r="J36" s="134">
        <f>ROUND(((SUM(BF122:BF152))*I36),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ROUND((SUM(BG122:BG152)),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ROUND((SUM(BH122:BH152)),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ROUND((SUM(BI122:BI152)),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819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820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Zpevněné plochy před KD Zábřeh - II.ETAPA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122</v>
      </c>
      <c r="L111" s="21"/>
    </row>
    <row r="112" s="2" customFormat="1" ht="16.5" customHeight="1">
      <c r="A112" s="37"/>
      <c r="B112" s="38"/>
      <c r="C112" s="37"/>
      <c r="D112" s="37"/>
      <c r="E112" s="128" t="s">
        <v>123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Zábřeh</v>
      </c>
      <c r="G116" s="37"/>
      <c r="H116" s="37"/>
      <c r="I116" s="31" t="s">
        <v>22</v>
      </c>
      <c r="J116" s="68" t="str">
        <f>IF(J14="","",J14)</f>
        <v>13. 6. 2026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Zábřeh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136</v>
      </c>
      <c r="D121" s="158" t="s">
        <v>61</v>
      </c>
      <c r="E121" s="158" t="s">
        <v>57</v>
      </c>
      <c r="F121" s="158" t="s">
        <v>58</v>
      </c>
      <c r="G121" s="158" t="s">
        <v>137</v>
      </c>
      <c r="H121" s="158" t="s">
        <v>138</v>
      </c>
      <c r="I121" s="158" t="s">
        <v>139</v>
      </c>
      <c r="J121" s="158" t="s">
        <v>128</v>
      </c>
      <c r="K121" s="159" t="s">
        <v>140</v>
      </c>
      <c r="L121" s="160"/>
      <c r="M121" s="85" t="s">
        <v>1</v>
      </c>
      <c r="N121" s="86" t="s">
        <v>40</v>
      </c>
      <c r="O121" s="86" t="s">
        <v>141</v>
      </c>
      <c r="P121" s="86" t="s">
        <v>142</v>
      </c>
      <c r="Q121" s="86" t="s">
        <v>143</v>
      </c>
      <c r="R121" s="86" t="s">
        <v>144</v>
      </c>
      <c r="S121" s="86" t="s">
        <v>145</v>
      </c>
      <c r="T121" s="87" t="s">
        <v>146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147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130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821</v>
      </c>
      <c r="F123" s="167" t="s">
        <v>722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157</v>
      </c>
      <c r="AT123" s="174" t="s">
        <v>75</v>
      </c>
      <c r="AU123" s="174" t="s">
        <v>76</v>
      </c>
      <c r="AY123" s="166" t="s">
        <v>150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822</v>
      </c>
      <c r="F124" s="176" t="s">
        <v>722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SUM(P125:P152)</f>
        <v>0</v>
      </c>
      <c r="Q124" s="171"/>
      <c r="R124" s="172">
        <f>SUM(R125:R152)</f>
        <v>0</v>
      </c>
      <c r="S124" s="171"/>
      <c r="T124" s="173">
        <f>SUM(T125:T152)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157</v>
      </c>
      <c r="AT124" s="174" t="s">
        <v>75</v>
      </c>
      <c r="AU124" s="174" t="s">
        <v>83</v>
      </c>
      <c r="AY124" s="166" t="s">
        <v>150</v>
      </c>
      <c r="BK124" s="175">
        <f>SUM(BK125:BK152)</f>
        <v>0</v>
      </c>
    </row>
    <row r="125" s="2" customFormat="1" ht="16.5" customHeight="1">
      <c r="A125" s="37"/>
      <c r="B125" s="178"/>
      <c r="C125" s="179" t="s">
        <v>83</v>
      </c>
      <c r="D125" s="179" t="s">
        <v>152</v>
      </c>
      <c r="E125" s="180" t="s">
        <v>823</v>
      </c>
      <c r="F125" s="181" t="s">
        <v>824</v>
      </c>
      <c r="G125" s="182" t="s">
        <v>825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826</v>
      </c>
      <c r="AT125" s="190" t="s">
        <v>152</v>
      </c>
      <c r="AU125" s="190" t="s">
        <v>85</v>
      </c>
      <c r="AY125" s="18" t="s">
        <v>150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826</v>
      </c>
      <c r="BM125" s="190" t="s">
        <v>827</v>
      </c>
    </row>
    <row r="126" s="2" customFormat="1" ht="16.5" customHeight="1">
      <c r="A126" s="37"/>
      <c r="B126" s="178"/>
      <c r="C126" s="179" t="s">
        <v>85</v>
      </c>
      <c r="D126" s="179" t="s">
        <v>152</v>
      </c>
      <c r="E126" s="180" t="s">
        <v>828</v>
      </c>
      <c r="F126" s="181" t="s">
        <v>829</v>
      </c>
      <c r="G126" s="182" t="s">
        <v>825</v>
      </c>
      <c r="H126" s="183">
        <v>1</v>
      </c>
      <c r="I126" s="184"/>
      <c r="J126" s="185">
        <f>ROUND(I126*H126,2)</f>
        <v>0</v>
      </c>
      <c r="K126" s="181" t="s">
        <v>1</v>
      </c>
      <c r="L126" s="38"/>
      <c r="M126" s="186" t="s">
        <v>1</v>
      </c>
      <c r="N126" s="187" t="s">
        <v>41</v>
      </c>
      <c r="O126" s="76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826</v>
      </c>
      <c r="AT126" s="190" t="s">
        <v>152</v>
      </c>
      <c r="AU126" s="190" t="s">
        <v>85</v>
      </c>
      <c r="AY126" s="18" t="s">
        <v>150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826</v>
      </c>
      <c r="BM126" s="190" t="s">
        <v>830</v>
      </c>
    </row>
    <row r="127" s="13" customFormat="1">
      <c r="A127" s="13"/>
      <c r="B127" s="192"/>
      <c r="C127" s="13"/>
      <c r="D127" s="193" t="s">
        <v>159</v>
      </c>
      <c r="E127" s="194" t="s">
        <v>1</v>
      </c>
      <c r="F127" s="195" t="s">
        <v>831</v>
      </c>
      <c r="G127" s="13"/>
      <c r="H127" s="194" t="s">
        <v>1</v>
      </c>
      <c r="I127" s="196"/>
      <c r="J127" s="13"/>
      <c r="K127" s="13"/>
      <c r="L127" s="192"/>
      <c r="M127" s="197"/>
      <c r="N127" s="198"/>
      <c r="O127" s="198"/>
      <c r="P127" s="198"/>
      <c r="Q127" s="198"/>
      <c r="R127" s="198"/>
      <c r="S127" s="198"/>
      <c r="T127" s="19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159</v>
      </c>
      <c r="AU127" s="194" t="s">
        <v>85</v>
      </c>
      <c r="AV127" s="13" t="s">
        <v>83</v>
      </c>
      <c r="AW127" s="13" t="s">
        <v>32</v>
      </c>
      <c r="AX127" s="13" t="s">
        <v>76</v>
      </c>
      <c r="AY127" s="194" t="s">
        <v>150</v>
      </c>
    </row>
    <row r="128" s="14" customFormat="1">
      <c r="A128" s="14"/>
      <c r="B128" s="200"/>
      <c r="C128" s="14"/>
      <c r="D128" s="193" t="s">
        <v>159</v>
      </c>
      <c r="E128" s="201" t="s">
        <v>1</v>
      </c>
      <c r="F128" s="202" t="s">
        <v>83</v>
      </c>
      <c r="G128" s="14"/>
      <c r="H128" s="203">
        <v>1</v>
      </c>
      <c r="I128" s="204"/>
      <c r="J128" s="14"/>
      <c r="K128" s="14"/>
      <c r="L128" s="200"/>
      <c r="M128" s="205"/>
      <c r="N128" s="206"/>
      <c r="O128" s="206"/>
      <c r="P128" s="206"/>
      <c r="Q128" s="206"/>
      <c r="R128" s="206"/>
      <c r="S128" s="206"/>
      <c r="T128" s="20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1" t="s">
        <v>159</v>
      </c>
      <c r="AU128" s="201" t="s">
        <v>85</v>
      </c>
      <c r="AV128" s="14" t="s">
        <v>85</v>
      </c>
      <c r="AW128" s="14" t="s">
        <v>32</v>
      </c>
      <c r="AX128" s="14" t="s">
        <v>83</v>
      </c>
      <c r="AY128" s="201" t="s">
        <v>150</v>
      </c>
    </row>
    <row r="129" s="2" customFormat="1" ht="21.75" customHeight="1">
      <c r="A129" s="37"/>
      <c r="B129" s="178"/>
      <c r="C129" s="179" t="s">
        <v>168</v>
      </c>
      <c r="D129" s="179" t="s">
        <v>152</v>
      </c>
      <c r="E129" s="180" t="s">
        <v>832</v>
      </c>
      <c r="F129" s="181" t="s">
        <v>833</v>
      </c>
      <c r="G129" s="182" t="s">
        <v>825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826</v>
      </c>
      <c r="AT129" s="190" t="s">
        <v>152</v>
      </c>
      <c r="AU129" s="190" t="s">
        <v>85</v>
      </c>
      <c r="AY129" s="18" t="s">
        <v>150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826</v>
      </c>
      <c r="BM129" s="190" t="s">
        <v>834</v>
      </c>
    </row>
    <row r="130" s="13" customFormat="1">
      <c r="A130" s="13"/>
      <c r="B130" s="192"/>
      <c r="C130" s="13"/>
      <c r="D130" s="193" t="s">
        <v>159</v>
      </c>
      <c r="E130" s="194" t="s">
        <v>1</v>
      </c>
      <c r="F130" s="195" t="s">
        <v>835</v>
      </c>
      <c r="G130" s="13"/>
      <c r="H130" s="194" t="s">
        <v>1</v>
      </c>
      <c r="I130" s="196"/>
      <c r="J130" s="13"/>
      <c r="K130" s="13"/>
      <c r="L130" s="192"/>
      <c r="M130" s="197"/>
      <c r="N130" s="198"/>
      <c r="O130" s="198"/>
      <c r="P130" s="198"/>
      <c r="Q130" s="198"/>
      <c r="R130" s="198"/>
      <c r="S130" s="198"/>
      <c r="T130" s="19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159</v>
      </c>
      <c r="AU130" s="194" t="s">
        <v>85</v>
      </c>
      <c r="AV130" s="13" t="s">
        <v>83</v>
      </c>
      <c r="AW130" s="13" t="s">
        <v>32</v>
      </c>
      <c r="AX130" s="13" t="s">
        <v>76</v>
      </c>
      <c r="AY130" s="194" t="s">
        <v>150</v>
      </c>
    </row>
    <row r="131" s="13" customFormat="1">
      <c r="A131" s="13"/>
      <c r="B131" s="192"/>
      <c r="C131" s="13"/>
      <c r="D131" s="193" t="s">
        <v>159</v>
      </c>
      <c r="E131" s="194" t="s">
        <v>1</v>
      </c>
      <c r="F131" s="195" t="s">
        <v>836</v>
      </c>
      <c r="G131" s="13"/>
      <c r="H131" s="194" t="s">
        <v>1</v>
      </c>
      <c r="I131" s="196"/>
      <c r="J131" s="13"/>
      <c r="K131" s="13"/>
      <c r="L131" s="192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159</v>
      </c>
      <c r="AU131" s="194" t="s">
        <v>85</v>
      </c>
      <c r="AV131" s="13" t="s">
        <v>83</v>
      </c>
      <c r="AW131" s="13" t="s">
        <v>32</v>
      </c>
      <c r="AX131" s="13" t="s">
        <v>76</v>
      </c>
      <c r="AY131" s="194" t="s">
        <v>150</v>
      </c>
    </row>
    <row r="132" s="14" customFormat="1">
      <c r="A132" s="14"/>
      <c r="B132" s="200"/>
      <c r="C132" s="14"/>
      <c r="D132" s="193" t="s">
        <v>159</v>
      </c>
      <c r="E132" s="201" t="s">
        <v>1</v>
      </c>
      <c r="F132" s="202" t="s">
        <v>83</v>
      </c>
      <c r="G132" s="14"/>
      <c r="H132" s="203">
        <v>1</v>
      </c>
      <c r="I132" s="204"/>
      <c r="J132" s="14"/>
      <c r="K132" s="14"/>
      <c r="L132" s="200"/>
      <c r="M132" s="205"/>
      <c r="N132" s="206"/>
      <c r="O132" s="206"/>
      <c r="P132" s="206"/>
      <c r="Q132" s="206"/>
      <c r="R132" s="206"/>
      <c r="S132" s="206"/>
      <c r="T132" s="20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1" t="s">
        <v>159</v>
      </c>
      <c r="AU132" s="201" t="s">
        <v>85</v>
      </c>
      <c r="AV132" s="14" t="s">
        <v>85</v>
      </c>
      <c r="AW132" s="14" t="s">
        <v>32</v>
      </c>
      <c r="AX132" s="14" t="s">
        <v>83</v>
      </c>
      <c r="AY132" s="201" t="s">
        <v>150</v>
      </c>
    </row>
    <row r="133" s="2" customFormat="1" ht="16.5" customHeight="1">
      <c r="A133" s="37"/>
      <c r="B133" s="178"/>
      <c r="C133" s="179" t="s">
        <v>157</v>
      </c>
      <c r="D133" s="179" t="s">
        <v>152</v>
      </c>
      <c r="E133" s="180" t="s">
        <v>837</v>
      </c>
      <c r="F133" s="181" t="s">
        <v>838</v>
      </c>
      <c r="G133" s="182" t="s">
        <v>825</v>
      </c>
      <c r="H133" s="183">
        <v>1</v>
      </c>
      <c r="I133" s="184"/>
      <c r="J133" s="185">
        <f>ROUND(I133*H133,2)</f>
        <v>0</v>
      </c>
      <c r="K133" s="181" t="s">
        <v>1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826</v>
      </c>
      <c r="AT133" s="190" t="s">
        <v>152</v>
      </c>
      <c r="AU133" s="190" t="s">
        <v>85</v>
      </c>
      <c r="AY133" s="18" t="s">
        <v>150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826</v>
      </c>
      <c r="BM133" s="190" t="s">
        <v>839</v>
      </c>
    </row>
    <row r="134" s="2" customFormat="1" ht="16.5" customHeight="1">
      <c r="A134" s="37"/>
      <c r="B134" s="178"/>
      <c r="C134" s="179" t="s">
        <v>182</v>
      </c>
      <c r="D134" s="179" t="s">
        <v>152</v>
      </c>
      <c r="E134" s="180" t="s">
        <v>840</v>
      </c>
      <c r="F134" s="181" t="s">
        <v>841</v>
      </c>
      <c r="G134" s="182" t="s">
        <v>825</v>
      </c>
      <c r="H134" s="183">
        <v>1</v>
      </c>
      <c r="I134" s="184"/>
      <c r="J134" s="185">
        <f>ROUND(I134*H134,2)</f>
        <v>0</v>
      </c>
      <c r="K134" s="181" t="s">
        <v>1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826</v>
      </c>
      <c r="AT134" s="190" t="s">
        <v>152</v>
      </c>
      <c r="AU134" s="190" t="s">
        <v>85</v>
      </c>
      <c r="AY134" s="18" t="s">
        <v>150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826</v>
      </c>
      <c r="BM134" s="190" t="s">
        <v>842</v>
      </c>
    </row>
    <row r="135" s="13" customFormat="1">
      <c r="A135" s="13"/>
      <c r="B135" s="192"/>
      <c r="C135" s="13"/>
      <c r="D135" s="193" t="s">
        <v>159</v>
      </c>
      <c r="E135" s="194" t="s">
        <v>1</v>
      </c>
      <c r="F135" s="195" t="s">
        <v>843</v>
      </c>
      <c r="G135" s="13"/>
      <c r="H135" s="194" t="s">
        <v>1</v>
      </c>
      <c r="I135" s="196"/>
      <c r="J135" s="13"/>
      <c r="K135" s="13"/>
      <c r="L135" s="192"/>
      <c r="M135" s="197"/>
      <c r="N135" s="198"/>
      <c r="O135" s="198"/>
      <c r="P135" s="198"/>
      <c r="Q135" s="198"/>
      <c r="R135" s="198"/>
      <c r="S135" s="198"/>
      <c r="T135" s="19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159</v>
      </c>
      <c r="AU135" s="194" t="s">
        <v>85</v>
      </c>
      <c r="AV135" s="13" t="s">
        <v>83</v>
      </c>
      <c r="AW135" s="13" t="s">
        <v>32</v>
      </c>
      <c r="AX135" s="13" t="s">
        <v>76</v>
      </c>
      <c r="AY135" s="194" t="s">
        <v>150</v>
      </c>
    </row>
    <row r="136" s="13" customFormat="1">
      <c r="A136" s="13"/>
      <c r="B136" s="192"/>
      <c r="C136" s="13"/>
      <c r="D136" s="193" t="s">
        <v>159</v>
      </c>
      <c r="E136" s="194" t="s">
        <v>1</v>
      </c>
      <c r="F136" s="195" t="s">
        <v>844</v>
      </c>
      <c r="G136" s="13"/>
      <c r="H136" s="194" t="s">
        <v>1</v>
      </c>
      <c r="I136" s="196"/>
      <c r="J136" s="13"/>
      <c r="K136" s="13"/>
      <c r="L136" s="192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159</v>
      </c>
      <c r="AU136" s="194" t="s">
        <v>85</v>
      </c>
      <c r="AV136" s="13" t="s">
        <v>83</v>
      </c>
      <c r="AW136" s="13" t="s">
        <v>32</v>
      </c>
      <c r="AX136" s="13" t="s">
        <v>76</v>
      </c>
      <c r="AY136" s="194" t="s">
        <v>150</v>
      </c>
    </row>
    <row r="137" s="13" customFormat="1">
      <c r="A137" s="13"/>
      <c r="B137" s="192"/>
      <c r="C137" s="13"/>
      <c r="D137" s="193" t="s">
        <v>159</v>
      </c>
      <c r="E137" s="194" t="s">
        <v>1</v>
      </c>
      <c r="F137" s="195" t="s">
        <v>845</v>
      </c>
      <c r="G137" s="13"/>
      <c r="H137" s="194" t="s">
        <v>1</v>
      </c>
      <c r="I137" s="196"/>
      <c r="J137" s="13"/>
      <c r="K137" s="13"/>
      <c r="L137" s="192"/>
      <c r="M137" s="197"/>
      <c r="N137" s="198"/>
      <c r="O137" s="198"/>
      <c r="P137" s="198"/>
      <c r="Q137" s="198"/>
      <c r="R137" s="198"/>
      <c r="S137" s="198"/>
      <c r="T137" s="19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159</v>
      </c>
      <c r="AU137" s="194" t="s">
        <v>85</v>
      </c>
      <c r="AV137" s="13" t="s">
        <v>83</v>
      </c>
      <c r="AW137" s="13" t="s">
        <v>32</v>
      </c>
      <c r="AX137" s="13" t="s">
        <v>76</v>
      </c>
      <c r="AY137" s="194" t="s">
        <v>150</v>
      </c>
    </row>
    <row r="138" s="14" customFormat="1">
      <c r="A138" s="14"/>
      <c r="B138" s="200"/>
      <c r="C138" s="14"/>
      <c r="D138" s="193" t="s">
        <v>159</v>
      </c>
      <c r="E138" s="201" t="s">
        <v>1</v>
      </c>
      <c r="F138" s="202" t="s">
        <v>83</v>
      </c>
      <c r="G138" s="14"/>
      <c r="H138" s="203">
        <v>1</v>
      </c>
      <c r="I138" s="204"/>
      <c r="J138" s="14"/>
      <c r="K138" s="14"/>
      <c r="L138" s="200"/>
      <c r="M138" s="205"/>
      <c r="N138" s="206"/>
      <c r="O138" s="206"/>
      <c r="P138" s="206"/>
      <c r="Q138" s="206"/>
      <c r="R138" s="206"/>
      <c r="S138" s="206"/>
      <c r="T138" s="20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159</v>
      </c>
      <c r="AU138" s="201" t="s">
        <v>85</v>
      </c>
      <c r="AV138" s="14" t="s">
        <v>85</v>
      </c>
      <c r="AW138" s="14" t="s">
        <v>32</v>
      </c>
      <c r="AX138" s="14" t="s">
        <v>83</v>
      </c>
      <c r="AY138" s="201" t="s">
        <v>150</v>
      </c>
    </row>
    <row r="139" s="2" customFormat="1" ht="16.5" customHeight="1">
      <c r="A139" s="37"/>
      <c r="B139" s="178"/>
      <c r="C139" s="179" t="s">
        <v>190</v>
      </c>
      <c r="D139" s="179" t="s">
        <v>152</v>
      </c>
      <c r="E139" s="180" t="s">
        <v>846</v>
      </c>
      <c r="F139" s="181" t="s">
        <v>847</v>
      </c>
      <c r="G139" s="182" t="s">
        <v>825</v>
      </c>
      <c r="H139" s="183">
        <v>1</v>
      </c>
      <c r="I139" s="184"/>
      <c r="J139" s="185">
        <f>ROUND(I139*H139,2)</f>
        <v>0</v>
      </c>
      <c r="K139" s="181" t="s">
        <v>1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826</v>
      </c>
      <c r="AT139" s="190" t="s">
        <v>152</v>
      </c>
      <c r="AU139" s="190" t="s">
        <v>85</v>
      </c>
      <c r="AY139" s="18" t="s">
        <v>150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826</v>
      </c>
      <c r="BM139" s="190" t="s">
        <v>848</v>
      </c>
    </row>
    <row r="140" s="2" customFormat="1" ht="16.5" customHeight="1">
      <c r="A140" s="37"/>
      <c r="B140" s="178"/>
      <c r="C140" s="179" t="s">
        <v>207</v>
      </c>
      <c r="D140" s="179" t="s">
        <v>152</v>
      </c>
      <c r="E140" s="180" t="s">
        <v>849</v>
      </c>
      <c r="F140" s="181" t="s">
        <v>850</v>
      </c>
      <c r="G140" s="182" t="s">
        <v>825</v>
      </c>
      <c r="H140" s="183">
        <v>1</v>
      </c>
      <c r="I140" s="184"/>
      <c r="J140" s="185">
        <f>ROUND(I140*H140,2)</f>
        <v>0</v>
      </c>
      <c r="K140" s="181" t="s">
        <v>1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826</v>
      </c>
      <c r="AT140" s="190" t="s">
        <v>152</v>
      </c>
      <c r="AU140" s="190" t="s">
        <v>85</v>
      </c>
      <c r="AY140" s="18" t="s">
        <v>150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826</v>
      </c>
      <c r="BM140" s="190" t="s">
        <v>851</v>
      </c>
    </row>
    <row r="141" s="2" customFormat="1" ht="16.5" customHeight="1">
      <c r="A141" s="37"/>
      <c r="B141" s="178"/>
      <c r="C141" s="179" t="s">
        <v>213</v>
      </c>
      <c r="D141" s="179" t="s">
        <v>152</v>
      </c>
      <c r="E141" s="180" t="s">
        <v>852</v>
      </c>
      <c r="F141" s="181" t="s">
        <v>853</v>
      </c>
      <c r="G141" s="182" t="s">
        <v>825</v>
      </c>
      <c r="H141" s="183">
        <v>1</v>
      </c>
      <c r="I141" s="184"/>
      <c r="J141" s="185">
        <f>ROUND(I141*H141,2)</f>
        <v>0</v>
      </c>
      <c r="K141" s="181" t="s">
        <v>1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826</v>
      </c>
      <c r="AT141" s="190" t="s">
        <v>152</v>
      </c>
      <c r="AU141" s="190" t="s">
        <v>85</v>
      </c>
      <c r="AY141" s="18" t="s">
        <v>150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826</v>
      </c>
      <c r="BM141" s="190" t="s">
        <v>854</v>
      </c>
    </row>
    <row r="142" s="2" customFormat="1" ht="16.5" customHeight="1">
      <c r="A142" s="37"/>
      <c r="B142" s="178"/>
      <c r="C142" s="179" t="s">
        <v>218</v>
      </c>
      <c r="D142" s="179" t="s">
        <v>152</v>
      </c>
      <c r="E142" s="180" t="s">
        <v>855</v>
      </c>
      <c r="F142" s="181" t="s">
        <v>856</v>
      </c>
      <c r="G142" s="182" t="s">
        <v>825</v>
      </c>
      <c r="H142" s="183">
        <v>1</v>
      </c>
      <c r="I142" s="184"/>
      <c r="J142" s="185">
        <f>ROUND(I142*H142,2)</f>
        <v>0</v>
      </c>
      <c r="K142" s="181" t="s">
        <v>1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826</v>
      </c>
      <c r="AT142" s="190" t="s">
        <v>152</v>
      </c>
      <c r="AU142" s="190" t="s">
        <v>85</v>
      </c>
      <c r="AY142" s="18" t="s">
        <v>150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826</v>
      </c>
      <c r="BM142" s="190" t="s">
        <v>857</v>
      </c>
    </row>
    <row r="143" s="13" customFormat="1">
      <c r="A143" s="13"/>
      <c r="B143" s="192"/>
      <c r="C143" s="13"/>
      <c r="D143" s="193" t="s">
        <v>159</v>
      </c>
      <c r="E143" s="194" t="s">
        <v>1</v>
      </c>
      <c r="F143" s="195" t="s">
        <v>858</v>
      </c>
      <c r="G143" s="13"/>
      <c r="H143" s="194" t="s">
        <v>1</v>
      </c>
      <c r="I143" s="196"/>
      <c r="J143" s="13"/>
      <c r="K143" s="13"/>
      <c r="L143" s="192"/>
      <c r="M143" s="197"/>
      <c r="N143" s="198"/>
      <c r="O143" s="198"/>
      <c r="P143" s="198"/>
      <c r="Q143" s="198"/>
      <c r="R143" s="198"/>
      <c r="S143" s="198"/>
      <c r="T143" s="19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159</v>
      </c>
      <c r="AU143" s="194" t="s">
        <v>85</v>
      </c>
      <c r="AV143" s="13" t="s">
        <v>83</v>
      </c>
      <c r="AW143" s="13" t="s">
        <v>32</v>
      </c>
      <c r="AX143" s="13" t="s">
        <v>76</v>
      </c>
      <c r="AY143" s="194" t="s">
        <v>150</v>
      </c>
    </row>
    <row r="144" s="14" customFormat="1">
      <c r="A144" s="14"/>
      <c r="B144" s="200"/>
      <c r="C144" s="14"/>
      <c r="D144" s="193" t="s">
        <v>159</v>
      </c>
      <c r="E144" s="201" t="s">
        <v>1</v>
      </c>
      <c r="F144" s="202" t="s">
        <v>83</v>
      </c>
      <c r="G144" s="14"/>
      <c r="H144" s="203">
        <v>1</v>
      </c>
      <c r="I144" s="204"/>
      <c r="J144" s="14"/>
      <c r="K144" s="14"/>
      <c r="L144" s="200"/>
      <c r="M144" s="205"/>
      <c r="N144" s="206"/>
      <c r="O144" s="206"/>
      <c r="P144" s="206"/>
      <c r="Q144" s="206"/>
      <c r="R144" s="206"/>
      <c r="S144" s="206"/>
      <c r="T144" s="20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1" t="s">
        <v>159</v>
      </c>
      <c r="AU144" s="201" t="s">
        <v>85</v>
      </c>
      <c r="AV144" s="14" t="s">
        <v>85</v>
      </c>
      <c r="AW144" s="14" t="s">
        <v>32</v>
      </c>
      <c r="AX144" s="14" t="s">
        <v>83</v>
      </c>
      <c r="AY144" s="201" t="s">
        <v>150</v>
      </c>
    </row>
    <row r="145" s="2" customFormat="1" ht="16.5" customHeight="1">
      <c r="A145" s="37"/>
      <c r="B145" s="178"/>
      <c r="C145" s="179" t="s">
        <v>224</v>
      </c>
      <c r="D145" s="179" t="s">
        <v>152</v>
      </c>
      <c r="E145" s="180" t="s">
        <v>859</v>
      </c>
      <c r="F145" s="181" t="s">
        <v>860</v>
      </c>
      <c r="G145" s="182" t="s">
        <v>825</v>
      </c>
      <c r="H145" s="183">
        <v>1</v>
      </c>
      <c r="I145" s="184"/>
      <c r="J145" s="185">
        <f>ROUND(I145*H145,2)</f>
        <v>0</v>
      </c>
      <c r="K145" s="181" t="s">
        <v>1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826</v>
      </c>
      <c r="AT145" s="190" t="s">
        <v>152</v>
      </c>
      <c r="AU145" s="190" t="s">
        <v>85</v>
      </c>
      <c r="AY145" s="18" t="s">
        <v>150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826</v>
      </c>
      <c r="BM145" s="190" t="s">
        <v>861</v>
      </c>
    </row>
    <row r="146" s="13" customFormat="1">
      <c r="A146" s="13"/>
      <c r="B146" s="192"/>
      <c r="C146" s="13"/>
      <c r="D146" s="193" t="s">
        <v>159</v>
      </c>
      <c r="E146" s="194" t="s">
        <v>1</v>
      </c>
      <c r="F146" s="195" t="s">
        <v>862</v>
      </c>
      <c r="G146" s="13"/>
      <c r="H146" s="194" t="s">
        <v>1</v>
      </c>
      <c r="I146" s="196"/>
      <c r="J146" s="13"/>
      <c r="K146" s="13"/>
      <c r="L146" s="192"/>
      <c r="M146" s="197"/>
      <c r="N146" s="198"/>
      <c r="O146" s="198"/>
      <c r="P146" s="198"/>
      <c r="Q146" s="198"/>
      <c r="R146" s="198"/>
      <c r="S146" s="198"/>
      <c r="T146" s="19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159</v>
      </c>
      <c r="AU146" s="194" t="s">
        <v>85</v>
      </c>
      <c r="AV146" s="13" t="s">
        <v>83</v>
      </c>
      <c r="AW146" s="13" t="s">
        <v>32</v>
      </c>
      <c r="AX146" s="13" t="s">
        <v>76</v>
      </c>
      <c r="AY146" s="194" t="s">
        <v>150</v>
      </c>
    </row>
    <row r="147" s="13" customFormat="1">
      <c r="A147" s="13"/>
      <c r="B147" s="192"/>
      <c r="C147" s="13"/>
      <c r="D147" s="193" t="s">
        <v>159</v>
      </c>
      <c r="E147" s="194" t="s">
        <v>1</v>
      </c>
      <c r="F147" s="195" t="s">
        <v>863</v>
      </c>
      <c r="G147" s="13"/>
      <c r="H147" s="194" t="s">
        <v>1</v>
      </c>
      <c r="I147" s="196"/>
      <c r="J147" s="13"/>
      <c r="K147" s="13"/>
      <c r="L147" s="192"/>
      <c r="M147" s="197"/>
      <c r="N147" s="198"/>
      <c r="O147" s="198"/>
      <c r="P147" s="198"/>
      <c r="Q147" s="198"/>
      <c r="R147" s="198"/>
      <c r="S147" s="198"/>
      <c r="T147" s="19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159</v>
      </c>
      <c r="AU147" s="194" t="s">
        <v>85</v>
      </c>
      <c r="AV147" s="13" t="s">
        <v>83</v>
      </c>
      <c r="AW147" s="13" t="s">
        <v>32</v>
      </c>
      <c r="AX147" s="13" t="s">
        <v>76</v>
      </c>
      <c r="AY147" s="194" t="s">
        <v>150</v>
      </c>
    </row>
    <row r="148" s="13" customFormat="1">
      <c r="A148" s="13"/>
      <c r="B148" s="192"/>
      <c r="C148" s="13"/>
      <c r="D148" s="193" t="s">
        <v>159</v>
      </c>
      <c r="E148" s="194" t="s">
        <v>1</v>
      </c>
      <c r="F148" s="195" t="s">
        <v>864</v>
      </c>
      <c r="G148" s="13"/>
      <c r="H148" s="194" t="s">
        <v>1</v>
      </c>
      <c r="I148" s="196"/>
      <c r="J148" s="13"/>
      <c r="K148" s="13"/>
      <c r="L148" s="192"/>
      <c r="M148" s="197"/>
      <c r="N148" s="198"/>
      <c r="O148" s="198"/>
      <c r="P148" s="198"/>
      <c r="Q148" s="198"/>
      <c r="R148" s="198"/>
      <c r="S148" s="198"/>
      <c r="T148" s="19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159</v>
      </c>
      <c r="AU148" s="194" t="s">
        <v>85</v>
      </c>
      <c r="AV148" s="13" t="s">
        <v>83</v>
      </c>
      <c r="AW148" s="13" t="s">
        <v>32</v>
      </c>
      <c r="AX148" s="13" t="s">
        <v>76</v>
      </c>
      <c r="AY148" s="194" t="s">
        <v>150</v>
      </c>
    </row>
    <row r="149" s="14" customFormat="1">
      <c r="A149" s="14"/>
      <c r="B149" s="200"/>
      <c r="C149" s="14"/>
      <c r="D149" s="193" t="s">
        <v>159</v>
      </c>
      <c r="E149" s="201" t="s">
        <v>1</v>
      </c>
      <c r="F149" s="202" t="s">
        <v>83</v>
      </c>
      <c r="G149" s="14"/>
      <c r="H149" s="203">
        <v>1</v>
      </c>
      <c r="I149" s="204"/>
      <c r="J149" s="14"/>
      <c r="K149" s="14"/>
      <c r="L149" s="200"/>
      <c r="M149" s="205"/>
      <c r="N149" s="206"/>
      <c r="O149" s="206"/>
      <c r="P149" s="206"/>
      <c r="Q149" s="206"/>
      <c r="R149" s="206"/>
      <c r="S149" s="206"/>
      <c r="T149" s="20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1" t="s">
        <v>159</v>
      </c>
      <c r="AU149" s="201" t="s">
        <v>85</v>
      </c>
      <c r="AV149" s="14" t="s">
        <v>85</v>
      </c>
      <c r="AW149" s="14" t="s">
        <v>32</v>
      </c>
      <c r="AX149" s="14" t="s">
        <v>83</v>
      </c>
      <c r="AY149" s="201" t="s">
        <v>150</v>
      </c>
    </row>
    <row r="150" s="2" customFormat="1" ht="24.15" customHeight="1">
      <c r="A150" s="37"/>
      <c r="B150" s="178"/>
      <c r="C150" s="179" t="s">
        <v>230</v>
      </c>
      <c r="D150" s="179" t="s">
        <v>152</v>
      </c>
      <c r="E150" s="180" t="s">
        <v>865</v>
      </c>
      <c r="F150" s="181" t="s">
        <v>866</v>
      </c>
      <c r="G150" s="182" t="s">
        <v>825</v>
      </c>
      <c r="H150" s="183">
        <v>1</v>
      </c>
      <c r="I150" s="184"/>
      <c r="J150" s="185">
        <f>ROUND(I150*H150,2)</f>
        <v>0</v>
      </c>
      <c r="K150" s="181" t="s">
        <v>1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826</v>
      </c>
      <c r="AT150" s="190" t="s">
        <v>152</v>
      </c>
      <c r="AU150" s="190" t="s">
        <v>85</v>
      </c>
      <c r="AY150" s="18" t="s">
        <v>150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826</v>
      </c>
      <c r="BM150" s="190" t="s">
        <v>867</v>
      </c>
    </row>
    <row r="151" s="2" customFormat="1" ht="24.15" customHeight="1">
      <c r="A151" s="37"/>
      <c r="B151" s="178"/>
      <c r="C151" s="179" t="s">
        <v>8</v>
      </c>
      <c r="D151" s="179" t="s">
        <v>152</v>
      </c>
      <c r="E151" s="180" t="s">
        <v>868</v>
      </c>
      <c r="F151" s="181" t="s">
        <v>869</v>
      </c>
      <c r="G151" s="182" t="s">
        <v>825</v>
      </c>
      <c r="H151" s="183">
        <v>1</v>
      </c>
      <c r="I151" s="184"/>
      <c r="J151" s="185">
        <f>ROUND(I151*H151,2)</f>
        <v>0</v>
      </c>
      <c r="K151" s="181" t="s">
        <v>1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826</v>
      </c>
      <c r="AT151" s="190" t="s">
        <v>152</v>
      </c>
      <c r="AU151" s="190" t="s">
        <v>85</v>
      </c>
      <c r="AY151" s="18" t="s">
        <v>150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826</v>
      </c>
      <c r="BM151" s="190" t="s">
        <v>870</v>
      </c>
    </row>
    <row r="152" s="2" customFormat="1" ht="24.15" customHeight="1">
      <c r="A152" s="37"/>
      <c r="B152" s="178"/>
      <c r="C152" s="179" t="s">
        <v>240</v>
      </c>
      <c r="D152" s="179" t="s">
        <v>152</v>
      </c>
      <c r="E152" s="180" t="s">
        <v>871</v>
      </c>
      <c r="F152" s="181" t="s">
        <v>872</v>
      </c>
      <c r="G152" s="182" t="s">
        <v>825</v>
      </c>
      <c r="H152" s="183">
        <v>1</v>
      </c>
      <c r="I152" s="184"/>
      <c r="J152" s="185">
        <f>ROUND(I152*H152,2)</f>
        <v>0</v>
      </c>
      <c r="K152" s="181" t="s">
        <v>1</v>
      </c>
      <c r="L152" s="38"/>
      <c r="M152" s="229" t="s">
        <v>1</v>
      </c>
      <c r="N152" s="230" t="s">
        <v>41</v>
      </c>
      <c r="O152" s="231"/>
      <c r="P152" s="232">
        <f>O152*H152</f>
        <v>0</v>
      </c>
      <c r="Q152" s="232">
        <v>0</v>
      </c>
      <c r="R152" s="232">
        <f>Q152*H152</f>
        <v>0</v>
      </c>
      <c r="S152" s="232">
        <v>0</v>
      </c>
      <c r="T152" s="23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826</v>
      </c>
      <c r="AT152" s="190" t="s">
        <v>152</v>
      </c>
      <c r="AU152" s="190" t="s">
        <v>85</v>
      </c>
      <c r="AY152" s="18" t="s">
        <v>150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826</v>
      </c>
      <c r="BM152" s="190" t="s">
        <v>873</v>
      </c>
    </row>
    <row r="153" s="2" customFormat="1" ht="6.96" customHeight="1">
      <c r="A153" s="37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38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autoFilter ref="C121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874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486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488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Zpevněné plochy před KD Zábřeh - II.ETAPA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122</v>
      </c>
      <c r="L111" s="21"/>
    </row>
    <row r="112" s="2" customFormat="1" ht="16.5" customHeight="1">
      <c r="A112" s="37"/>
      <c r="B112" s="38"/>
      <c r="C112" s="37"/>
      <c r="D112" s="37"/>
      <c r="E112" s="128" t="s">
        <v>123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Zábřeh</v>
      </c>
      <c r="G116" s="37"/>
      <c r="H116" s="37"/>
      <c r="I116" s="31" t="s">
        <v>22</v>
      </c>
      <c r="J116" s="68" t="str">
        <f>IF(J14="","",J14)</f>
        <v>13. 6. 2026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Zábřeh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136</v>
      </c>
      <c r="D121" s="158" t="s">
        <v>61</v>
      </c>
      <c r="E121" s="158" t="s">
        <v>57</v>
      </c>
      <c r="F121" s="158" t="s">
        <v>58</v>
      </c>
      <c r="G121" s="158" t="s">
        <v>137</v>
      </c>
      <c r="H121" s="158" t="s">
        <v>138</v>
      </c>
      <c r="I121" s="158" t="s">
        <v>139</v>
      </c>
      <c r="J121" s="158" t="s">
        <v>128</v>
      </c>
      <c r="K121" s="159" t="s">
        <v>140</v>
      </c>
      <c r="L121" s="160"/>
      <c r="M121" s="85" t="s">
        <v>1</v>
      </c>
      <c r="N121" s="86" t="s">
        <v>40</v>
      </c>
      <c r="O121" s="86" t="s">
        <v>141</v>
      </c>
      <c r="P121" s="86" t="s">
        <v>142</v>
      </c>
      <c r="Q121" s="86" t="s">
        <v>143</v>
      </c>
      <c r="R121" s="86" t="s">
        <v>144</v>
      </c>
      <c r="S121" s="86" t="s">
        <v>145</v>
      </c>
      <c r="T121" s="87" t="s">
        <v>146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147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130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119</v>
      </c>
      <c r="F123" s="167" t="s">
        <v>735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182</v>
      </c>
      <c r="AT123" s="174" t="s">
        <v>75</v>
      </c>
      <c r="AU123" s="174" t="s">
        <v>76</v>
      </c>
      <c r="AY123" s="166" t="s">
        <v>150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755</v>
      </c>
      <c r="F124" s="176" t="s">
        <v>756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182</v>
      </c>
      <c r="AT124" s="174" t="s">
        <v>75</v>
      </c>
      <c r="AU124" s="174" t="s">
        <v>83</v>
      </c>
      <c r="AY124" s="166" t="s">
        <v>150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152</v>
      </c>
      <c r="E125" s="180" t="s">
        <v>758</v>
      </c>
      <c r="F125" s="181" t="s">
        <v>756</v>
      </c>
      <c r="G125" s="182" t="s">
        <v>825</v>
      </c>
      <c r="H125" s="183">
        <v>1</v>
      </c>
      <c r="I125" s="184"/>
      <c r="J125" s="185">
        <f>ROUND(I125*H125,2)</f>
        <v>0</v>
      </c>
      <c r="K125" s="181" t="s">
        <v>156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741</v>
      </c>
      <c r="AT125" s="190" t="s">
        <v>152</v>
      </c>
      <c r="AU125" s="190" t="s">
        <v>85</v>
      </c>
      <c r="AY125" s="18" t="s">
        <v>150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741</v>
      </c>
      <c r="BM125" s="190" t="s">
        <v>875</v>
      </c>
    </row>
    <row r="126" s="2" customFormat="1" ht="16.5" customHeight="1">
      <c r="A126" s="37"/>
      <c r="B126" s="178"/>
      <c r="C126" s="179" t="s">
        <v>85</v>
      </c>
      <c r="D126" s="179" t="s">
        <v>152</v>
      </c>
      <c r="E126" s="180" t="s">
        <v>876</v>
      </c>
      <c r="F126" s="181" t="s">
        <v>877</v>
      </c>
      <c r="G126" s="182" t="s">
        <v>825</v>
      </c>
      <c r="H126" s="183">
        <v>1</v>
      </c>
      <c r="I126" s="184"/>
      <c r="J126" s="185">
        <f>ROUND(I126*H126,2)</f>
        <v>0</v>
      </c>
      <c r="K126" s="181" t="s">
        <v>156</v>
      </c>
      <c r="L126" s="38"/>
      <c r="M126" s="229" t="s">
        <v>1</v>
      </c>
      <c r="N126" s="230" t="s">
        <v>41</v>
      </c>
      <c r="O126" s="231"/>
      <c r="P126" s="232">
        <f>O126*H126</f>
        <v>0</v>
      </c>
      <c r="Q126" s="232">
        <v>0</v>
      </c>
      <c r="R126" s="232">
        <f>Q126*H126</f>
        <v>0</v>
      </c>
      <c r="S126" s="232">
        <v>0</v>
      </c>
      <c r="T126" s="23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741</v>
      </c>
      <c r="AT126" s="190" t="s">
        <v>152</v>
      </c>
      <c r="AU126" s="190" t="s">
        <v>85</v>
      </c>
      <c r="AY126" s="18" t="s">
        <v>150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741</v>
      </c>
      <c r="BM126" s="190" t="s">
        <v>878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125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ROUND((SUM(BE124:BE200)),  2)</f>
        <v>0</v>
      </c>
      <c r="G35" s="37"/>
      <c r="H35" s="37"/>
      <c r="I35" s="135">
        <v>0.20999999999999999</v>
      </c>
      <c r="J35" s="134">
        <f>ROUND(((SUM(BE124:BE200))*I35),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ROUND((SUM(BF124:BF200)),  2)</f>
        <v>0</v>
      </c>
      <c r="G36" s="37"/>
      <c r="H36" s="37"/>
      <c r="I36" s="135">
        <v>0.12</v>
      </c>
      <c r="J36" s="134">
        <f>ROUND(((SUM(BF124:BF200))*I36),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ROUND((SUM(BG124:BG200)),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ROUND((SUM(BH124:BH200)),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ROUND((SUM(BI124:BI200)),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001 - Příprava území , demolice 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132</v>
      </c>
      <c r="E100" s="153"/>
      <c r="F100" s="153"/>
      <c r="G100" s="153"/>
      <c r="H100" s="153"/>
      <c r="I100" s="153"/>
      <c r="J100" s="154">
        <f>J126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133</v>
      </c>
      <c r="E101" s="153"/>
      <c r="F101" s="153"/>
      <c r="G101" s="153"/>
      <c r="H101" s="153"/>
      <c r="I101" s="153"/>
      <c r="J101" s="154">
        <f>J178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134</v>
      </c>
      <c r="E102" s="153"/>
      <c r="F102" s="153"/>
      <c r="G102" s="153"/>
      <c r="H102" s="153"/>
      <c r="I102" s="153"/>
      <c r="J102" s="154">
        <f>J186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135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Zpevněné plochy před KD Zábřeh - II.ETAPA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122</v>
      </c>
      <c r="L113" s="21"/>
    </row>
    <row r="114" s="2" customFormat="1" ht="16.5" customHeight="1">
      <c r="A114" s="37"/>
      <c r="B114" s="38"/>
      <c r="C114" s="37"/>
      <c r="D114" s="37"/>
      <c r="E114" s="128" t="s">
        <v>123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124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 xml:space="preserve">SO 001 - Příprava území , demolice 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>Zábřeh</v>
      </c>
      <c r="G118" s="37"/>
      <c r="H118" s="37"/>
      <c r="I118" s="31" t="s">
        <v>22</v>
      </c>
      <c r="J118" s="68" t="str">
        <f>IF(J14="","",J14)</f>
        <v>13. 6. 2026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E17</f>
        <v xml:space="preserve">Město  Zábřeh</v>
      </c>
      <c r="G120" s="37"/>
      <c r="H120" s="37"/>
      <c r="I120" s="31" t="s">
        <v>30</v>
      </c>
      <c r="J120" s="35" t="str">
        <f>E23</f>
        <v>Ing.Zdeněk Vitásek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33</v>
      </c>
      <c r="J121" s="35" t="str">
        <f>E26</f>
        <v>Martin Pniok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136</v>
      </c>
      <c r="D123" s="158" t="s">
        <v>61</v>
      </c>
      <c r="E123" s="158" t="s">
        <v>57</v>
      </c>
      <c r="F123" s="158" t="s">
        <v>58</v>
      </c>
      <c r="G123" s="158" t="s">
        <v>137</v>
      </c>
      <c r="H123" s="158" t="s">
        <v>138</v>
      </c>
      <c r="I123" s="158" t="s">
        <v>139</v>
      </c>
      <c r="J123" s="158" t="s">
        <v>128</v>
      </c>
      <c r="K123" s="159" t="s">
        <v>140</v>
      </c>
      <c r="L123" s="160"/>
      <c r="M123" s="85" t="s">
        <v>1</v>
      </c>
      <c r="N123" s="86" t="s">
        <v>40</v>
      </c>
      <c r="O123" s="86" t="s">
        <v>141</v>
      </c>
      <c r="P123" s="86" t="s">
        <v>142</v>
      </c>
      <c r="Q123" s="86" t="s">
        <v>143</v>
      </c>
      <c r="R123" s="86" t="s">
        <v>144</v>
      </c>
      <c r="S123" s="86" t="s">
        <v>145</v>
      </c>
      <c r="T123" s="87" t="s">
        <v>146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147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</f>
        <v>0</v>
      </c>
      <c r="Q124" s="89"/>
      <c r="R124" s="162">
        <f>R125</f>
        <v>0.0060400000000000002</v>
      </c>
      <c r="S124" s="89"/>
      <c r="T124" s="163">
        <f>T125</f>
        <v>106.01500000000002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130</v>
      </c>
      <c r="BK124" s="164">
        <f>BK125</f>
        <v>0</v>
      </c>
    </row>
    <row r="125" s="12" customFormat="1" ht="25.92" customHeight="1">
      <c r="A125" s="12"/>
      <c r="B125" s="165"/>
      <c r="C125" s="12"/>
      <c r="D125" s="166" t="s">
        <v>75</v>
      </c>
      <c r="E125" s="167" t="s">
        <v>148</v>
      </c>
      <c r="F125" s="167" t="s">
        <v>149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P126+P178+P186</f>
        <v>0</v>
      </c>
      <c r="Q125" s="171"/>
      <c r="R125" s="172">
        <f>R126+R178+R186</f>
        <v>0.0060400000000000002</v>
      </c>
      <c r="S125" s="171"/>
      <c r="T125" s="173">
        <f>T126+T178+T186</f>
        <v>106.01500000000002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76</v>
      </c>
      <c r="AY125" s="166" t="s">
        <v>150</v>
      </c>
      <c r="BK125" s="175">
        <f>BK126+BK178+BK186</f>
        <v>0</v>
      </c>
    </row>
    <row r="126" s="12" customFormat="1" ht="22.8" customHeight="1">
      <c r="A126" s="12"/>
      <c r="B126" s="165"/>
      <c r="C126" s="12"/>
      <c r="D126" s="166" t="s">
        <v>75</v>
      </c>
      <c r="E126" s="176" t="s">
        <v>83</v>
      </c>
      <c r="F126" s="176" t="s">
        <v>151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SUM(P127:P177)</f>
        <v>0</v>
      </c>
      <c r="Q126" s="171"/>
      <c r="R126" s="172">
        <f>SUM(R127:R177)</f>
        <v>0.0060400000000000002</v>
      </c>
      <c r="S126" s="171"/>
      <c r="T126" s="173">
        <f>SUM(T127:T177)</f>
        <v>106.01500000000002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83</v>
      </c>
      <c r="AY126" s="166" t="s">
        <v>150</v>
      </c>
      <c r="BK126" s="175">
        <f>SUM(BK127:BK177)</f>
        <v>0</v>
      </c>
    </row>
    <row r="127" s="2" customFormat="1" ht="24.15" customHeight="1">
      <c r="A127" s="37"/>
      <c r="B127" s="178"/>
      <c r="C127" s="179" t="s">
        <v>83</v>
      </c>
      <c r="D127" s="179" t="s">
        <v>152</v>
      </c>
      <c r="E127" s="180" t="s">
        <v>153</v>
      </c>
      <c r="F127" s="181" t="s">
        <v>154</v>
      </c>
      <c r="G127" s="182" t="s">
        <v>155</v>
      </c>
      <c r="H127" s="183">
        <v>252</v>
      </c>
      <c r="I127" s="184"/>
      <c r="J127" s="185">
        <f>ROUND(I127*H127,2)</f>
        <v>0</v>
      </c>
      <c r="K127" s="181" t="s">
        <v>156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157</v>
      </c>
      <c r="AT127" s="190" t="s">
        <v>152</v>
      </c>
      <c r="AU127" s="190" t="s">
        <v>85</v>
      </c>
      <c r="AY127" s="18" t="s">
        <v>150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157</v>
      </c>
      <c r="BM127" s="190" t="s">
        <v>158</v>
      </c>
    </row>
    <row r="128" s="13" customFormat="1">
      <c r="A128" s="13"/>
      <c r="B128" s="192"/>
      <c r="C128" s="13"/>
      <c r="D128" s="193" t="s">
        <v>159</v>
      </c>
      <c r="E128" s="194" t="s">
        <v>1</v>
      </c>
      <c r="F128" s="195" t="s">
        <v>160</v>
      </c>
      <c r="G128" s="13"/>
      <c r="H128" s="194" t="s">
        <v>1</v>
      </c>
      <c r="I128" s="196"/>
      <c r="J128" s="13"/>
      <c r="K128" s="13"/>
      <c r="L128" s="192"/>
      <c r="M128" s="197"/>
      <c r="N128" s="198"/>
      <c r="O128" s="198"/>
      <c r="P128" s="198"/>
      <c r="Q128" s="198"/>
      <c r="R128" s="198"/>
      <c r="S128" s="198"/>
      <c r="T128" s="19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159</v>
      </c>
      <c r="AU128" s="194" t="s">
        <v>85</v>
      </c>
      <c r="AV128" s="13" t="s">
        <v>83</v>
      </c>
      <c r="AW128" s="13" t="s">
        <v>32</v>
      </c>
      <c r="AX128" s="13" t="s">
        <v>76</v>
      </c>
      <c r="AY128" s="194" t="s">
        <v>150</v>
      </c>
    </row>
    <row r="129" s="14" customFormat="1">
      <c r="A129" s="14"/>
      <c r="B129" s="200"/>
      <c r="C129" s="14"/>
      <c r="D129" s="193" t="s">
        <v>159</v>
      </c>
      <c r="E129" s="201" t="s">
        <v>1</v>
      </c>
      <c r="F129" s="202" t="s">
        <v>161</v>
      </c>
      <c r="G129" s="14"/>
      <c r="H129" s="203">
        <v>97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159</v>
      </c>
      <c r="AU129" s="201" t="s">
        <v>85</v>
      </c>
      <c r="AV129" s="14" t="s">
        <v>85</v>
      </c>
      <c r="AW129" s="14" t="s">
        <v>32</v>
      </c>
      <c r="AX129" s="14" t="s">
        <v>76</v>
      </c>
      <c r="AY129" s="201" t="s">
        <v>150</v>
      </c>
    </row>
    <row r="130" s="13" customFormat="1">
      <c r="A130" s="13"/>
      <c r="B130" s="192"/>
      <c r="C130" s="13"/>
      <c r="D130" s="193" t="s">
        <v>159</v>
      </c>
      <c r="E130" s="194" t="s">
        <v>1</v>
      </c>
      <c r="F130" s="195" t="s">
        <v>162</v>
      </c>
      <c r="G130" s="13"/>
      <c r="H130" s="194" t="s">
        <v>1</v>
      </c>
      <c r="I130" s="196"/>
      <c r="J130" s="13"/>
      <c r="K130" s="13"/>
      <c r="L130" s="192"/>
      <c r="M130" s="197"/>
      <c r="N130" s="198"/>
      <c r="O130" s="198"/>
      <c r="P130" s="198"/>
      <c r="Q130" s="198"/>
      <c r="R130" s="198"/>
      <c r="S130" s="198"/>
      <c r="T130" s="19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159</v>
      </c>
      <c r="AU130" s="194" t="s">
        <v>85</v>
      </c>
      <c r="AV130" s="13" t="s">
        <v>83</v>
      </c>
      <c r="AW130" s="13" t="s">
        <v>32</v>
      </c>
      <c r="AX130" s="13" t="s">
        <v>76</v>
      </c>
      <c r="AY130" s="194" t="s">
        <v>150</v>
      </c>
    </row>
    <row r="131" s="14" customFormat="1">
      <c r="A131" s="14"/>
      <c r="B131" s="200"/>
      <c r="C131" s="14"/>
      <c r="D131" s="193" t="s">
        <v>159</v>
      </c>
      <c r="E131" s="201" t="s">
        <v>1</v>
      </c>
      <c r="F131" s="202" t="s">
        <v>163</v>
      </c>
      <c r="G131" s="14"/>
      <c r="H131" s="203">
        <v>155</v>
      </c>
      <c r="I131" s="204"/>
      <c r="J131" s="14"/>
      <c r="K131" s="14"/>
      <c r="L131" s="200"/>
      <c r="M131" s="205"/>
      <c r="N131" s="206"/>
      <c r="O131" s="206"/>
      <c r="P131" s="206"/>
      <c r="Q131" s="206"/>
      <c r="R131" s="206"/>
      <c r="S131" s="206"/>
      <c r="T131" s="20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159</v>
      </c>
      <c r="AU131" s="201" t="s">
        <v>85</v>
      </c>
      <c r="AV131" s="14" t="s">
        <v>85</v>
      </c>
      <c r="AW131" s="14" t="s">
        <v>32</v>
      </c>
      <c r="AX131" s="14" t="s">
        <v>76</v>
      </c>
      <c r="AY131" s="201" t="s">
        <v>150</v>
      </c>
    </row>
    <row r="132" s="15" customFormat="1">
      <c r="A132" s="15"/>
      <c r="B132" s="208"/>
      <c r="C132" s="15"/>
      <c r="D132" s="193" t="s">
        <v>159</v>
      </c>
      <c r="E132" s="209" t="s">
        <v>1</v>
      </c>
      <c r="F132" s="210" t="s">
        <v>164</v>
      </c>
      <c r="G132" s="15"/>
      <c r="H132" s="211">
        <v>252</v>
      </c>
      <c r="I132" s="212"/>
      <c r="J132" s="15"/>
      <c r="K132" s="15"/>
      <c r="L132" s="208"/>
      <c r="M132" s="213"/>
      <c r="N132" s="214"/>
      <c r="O132" s="214"/>
      <c r="P132" s="214"/>
      <c r="Q132" s="214"/>
      <c r="R132" s="214"/>
      <c r="S132" s="214"/>
      <c r="T132" s="2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9" t="s">
        <v>159</v>
      </c>
      <c r="AU132" s="209" t="s">
        <v>85</v>
      </c>
      <c r="AV132" s="15" t="s">
        <v>157</v>
      </c>
      <c r="AW132" s="15" t="s">
        <v>32</v>
      </c>
      <c r="AX132" s="15" t="s">
        <v>83</v>
      </c>
      <c r="AY132" s="209" t="s">
        <v>150</v>
      </c>
    </row>
    <row r="133" s="2" customFormat="1" ht="24.15" customHeight="1">
      <c r="A133" s="37"/>
      <c r="B133" s="178"/>
      <c r="C133" s="179" t="s">
        <v>85</v>
      </c>
      <c r="D133" s="179" t="s">
        <v>152</v>
      </c>
      <c r="E133" s="180" t="s">
        <v>165</v>
      </c>
      <c r="F133" s="181" t="s">
        <v>166</v>
      </c>
      <c r="G133" s="182" t="s">
        <v>155</v>
      </c>
      <c r="H133" s="183">
        <v>3</v>
      </c>
      <c r="I133" s="184"/>
      <c r="J133" s="185">
        <f>ROUND(I133*H133,2)</f>
        <v>0</v>
      </c>
      <c r="K133" s="181" t="s">
        <v>156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0.29499999999999998</v>
      </c>
      <c r="T133" s="189">
        <f>S133*H133</f>
        <v>0.88500000000000001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157</v>
      </c>
      <c r="AT133" s="190" t="s">
        <v>152</v>
      </c>
      <c r="AU133" s="190" t="s">
        <v>85</v>
      </c>
      <c r="AY133" s="18" t="s">
        <v>150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157</v>
      </c>
      <c r="BM133" s="190" t="s">
        <v>167</v>
      </c>
    </row>
    <row r="134" s="2" customFormat="1" ht="24.15" customHeight="1">
      <c r="A134" s="37"/>
      <c r="B134" s="178"/>
      <c r="C134" s="179" t="s">
        <v>168</v>
      </c>
      <c r="D134" s="179" t="s">
        <v>152</v>
      </c>
      <c r="E134" s="180" t="s">
        <v>169</v>
      </c>
      <c r="F134" s="181" t="s">
        <v>170</v>
      </c>
      <c r="G134" s="182" t="s">
        <v>155</v>
      </c>
      <c r="H134" s="183">
        <v>604</v>
      </c>
      <c r="I134" s="184"/>
      <c r="J134" s="185">
        <f>ROUND(I134*H134,2)</f>
        <v>0</v>
      </c>
      <c r="K134" s="181" t="s">
        <v>156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1.0000000000000001E-05</v>
      </c>
      <c r="R134" s="188">
        <f>Q134*H134</f>
        <v>0.0060400000000000002</v>
      </c>
      <c r="S134" s="188">
        <v>0.11500000000000001</v>
      </c>
      <c r="T134" s="189">
        <f>S134*H134</f>
        <v>69.460000000000008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157</v>
      </c>
      <c r="AT134" s="190" t="s">
        <v>152</v>
      </c>
      <c r="AU134" s="190" t="s">
        <v>85</v>
      </c>
      <c r="AY134" s="18" t="s">
        <v>150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157</v>
      </c>
      <c r="BM134" s="190" t="s">
        <v>171</v>
      </c>
    </row>
    <row r="135" s="13" customFormat="1">
      <c r="A135" s="13"/>
      <c r="B135" s="192"/>
      <c r="C135" s="13"/>
      <c r="D135" s="193" t="s">
        <v>159</v>
      </c>
      <c r="E135" s="194" t="s">
        <v>1</v>
      </c>
      <c r="F135" s="195" t="s">
        <v>172</v>
      </c>
      <c r="G135" s="13"/>
      <c r="H135" s="194" t="s">
        <v>1</v>
      </c>
      <c r="I135" s="196"/>
      <c r="J135" s="13"/>
      <c r="K135" s="13"/>
      <c r="L135" s="192"/>
      <c r="M135" s="197"/>
      <c r="N135" s="198"/>
      <c r="O135" s="198"/>
      <c r="P135" s="198"/>
      <c r="Q135" s="198"/>
      <c r="R135" s="198"/>
      <c r="S135" s="198"/>
      <c r="T135" s="19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159</v>
      </c>
      <c r="AU135" s="194" t="s">
        <v>85</v>
      </c>
      <c r="AV135" s="13" t="s">
        <v>83</v>
      </c>
      <c r="AW135" s="13" t="s">
        <v>32</v>
      </c>
      <c r="AX135" s="13" t="s">
        <v>76</v>
      </c>
      <c r="AY135" s="194" t="s">
        <v>150</v>
      </c>
    </row>
    <row r="136" s="14" customFormat="1">
      <c r="A136" s="14"/>
      <c r="B136" s="200"/>
      <c r="C136" s="14"/>
      <c r="D136" s="193" t="s">
        <v>159</v>
      </c>
      <c r="E136" s="201" t="s">
        <v>1</v>
      </c>
      <c r="F136" s="202" t="s">
        <v>173</v>
      </c>
      <c r="G136" s="14"/>
      <c r="H136" s="203">
        <v>440</v>
      </c>
      <c r="I136" s="204"/>
      <c r="J136" s="14"/>
      <c r="K136" s="14"/>
      <c r="L136" s="200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1" t="s">
        <v>159</v>
      </c>
      <c r="AU136" s="201" t="s">
        <v>85</v>
      </c>
      <c r="AV136" s="14" t="s">
        <v>85</v>
      </c>
      <c r="AW136" s="14" t="s">
        <v>32</v>
      </c>
      <c r="AX136" s="14" t="s">
        <v>76</v>
      </c>
      <c r="AY136" s="201" t="s">
        <v>150</v>
      </c>
    </row>
    <row r="137" s="13" customFormat="1">
      <c r="A137" s="13"/>
      <c r="B137" s="192"/>
      <c r="C137" s="13"/>
      <c r="D137" s="193" t="s">
        <v>159</v>
      </c>
      <c r="E137" s="194" t="s">
        <v>1</v>
      </c>
      <c r="F137" s="195" t="s">
        <v>174</v>
      </c>
      <c r="G137" s="13"/>
      <c r="H137" s="194" t="s">
        <v>1</v>
      </c>
      <c r="I137" s="196"/>
      <c r="J137" s="13"/>
      <c r="K137" s="13"/>
      <c r="L137" s="192"/>
      <c r="M137" s="197"/>
      <c r="N137" s="198"/>
      <c r="O137" s="198"/>
      <c r="P137" s="198"/>
      <c r="Q137" s="198"/>
      <c r="R137" s="198"/>
      <c r="S137" s="198"/>
      <c r="T137" s="19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159</v>
      </c>
      <c r="AU137" s="194" t="s">
        <v>85</v>
      </c>
      <c r="AV137" s="13" t="s">
        <v>83</v>
      </c>
      <c r="AW137" s="13" t="s">
        <v>32</v>
      </c>
      <c r="AX137" s="13" t="s">
        <v>76</v>
      </c>
      <c r="AY137" s="194" t="s">
        <v>150</v>
      </c>
    </row>
    <row r="138" s="14" customFormat="1">
      <c r="A138" s="14"/>
      <c r="B138" s="200"/>
      <c r="C138" s="14"/>
      <c r="D138" s="193" t="s">
        <v>159</v>
      </c>
      <c r="E138" s="201" t="s">
        <v>1</v>
      </c>
      <c r="F138" s="202" t="s">
        <v>175</v>
      </c>
      <c r="G138" s="14"/>
      <c r="H138" s="203">
        <v>164</v>
      </c>
      <c r="I138" s="204"/>
      <c r="J138" s="14"/>
      <c r="K138" s="14"/>
      <c r="L138" s="200"/>
      <c r="M138" s="205"/>
      <c r="N138" s="206"/>
      <c r="O138" s="206"/>
      <c r="P138" s="206"/>
      <c r="Q138" s="206"/>
      <c r="R138" s="206"/>
      <c r="S138" s="206"/>
      <c r="T138" s="20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159</v>
      </c>
      <c r="AU138" s="201" t="s">
        <v>85</v>
      </c>
      <c r="AV138" s="14" t="s">
        <v>85</v>
      </c>
      <c r="AW138" s="14" t="s">
        <v>32</v>
      </c>
      <c r="AX138" s="14" t="s">
        <v>76</v>
      </c>
      <c r="AY138" s="201" t="s">
        <v>150</v>
      </c>
    </row>
    <row r="139" s="15" customFormat="1">
      <c r="A139" s="15"/>
      <c r="B139" s="208"/>
      <c r="C139" s="15"/>
      <c r="D139" s="193" t="s">
        <v>159</v>
      </c>
      <c r="E139" s="209" t="s">
        <v>1</v>
      </c>
      <c r="F139" s="210" t="s">
        <v>164</v>
      </c>
      <c r="G139" s="15"/>
      <c r="H139" s="211">
        <v>604</v>
      </c>
      <c r="I139" s="212"/>
      <c r="J139" s="15"/>
      <c r="K139" s="15"/>
      <c r="L139" s="208"/>
      <c r="M139" s="213"/>
      <c r="N139" s="214"/>
      <c r="O139" s="214"/>
      <c r="P139" s="214"/>
      <c r="Q139" s="214"/>
      <c r="R139" s="214"/>
      <c r="S139" s="214"/>
      <c r="T139" s="2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09" t="s">
        <v>159</v>
      </c>
      <c r="AU139" s="209" t="s">
        <v>85</v>
      </c>
      <c r="AV139" s="15" t="s">
        <v>157</v>
      </c>
      <c r="AW139" s="15" t="s">
        <v>32</v>
      </c>
      <c r="AX139" s="15" t="s">
        <v>83</v>
      </c>
      <c r="AY139" s="209" t="s">
        <v>150</v>
      </c>
    </row>
    <row r="140" s="2" customFormat="1" ht="16.5" customHeight="1">
      <c r="A140" s="37"/>
      <c r="B140" s="178"/>
      <c r="C140" s="179" t="s">
        <v>157</v>
      </c>
      <c r="D140" s="179" t="s">
        <v>152</v>
      </c>
      <c r="E140" s="180" t="s">
        <v>176</v>
      </c>
      <c r="F140" s="181" t="s">
        <v>177</v>
      </c>
      <c r="G140" s="182" t="s">
        <v>178</v>
      </c>
      <c r="H140" s="183">
        <v>174</v>
      </c>
      <c r="I140" s="184"/>
      <c r="J140" s="185">
        <f>ROUND(I140*H140,2)</f>
        <v>0</v>
      </c>
      <c r="K140" s="181" t="s">
        <v>156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0.20499999999999999</v>
      </c>
      <c r="T140" s="189">
        <f>S140*H140</f>
        <v>35.669999999999995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157</v>
      </c>
      <c r="AT140" s="190" t="s">
        <v>152</v>
      </c>
      <c r="AU140" s="190" t="s">
        <v>85</v>
      </c>
      <c r="AY140" s="18" t="s">
        <v>150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157</v>
      </c>
      <c r="BM140" s="190" t="s">
        <v>179</v>
      </c>
    </row>
    <row r="141" s="14" customFormat="1">
      <c r="A141" s="14"/>
      <c r="B141" s="200"/>
      <c r="C141" s="14"/>
      <c r="D141" s="193" t="s">
        <v>159</v>
      </c>
      <c r="E141" s="201" t="s">
        <v>1</v>
      </c>
      <c r="F141" s="202" t="s">
        <v>180</v>
      </c>
      <c r="G141" s="14"/>
      <c r="H141" s="203">
        <v>100</v>
      </c>
      <c r="I141" s="204"/>
      <c r="J141" s="14"/>
      <c r="K141" s="14"/>
      <c r="L141" s="200"/>
      <c r="M141" s="205"/>
      <c r="N141" s="206"/>
      <c r="O141" s="206"/>
      <c r="P141" s="206"/>
      <c r="Q141" s="206"/>
      <c r="R141" s="206"/>
      <c r="S141" s="206"/>
      <c r="T141" s="20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1" t="s">
        <v>159</v>
      </c>
      <c r="AU141" s="201" t="s">
        <v>85</v>
      </c>
      <c r="AV141" s="14" t="s">
        <v>85</v>
      </c>
      <c r="AW141" s="14" t="s">
        <v>32</v>
      </c>
      <c r="AX141" s="14" t="s">
        <v>76</v>
      </c>
      <c r="AY141" s="201" t="s">
        <v>150</v>
      </c>
    </row>
    <row r="142" s="14" customFormat="1">
      <c r="A142" s="14"/>
      <c r="B142" s="200"/>
      <c r="C142" s="14"/>
      <c r="D142" s="193" t="s">
        <v>159</v>
      </c>
      <c r="E142" s="201" t="s">
        <v>1</v>
      </c>
      <c r="F142" s="202" t="s">
        <v>181</v>
      </c>
      <c r="G142" s="14"/>
      <c r="H142" s="203">
        <v>74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159</v>
      </c>
      <c r="AU142" s="201" t="s">
        <v>85</v>
      </c>
      <c r="AV142" s="14" t="s">
        <v>85</v>
      </c>
      <c r="AW142" s="14" t="s">
        <v>32</v>
      </c>
      <c r="AX142" s="14" t="s">
        <v>76</v>
      </c>
      <c r="AY142" s="201" t="s">
        <v>150</v>
      </c>
    </row>
    <row r="143" s="15" customFormat="1">
      <c r="A143" s="15"/>
      <c r="B143" s="208"/>
      <c r="C143" s="15"/>
      <c r="D143" s="193" t="s">
        <v>159</v>
      </c>
      <c r="E143" s="209" t="s">
        <v>1</v>
      </c>
      <c r="F143" s="210" t="s">
        <v>164</v>
      </c>
      <c r="G143" s="15"/>
      <c r="H143" s="211">
        <v>174</v>
      </c>
      <c r="I143" s="212"/>
      <c r="J143" s="15"/>
      <c r="K143" s="15"/>
      <c r="L143" s="208"/>
      <c r="M143" s="213"/>
      <c r="N143" s="214"/>
      <c r="O143" s="214"/>
      <c r="P143" s="214"/>
      <c r="Q143" s="214"/>
      <c r="R143" s="214"/>
      <c r="S143" s="214"/>
      <c r="T143" s="2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9" t="s">
        <v>159</v>
      </c>
      <c r="AU143" s="209" t="s">
        <v>85</v>
      </c>
      <c r="AV143" s="15" t="s">
        <v>157</v>
      </c>
      <c r="AW143" s="15" t="s">
        <v>32</v>
      </c>
      <c r="AX143" s="15" t="s">
        <v>83</v>
      </c>
      <c r="AY143" s="209" t="s">
        <v>150</v>
      </c>
    </row>
    <row r="144" s="2" customFormat="1" ht="24.15" customHeight="1">
      <c r="A144" s="37"/>
      <c r="B144" s="178"/>
      <c r="C144" s="179" t="s">
        <v>182</v>
      </c>
      <c r="D144" s="179" t="s">
        <v>152</v>
      </c>
      <c r="E144" s="180" t="s">
        <v>183</v>
      </c>
      <c r="F144" s="181" t="s">
        <v>184</v>
      </c>
      <c r="G144" s="182" t="s">
        <v>155</v>
      </c>
      <c r="H144" s="183">
        <v>60</v>
      </c>
      <c r="I144" s="184"/>
      <c r="J144" s="185">
        <f>ROUND(I144*H144,2)</f>
        <v>0</v>
      </c>
      <c r="K144" s="181" t="s">
        <v>185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157</v>
      </c>
      <c r="AT144" s="190" t="s">
        <v>152</v>
      </c>
      <c r="AU144" s="190" t="s">
        <v>85</v>
      </c>
      <c r="AY144" s="18" t="s">
        <v>150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157</v>
      </c>
      <c r="BM144" s="190" t="s">
        <v>186</v>
      </c>
    </row>
    <row r="145" s="13" customFormat="1">
      <c r="A145" s="13"/>
      <c r="B145" s="192"/>
      <c r="C145" s="13"/>
      <c r="D145" s="193" t="s">
        <v>159</v>
      </c>
      <c r="E145" s="194" t="s">
        <v>1</v>
      </c>
      <c r="F145" s="195" t="s">
        <v>172</v>
      </c>
      <c r="G145" s="13"/>
      <c r="H145" s="194" t="s">
        <v>1</v>
      </c>
      <c r="I145" s="196"/>
      <c r="J145" s="13"/>
      <c r="K145" s="13"/>
      <c r="L145" s="192"/>
      <c r="M145" s="197"/>
      <c r="N145" s="198"/>
      <c r="O145" s="198"/>
      <c r="P145" s="198"/>
      <c r="Q145" s="198"/>
      <c r="R145" s="198"/>
      <c r="S145" s="198"/>
      <c r="T145" s="19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159</v>
      </c>
      <c r="AU145" s="194" t="s">
        <v>85</v>
      </c>
      <c r="AV145" s="13" t="s">
        <v>83</v>
      </c>
      <c r="AW145" s="13" t="s">
        <v>32</v>
      </c>
      <c r="AX145" s="13" t="s">
        <v>76</v>
      </c>
      <c r="AY145" s="194" t="s">
        <v>150</v>
      </c>
    </row>
    <row r="146" s="14" customFormat="1">
      <c r="A146" s="14"/>
      <c r="B146" s="200"/>
      <c r="C146" s="14"/>
      <c r="D146" s="193" t="s">
        <v>159</v>
      </c>
      <c r="E146" s="201" t="s">
        <v>1</v>
      </c>
      <c r="F146" s="202" t="s">
        <v>187</v>
      </c>
      <c r="G146" s="14"/>
      <c r="H146" s="203">
        <v>25</v>
      </c>
      <c r="I146" s="204"/>
      <c r="J146" s="14"/>
      <c r="K146" s="14"/>
      <c r="L146" s="200"/>
      <c r="M146" s="205"/>
      <c r="N146" s="206"/>
      <c r="O146" s="206"/>
      <c r="P146" s="206"/>
      <c r="Q146" s="206"/>
      <c r="R146" s="206"/>
      <c r="S146" s="206"/>
      <c r="T146" s="20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1" t="s">
        <v>159</v>
      </c>
      <c r="AU146" s="201" t="s">
        <v>85</v>
      </c>
      <c r="AV146" s="14" t="s">
        <v>85</v>
      </c>
      <c r="AW146" s="14" t="s">
        <v>32</v>
      </c>
      <c r="AX146" s="14" t="s">
        <v>76</v>
      </c>
      <c r="AY146" s="201" t="s">
        <v>150</v>
      </c>
    </row>
    <row r="147" s="13" customFormat="1">
      <c r="A147" s="13"/>
      <c r="B147" s="192"/>
      <c r="C147" s="13"/>
      <c r="D147" s="193" t="s">
        <v>159</v>
      </c>
      <c r="E147" s="194" t="s">
        <v>1</v>
      </c>
      <c r="F147" s="195" t="s">
        <v>188</v>
      </c>
      <c r="G147" s="13"/>
      <c r="H147" s="194" t="s">
        <v>1</v>
      </c>
      <c r="I147" s="196"/>
      <c r="J147" s="13"/>
      <c r="K147" s="13"/>
      <c r="L147" s="192"/>
      <c r="M147" s="197"/>
      <c r="N147" s="198"/>
      <c r="O147" s="198"/>
      <c r="P147" s="198"/>
      <c r="Q147" s="198"/>
      <c r="R147" s="198"/>
      <c r="S147" s="198"/>
      <c r="T147" s="19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159</v>
      </c>
      <c r="AU147" s="194" t="s">
        <v>85</v>
      </c>
      <c r="AV147" s="13" t="s">
        <v>83</v>
      </c>
      <c r="AW147" s="13" t="s">
        <v>32</v>
      </c>
      <c r="AX147" s="13" t="s">
        <v>76</v>
      </c>
      <c r="AY147" s="194" t="s">
        <v>150</v>
      </c>
    </row>
    <row r="148" s="14" customFormat="1">
      <c r="A148" s="14"/>
      <c r="B148" s="200"/>
      <c r="C148" s="14"/>
      <c r="D148" s="193" t="s">
        <v>159</v>
      </c>
      <c r="E148" s="201" t="s">
        <v>1</v>
      </c>
      <c r="F148" s="202" t="s">
        <v>189</v>
      </c>
      <c r="G148" s="14"/>
      <c r="H148" s="203">
        <v>35</v>
      </c>
      <c r="I148" s="204"/>
      <c r="J148" s="14"/>
      <c r="K148" s="14"/>
      <c r="L148" s="200"/>
      <c r="M148" s="205"/>
      <c r="N148" s="206"/>
      <c r="O148" s="206"/>
      <c r="P148" s="206"/>
      <c r="Q148" s="206"/>
      <c r="R148" s="206"/>
      <c r="S148" s="206"/>
      <c r="T148" s="20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159</v>
      </c>
      <c r="AU148" s="201" t="s">
        <v>85</v>
      </c>
      <c r="AV148" s="14" t="s">
        <v>85</v>
      </c>
      <c r="AW148" s="14" t="s">
        <v>32</v>
      </c>
      <c r="AX148" s="14" t="s">
        <v>76</v>
      </c>
      <c r="AY148" s="201" t="s">
        <v>150</v>
      </c>
    </row>
    <row r="149" s="15" customFormat="1">
      <c r="A149" s="15"/>
      <c r="B149" s="208"/>
      <c r="C149" s="15"/>
      <c r="D149" s="193" t="s">
        <v>159</v>
      </c>
      <c r="E149" s="209" t="s">
        <v>1</v>
      </c>
      <c r="F149" s="210" t="s">
        <v>164</v>
      </c>
      <c r="G149" s="15"/>
      <c r="H149" s="211">
        <v>60</v>
      </c>
      <c r="I149" s="212"/>
      <c r="J149" s="15"/>
      <c r="K149" s="15"/>
      <c r="L149" s="208"/>
      <c r="M149" s="213"/>
      <c r="N149" s="214"/>
      <c r="O149" s="214"/>
      <c r="P149" s="214"/>
      <c r="Q149" s="214"/>
      <c r="R149" s="214"/>
      <c r="S149" s="214"/>
      <c r="T149" s="2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9" t="s">
        <v>159</v>
      </c>
      <c r="AU149" s="209" t="s">
        <v>85</v>
      </c>
      <c r="AV149" s="15" t="s">
        <v>157</v>
      </c>
      <c r="AW149" s="15" t="s">
        <v>32</v>
      </c>
      <c r="AX149" s="15" t="s">
        <v>83</v>
      </c>
      <c r="AY149" s="209" t="s">
        <v>150</v>
      </c>
    </row>
    <row r="150" s="2" customFormat="1" ht="33" customHeight="1">
      <c r="A150" s="37"/>
      <c r="B150" s="178"/>
      <c r="C150" s="179" t="s">
        <v>190</v>
      </c>
      <c r="D150" s="179" t="s">
        <v>152</v>
      </c>
      <c r="E150" s="180" t="s">
        <v>191</v>
      </c>
      <c r="F150" s="181" t="s">
        <v>192</v>
      </c>
      <c r="G150" s="182" t="s">
        <v>193</v>
      </c>
      <c r="H150" s="183">
        <v>289.81999999999999</v>
      </c>
      <c r="I150" s="184"/>
      <c r="J150" s="185">
        <f>ROUND(I150*H150,2)</f>
        <v>0</v>
      </c>
      <c r="K150" s="181" t="s">
        <v>156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157</v>
      </c>
      <c r="AT150" s="190" t="s">
        <v>152</v>
      </c>
      <c r="AU150" s="190" t="s">
        <v>85</v>
      </c>
      <c r="AY150" s="18" t="s">
        <v>150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157</v>
      </c>
      <c r="BM150" s="190" t="s">
        <v>194</v>
      </c>
    </row>
    <row r="151" s="13" customFormat="1">
      <c r="A151" s="13"/>
      <c r="B151" s="192"/>
      <c r="C151" s="13"/>
      <c r="D151" s="193" t="s">
        <v>159</v>
      </c>
      <c r="E151" s="194" t="s">
        <v>1</v>
      </c>
      <c r="F151" s="195" t="s">
        <v>172</v>
      </c>
      <c r="G151" s="13"/>
      <c r="H151" s="194" t="s">
        <v>1</v>
      </c>
      <c r="I151" s="196"/>
      <c r="J151" s="13"/>
      <c r="K151" s="13"/>
      <c r="L151" s="192"/>
      <c r="M151" s="197"/>
      <c r="N151" s="198"/>
      <c r="O151" s="198"/>
      <c r="P151" s="198"/>
      <c r="Q151" s="198"/>
      <c r="R151" s="198"/>
      <c r="S151" s="198"/>
      <c r="T151" s="19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159</v>
      </c>
      <c r="AU151" s="194" t="s">
        <v>85</v>
      </c>
      <c r="AV151" s="13" t="s">
        <v>83</v>
      </c>
      <c r="AW151" s="13" t="s">
        <v>32</v>
      </c>
      <c r="AX151" s="13" t="s">
        <v>76</v>
      </c>
      <c r="AY151" s="194" t="s">
        <v>150</v>
      </c>
    </row>
    <row r="152" s="14" customFormat="1">
      <c r="A152" s="14"/>
      <c r="B152" s="200"/>
      <c r="C152" s="14"/>
      <c r="D152" s="193" t="s">
        <v>159</v>
      </c>
      <c r="E152" s="201" t="s">
        <v>1</v>
      </c>
      <c r="F152" s="202" t="s">
        <v>195</v>
      </c>
      <c r="G152" s="14"/>
      <c r="H152" s="203">
        <v>88</v>
      </c>
      <c r="I152" s="204"/>
      <c r="J152" s="14"/>
      <c r="K152" s="14"/>
      <c r="L152" s="200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159</v>
      </c>
      <c r="AU152" s="201" t="s">
        <v>85</v>
      </c>
      <c r="AV152" s="14" t="s">
        <v>85</v>
      </c>
      <c r="AW152" s="14" t="s">
        <v>32</v>
      </c>
      <c r="AX152" s="14" t="s">
        <v>76</v>
      </c>
      <c r="AY152" s="201" t="s">
        <v>150</v>
      </c>
    </row>
    <row r="153" s="14" customFormat="1">
      <c r="A153" s="14"/>
      <c r="B153" s="200"/>
      <c r="C153" s="14"/>
      <c r="D153" s="193" t="s">
        <v>159</v>
      </c>
      <c r="E153" s="201" t="s">
        <v>1</v>
      </c>
      <c r="F153" s="202" t="s">
        <v>196</v>
      </c>
      <c r="G153" s="14"/>
      <c r="H153" s="203">
        <v>7.5</v>
      </c>
      <c r="I153" s="204"/>
      <c r="J153" s="14"/>
      <c r="K153" s="14"/>
      <c r="L153" s="200"/>
      <c r="M153" s="205"/>
      <c r="N153" s="206"/>
      <c r="O153" s="206"/>
      <c r="P153" s="206"/>
      <c r="Q153" s="206"/>
      <c r="R153" s="206"/>
      <c r="S153" s="206"/>
      <c r="T153" s="20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1" t="s">
        <v>159</v>
      </c>
      <c r="AU153" s="201" t="s">
        <v>85</v>
      </c>
      <c r="AV153" s="14" t="s">
        <v>85</v>
      </c>
      <c r="AW153" s="14" t="s">
        <v>32</v>
      </c>
      <c r="AX153" s="14" t="s">
        <v>76</v>
      </c>
      <c r="AY153" s="201" t="s">
        <v>150</v>
      </c>
    </row>
    <row r="154" s="13" customFormat="1">
      <c r="A154" s="13"/>
      <c r="B154" s="192"/>
      <c r="C154" s="13"/>
      <c r="D154" s="193" t="s">
        <v>159</v>
      </c>
      <c r="E154" s="194" t="s">
        <v>1</v>
      </c>
      <c r="F154" s="195" t="s">
        <v>197</v>
      </c>
      <c r="G154" s="13"/>
      <c r="H154" s="194" t="s">
        <v>1</v>
      </c>
      <c r="I154" s="196"/>
      <c r="J154" s="13"/>
      <c r="K154" s="13"/>
      <c r="L154" s="192"/>
      <c r="M154" s="197"/>
      <c r="N154" s="198"/>
      <c r="O154" s="198"/>
      <c r="P154" s="198"/>
      <c r="Q154" s="198"/>
      <c r="R154" s="198"/>
      <c r="S154" s="198"/>
      <c r="T154" s="19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159</v>
      </c>
      <c r="AU154" s="194" t="s">
        <v>85</v>
      </c>
      <c r="AV154" s="13" t="s">
        <v>83</v>
      </c>
      <c r="AW154" s="13" t="s">
        <v>32</v>
      </c>
      <c r="AX154" s="13" t="s">
        <v>76</v>
      </c>
      <c r="AY154" s="194" t="s">
        <v>150</v>
      </c>
    </row>
    <row r="155" s="14" customFormat="1">
      <c r="A155" s="14"/>
      <c r="B155" s="200"/>
      <c r="C155" s="14"/>
      <c r="D155" s="193" t="s">
        <v>159</v>
      </c>
      <c r="E155" s="201" t="s">
        <v>1</v>
      </c>
      <c r="F155" s="202" t="s">
        <v>198</v>
      </c>
      <c r="G155" s="14"/>
      <c r="H155" s="203">
        <v>22.140000000000001</v>
      </c>
      <c r="I155" s="204"/>
      <c r="J155" s="14"/>
      <c r="K155" s="14"/>
      <c r="L155" s="200"/>
      <c r="M155" s="205"/>
      <c r="N155" s="206"/>
      <c r="O155" s="206"/>
      <c r="P155" s="206"/>
      <c r="Q155" s="206"/>
      <c r="R155" s="206"/>
      <c r="S155" s="206"/>
      <c r="T155" s="20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159</v>
      </c>
      <c r="AU155" s="201" t="s">
        <v>85</v>
      </c>
      <c r="AV155" s="14" t="s">
        <v>85</v>
      </c>
      <c r="AW155" s="14" t="s">
        <v>32</v>
      </c>
      <c r="AX155" s="14" t="s">
        <v>76</v>
      </c>
      <c r="AY155" s="201" t="s">
        <v>150</v>
      </c>
    </row>
    <row r="156" s="13" customFormat="1">
      <c r="A156" s="13"/>
      <c r="B156" s="192"/>
      <c r="C156" s="13"/>
      <c r="D156" s="193" t="s">
        <v>159</v>
      </c>
      <c r="E156" s="194" t="s">
        <v>1</v>
      </c>
      <c r="F156" s="195" t="s">
        <v>199</v>
      </c>
      <c r="G156" s="13"/>
      <c r="H156" s="194" t="s">
        <v>1</v>
      </c>
      <c r="I156" s="196"/>
      <c r="J156" s="13"/>
      <c r="K156" s="13"/>
      <c r="L156" s="192"/>
      <c r="M156" s="197"/>
      <c r="N156" s="198"/>
      <c r="O156" s="198"/>
      <c r="P156" s="198"/>
      <c r="Q156" s="198"/>
      <c r="R156" s="198"/>
      <c r="S156" s="198"/>
      <c r="T156" s="19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4" t="s">
        <v>159</v>
      </c>
      <c r="AU156" s="194" t="s">
        <v>85</v>
      </c>
      <c r="AV156" s="13" t="s">
        <v>83</v>
      </c>
      <c r="AW156" s="13" t="s">
        <v>32</v>
      </c>
      <c r="AX156" s="13" t="s">
        <v>76</v>
      </c>
      <c r="AY156" s="194" t="s">
        <v>150</v>
      </c>
    </row>
    <row r="157" s="14" customFormat="1">
      <c r="A157" s="14"/>
      <c r="B157" s="200"/>
      <c r="C157" s="14"/>
      <c r="D157" s="193" t="s">
        <v>159</v>
      </c>
      <c r="E157" s="201" t="s">
        <v>1</v>
      </c>
      <c r="F157" s="202" t="s">
        <v>200</v>
      </c>
      <c r="G157" s="14"/>
      <c r="H157" s="203">
        <v>0.90000000000000002</v>
      </c>
      <c r="I157" s="204"/>
      <c r="J157" s="14"/>
      <c r="K157" s="14"/>
      <c r="L157" s="200"/>
      <c r="M157" s="205"/>
      <c r="N157" s="206"/>
      <c r="O157" s="206"/>
      <c r="P157" s="206"/>
      <c r="Q157" s="206"/>
      <c r="R157" s="206"/>
      <c r="S157" s="206"/>
      <c r="T157" s="20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1" t="s">
        <v>159</v>
      </c>
      <c r="AU157" s="201" t="s">
        <v>85</v>
      </c>
      <c r="AV157" s="14" t="s">
        <v>85</v>
      </c>
      <c r="AW157" s="14" t="s">
        <v>32</v>
      </c>
      <c r="AX157" s="14" t="s">
        <v>76</v>
      </c>
      <c r="AY157" s="201" t="s">
        <v>150</v>
      </c>
    </row>
    <row r="158" s="13" customFormat="1">
      <c r="A158" s="13"/>
      <c r="B158" s="192"/>
      <c r="C158" s="13"/>
      <c r="D158" s="193" t="s">
        <v>159</v>
      </c>
      <c r="E158" s="194" t="s">
        <v>1</v>
      </c>
      <c r="F158" s="195" t="s">
        <v>201</v>
      </c>
      <c r="G158" s="13"/>
      <c r="H158" s="194" t="s">
        <v>1</v>
      </c>
      <c r="I158" s="196"/>
      <c r="J158" s="13"/>
      <c r="K158" s="13"/>
      <c r="L158" s="192"/>
      <c r="M158" s="197"/>
      <c r="N158" s="198"/>
      <c r="O158" s="198"/>
      <c r="P158" s="198"/>
      <c r="Q158" s="198"/>
      <c r="R158" s="198"/>
      <c r="S158" s="198"/>
      <c r="T158" s="19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159</v>
      </c>
      <c r="AU158" s="194" t="s">
        <v>85</v>
      </c>
      <c r="AV158" s="13" t="s">
        <v>83</v>
      </c>
      <c r="AW158" s="13" t="s">
        <v>32</v>
      </c>
      <c r="AX158" s="13" t="s">
        <v>76</v>
      </c>
      <c r="AY158" s="194" t="s">
        <v>150</v>
      </c>
    </row>
    <row r="159" s="14" customFormat="1">
      <c r="A159" s="14"/>
      <c r="B159" s="200"/>
      <c r="C159" s="14"/>
      <c r="D159" s="193" t="s">
        <v>159</v>
      </c>
      <c r="E159" s="201" t="s">
        <v>1</v>
      </c>
      <c r="F159" s="202" t="s">
        <v>202</v>
      </c>
      <c r="G159" s="14"/>
      <c r="H159" s="203">
        <v>127.40000000000001</v>
      </c>
      <c r="I159" s="204"/>
      <c r="J159" s="14"/>
      <c r="K159" s="14"/>
      <c r="L159" s="200"/>
      <c r="M159" s="205"/>
      <c r="N159" s="206"/>
      <c r="O159" s="206"/>
      <c r="P159" s="206"/>
      <c r="Q159" s="206"/>
      <c r="R159" s="206"/>
      <c r="S159" s="206"/>
      <c r="T159" s="20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1" t="s">
        <v>159</v>
      </c>
      <c r="AU159" s="201" t="s">
        <v>85</v>
      </c>
      <c r="AV159" s="14" t="s">
        <v>85</v>
      </c>
      <c r="AW159" s="14" t="s">
        <v>32</v>
      </c>
      <c r="AX159" s="14" t="s">
        <v>76</v>
      </c>
      <c r="AY159" s="201" t="s">
        <v>150</v>
      </c>
    </row>
    <row r="160" s="13" customFormat="1">
      <c r="A160" s="13"/>
      <c r="B160" s="192"/>
      <c r="C160" s="13"/>
      <c r="D160" s="193" t="s">
        <v>159</v>
      </c>
      <c r="E160" s="194" t="s">
        <v>1</v>
      </c>
      <c r="F160" s="195" t="s">
        <v>160</v>
      </c>
      <c r="G160" s="13"/>
      <c r="H160" s="194" t="s">
        <v>1</v>
      </c>
      <c r="I160" s="196"/>
      <c r="J160" s="13"/>
      <c r="K160" s="13"/>
      <c r="L160" s="192"/>
      <c r="M160" s="197"/>
      <c r="N160" s="198"/>
      <c r="O160" s="198"/>
      <c r="P160" s="198"/>
      <c r="Q160" s="198"/>
      <c r="R160" s="198"/>
      <c r="S160" s="198"/>
      <c r="T160" s="19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4" t="s">
        <v>159</v>
      </c>
      <c r="AU160" s="194" t="s">
        <v>85</v>
      </c>
      <c r="AV160" s="13" t="s">
        <v>83</v>
      </c>
      <c r="AW160" s="13" t="s">
        <v>32</v>
      </c>
      <c r="AX160" s="13" t="s">
        <v>76</v>
      </c>
      <c r="AY160" s="194" t="s">
        <v>150</v>
      </c>
    </row>
    <row r="161" s="14" customFormat="1">
      <c r="A161" s="14"/>
      <c r="B161" s="200"/>
      <c r="C161" s="14"/>
      <c r="D161" s="193" t="s">
        <v>159</v>
      </c>
      <c r="E161" s="201" t="s">
        <v>1</v>
      </c>
      <c r="F161" s="202" t="s">
        <v>203</v>
      </c>
      <c r="G161" s="14"/>
      <c r="H161" s="203">
        <v>28.129999999999999</v>
      </c>
      <c r="I161" s="204"/>
      <c r="J161" s="14"/>
      <c r="K161" s="14"/>
      <c r="L161" s="200"/>
      <c r="M161" s="205"/>
      <c r="N161" s="206"/>
      <c r="O161" s="206"/>
      <c r="P161" s="206"/>
      <c r="Q161" s="206"/>
      <c r="R161" s="206"/>
      <c r="S161" s="206"/>
      <c r="T161" s="20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1" t="s">
        <v>159</v>
      </c>
      <c r="AU161" s="201" t="s">
        <v>85</v>
      </c>
      <c r="AV161" s="14" t="s">
        <v>85</v>
      </c>
      <c r="AW161" s="14" t="s">
        <v>32</v>
      </c>
      <c r="AX161" s="14" t="s">
        <v>76</v>
      </c>
      <c r="AY161" s="201" t="s">
        <v>150</v>
      </c>
    </row>
    <row r="162" s="13" customFormat="1">
      <c r="A162" s="13"/>
      <c r="B162" s="192"/>
      <c r="C162" s="13"/>
      <c r="D162" s="193" t="s">
        <v>159</v>
      </c>
      <c r="E162" s="194" t="s">
        <v>1</v>
      </c>
      <c r="F162" s="195" t="s">
        <v>204</v>
      </c>
      <c r="G162" s="13"/>
      <c r="H162" s="194" t="s">
        <v>1</v>
      </c>
      <c r="I162" s="196"/>
      <c r="J162" s="13"/>
      <c r="K162" s="13"/>
      <c r="L162" s="192"/>
      <c r="M162" s="197"/>
      <c r="N162" s="198"/>
      <c r="O162" s="198"/>
      <c r="P162" s="198"/>
      <c r="Q162" s="198"/>
      <c r="R162" s="198"/>
      <c r="S162" s="198"/>
      <c r="T162" s="19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4" t="s">
        <v>159</v>
      </c>
      <c r="AU162" s="194" t="s">
        <v>85</v>
      </c>
      <c r="AV162" s="13" t="s">
        <v>83</v>
      </c>
      <c r="AW162" s="13" t="s">
        <v>32</v>
      </c>
      <c r="AX162" s="13" t="s">
        <v>76</v>
      </c>
      <c r="AY162" s="194" t="s">
        <v>150</v>
      </c>
    </row>
    <row r="163" s="14" customFormat="1">
      <c r="A163" s="14"/>
      <c r="B163" s="200"/>
      <c r="C163" s="14"/>
      <c r="D163" s="193" t="s">
        <v>159</v>
      </c>
      <c r="E163" s="201" t="s">
        <v>1</v>
      </c>
      <c r="F163" s="202" t="s">
        <v>205</v>
      </c>
      <c r="G163" s="14"/>
      <c r="H163" s="203">
        <v>5.25</v>
      </c>
      <c r="I163" s="204"/>
      <c r="J163" s="14"/>
      <c r="K163" s="14"/>
      <c r="L163" s="200"/>
      <c r="M163" s="205"/>
      <c r="N163" s="206"/>
      <c r="O163" s="206"/>
      <c r="P163" s="206"/>
      <c r="Q163" s="206"/>
      <c r="R163" s="206"/>
      <c r="S163" s="206"/>
      <c r="T163" s="20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1" t="s">
        <v>159</v>
      </c>
      <c r="AU163" s="201" t="s">
        <v>85</v>
      </c>
      <c r="AV163" s="14" t="s">
        <v>85</v>
      </c>
      <c r="AW163" s="14" t="s">
        <v>32</v>
      </c>
      <c r="AX163" s="14" t="s">
        <v>76</v>
      </c>
      <c r="AY163" s="201" t="s">
        <v>150</v>
      </c>
    </row>
    <row r="164" s="14" customFormat="1">
      <c r="A164" s="14"/>
      <c r="B164" s="200"/>
      <c r="C164" s="14"/>
      <c r="D164" s="193" t="s">
        <v>159</v>
      </c>
      <c r="E164" s="201" t="s">
        <v>1</v>
      </c>
      <c r="F164" s="202" t="s">
        <v>206</v>
      </c>
      <c r="G164" s="14"/>
      <c r="H164" s="203">
        <v>10.5</v>
      </c>
      <c r="I164" s="204"/>
      <c r="J164" s="14"/>
      <c r="K164" s="14"/>
      <c r="L164" s="200"/>
      <c r="M164" s="205"/>
      <c r="N164" s="206"/>
      <c r="O164" s="206"/>
      <c r="P164" s="206"/>
      <c r="Q164" s="206"/>
      <c r="R164" s="206"/>
      <c r="S164" s="206"/>
      <c r="T164" s="20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1" t="s">
        <v>159</v>
      </c>
      <c r="AU164" s="201" t="s">
        <v>85</v>
      </c>
      <c r="AV164" s="14" t="s">
        <v>85</v>
      </c>
      <c r="AW164" s="14" t="s">
        <v>32</v>
      </c>
      <c r="AX164" s="14" t="s">
        <v>76</v>
      </c>
      <c r="AY164" s="201" t="s">
        <v>150</v>
      </c>
    </row>
    <row r="165" s="15" customFormat="1">
      <c r="A165" s="15"/>
      <c r="B165" s="208"/>
      <c r="C165" s="15"/>
      <c r="D165" s="193" t="s">
        <v>159</v>
      </c>
      <c r="E165" s="209" t="s">
        <v>1</v>
      </c>
      <c r="F165" s="210" t="s">
        <v>164</v>
      </c>
      <c r="G165" s="15"/>
      <c r="H165" s="211">
        <v>289.81999999999999</v>
      </c>
      <c r="I165" s="212"/>
      <c r="J165" s="15"/>
      <c r="K165" s="15"/>
      <c r="L165" s="208"/>
      <c r="M165" s="213"/>
      <c r="N165" s="214"/>
      <c r="O165" s="214"/>
      <c r="P165" s="214"/>
      <c r="Q165" s="214"/>
      <c r="R165" s="214"/>
      <c r="S165" s="214"/>
      <c r="T165" s="2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9" t="s">
        <v>159</v>
      </c>
      <c r="AU165" s="209" t="s">
        <v>85</v>
      </c>
      <c r="AV165" s="15" t="s">
        <v>157</v>
      </c>
      <c r="AW165" s="15" t="s">
        <v>32</v>
      </c>
      <c r="AX165" s="15" t="s">
        <v>83</v>
      </c>
      <c r="AY165" s="209" t="s">
        <v>150</v>
      </c>
    </row>
    <row r="166" s="2" customFormat="1" ht="37.8" customHeight="1">
      <c r="A166" s="37"/>
      <c r="B166" s="178"/>
      <c r="C166" s="179" t="s">
        <v>207</v>
      </c>
      <c r="D166" s="179" t="s">
        <v>152</v>
      </c>
      <c r="E166" s="180" t="s">
        <v>208</v>
      </c>
      <c r="F166" s="181" t="s">
        <v>209</v>
      </c>
      <c r="G166" s="182" t="s">
        <v>193</v>
      </c>
      <c r="H166" s="183">
        <v>12</v>
      </c>
      <c r="I166" s="184"/>
      <c r="J166" s="185">
        <f>ROUND(I166*H166,2)</f>
        <v>0</v>
      </c>
      <c r="K166" s="181" t="s">
        <v>156</v>
      </c>
      <c r="L166" s="38"/>
      <c r="M166" s="186" t="s">
        <v>1</v>
      </c>
      <c r="N166" s="187" t="s">
        <v>41</v>
      </c>
      <c r="O166" s="76"/>
      <c r="P166" s="188">
        <f>O166*H166</f>
        <v>0</v>
      </c>
      <c r="Q166" s="188">
        <v>0</v>
      </c>
      <c r="R166" s="188">
        <f>Q166*H166</f>
        <v>0</v>
      </c>
      <c r="S166" s="188">
        <v>0</v>
      </c>
      <c r="T166" s="18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0" t="s">
        <v>157</v>
      </c>
      <c r="AT166" s="190" t="s">
        <v>152</v>
      </c>
      <c r="AU166" s="190" t="s">
        <v>85</v>
      </c>
      <c r="AY166" s="18" t="s">
        <v>150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83</v>
      </c>
      <c r="BK166" s="191">
        <f>ROUND(I166*H166,2)</f>
        <v>0</v>
      </c>
      <c r="BL166" s="18" t="s">
        <v>157</v>
      </c>
      <c r="BM166" s="190" t="s">
        <v>210</v>
      </c>
    </row>
    <row r="167" s="13" customFormat="1">
      <c r="A167" s="13"/>
      <c r="B167" s="192"/>
      <c r="C167" s="13"/>
      <c r="D167" s="193" t="s">
        <v>159</v>
      </c>
      <c r="E167" s="194" t="s">
        <v>1</v>
      </c>
      <c r="F167" s="195" t="s">
        <v>172</v>
      </c>
      <c r="G167" s="13"/>
      <c r="H167" s="194" t="s">
        <v>1</v>
      </c>
      <c r="I167" s="196"/>
      <c r="J167" s="13"/>
      <c r="K167" s="13"/>
      <c r="L167" s="192"/>
      <c r="M167" s="197"/>
      <c r="N167" s="198"/>
      <c r="O167" s="198"/>
      <c r="P167" s="198"/>
      <c r="Q167" s="198"/>
      <c r="R167" s="198"/>
      <c r="S167" s="198"/>
      <c r="T167" s="19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4" t="s">
        <v>159</v>
      </c>
      <c r="AU167" s="194" t="s">
        <v>85</v>
      </c>
      <c r="AV167" s="13" t="s">
        <v>83</v>
      </c>
      <c r="AW167" s="13" t="s">
        <v>32</v>
      </c>
      <c r="AX167" s="13" t="s">
        <v>76</v>
      </c>
      <c r="AY167" s="194" t="s">
        <v>150</v>
      </c>
    </row>
    <row r="168" s="14" customFormat="1">
      <c r="A168" s="14"/>
      <c r="B168" s="200"/>
      <c r="C168" s="14"/>
      <c r="D168" s="193" t="s">
        <v>159</v>
      </c>
      <c r="E168" s="201" t="s">
        <v>1</v>
      </c>
      <c r="F168" s="202" t="s">
        <v>211</v>
      </c>
      <c r="G168" s="14"/>
      <c r="H168" s="203">
        <v>5</v>
      </c>
      <c r="I168" s="204"/>
      <c r="J168" s="14"/>
      <c r="K168" s="14"/>
      <c r="L168" s="200"/>
      <c r="M168" s="205"/>
      <c r="N168" s="206"/>
      <c r="O168" s="206"/>
      <c r="P168" s="206"/>
      <c r="Q168" s="206"/>
      <c r="R168" s="206"/>
      <c r="S168" s="206"/>
      <c r="T168" s="20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1" t="s">
        <v>159</v>
      </c>
      <c r="AU168" s="201" t="s">
        <v>85</v>
      </c>
      <c r="AV168" s="14" t="s">
        <v>85</v>
      </c>
      <c r="AW168" s="14" t="s">
        <v>32</v>
      </c>
      <c r="AX168" s="14" t="s">
        <v>76</v>
      </c>
      <c r="AY168" s="201" t="s">
        <v>150</v>
      </c>
    </row>
    <row r="169" s="13" customFormat="1">
      <c r="A169" s="13"/>
      <c r="B169" s="192"/>
      <c r="C169" s="13"/>
      <c r="D169" s="193" t="s">
        <v>159</v>
      </c>
      <c r="E169" s="194" t="s">
        <v>1</v>
      </c>
      <c r="F169" s="195" t="s">
        <v>188</v>
      </c>
      <c r="G169" s="13"/>
      <c r="H169" s="194" t="s">
        <v>1</v>
      </c>
      <c r="I169" s="196"/>
      <c r="J169" s="13"/>
      <c r="K169" s="13"/>
      <c r="L169" s="192"/>
      <c r="M169" s="197"/>
      <c r="N169" s="198"/>
      <c r="O169" s="198"/>
      <c r="P169" s="198"/>
      <c r="Q169" s="198"/>
      <c r="R169" s="198"/>
      <c r="S169" s="198"/>
      <c r="T169" s="19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4" t="s">
        <v>159</v>
      </c>
      <c r="AU169" s="194" t="s">
        <v>85</v>
      </c>
      <c r="AV169" s="13" t="s">
        <v>83</v>
      </c>
      <c r="AW169" s="13" t="s">
        <v>32</v>
      </c>
      <c r="AX169" s="13" t="s">
        <v>76</v>
      </c>
      <c r="AY169" s="194" t="s">
        <v>150</v>
      </c>
    </row>
    <row r="170" s="14" customFormat="1">
      <c r="A170" s="14"/>
      <c r="B170" s="200"/>
      <c r="C170" s="14"/>
      <c r="D170" s="193" t="s">
        <v>159</v>
      </c>
      <c r="E170" s="201" t="s">
        <v>1</v>
      </c>
      <c r="F170" s="202" t="s">
        <v>212</v>
      </c>
      <c r="G170" s="14"/>
      <c r="H170" s="203">
        <v>7</v>
      </c>
      <c r="I170" s="204"/>
      <c r="J170" s="14"/>
      <c r="K170" s="14"/>
      <c r="L170" s="200"/>
      <c r="M170" s="205"/>
      <c r="N170" s="206"/>
      <c r="O170" s="206"/>
      <c r="P170" s="206"/>
      <c r="Q170" s="206"/>
      <c r="R170" s="206"/>
      <c r="S170" s="206"/>
      <c r="T170" s="20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1" t="s">
        <v>159</v>
      </c>
      <c r="AU170" s="201" t="s">
        <v>85</v>
      </c>
      <c r="AV170" s="14" t="s">
        <v>85</v>
      </c>
      <c r="AW170" s="14" t="s">
        <v>32</v>
      </c>
      <c r="AX170" s="14" t="s">
        <v>76</v>
      </c>
      <c r="AY170" s="201" t="s">
        <v>150</v>
      </c>
    </row>
    <row r="171" s="15" customFormat="1">
      <c r="A171" s="15"/>
      <c r="B171" s="208"/>
      <c r="C171" s="15"/>
      <c r="D171" s="193" t="s">
        <v>159</v>
      </c>
      <c r="E171" s="209" t="s">
        <v>1</v>
      </c>
      <c r="F171" s="210" t="s">
        <v>164</v>
      </c>
      <c r="G171" s="15"/>
      <c r="H171" s="211">
        <v>12</v>
      </c>
      <c r="I171" s="212"/>
      <c r="J171" s="15"/>
      <c r="K171" s="15"/>
      <c r="L171" s="208"/>
      <c r="M171" s="213"/>
      <c r="N171" s="214"/>
      <c r="O171" s="214"/>
      <c r="P171" s="214"/>
      <c r="Q171" s="214"/>
      <c r="R171" s="214"/>
      <c r="S171" s="214"/>
      <c r="T171" s="2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9" t="s">
        <v>159</v>
      </c>
      <c r="AU171" s="209" t="s">
        <v>85</v>
      </c>
      <c r="AV171" s="15" t="s">
        <v>157</v>
      </c>
      <c r="AW171" s="15" t="s">
        <v>32</v>
      </c>
      <c r="AX171" s="15" t="s">
        <v>83</v>
      </c>
      <c r="AY171" s="209" t="s">
        <v>150</v>
      </c>
    </row>
    <row r="172" s="2" customFormat="1" ht="37.8" customHeight="1">
      <c r="A172" s="37"/>
      <c r="B172" s="178"/>
      <c r="C172" s="179" t="s">
        <v>213</v>
      </c>
      <c r="D172" s="179" t="s">
        <v>152</v>
      </c>
      <c r="E172" s="180" t="s">
        <v>214</v>
      </c>
      <c r="F172" s="181" t="s">
        <v>215</v>
      </c>
      <c r="G172" s="182" t="s">
        <v>193</v>
      </c>
      <c r="H172" s="183">
        <v>289.81999999999999</v>
      </c>
      <c r="I172" s="184"/>
      <c r="J172" s="185">
        <f>ROUND(I172*H172,2)</f>
        <v>0</v>
      </c>
      <c r="K172" s="181" t="s">
        <v>185</v>
      </c>
      <c r="L172" s="38"/>
      <c r="M172" s="186" t="s">
        <v>1</v>
      </c>
      <c r="N172" s="187" t="s">
        <v>41</v>
      </c>
      <c r="O172" s="76"/>
      <c r="P172" s="188">
        <f>O172*H172</f>
        <v>0</v>
      </c>
      <c r="Q172" s="188">
        <v>0</v>
      </c>
      <c r="R172" s="188">
        <f>Q172*H172</f>
        <v>0</v>
      </c>
      <c r="S172" s="188">
        <v>0</v>
      </c>
      <c r="T172" s="18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157</v>
      </c>
      <c r="AT172" s="190" t="s">
        <v>152</v>
      </c>
      <c r="AU172" s="190" t="s">
        <v>85</v>
      </c>
      <c r="AY172" s="18" t="s">
        <v>150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83</v>
      </c>
      <c r="BK172" s="191">
        <f>ROUND(I172*H172,2)</f>
        <v>0</v>
      </c>
      <c r="BL172" s="18" t="s">
        <v>157</v>
      </c>
      <c r="BM172" s="190" t="s">
        <v>216</v>
      </c>
    </row>
    <row r="173" s="14" customFormat="1">
      <c r="A173" s="14"/>
      <c r="B173" s="200"/>
      <c r="C173" s="14"/>
      <c r="D173" s="193" t="s">
        <v>159</v>
      </c>
      <c r="E173" s="201" t="s">
        <v>1</v>
      </c>
      <c r="F173" s="202" t="s">
        <v>217</v>
      </c>
      <c r="G173" s="14"/>
      <c r="H173" s="203">
        <v>289.81999999999999</v>
      </c>
      <c r="I173" s="204"/>
      <c r="J173" s="14"/>
      <c r="K173" s="14"/>
      <c r="L173" s="200"/>
      <c r="M173" s="205"/>
      <c r="N173" s="206"/>
      <c r="O173" s="206"/>
      <c r="P173" s="206"/>
      <c r="Q173" s="206"/>
      <c r="R173" s="206"/>
      <c r="S173" s="206"/>
      <c r="T173" s="20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159</v>
      </c>
      <c r="AU173" s="201" t="s">
        <v>85</v>
      </c>
      <c r="AV173" s="14" t="s">
        <v>85</v>
      </c>
      <c r="AW173" s="14" t="s">
        <v>32</v>
      </c>
      <c r="AX173" s="14" t="s">
        <v>83</v>
      </c>
      <c r="AY173" s="201" t="s">
        <v>150</v>
      </c>
    </row>
    <row r="174" s="2" customFormat="1" ht="33" customHeight="1">
      <c r="A174" s="37"/>
      <c r="B174" s="178"/>
      <c r="C174" s="179" t="s">
        <v>218</v>
      </c>
      <c r="D174" s="179" t="s">
        <v>152</v>
      </c>
      <c r="E174" s="180" t="s">
        <v>219</v>
      </c>
      <c r="F174" s="181" t="s">
        <v>220</v>
      </c>
      <c r="G174" s="182" t="s">
        <v>221</v>
      </c>
      <c r="H174" s="183">
        <v>521.67600000000004</v>
      </c>
      <c r="I174" s="184"/>
      <c r="J174" s="185">
        <f>ROUND(I174*H174,2)</f>
        <v>0</v>
      </c>
      <c r="K174" s="181" t="s">
        <v>156</v>
      </c>
      <c r="L174" s="38"/>
      <c r="M174" s="186" t="s">
        <v>1</v>
      </c>
      <c r="N174" s="187" t="s">
        <v>41</v>
      </c>
      <c r="O174" s="76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157</v>
      </c>
      <c r="AT174" s="190" t="s">
        <v>152</v>
      </c>
      <c r="AU174" s="190" t="s">
        <v>85</v>
      </c>
      <c r="AY174" s="18" t="s">
        <v>150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157</v>
      </c>
      <c r="BM174" s="190" t="s">
        <v>222</v>
      </c>
    </row>
    <row r="175" s="14" customFormat="1">
      <c r="A175" s="14"/>
      <c r="B175" s="200"/>
      <c r="C175" s="14"/>
      <c r="D175" s="193" t="s">
        <v>159</v>
      </c>
      <c r="E175" s="201" t="s">
        <v>1</v>
      </c>
      <c r="F175" s="202" t="s">
        <v>223</v>
      </c>
      <c r="G175" s="14"/>
      <c r="H175" s="203">
        <v>521.67600000000004</v>
      </c>
      <c r="I175" s="204"/>
      <c r="J175" s="14"/>
      <c r="K175" s="14"/>
      <c r="L175" s="200"/>
      <c r="M175" s="205"/>
      <c r="N175" s="206"/>
      <c r="O175" s="206"/>
      <c r="P175" s="206"/>
      <c r="Q175" s="206"/>
      <c r="R175" s="206"/>
      <c r="S175" s="206"/>
      <c r="T175" s="20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1" t="s">
        <v>159</v>
      </c>
      <c r="AU175" s="201" t="s">
        <v>85</v>
      </c>
      <c r="AV175" s="14" t="s">
        <v>85</v>
      </c>
      <c r="AW175" s="14" t="s">
        <v>32</v>
      </c>
      <c r="AX175" s="14" t="s">
        <v>83</v>
      </c>
      <c r="AY175" s="201" t="s">
        <v>150</v>
      </c>
    </row>
    <row r="176" s="2" customFormat="1" ht="16.5" customHeight="1">
      <c r="A176" s="37"/>
      <c r="B176" s="178"/>
      <c r="C176" s="179" t="s">
        <v>224</v>
      </c>
      <c r="D176" s="179" t="s">
        <v>152</v>
      </c>
      <c r="E176" s="180" t="s">
        <v>225</v>
      </c>
      <c r="F176" s="181" t="s">
        <v>226</v>
      </c>
      <c r="G176" s="182" t="s">
        <v>193</v>
      </c>
      <c r="H176" s="183">
        <v>301.81999999999999</v>
      </c>
      <c r="I176" s="184"/>
      <c r="J176" s="185">
        <f>ROUND(I176*H176,2)</f>
        <v>0</v>
      </c>
      <c r="K176" s="181" t="s">
        <v>156</v>
      </c>
      <c r="L176" s="38"/>
      <c r="M176" s="186" t="s">
        <v>1</v>
      </c>
      <c r="N176" s="187" t="s">
        <v>41</v>
      </c>
      <c r="O176" s="76"/>
      <c r="P176" s="188">
        <f>O176*H176</f>
        <v>0</v>
      </c>
      <c r="Q176" s="188">
        <v>0</v>
      </c>
      <c r="R176" s="188">
        <f>Q176*H176</f>
        <v>0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157</v>
      </c>
      <c r="AT176" s="190" t="s">
        <v>152</v>
      </c>
      <c r="AU176" s="190" t="s">
        <v>85</v>
      </c>
      <c r="AY176" s="18" t="s">
        <v>150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157</v>
      </c>
      <c r="BM176" s="190" t="s">
        <v>227</v>
      </c>
    </row>
    <row r="177" s="14" customFormat="1">
      <c r="A177" s="14"/>
      <c r="B177" s="200"/>
      <c r="C177" s="14"/>
      <c r="D177" s="193" t="s">
        <v>159</v>
      </c>
      <c r="E177" s="201" t="s">
        <v>1</v>
      </c>
      <c r="F177" s="202" t="s">
        <v>228</v>
      </c>
      <c r="G177" s="14"/>
      <c r="H177" s="203">
        <v>301.81999999999999</v>
      </c>
      <c r="I177" s="204"/>
      <c r="J177" s="14"/>
      <c r="K177" s="14"/>
      <c r="L177" s="200"/>
      <c r="M177" s="205"/>
      <c r="N177" s="206"/>
      <c r="O177" s="206"/>
      <c r="P177" s="206"/>
      <c r="Q177" s="206"/>
      <c r="R177" s="206"/>
      <c r="S177" s="206"/>
      <c r="T177" s="20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1" t="s">
        <v>159</v>
      </c>
      <c r="AU177" s="201" t="s">
        <v>85</v>
      </c>
      <c r="AV177" s="14" t="s">
        <v>85</v>
      </c>
      <c r="AW177" s="14" t="s">
        <v>32</v>
      </c>
      <c r="AX177" s="14" t="s">
        <v>83</v>
      </c>
      <c r="AY177" s="201" t="s">
        <v>150</v>
      </c>
    </row>
    <row r="178" s="12" customFormat="1" ht="22.8" customHeight="1">
      <c r="A178" s="12"/>
      <c r="B178" s="165"/>
      <c r="C178" s="12"/>
      <c r="D178" s="166" t="s">
        <v>75</v>
      </c>
      <c r="E178" s="176" t="s">
        <v>218</v>
      </c>
      <c r="F178" s="176" t="s">
        <v>229</v>
      </c>
      <c r="G178" s="12"/>
      <c r="H178" s="12"/>
      <c r="I178" s="168"/>
      <c r="J178" s="177">
        <f>BK178</f>
        <v>0</v>
      </c>
      <c r="K178" s="12"/>
      <c r="L178" s="165"/>
      <c r="M178" s="170"/>
      <c r="N178" s="171"/>
      <c r="O178" s="171"/>
      <c r="P178" s="172">
        <f>SUM(P179:P185)</f>
        <v>0</v>
      </c>
      <c r="Q178" s="171"/>
      <c r="R178" s="172">
        <f>SUM(R179:R185)</f>
        <v>0</v>
      </c>
      <c r="S178" s="171"/>
      <c r="T178" s="173">
        <f>SUM(T179:T185)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6" t="s">
        <v>83</v>
      </c>
      <c r="AT178" s="174" t="s">
        <v>75</v>
      </c>
      <c r="AU178" s="174" t="s">
        <v>83</v>
      </c>
      <c r="AY178" s="166" t="s">
        <v>150</v>
      </c>
      <c r="BK178" s="175">
        <f>SUM(BK179:BK185)</f>
        <v>0</v>
      </c>
    </row>
    <row r="179" s="2" customFormat="1" ht="24.15" customHeight="1">
      <c r="A179" s="37"/>
      <c r="B179" s="178"/>
      <c r="C179" s="179" t="s">
        <v>230</v>
      </c>
      <c r="D179" s="179" t="s">
        <v>152</v>
      </c>
      <c r="E179" s="180" t="s">
        <v>231</v>
      </c>
      <c r="F179" s="181" t="s">
        <v>232</v>
      </c>
      <c r="G179" s="182" t="s">
        <v>178</v>
      </c>
      <c r="H179" s="183">
        <v>10</v>
      </c>
      <c r="I179" s="184"/>
      <c r="J179" s="185">
        <f>ROUND(I179*H179,2)</f>
        <v>0</v>
      </c>
      <c r="K179" s="181" t="s">
        <v>156</v>
      </c>
      <c r="L179" s="38"/>
      <c r="M179" s="186" t="s">
        <v>1</v>
      </c>
      <c r="N179" s="187" t="s">
        <v>41</v>
      </c>
      <c r="O179" s="76"/>
      <c r="P179" s="188">
        <f>O179*H179</f>
        <v>0</v>
      </c>
      <c r="Q179" s="188">
        <v>0</v>
      </c>
      <c r="R179" s="188">
        <f>Q179*H179</f>
        <v>0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157</v>
      </c>
      <c r="AT179" s="190" t="s">
        <v>152</v>
      </c>
      <c r="AU179" s="190" t="s">
        <v>85</v>
      </c>
      <c r="AY179" s="18" t="s">
        <v>150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83</v>
      </c>
      <c r="BK179" s="191">
        <f>ROUND(I179*H179,2)</f>
        <v>0</v>
      </c>
      <c r="BL179" s="18" t="s">
        <v>157</v>
      </c>
      <c r="BM179" s="190" t="s">
        <v>233</v>
      </c>
    </row>
    <row r="180" s="2" customFormat="1" ht="24.15" customHeight="1">
      <c r="A180" s="37"/>
      <c r="B180" s="178"/>
      <c r="C180" s="179" t="s">
        <v>8</v>
      </c>
      <c r="D180" s="179" t="s">
        <v>152</v>
      </c>
      <c r="E180" s="180" t="s">
        <v>234</v>
      </c>
      <c r="F180" s="181" t="s">
        <v>235</v>
      </c>
      <c r="G180" s="182" t="s">
        <v>155</v>
      </c>
      <c r="H180" s="183">
        <v>252</v>
      </c>
      <c r="I180" s="184"/>
      <c r="J180" s="185">
        <f>ROUND(I180*H180,2)</f>
        <v>0</v>
      </c>
      <c r="K180" s="181" t="s">
        <v>156</v>
      </c>
      <c r="L180" s="38"/>
      <c r="M180" s="186" t="s">
        <v>1</v>
      </c>
      <c r="N180" s="187" t="s">
        <v>41</v>
      </c>
      <c r="O180" s="76"/>
      <c r="P180" s="188">
        <f>O180*H180</f>
        <v>0</v>
      </c>
      <c r="Q180" s="188">
        <v>0</v>
      </c>
      <c r="R180" s="188">
        <f>Q180*H180</f>
        <v>0</v>
      </c>
      <c r="S180" s="188">
        <v>0</v>
      </c>
      <c r="T180" s="18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157</v>
      </c>
      <c r="AT180" s="190" t="s">
        <v>152</v>
      </c>
      <c r="AU180" s="190" t="s">
        <v>85</v>
      </c>
      <c r="AY180" s="18" t="s">
        <v>150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157</v>
      </c>
      <c r="BM180" s="190" t="s">
        <v>236</v>
      </c>
    </row>
    <row r="181" s="13" customFormat="1">
      <c r="A181" s="13"/>
      <c r="B181" s="192"/>
      <c r="C181" s="13"/>
      <c r="D181" s="193" t="s">
        <v>159</v>
      </c>
      <c r="E181" s="194" t="s">
        <v>1</v>
      </c>
      <c r="F181" s="195" t="s">
        <v>160</v>
      </c>
      <c r="G181" s="13"/>
      <c r="H181" s="194" t="s">
        <v>1</v>
      </c>
      <c r="I181" s="196"/>
      <c r="J181" s="13"/>
      <c r="K181" s="13"/>
      <c r="L181" s="192"/>
      <c r="M181" s="197"/>
      <c r="N181" s="198"/>
      <c r="O181" s="198"/>
      <c r="P181" s="198"/>
      <c r="Q181" s="198"/>
      <c r="R181" s="198"/>
      <c r="S181" s="198"/>
      <c r="T181" s="19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159</v>
      </c>
      <c r="AU181" s="194" t="s">
        <v>85</v>
      </c>
      <c r="AV181" s="13" t="s">
        <v>83</v>
      </c>
      <c r="AW181" s="13" t="s">
        <v>32</v>
      </c>
      <c r="AX181" s="13" t="s">
        <v>76</v>
      </c>
      <c r="AY181" s="194" t="s">
        <v>150</v>
      </c>
    </row>
    <row r="182" s="14" customFormat="1">
      <c r="A182" s="14"/>
      <c r="B182" s="200"/>
      <c r="C182" s="14"/>
      <c r="D182" s="193" t="s">
        <v>159</v>
      </c>
      <c r="E182" s="201" t="s">
        <v>1</v>
      </c>
      <c r="F182" s="202" t="s">
        <v>161</v>
      </c>
      <c r="G182" s="14"/>
      <c r="H182" s="203">
        <v>97</v>
      </c>
      <c r="I182" s="204"/>
      <c r="J182" s="14"/>
      <c r="K182" s="14"/>
      <c r="L182" s="200"/>
      <c r="M182" s="205"/>
      <c r="N182" s="206"/>
      <c r="O182" s="206"/>
      <c r="P182" s="206"/>
      <c r="Q182" s="206"/>
      <c r="R182" s="206"/>
      <c r="S182" s="206"/>
      <c r="T182" s="20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1" t="s">
        <v>159</v>
      </c>
      <c r="AU182" s="201" t="s">
        <v>85</v>
      </c>
      <c r="AV182" s="14" t="s">
        <v>85</v>
      </c>
      <c r="AW182" s="14" t="s">
        <v>32</v>
      </c>
      <c r="AX182" s="14" t="s">
        <v>76</v>
      </c>
      <c r="AY182" s="201" t="s">
        <v>150</v>
      </c>
    </row>
    <row r="183" s="13" customFormat="1">
      <c r="A183" s="13"/>
      <c r="B183" s="192"/>
      <c r="C183" s="13"/>
      <c r="D183" s="193" t="s">
        <v>159</v>
      </c>
      <c r="E183" s="194" t="s">
        <v>1</v>
      </c>
      <c r="F183" s="195" t="s">
        <v>237</v>
      </c>
      <c r="G183" s="13"/>
      <c r="H183" s="194" t="s">
        <v>1</v>
      </c>
      <c r="I183" s="196"/>
      <c r="J183" s="13"/>
      <c r="K183" s="13"/>
      <c r="L183" s="192"/>
      <c r="M183" s="197"/>
      <c r="N183" s="198"/>
      <c r="O183" s="198"/>
      <c r="P183" s="198"/>
      <c r="Q183" s="198"/>
      <c r="R183" s="198"/>
      <c r="S183" s="198"/>
      <c r="T183" s="19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4" t="s">
        <v>159</v>
      </c>
      <c r="AU183" s="194" t="s">
        <v>85</v>
      </c>
      <c r="AV183" s="13" t="s">
        <v>83</v>
      </c>
      <c r="AW183" s="13" t="s">
        <v>32</v>
      </c>
      <c r="AX183" s="13" t="s">
        <v>76</v>
      </c>
      <c r="AY183" s="194" t="s">
        <v>150</v>
      </c>
    </row>
    <row r="184" s="14" customFormat="1">
      <c r="A184" s="14"/>
      <c r="B184" s="200"/>
      <c r="C184" s="14"/>
      <c r="D184" s="193" t="s">
        <v>159</v>
      </c>
      <c r="E184" s="201" t="s">
        <v>1</v>
      </c>
      <c r="F184" s="202" t="s">
        <v>163</v>
      </c>
      <c r="G184" s="14"/>
      <c r="H184" s="203">
        <v>155</v>
      </c>
      <c r="I184" s="204"/>
      <c r="J184" s="14"/>
      <c r="K184" s="14"/>
      <c r="L184" s="200"/>
      <c r="M184" s="205"/>
      <c r="N184" s="206"/>
      <c r="O184" s="206"/>
      <c r="P184" s="206"/>
      <c r="Q184" s="206"/>
      <c r="R184" s="206"/>
      <c r="S184" s="206"/>
      <c r="T184" s="20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159</v>
      </c>
      <c r="AU184" s="201" t="s">
        <v>85</v>
      </c>
      <c r="AV184" s="14" t="s">
        <v>85</v>
      </c>
      <c r="AW184" s="14" t="s">
        <v>32</v>
      </c>
      <c r="AX184" s="14" t="s">
        <v>76</v>
      </c>
      <c r="AY184" s="201" t="s">
        <v>150</v>
      </c>
    </row>
    <row r="185" s="15" customFormat="1">
      <c r="A185" s="15"/>
      <c r="B185" s="208"/>
      <c r="C185" s="15"/>
      <c r="D185" s="193" t="s">
        <v>159</v>
      </c>
      <c r="E185" s="209" t="s">
        <v>1</v>
      </c>
      <c r="F185" s="210" t="s">
        <v>164</v>
      </c>
      <c r="G185" s="15"/>
      <c r="H185" s="211">
        <v>252</v>
      </c>
      <c r="I185" s="212"/>
      <c r="J185" s="15"/>
      <c r="K185" s="15"/>
      <c r="L185" s="208"/>
      <c r="M185" s="213"/>
      <c r="N185" s="214"/>
      <c r="O185" s="214"/>
      <c r="P185" s="214"/>
      <c r="Q185" s="214"/>
      <c r="R185" s="214"/>
      <c r="S185" s="214"/>
      <c r="T185" s="2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9" t="s">
        <v>159</v>
      </c>
      <c r="AU185" s="209" t="s">
        <v>85</v>
      </c>
      <c r="AV185" s="15" t="s">
        <v>157</v>
      </c>
      <c r="AW185" s="15" t="s">
        <v>32</v>
      </c>
      <c r="AX185" s="15" t="s">
        <v>83</v>
      </c>
      <c r="AY185" s="209" t="s">
        <v>150</v>
      </c>
    </row>
    <row r="186" s="12" customFormat="1" ht="22.8" customHeight="1">
      <c r="A186" s="12"/>
      <c r="B186" s="165"/>
      <c r="C186" s="12"/>
      <c r="D186" s="166" t="s">
        <v>75</v>
      </c>
      <c r="E186" s="176" t="s">
        <v>238</v>
      </c>
      <c r="F186" s="176" t="s">
        <v>239</v>
      </c>
      <c r="G186" s="12"/>
      <c r="H186" s="12"/>
      <c r="I186" s="168"/>
      <c r="J186" s="177">
        <f>BK186</f>
        <v>0</v>
      </c>
      <c r="K186" s="12"/>
      <c r="L186" s="165"/>
      <c r="M186" s="170"/>
      <c r="N186" s="171"/>
      <c r="O186" s="171"/>
      <c r="P186" s="172">
        <f>SUM(P187:P200)</f>
        <v>0</v>
      </c>
      <c r="Q186" s="171"/>
      <c r="R186" s="172">
        <f>SUM(R187:R200)</f>
        <v>0</v>
      </c>
      <c r="S186" s="171"/>
      <c r="T186" s="173">
        <f>SUM(T187:T200)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6" t="s">
        <v>83</v>
      </c>
      <c r="AT186" s="174" t="s">
        <v>75</v>
      </c>
      <c r="AU186" s="174" t="s">
        <v>83</v>
      </c>
      <c r="AY186" s="166" t="s">
        <v>150</v>
      </c>
      <c r="BK186" s="175">
        <f>SUM(BK187:BK200)</f>
        <v>0</v>
      </c>
    </row>
    <row r="187" s="2" customFormat="1" ht="24.15" customHeight="1">
      <c r="A187" s="37"/>
      <c r="B187" s="178"/>
      <c r="C187" s="179" t="s">
        <v>240</v>
      </c>
      <c r="D187" s="179" t="s">
        <v>152</v>
      </c>
      <c r="E187" s="180" t="s">
        <v>241</v>
      </c>
      <c r="F187" s="181" t="s">
        <v>242</v>
      </c>
      <c r="G187" s="182" t="s">
        <v>221</v>
      </c>
      <c r="H187" s="183">
        <v>37.799999999999997</v>
      </c>
      <c r="I187" s="184"/>
      <c r="J187" s="185">
        <f>ROUND(I187*H187,2)</f>
        <v>0</v>
      </c>
      <c r="K187" s="181" t="s">
        <v>156</v>
      </c>
      <c r="L187" s="38"/>
      <c r="M187" s="186" t="s">
        <v>1</v>
      </c>
      <c r="N187" s="187" t="s">
        <v>41</v>
      </c>
      <c r="O187" s="76"/>
      <c r="P187" s="188">
        <f>O187*H187</f>
        <v>0</v>
      </c>
      <c r="Q187" s="188">
        <v>0</v>
      </c>
      <c r="R187" s="188">
        <f>Q187*H187</f>
        <v>0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157</v>
      </c>
      <c r="AT187" s="190" t="s">
        <v>152</v>
      </c>
      <c r="AU187" s="190" t="s">
        <v>85</v>
      </c>
      <c r="AY187" s="18" t="s">
        <v>150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157</v>
      </c>
      <c r="BM187" s="190" t="s">
        <v>243</v>
      </c>
    </row>
    <row r="188" s="13" customFormat="1">
      <c r="A188" s="13"/>
      <c r="B188" s="192"/>
      <c r="C188" s="13"/>
      <c r="D188" s="193" t="s">
        <v>159</v>
      </c>
      <c r="E188" s="194" t="s">
        <v>1</v>
      </c>
      <c r="F188" s="195" t="s">
        <v>160</v>
      </c>
      <c r="G188" s="13"/>
      <c r="H188" s="194" t="s">
        <v>1</v>
      </c>
      <c r="I188" s="196"/>
      <c r="J188" s="13"/>
      <c r="K188" s="13"/>
      <c r="L188" s="192"/>
      <c r="M188" s="197"/>
      <c r="N188" s="198"/>
      <c r="O188" s="198"/>
      <c r="P188" s="198"/>
      <c r="Q188" s="198"/>
      <c r="R188" s="198"/>
      <c r="S188" s="198"/>
      <c r="T188" s="19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4" t="s">
        <v>159</v>
      </c>
      <c r="AU188" s="194" t="s">
        <v>85</v>
      </c>
      <c r="AV188" s="13" t="s">
        <v>83</v>
      </c>
      <c r="AW188" s="13" t="s">
        <v>32</v>
      </c>
      <c r="AX188" s="13" t="s">
        <v>76</v>
      </c>
      <c r="AY188" s="194" t="s">
        <v>150</v>
      </c>
    </row>
    <row r="189" s="14" customFormat="1">
      <c r="A189" s="14"/>
      <c r="B189" s="200"/>
      <c r="C189" s="14"/>
      <c r="D189" s="193" t="s">
        <v>159</v>
      </c>
      <c r="E189" s="201" t="s">
        <v>1</v>
      </c>
      <c r="F189" s="202" t="s">
        <v>244</v>
      </c>
      <c r="G189" s="14"/>
      <c r="H189" s="203">
        <v>14.550000000000001</v>
      </c>
      <c r="I189" s="204"/>
      <c r="J189" s="14"/>
      <c r="K189" s="14"/>
      <c r="L189" s="200"/>
      <c r="M189" s="205"/>
      <c r="N189" s="206"/>
      <c r="O189" s="206"/>
      <c r="P189" s="206"/>
      <c r="Q189" s="206"/>
      <c r="R189" s="206"/>
      <c r="S189" s="206"/>
      <c r="T189" s="20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1" t="s">
        <v>159</v>
      </c>
      <c r="AU189" s="201" t="s">
        <v>85</v>
      </c>
      <c r="AV189" s="14" t="s">
        <v>85</v>
      </c>
      <c r="AW189" s="14" t="s">
        <v>32</v>
      </c>
      <c r="AX189" s="14" t="s">
        <v>76</v>
      </c>
      <c r="AY189" s="201" t="s">
        <v>150</v>
      </c>
    </row>
    <row r="190" s="13" customFormat="1">
      <c r="A190" s="13"/>
      <c r="B190" s="192"/>
      <c r="C190" s="13"/>
      <c r="D190" s="193" t="s">
        <v>159</v>
      </c>
      <c r="E190" s="194" t="s">
        <v>1</v>
      </c>
      <c r="F190" s="195" t="s">
        <v>162</v>
      </c>
      <c r="G190" s="13"/>
      <c r="H190" s="194" t="s">
        <v>1</v>
      </c>
      <c r="I190" s="196"/>
      <c r="J190" s="13"/>
      <c r="K190" s="13"/>
      <c r="L190" s="192"/>
      <c r="M190" s="197"/>
      <c r="N190" s="198"/>
      <c r="O190" s="198"/>
      <c r="P190" s="198"/>
      <c r="Q190" s="198"/>
      <c r="R190" s="198"/>
      <c r="S190" s="198"/>
      <c r="T190" s="19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4" t="s">
        <v>159</v>
      </c>
      <c r="AU190" s="194" t="s">
        <v>85</v>
      </c>
      <c r="AV190" s="13" t="s">
        <v>83</v>
      </c>
      <c r="AW190" s="13" t="s">
        <v>32</v>
      </c>
      <c r="AX190" s="13" t="s">
        <v>76</v>
      </c>
      <c r="AY190" s="194" t="s">
        <v>150</v>
      </c>
    </row>
    <row r="191" s="14" customFormat="1">
      <c r="A191" s="14"/>
      <c r="B191" s="200"/>
      <c r="C191" s="14"/>
      <c r="D191" s="193" t="s">
        <v>159</v>
      </c>
      <c r="E191" s="201" t="s">
        <v>1</v>
      </c>
      <c r="F191" s="202" t="s">
        <v>245</v>
      </c>
      <c r="G191" s="14"/>
      <c r="H191" s="203">
        <v>23.25</v>
      </c>
      <c r="I191" s="204"/>
      <c r="J191" s="14"/>
      <c r="K191" s="14"/>
      <c r="L191" s="200"/>
      <c r="M191" s="205"/>
      <c r="N191" s="206"/>
      <c r="O191" s="206"/>
      <c r="P191" s="206"/>
      <c r="Q191" s="206"/>
      <c r="R191" s="206"/>
      <c r="S191" s="206"/>
      <c r="T191" s="20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1" t="s">
        <v>159</v>
      </c>
      <c r="AU191" s="201" t="s">
        <v>85</v>
      </c>
      <c r="AV191" s="14" t="s">
        <v>85</v>
      </c>
      <c r="AW191" s="14" t="s">
        <v>32</v>
      </c>
      <c r="AX191" s="14" t="s">
        <v>76</v>
      </c>
      <c r="AY191" s="201" t="s">
        <v>150</v>
      </c>
    </row>
    <row r="192" s="15" customFormat="1">
      <c r="A192" s="15"/>
      <c r="B192" s="208"/>
      <c r="C192" s="15"/>
      <c r="D192" s="193" t="s">
        <v>159</v>
      </c>
      <c r="E192" s="209" t="s">
        <v>1</v>
      </c>
      <c r="F192" s="210" t="s">
        <v>164</v>
      </c>
      <c r="G192" s="15"/>
      <c r="H192" s="211">
        <v>37.799999999999997</v>
      </c>
      <c r="I192" s="212"/>
      <c r="J192" s="15"/>
      <c r="K192" s="15"/>
      <c r="L192" s="208"/>
      <c r="M192" s="213"/>
      <c r="N192" s="214"/>
      <c r="O192" s="214"/>
      <c r="P192" s="214"/>
      <c r="Q192" s="214"/>
      <c r="R192" s="214"/>
      <c r="S192" s="214"/>
      <c r="T192" s="2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09" t="s">
        <v>159</v>
      </c>
      <c r="AU192" s="209" t="s">
        <v>85</v>
      </c>
      <c r="AV192" s="15" t="s">
        <v>157</v>
      </c>
      <c r="AW192" s="15" t="s">
        <v>32</v>
      </c>
      <c r="AX192" s="15" t="s">
        <v>83</v>
      </c>
      <c r="AY192" s="209" t="s">
        <v>150</v>
      </c>
    </row>
    <row r="193" s="2" customFormat="1" ht="21.75" customHeight="1">
      <c r="A193" s="37"/>
      <c r="B193" s="178"/>
      <c r="C193" s="179" t="s">
        <v>246</v>
      </c>
      <c r="D193" s="179" t="s">
        <v>152</v>
      </c>
      <c r="E193" s="180" t="s">
        <v>247</v>
      </c>
      <c r="F193" s="181" t="s">
        <v>248</v>
      </c>
      <c r="G193" s="182" t="s">
        <v>221</v>
      </c>
      <c r="H193" s="183">
        <v>106.015</v>
      </c>
      <c r="I193" s="184"/>
      <c r="J193" s="185">
        <f>ROUND(I193*H193,2)</f>
        <v>0</v>
      </c>
      <c r="K193" s="181" t="s">
        <v>156</v>
      </c>
      <c r="L193" s="38"/>
      <c r="M193" s="186" t="s">
        <v>1</v>
      </c>
      <c r="N193" s="187" t="s">
        <v>41</v>
      </c>
      <c r="O193" s="76"/>
      <c r="P193" s="188">
        <f>O193*H193</f>
        <v>0</v>
      </c>
      <c r="Q193" s="188">
        <v>0</v>
      </c>
      <c r="R193" s="188">
        <f>Q193*H193</f>
        <v>0</v>
      </c>
      <c r="S193" s="188">
        <v>0</v>
      </c>
      <c r="T193" s="18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0" t="s">
        <v>157</v>
      </c>
      <c r="AT193" s="190" t="s">
        <v>152</v>
      </c>
      <c r="AU193" s="190" t="s">
        <v>85</v>
      </c>
      <c r="AY193" s="18" t="s">
        <v>150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18" t="s">
        <v>83</v>
      </c>
      <c r="BK193" s="191">
        <f>ROUND(I193*H193,2)</f>
        <v>0</v>
      </c>
      <c r="BL193" s="18" t="s">
        <v>157</v>
      </c>
      <c r="BM193" s="190" t="s">
        <v>249</v>
      </c>
    </row>
    <row r="194" s="2" customFormat="1" ht="24.15" customHeight="1">
      <c r="A194" s="37"/>
      <c r="B194" s="178"/>
      <c r="C194" s="179" t="s">
        <v>250</v>
      </c>
      <c r="D194" s="179" t="s">
        <v>152</v>
      </c>
      <c r="E194" s="180" t="s">
        <v>251</v>
      </c>
      <c r="F194" s="181" t="s">
        <v>252</v>
      </c>
      <c r="G194" s="182" t="s">
        <v>221</v>
      </c>
      <c r="H194" s="183">
        <v>954.13499999999999</v>
      </c>
      <c r="I194" s="184"/>
      <c r="J194" s="185">
        <f>ROUND(I194*H194,2)</f>
        <v>0</v>
      </c>
      <c r="K194" s="181" t="s">
        <v>156</v>
      </c>
      <c r="L194" s="38"/>
      <c r="M194" s="186" t="s">
        <v>1</v>
      </c>
      <c r="N194" s="187" t="s">
        <v>41</v>
      </c>
      <c r="O194" s="76"/>
      <c r="P194" s="188">
        <f>O194*H194</f>
        <v>0</v>
      </c>
      <c r="Q194" s="188">
        <v>0</v>
      </c>
      <c r="R194" s="188">
        <f>Q194*H194</f>
        <v>0</v>
      </c>
      <c r="S194" s="188">
        <v>0</v>
      </c>
      <c r="T194" s="18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0" t="s">
        <v>157</v>
      </c>
      <c r="AT194" s="190" t="s">
        <v>152</v>
      </c>
      <c r="AU194" s="190" t="s">
        <v>85</v>
      </c>
      <c r="AY194" s="18" t="s">
        <v>150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83</v>
      </c>
      <c r="BK194" s="191">
        <f>ROUND(I194*H194,2)</f>
        <v>0</v>
      </c>
      <c r="BL194" s="18" t="s">
        <v>157</v>
      </c>
      <c r="BM194" s="190" t="s">
        <v>253</v>
      </c>
    </row>
    <row r="195" s="14" customFormat="1">
      <c r="A195" s="14"/>
      <c r="B195" s="200"/>
      <c r="C195" s="14"/>
      <c r="D195" s="193" t="s">
        <v>159</v>
      </c>
      <c r="E195" s="14"/>
      <c r="F195" s="202" t="s">
        <v>254</v>
      </c>
      <c r="G195" s="14"/>
      <c r="H195" s="203">
        <v>954.13499999999999</v>
      </c>
      <c r="I195" s="204"/>
      <c r="J195" s="14"/>
      <c r="K195" s="14"/>
      <c r="L195" s="200"/>
      <c r="M195" s="205"/>
      <c r="N195" s="206"/>
      <c r="O195" s="206"/>
      <c r="P195" s="206"/>
      <c r="Q195" s="206"/>
      <c r="R195" s="206"/>
      <c r="S195" s="206"/>
      <c r="T195" s="20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1" t="s">
        <v>159</v>
      </c>
      <c r="AU195" s="201" t="s">
        <v>85</v>
      </c>
      <c r="AV195" s="14" t="s">
        <v>85</v>
      </c>
      <c r="AW195" s="14" t="s">
        <v>3</v>
      </c>
      <c r="AX195" s="14" t="s">
        <v>83</v>
      </c>
      <c r="AY195" s="201" t="s">
        <v>150</v>
      </c>
    </row>
    <row r="196" s="2" customFormat="1" ht="24.15" customHeight="1">
      <c r="A196" s="37"/>
      <c r="B196" s="178"/>
      <c r="C196" s="179" t="s">
        <v>255</v>
      </c>
      <c r="D196" s="179" t="s">
        <v>152</v>
      </c>
      <c r="E196" s="180" t="s">
        <v>256</v>
      </c>
      <c r="F196" s="181" t="s">
        <v>257</v>
      </c>
      <c r="G196" s="182" t="s">
        <v>221</v>
      </c>
      <c r="H196" s="183">
        <v>106.015</v>
      </c>
      <c r="I196" s="184"/>
      <c r="J196" s="185">
        <f>ROUND(I196*H196,2)</f>
        <v>0</v>
      </c>
      <c r="K196" s="181" t="s">
        <v>156</v>
      </c>
      <c r="L196" s="38"/>
      <c r="M196" s="186" t="s">
        <v>1</v>
      </c>
      <c r="N196" s="187" t="s">
        <v>41</v>
      </c>
      <c r="O196" s="76"/>
      <c r="P196" s="188">
        <f>O196*H196</f>
        <v>0</v>
      </c>
      <c r="Q196" s="188">
        <v>0</v>
      </c>
      <c r="R196" s="188">
        <f>Q196*H196</f>
        <v>0</v>
      </c>
      <c r="S196" s="188">
        <v>0</v>
      </c>
      <c r="T196" s="18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0" t="s">
        <v>157</v>
      </c>
      <c r="AT196" s="190" t="s">
        <v>152</v>
      </c>
      <c r="AU196" s="190" t="s">
        <v>85</v>
      </c>
      <c r="AY196" s="18" t="s">
        <v>150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83</v>
      </c>
      <c r="BK196" s="191">
        <f>ROUND(I196*H196,2)</f>
        <v>0</v>
      </c>
      <c r="BL196" s="18" t="s">
        <v>157</v>
      </c>
      <c r="BM196" s="190" t="s">
        <v>258</v>
      </c>
    </row>
    <row r="197" s="2" customFormat="1" ht="37.8" customHeight="1">
      <c r="A197" s="37"/>
      <c r="B197" s="178"/>
      <c r="C197" s="179" t="s">
        <v>259</v>
      </c>
      <c r="D197" s="179" t="s">
        <v>152</v>
      </c>
      <c r="E197" s="180" t="s">
        <v>260</v>
      </c>
      <c r="F197" s="181" t="s">
        <v>261</v>
      </c>
      <c r="G197" s="182" t="s">
        <v>221</v>
      </c>
      <c r="H197" s="183">
        <v>36.555</v>
      </c>
      <c r="I197" s="184"/>
      <c r="J197" s="185">
        <f>ROUND(I197*H197,2)</f>
        <v>0</v>
      </c>
      <c r="K197" s="181" t="s">
        <v>156</v>
      </c>
      <c r="L197" s="38"/>
      <c r="M197" s="186" t="s">
        <v>1</v>
      </c>
      <c r="N197" s="187" t="s">
        <v>41</v>
      </c>
      <c r="O197" s="76"/>
      <c r="P197" s="188">
        <f>O197*H197</f>
        <v>0</v>
      </c>
      <c r="Q197" s="188">
        <v>0</v>
      </c>
      <c r="R197" s="188">
        <f>Q197*H197</f>
        <v>0</v>
      </c>
      <c r="S197" s="188">
        <v>0</v>
      </c>
      <c r="T197" s="18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0" t="s">
        <v>157</v>
      </c>
      <c r="AT197" s="190" t="s">
        <v>152</v>
      </c>
      <c r="AU197" s="190" t="s">
        <v>85</v>
      </c>
      <c r="AY197" s="18" t="s">
        <v>150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18" t="s">
        <v>83</v>
      </c>
      <c r="BK197" s="191">
        <f>ROUND(I197*H197,2)</f>
        <v>0</v>
      </c>
      <c r="BL197" s="18" t="s">
        <v>157</v>
      </c>
      <c r="BM197" s="190" t="s">
        <v>262</v>
      </c>
    </row>
    <row r="198" s="14" customFormat="1">
      <c r="A198" s="14"/>
      <c r="B198" s="200"/>
      <c r="C198" s="14"/>
      <c r="D198" s="193" t="s">
        <v>159</v>
      </c>
      <c r="E198" s="201" t="s">
        <v>1</v>
      </c>
      <c r="F198" s="202" t="s">
        <v>263</v>
      </c>
      <c r="G198" s="14"/>
      <c r="H198" s="203">
        <v>36.555</v>
      </c>
      <c r="I198" s="204"/>
      <c r="J198" s="14"/>
      <c r="K198" s="14"/>
      <c r="L198" s="200"/>
      <c r="M198" s="205"/>
      <c r="N198" s="206"/>
      <c r="O198" s="206"/>
      <c r="P198" s="206"/>
      <c r="Q198" s="206"/>
      <c r="R198" s="206"/>
      <c r="S198" s="206"/>
      <c r="T198" s="20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1" t="s">
        <v>159</v>
      </c>
      <c r="AU198" s="201" t="s">
        <v>85</v>
      </c>
      <c r="AV198" s="14" t="s">
        <v>85</v>
      </c>
      <c r="AW198" s="14" t="s">
        <v>32</v>
      </c>
      <c r="AX198" s="14" t="s">
        <v>83</v>
      </c>
      <c r="AY198" s="201" t="s">
        <v>150</v>
      </c>
    </row>
    <row r="199" s="2" customFormat="1" ht="44.25" customHeight="1">
      <c r="A199" s="37"/>
      <c r="B199" s="178"/>
      <c r="C199" s="179" t="s">
        <v>264</v>
      </c>
      <c r="D199" s="179" t="s">
        <v>152</v>
      </c>
      <c r="E199" s="180" t="s">
        <v>265</v>
      </c>
      <c r="F199" s="181" t="s">
        <v>266</v>
      </c>
      <c r="G199" s="182" t="s">
        <v>221</v>
      </c>
      <c r="H199" s="183">
        <v>69.459999999999994</v>
      </c>
      <c r="I199" s="184"/>
      <c r="J199" s="185">
        <f>ROUND(I199*H199,2)</f>
        <v>0</v>
      </c>
      <c r="K199" s="181" t="s">
        <v>156</v>
      </c>
      <c r="L199" s="38"/>
      <c r="M199" s="186" t="s">
        <v>1</v>
      </c>
      <c r="N199" s="187" t="s">
        <v>41</v>
      </c>
      <c r="O199" s="76"/>
      <c r="P199" s="188">
        <f>O199*H199</f>
        <v>0</v>
      </c>
      <c r="Q199" s="188">
        <v>0</v>
      </c>
      <c r="R199" s="188">
        <f>Q199*H199</f>
        <v>0</v>
      </c>
      <c r="S199" s="188">
        <v>0</v>
      </c>
      <c r="T199" s="18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0" t="s">
        <v>157</v>
      </c>
      <c r="AT199" s="190" t="s">
        <v>152</v>
      </c>
      <c r="AU199" s="190" t="s">
        <v>85</v>
      </c>
      <c r="AY199" s="18" t="s">
        <v>150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18" t="s">
        <v>83</v>
      </c>
      <c r="BK199" s="191">
        <f>ROUND(I199*H199,2)</f>
        <v>0</v>
      </c>
      <c r="BL199" s="18" t="s">
        <v>157</v>
      </c>
      <c r="BM199" s="190" t="s">
        <v>267</v>
      </c>
    </row>
    <row r="200" s="14" customFormat="1">
      <c r="A200" s="14"/>
      <c r="B200" s="200"/>
      <c r="C200" s="14"/>
      <c r="D200" s="193" t="s">
        <v>159</v>
      </c>
      <c r="E200" s="201" t="s">
        <v>1</v>
      </c>
      <c r="F200" s="202" t="s">
        <v>268</v>
      </c>
      <c r="G200" s="14"/>
      <c r="H200" s="203">
        <v>69.459999999999994</v>
      </c>
      <c r="I200" s="204"/>
      <c r="J200" s="14"/>
      <c r="K200" s="14"/>
      <c r="L200" s="200"/>
      <c r="M200" s="216"/>
      <c r="N200" s="217"/>
      <c r="O200" s="217"/>
      <c r="P200" s="217"/>
      <c r="Q200" s="217"/>
      <c r="R200" s="217"/>
      <c r="S200" s="217"/>
      <c r="T200" s="21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159</v>
      </c>
      <c r="AU200" s="201" t="s">
        <v>85</v>
      </c>
      <c r="AV200" s="14" t="s">
        <v>85</v>
      </c>
      <c r="AW200" s="14" t="s">
        <v>32</v>
      </c>
      <c r="AX200" s="14" t="s">
        <v>83</v>
      </c>
      <c r="AY200" s="201" t="s">
        <v>150</v>
      </c>
    </row>
    <row r="201" s="2" customFormat="1" ht="6.96" customHeight="1">
      <c r="A201" s="37"/>
      <c r="B201" s="59"/>
      <c r="C201" s="60"/>
      <c r="D201" s="60"/>
      <c r="E201" s="60"/>
      <c r="F201" s="60"/>
      <c r="G201" s="60"/>
      <c r="H201" s="60"/>
      <c r="I201" s="60"/>
      <c r="J201" s="60"/>
      <c r="K201" s="60"/>
      <c r="L201" s="38"/>
      <c r="M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</row>
  </sheetData>
  <autoFilter ref="C123:K20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269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ROUND(J126,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ROUND((SUM(BE126:BE160)),  2)</f>
        <v>0</v>
      </c>
      <c r="G35" s="37"/>
      <c r="H35" s="37"/>
      <c r="I35" s="135">
        <v>0.20999999999999999</v>
      </c>
      <c r="J35" s="134">
        <f>ROUND(((SUM(BE126:BE160))*I35),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ROUND((SUM(BF126:BF160)),  2)</f>
        <v>0</v>
      </c>
      <c r="G36" s="37"/>
      <c r="H36" s="37"/>
      <c r="I36" s="135">
        <v>0.12</v>
      </c>
      <c r="J36" s="134">
        <f>ROUND(((SUM(BF126:BF160))*I36),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ROUND((SUM(BG126:BG160)),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ROUND((SUM(BH126:BH160)),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ROUND((SUM(BI126:BI160)),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101 - Plocha  obslužné komunikace a obratiště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J126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J127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132</v>
      </c>
      <c r="E100" s="153"/>
      <c r="F100" s="153"/>
      <c r="G100" s="153"/>
      <c r="H100" s="153"/>
      <c r="I100" s="153"/>
      <c r="J100" s="154">
        <f>J128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270</v>
      </c>
      <c r="E101" s="153"/>
      <c r="F101" s="153"/>
      <c r="G101" s="153"/>
      <c r="H101" s="153"/>
      <c r="I101" s="153"/>
      <c r="J101" s="154">
        <f>J131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271</v>
      </c>
      <c r="E102" s="153"/>
      <c r="F102" s="153"/>
      <c r="G102" s="153"/>
      <c r="H102" s="153"/>
      <c r="I102" s="153"/>
      <c r="J102" s="154">
        <f>J141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133</v>
      </c>
      <c r="E103" s="153"/>
      <c r="F103" s="153"/>
      <c r="G103" s="153"/>
      <c r="H103" s="153"/>
      <c r="I103" s="153"/>
      <c r="J103" s="154">
        <f>J144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272</v>
      </c>
      <c r="E104" s="153"/>
      <c r="F104" s="153"/>
      <c r="G104" s="153"/>
      <c r="H104" s="153"/>
      <c r="I104" s="153"/>
      <c r="J104" s="154">
        <f>J158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135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8" t="str">
        <f>E7</f>
        <v>Zpevněné plochy před KD Zábřeh - II.ETAPA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1"/>
      <c r="C115" s="31" t="s">
        <v>122</v>
      </c>
      <c r="L115" s="21"/>
    </row>
    <row r="116" s="2" customFormat="1" ht="16.5" customHeight="1">
      <c r="A116" s="37"/>
      <c r="B116" s="38"/>
      <c r="C116" s="37"/>
      <c r="D116" s="37"/>
      <c r="E116" s="128" t="s">
        <v>123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124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E11</f>
        <v xml:space="preserve">SO 101 - Plocha  obslužné komunikace a obratiště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7"/>
      <c r="E120" s="37"/>
      <c r="F120" s="26" t="str">
        <f>F14</f>
        <v>Zábřeh</v>
      </c>
      <c r="G120" s="37"/>
      <c r="H120" s="37"/>
      <c r="I120" s="31" t="s">
        <v>22</v>
      </c>
      <c r="J120" s="68" t="str">
        <f>IF(J14="","",J14)</f>
        <v>13. 6. 2026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7"/>
      <c r="E122" s="37"/>
      <c r="F122" s="26" t="str">
        <f>E17</f>
        <v xml:space="preserve">Město  Zábřeh</v>
      </c>
      <c r="G122" s="37"/>
      <c r="H122" s="37"/>
      <c r="I122" s="31" t="s">
        <v>30</v>
      </c>
      <c r="J122" s="35" t="str">
        <f>E23</f>
        <v>Ing.Zdeněk Vitásek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7"/>
      <c r="E123" s="37"/>
      <c r="F123" s="26" t="str">
        <f>IF(E20="","",E20)</f>
        <v>Vyplň údaj</v>
      </c>
      <c r="G123" s="37"/>
      <c r="H123" s="37"/>
      <c r="I123" s="31" t="s">
        <v>33</v>
      </c>
      <c r="J123" s="35" t="str">
        <f>E26</f>
        <v>Martin Pniok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55"/>
      <c r="B125" s="156"/>
      <c r="C125" s="157" t="s">
        <v>136</v>
      </c>
      <c r="D125" s="158" t="s">
        <v>61</v>
      </c>
      <c r="E125" s="158" t="s">
        <v>57</v>
      </c>
      <c r="F125" s="158" t="s">
        <v>58</v>
      </c>
      <c r="G125" s="158" t="s">
        <v>137</v>
      </c>
      <c r="H125" s="158" t="s">
        <v>138</v>
      </c>
      <c r="I125" s="158" t="s">
        <v>139</v>
      </c>
      <c r="J125" s="158" t="s">
        <v>128</v>
      </c>
      <c r="K125" s="159" t="s">
        <v>140</v>
      </c>
      <c r="L125" s="160"/>
      <c r="M125" s="85" t="s">
        <v>1</v>
      </c>
      <c r="N125" s="86" t="s">
        <v>40</v>
      </c>
      <c r="O125" s="86" t="s">
        <v>141</v>
      </c>
      <c r="P125" s="86" t="s">
        <v>142</v>
      </c>
      <c r="Q125" s="86" t="s">
        <v>143</v>
      </c>
      <c r="R125" s="86" t="s">
        <v>144</v>
      </c>
      <c r="S125" s="86" t="s">
        <v>145</v>
      </c>
      <c r="T125" s="87" t="s">
        <v>146</v>
      </c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="2" customFormat="1" ht="22.8" customHeight="1">
      <c r="A126" s="37"/>
      <c r="B126" s="38"/>
      <c r="C126" s="92" t="s">
        <v>147</v>
      </c>
      <c r="D126" s="37"/>
      <c r="E126" s="37"/>
      <c r="F126" s="37"/>
      <c r="G126" s="37"/>
      <c r="H126" s="37"/>
      <c r="I126" s="37"/>
      <c r="J126" s="161">
        <f>BK126</f>
        <v>0</v>
      </c>
      <c r="K126" s="37"/>
      <c r="L126" s="38"/>
      <c r="M126" s="88"/>
      <c r="N126" s="72"/>
      <c r="O126" s="89"/>
      <c r="P126" s="162">
        <f>P127</f>
        <v>0</v>
      </c>
      <c r="Q126" s="89"/>
      <c r="R126" s="162">
        <f>R127</f>
        <v>335.99556430000001</v>
      </c>
      <c r="S126" s="89"/>
      <c r="T126" s="163">
        <f>T127</f>
        <v>1.52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75</v>
      </c>
      <c r="AU126" s="18" t="s">
        <v>130</v>
      </c>
      <c r="BK126" s="164">
        <f>BK127</f>
        <v>0</v>
      </c>
    </row>
    <row r="127" s="12" customFormat="1" ht="25.92" customHeight="1">
      <c r="A127" s="12"/>
      <c r="B127" s="165"/>
      <c r="C127" s="12"/>
      <c r="D127" s="166" t="s">
        <v>75</v>
      </c>
      <c r="E127" s="167" t="s">
        <v>148</v>
      </c>
      <c r="F127" s="167" t="s">
        <v>149</v>
      </c>
      <c r="G127" s="12"/>
      <c r="H127" s="12"/>
      <c r="I127" s="168"/>
      <c r="J127" s="169">
        <f>BK127</f>
        <v>0</v>
      </c>
      <c r="K127" s="12"/>
      <c r="L127" s="165"/>
      <c r="M127" s="170"/>
      <c r="N127" s="171"/>
      <c r="O127" s="171"/>
      <c r="P127" s="172">
        <f>P128+P131+P141+P144+P158</f>
        <v>0</v>
      </c>
      <c r="Q127" s="171"/>
      <c r="R127" s="172">
        <f>R128+R131+R141+R144+R158</f>
        <v>335.99556430000001</v>
      </c>
      <c r="S127" s="171"/>
      <c r="T127" s="173">
        <f>T128+T131+T141+T144+T158</f>
        <v>1.52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76</v>
      </c>
      <c r="AY127" s="166" t="s">
        <v>150</v>
      </c>
      <c r="BK127" s="175">
        <f>BK128+BK131+BK141+BK144+BK158</f>
        <v>0</v>
      </c>
    </row>
    <row r="128" s="12" customFormat="1" ht="22.8" customHeight="1">
      <c r="A128" s="12"/>
      <c r="B128" s="165"/>
      <c r="C128" s="12"/>
      <c r="D128" s="166" t="s">
        <v>75</v>
      </c>
      <c r="E128" s="176" t="s">
        <v>83</v>
      </c>
      <c r="F128" s="176" t="s">
        <v>151</v>
      </c>
      <c r="G128" s="12"/>
      <c r="H128" s="12"/>
      <c r="I128" s="168"/>
      <c r="J128" s="177">
        <f>BK128</f>
        <v>0</v>
      </c>
      <c r="K128" s="12"/>
      <c r="L128" s="165"/>
      <c r="M128" s="170"/>
      <c r="N128" s="171"/>
      <c r="O128" s="171"/>
      <c r="P128" s="172">
        <f>SUM(P129:P130)</f>
        <v>0</v>
      </c>
      <c r="Q128" s="171"/>
      <c r="R128" s="172">
        <f>SUM(R129:R130)</f>
        <v>0</v>
      </c>
      <c r="S128" s="171"/>
      <c r="T128" s="173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6" t="s">
        <v>83</v>
      </c>
      <c r="AT128" s="174" t="s">
        <v>75</v>
      </c>
      <c r="AU128" s="174" t="s">
        <v>83</v>
      </c>
      <c r="AY128" s="166" t="s">
        <v>150</v>
      </c>
      <c r="BK128" s="175">
        <f>SUM(BK129:BK130)</f>
        <v>0</v>
      </c>
    </row>
    <row r="129" s="2" customFormat="1" ht="24.15" customHeight="1">
      <c r="A129" s="37"/>
      <c r="B129" s="178"/>
      <c r="C129" s="179" t="s">
        <v>83</v>
      </c>
      <c r="D129" s="179" t="s">
        <v>152</v>
      </c>
      <c r="E129" s="180" t="s">
        <v>273</v>
      </c>
      <c r="F129" s="181" t="s">
        <v>274</v>
      </c>
      <c r="G129" s="182" t="s">
        <v>155</v>
      </c>
      <c r="H129" s="183">
        <v>245</v>
      </c>
      <c r="I129" s="184"/>
      <c r="J129" s="185">
        <f>ROUND(I129*H129,2)</f>
        <v>0</v>
      </c>
      <c r="K129" s="181" t="s">
        <v>156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157</v>
      </c>
      <c r="AT129" s="190" t="s">
        <v>152</v>
      </c>
      <c r="AU129" s="190" t="s">
        <v>85</v>
      </c>
      <c r="AY129" s="18" t="s">
        <v>150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157</v>
      </c>
      <c r="BM129" s="190" t="s">
        <v>275</v>
      </c>
    </row>
    <row r="130" s="14" customFormat="1">
      <c r="A130" s="14"/>
      <c r="B130" s="200"/>
      <c r="C130" s="14"/>
      <c r="D130" s="193" t="s">
        <v>159</v>
      </c>
      <c r="E130" s="201" t="s">
        <v>1</v>
      </c>
      <c r="F130" s="202" t="s">
        <v>276</v>
      </c>
      <c r="G130" s="14"/>
      <c r="H130" s="203">
        <v>245</v>
      </c>
      <c r="I130" s="204"/>
      <c r="J130" s="14"/>
      <c r="K130" s="14"/>
      <c r="L130" s="200"/>
      <c r="M130" s="205"/>
      <c r="N130" s="206"/>
      <c r="O130" s="206"/>
      <c r="P130" s="206"/>
      <c r="Q130" s="206"/>
      <c r="R130" s="206"/>
      <c r="S130" s="206"/>
      <c r="T130" s="20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1" t="s">
        <v>159</v>
      </c>
      <c r="AU130" s="201" t="s">
        <v>85</v>
      </c>
      <c r="AV130" s="14" t="s">
        <v>85</v>
      </c>
      <c r="AW130" s="14" t="s">
        <v>32</v>
      </c>
      <c r="AX130" s="14" t="s">
        <v>83</v>
      </c>
      <c r="AY130" s="201" t="s">
        <v>150</v>
      </c>
    </row>
    <row r="131" s="12" customFormat="1" ht="22.8" customHeight="1">
      <c r="A131" s="12"/>
      <c r="B131" s="165"/>
      <c r="C131" s="12"/>
      <c r="D131" s="166" t="s">
        <v>75</v>
      </c>
      <c r="E131" s="176" t="s">
        <v>182</v>
      </c>
      <c r="F131" s="176" t="s">
        <v>277</v>
      </c>
      <c r="G131" s="12"/>
      <c r="H131" s="12"/>
      <c r="I131" s="168"/>
      <c r="J131" s="177">
        <f>BK131</f>
        <v>0</v>
      </c>
      <c r="K131" s="12"/>
      <c r="L131" s="165"/>
      <c r="M131" s="170"/>
      <c r="N131" s="171"/>
      <c r="O131" s="171"/>
      <c r="P131" s="172">
        <f>SUM(P132:P140)</f>
        <v>0</v>
      </c>
      <c r="Q131" s="171"/>
      <c r="R131" s="172">
        <f>SUM(R132:R140)</f>
        <v>300.80370000000005</v>
      </c>
      <c r="S131" s="171"/>
      <c r="T131" s="173">
        <f>SUM(T132:T140)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6" t="s">
        <v>83</v>
      </c>
      <c r="AT131" s="174" t="s">
        <v>75</v>
      </c>
      <c r="AU131" s="174" t="s">
        <v>83</v>
      </c>
      <c r="AY131" s="166" t="s">
        <v>150</v>
      </c>
      <c r="BK131" s="175">
        <f>SUM(BK132:BK140)</f>
        <v>0</v>
      </c>
    </row>
    <row r="132" s="2" customFormat="1" ht="24.15" customHeight="1">
      <c r="A132" s="37"/>
      <c r="B132" s="178"/>
      <c r="C132" s="179" t="s">
        <v>85</v>
      </c>
      <c r="D132" s="179" t="s">
        <v>152</v>
      </c>
      <c r="E132" s="180" t="s">
        <v>278</v>
      </c>
      <c r="F132" s="181" t="s">
        <v>279</v>
      </c>
      <c r="G132" s="182" t="s">
        <v>155</v>
      </c>
      <c r="H132" s="183">
        <v>28.199999999999999</v>
      </c>
      <c r="I132" s="184"/>
      <c r="J132" s="185">
        <f>ROUND(I132*H132,2)</f>
        <v>0</v>
      </c>
      <c r="K132" s="181" t="s">
        <v>156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0.34499999999999997</v>
      </c>
      <c r="R132" s="188">
        <f>Q132*H132</f>
        <v>9.7289999999999992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157</v>
      </c>
      <c r="AT132" s="190" t="s">
        <v>152</v>
      </c>
      <c r="AU132" s="190" t="s">
        <v>85</v>
      </c>
      <c r="AY132" s="18" t="s">
        <v>150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157</v>
      </c>
      <c r="BM132" s="190" t="s">
        <v>280</v>
      </c>
    </row>
    <row r="133" s="13" customFormat="1">
      <c r="A133" s="13"/>
      <c r="B133" s="192"/>
      <c r="C133" s="13"/>
      <c r="D133" s="193" t="s">
        <v>159</v>
      </c>
      <c r="E133" s="194" t="s">
        <v>1</v>
      </c>
      <c r="F133" s="195" t="s">
        <v>281</v>
      </c>
      <c r="G133" s="13"/>
      <c r="H133" s="194" t="s">
        <v>1</v>
      </c>
      <c r="I133" s="196"/>
      <c r="J133" s="13"/>
      <c r="K133" s="13"/>
      <c r="L133" s="192"/>
      <c r="M133" s="197"/>
      <c r="N133" s="198"/>
      <c r="O133" s="198"/>
      <c r="P133" s="198"/>
      <c r="Q133" s="198"/>
      <c r="R133" s="198"/>
      <c r="S133" s="198"/>
      <c r="T133" s="19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159</v>
      </c>
      <c r="AU133" s="194" t="s">
        <v>85</v>
      </c>
      <c r="AV133" s="13" t="s">
        <v>83</v>
      </c>
      <c r="AW133" s="13" t="s">
        <v>32</v>
      </c>
      <c r="AX133" s="13" t="s">
        <v>76</v>
      </c>
      <c r="AY133" s="194" t="s">
        <v>150</v>
      </c>
    </row>
    <row r="134" s="14" customFormat="1">
      <c r="A134" s="14"/>
      <c r="B134" s="200"/>
      <c r="C134" s="14"/>
      <c r="D134" s="193" t="s">
        <v>159</v>
      </c>
      <c r="E134" s="201" t="s">
        <v>1</v>
      </c>
      <c r="F134" s="202" t="s">
        <v>282</v>
      </c>
      <c r="G134" s="14"/>
      <c r="H134" s="203">
        <v>28.199999999999999</v>
      </c>
      <c r="I134" s="204"/>
      <c r="J134" s="14"/>
      <c r="K134" s="14"/>
      <c r="L134" s="200"/>
      <c r="M134" s="205"/>
      <c r="N134" s="206"/>
      <c r="O134" s="206"/>
      <c r="P134" s="206"/>
      <c r="Q134" s="206"/>
      <c r="R134" s="206"/>
      <c r="S134" s="206"/>
      <c r="T134" s="20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1" t="s">
        <v>159</v>
      </c>
      <c r="AU134" s="201" t="s">
        <v>85</v>
      </c>
      <c r="AV134" s="14" t="s">
        <v>85</v>
      </c>
      <c r="AW134" s="14" t="s">
        <v>32</v>
      </c>
      <c r="AX134" s="14" t="s">
        <v>83</v>
      </c>
      <c r="AY134" s="201" t="s">
        <v>150</v>
      </c>
    </row>
    <row r="135" s="2" customFormat="1" ht="24.15" customHeight="1">
      <c r="A135" s="37"/>
      <c r="B135" s="178"/>
      <c r="C135" s="179" t="s">
        <v>168</v>
      </c>
      <c r="D135" s="179" t="s">
        <v>152</v>
      </c>
      <c r="E135" s="180" t="s">
        <v>283</v>
      </c>
      <c r="F135" s="181" t="s">
        <v>284</v>
      </c>
      <c r="G135" s="182" t="s">
        <v>155</v>
      </c>
      <c r="H135" s="183">
        <v>245</v>
      </c>
      <c r="I135" s="184"/>
      <c r="J135" s="185">
        <f>ROUND(I135*H135,2)</f>
        <v>0</v>
      </c>
      <c r="K135" s="181" t="s">
        <v>285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0.46000000000000002</v>
      </c>
      <c r="R135" s="188">
        <f>Q135*H135</f>
        <v>112.7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157</v>
      </c>
      <c r="AT135" s="190" t="s">
        <v>152</v>
      </c>
      <c r="AU135" s="190" t="s">
        <v>85</v>
      </c>
      <c r="AY135" s="18" t="s">
        <v>150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157</v>
      </c>
      <c r="BM135" s="190" t="s">
        <v>286</v>
      </c>
    </row>
    <row r="136" s="2" customFormat="1" ht="24.15" customHeight="1">
      <c r="A136" s="37"/>
      <c r="B136" s="178"/>
      <c r="C136" s="179" t="s">
        <v>157</v>
      </c>
      <c r="D136" s="179" t="s">
        <v>152</v>
      </c>
      <c r="E136" s="180" t="s">
        <v>283</v>
      </c>
      <c r="F136" s="181" t="s">
        <v>284</v>
      </c>
      <c r="G136" s="182" t="s">
        <v>155</v>
      </c>
      <c r="H136" s="183">
        <v>245</v>
      </c>
      <c r="I136" s="184"/>
      <c r="J136" s="185">
        <f>ROUND(I136*H136,2)</f>
        <v>0</v>
      </c>
      <c r="K136" s="181" t="s">
        <v>285</v>
      </c>
      <c r="L136" s="38"/>
      <c r="M136" s="186" t="s">
        <v>1</v>
      </c>
      <c r="N136" s="187" t="s">
        <v>41</v>
      </c>
      <c r="O136" s="76"/>
      <c r="P136" s="188">
        <f>O136*H136</f>
        <v>0</v>
      </c>
      <c r="Q136" s="188">
        <v>0.46000000000000002</v>
      </c>
      <c r="R136" s="188">
        <f>Q136*H136</f>
        <v>112.7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157</v>
      </c>
      <c r="AT136" s="190" t="s">
        <v>152</v>
      </c>
      <c r="AU136" s="190" t="s">
        <v>85</v>
      </c>
      <c r="AY136" s="18" t="s">
        <v>150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157</v>
      </c>
      <c r="BM136" s="190" t="s">
        <v>287</v>
      </c>
    </row>
    <row r="137" s="2" customFormat="1" ht="24.15" customHeight="1">
      <c r="A137" s="37"/>
      <c r="B137" s="178"/>
      <c r="C137" s="179" t="s">
        <v>182</v>
      </c>
      <c r="D137" s="179" t="s">
        <v>152</v>
      </c>
      <c r="E137" s="180" t="s">
        <v>288</v>
      </c>
      <c r="F137" s="181" t="s">
        <v>289</v>
      </c>
      <c r="G137" s="182" t="s">
        <v>155</v>
      </c>
      <c r="H137" s="183">
        <v>245</v>
      </c>
      <c r="I137" s="184"/>
      <c r="J137" s="185">
        <f>ROUND(I137*H137,2)</f>
        <v>0</v>
      </c>
      <c r="K137" s="181" t="s">
        <v>156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0.13188</v>
      </c>
      <c r="R137" s="188">
        <f>Q137*H137</f>
        <v>32.310600000000001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157</v>
      </c>
      <c r="AT137" s="190" t="s">
        <v>152</v>
      </c>
      <c r="AU137" s="190" t="s">
        <v>85</v>
      </c>
      <c r="AY137" s="18" t="s">
        <v>150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157</v>
      </c>
      <c r="BM137" s="190" t="s">
        <v>290</v>
      </c>
    </row>
    <row r="138" s="2" customFormat="1" ht="24.15" customHeight="1">
      <c r="A138" s="37"/>
      <c r="B138" s="178"/>
      <c r="C138" s="179" t="s">
        <v>190</v>
      </c>
      <c r="D138" s="179" t="s">
        <v>152</v>
      </c>
      <c r="E138" s="180" t="s">
        <v>291</v>
      </c>
      <c r="F138" s="181" t="s">
        <v>292</v>
      </c>
      <c r="G138" s="182" t="s">
        <v>155</v>
      </c>
      <c r="H138" s="183">
        <v>245</v>
      </c>
      <c r="I138" s="184"/>
      <c r="J138" s="185">
        <f>ROUND(I138*H138,2)</f>
        <v>0</v>
      </c>
      <c r="K138" s="181" t="s">
        <v>156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0.0060099999999999997</v>
      </c>
      <c r="R138" s="188">
        <f>Q138*H138</f>
        <v>1.47245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157</v>
      </c>
      <c r="AT138" s="190" t="s">
        <v>152</v>
      </c>
      <c r="AU138" s="190" t="s">
        <v>85</v>
      </c>
      <c r="AY138" s="18" t="s">
        <v>150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157</v>
      </c>
      <c r="BM138" s="190" t="s">
        <v>293</v>
      </c>
    </row>
    <row r="139" s="2" customFormat="1" ht="24.15" customHeight="1">
      <c r="A139" s="37"/>
      <c r="B139" s="178"/>
      <c r="C139" s="179" t="s">
        <v>207</v>
      </c>
      <c r="D139" s="179" t="s">
        <v>152</v>
      </c>
      <c r="E139" s="180" t="s">
        <v>294</v>
      </c>
      <c r="F139" s="181" t="s">
        <v>295</v>
      </c>
      <c r="G139" s="182" t="s">
        <v>155</v>
      </c>
      <c r="H139" s="183">
        <v>245</v>
      </c>
      <c r="I139" s="184"/>
      <c r="J139" s="185">
        <f>ROUND(I139*H139,2)</f>
        <v>0</v>
      </c>
      <c r="K139" s="181" t="s">
        <v>156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0.00051000000000000004</v>
      </c>
      <c r="R139" s="188">
        <f>Q139*H139</f>
        <v>0.12495000000000001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157</v>
      </c>
      <c r="AT139" s="190" t="s">
        <v>152</v>
      </c>
      <c r="AU139" s="190" t="s">
        <v>85</v>
      </c>
      <c r="AY139" s="18" t="s">
        <v>150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157</v>
      </c>
      <c r="BM139" s="190" t="s">
        <v>296</v>
      </c>
    </row>
    <row r="140" s="2" customFormat="1" ht="24.15" customHeight="1">
      <c r="A140" s="37"/>
      <c r="B140" s="178"/>
      <c r="C140" s="179" t="s">
        <v>213</v>
      </c>
      <c r="D140" s="179" t="s">
        <v>152</v>
      </c>
      <c r="E140" s="180" t="s">
        <v>297</v>
      </c>
      <c r="F140" s="181" t="s">
        <v>298</v>
      </c>
      <c r="G140" s="182" t="s">
        <v>155</v>
      </c>
      <c r="H140" s="183">
        <v>245</v>
      </c>
      <c r="I140" s="184"/>
      <c r="J140" s="185">
        <f>ROUND(I140*H140,2)</f>
        <v>0</v>
      </c>
      <c r="K140" s="181" t="s">
        <v>156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0.12966</v>
      </c>
      <c r="R140" s="188">
        <f>Q140*H140</f>
        <v>31.7667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157</v>
      </c>
      <c r="AT140" s="190" t="s">
        <v>152</v>
      </c>
      <c r="AU140" s="190" t="s">
        <v>85</v>
      </c>
      <c r="AY140" s="18" t="s">
        <v>150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157</v>
      </c>
      <c r="BM140" s="190" t="s">
        <v>299</v>
      </c>
    </row>
    <row r="141" s="12" customFormat="1" ht="22.8" customHeight="1">
      <c r="A141" s="12"/>
      <c r="B141" s="165"/>
      <c r="C141" s="12"/>
      <c r="D141" s="166" t="s">
        <v>75</v>
      </c>
      <c r="E141" s="176" t="s">
        <v>213</v>
      </c>
      <c r="F141" s="176" t="s">
        <v>300</v>
      </c>
      <c r="G141" s="12"/>
      <c r="H141" s="12"/>
      <c r="I141" s="168"/>
      <c r="J141" s="177">
        <f>BK141</f>
        <v>0</v>
      </c>
      <c r="K141" s="12"/>
      <c r="L141" s="165"/>
      <c r="M141" s="170"/>
      <c r="N141" s="171"/>
      <c r="O141" s="171"/>
      <c r="P141" s="172">
        <f>SUM(P142:P143)</f>
        <v>0</v>
      </c>
      <c r="Q141" s="171"/>
      <c r="R141" s="172">
        <f>SUM(R142:R143)</f>
        <v>1.5176999999999998</v>
      </c>
      <c r="S141" s="171"/>
      <c r="T141" s="173">
        <f>SUM(T142:T143)</f>
        <v>1.52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6" t="s">
        <v>83</v>
      </c>
      <c r="AT141" s="174" t="s">
        <v>75</v>
      </c>
      <c r="AU141" s="174" t="s">
        <v>83</v>
      </c>
      <c r="AY141" s="166" t="s">
        <v>150</v>
      </c>
      <c r="BK141" s="175">
        <f>SUM(BK142:BK143)</f>
        <v>0</v>
      </c>
    </row>
    <row r="142" s="2" customFormat="1" ht="33" customHeight="1">
      <c r="A142" s="37"/>
      <c r="B142" s="178"/>
      <c r="C142" s="179" t="s">
        <v>218</v>
      </c>
      <c r="D142" s="179" t="s">
        <v>152</v>
      </c>
      <c r="E142" s="180" t="s">
        <v>301</v>
      </c>
      <c r="F142" s="181" t="s">
        <v>302</v>
      </c>
      <c r="G142" s="182" t="s">
        <v>303</v>
      </c>
      <c r="H142" s="183">
        <v>2</v>
      </c>
      <c r="I142" s="184"/>
      <c r="J142" s="185">
        <f>ROUND(I142*H142,2)</f>
        <v>0</v>
      </c>
      <c r="K142" s="181" t="s">
        <v>156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0.65847999999999995</v>
      </c>
      <c r="R142" s="188">
        <f>Q142*H142</f>
        <v>1.3169599999999999</v>
      </c>
      <c r="S142" s="188">
        <v>0.66000000000000003</v>
      </c>
      <c r="T142" s="189">
        <f>S142*H142</f>
        <v>1.3200000000000001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157</v>
      </c>
      <c r="AT142" s="190" t="s">
        <v>152</v>
      </c>
      <c r="AU142" s="190" t="s">
        <v>85</v>
      </c>
      <c r="AY142" s="18" t="s">
        <v>150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157</v>
      </c>
      <c r="BM142" s="190" t="s">
        <v>304</v>
      </c>
    </row>
    <row r="143" s="2" customFormat="1" ht="24.15" customHeight="1">
      <c r="A143" s="37"/>
      <c r="B143" s="178"/>
      <c r="C143" s="179" t="s">
        <v>224</v>
      </c>
      <c r="D143" s="179" t="s">
        <v>152</v>
      </c>
      <c r="E143" s="180" t="s">
        <v>305</v>
      </c>
      <c r="F143" s="181" t="s">
        <v>306</v>
      </c>
      <c r="G143" s="182" t="s">
        <v>303</v>
      </c>
      <c r="H143" s="183">
        <v>2</v>
      </c>
      <c r="I143" s="184"/>
      <c r="J143" s="185">
        <f>ROUND(I143*H143,2)</f>
        <v>0</v>
      </c>
      <c r="K143" s="181" t="s">
        <v>156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0.10037</v>
      </c>
      <c r="R143" s="188">
        <f>Q143*H143</f>
        <v>0.20074</v>
      </c>
      <c r="S143" s="188">
        <v>0.10000000000000001</v>
      </c>
      <c r="T143" s="189">
        <f>S143*H143</f>
        <v>0.20000000000000001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157</v>
      </c>
      <c r="AT143" s="190" t="s">
        <v>152</v>
      </c>
      <c r="AU143" s="190" t="s">
        <v>85</v>
      </c>
      <c r="AY143" s="18" t="s">
        <v>150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157</v>
      </c>
      <c r="BM143" s="190" t="s">
        <v>307</v>
      </c>
    </row>
    <row r="144" s="12" customFormat="1" ht="22.8" customHeight="1">
      <c r="A144" s="12"/>
      <c r="B144" s="165"/>
      <c r="C144" s="12"/>
      <c r="D144" s="166" t="s">
        <v>75</v>
      </c>
      <c r="E144" s="176" t="s">
        <v>218</v>
      </c>
      <c r="F144" s="176" t="s">
        <v>229</v>
      </c>
      <c r="G144" s="12"/>
      <c r="H144" s="12"/>
      <c r="I144" s="168"/>
      <c r="J144" s="177">
        <f>BK144</f>
        <v>0</v>
      </c>
      <c r="K144" s="12"/>
      <c r="L144" s="165"/>
      <c r="M144" s="170"/>
      <c r="N144" s="171"/>
      <c r="O144" s="171"/>
      <c r="P144" s="172">
        <f>SUM(P145:P157)</f>
        <v>0</v>
      </c>
      <c r="Q144" s="171"/>
      <c r="R144" s="172">
        <f>SUM(R145:R157)</f>
        <v>33.674164299999994</v>
      </c>
      <c r="S144" s="171"/>
      <c r="T144" s="173">
        <f>SUM(T145:T157)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6" t="s">
        <v>83</v>
      </c>
      <c r="AT144" s="174" t="s">
        <v>75</v>
      </c>
      <c r="AU144" s="174" t="s">
        <v>83</v>
      </c>
      <c r="AY144" s="166" t="s">
        <v>150</v>
      </c>
      <c r="BK144" s="175">
        <f>SUM(BK145:BK157)</f>
        <v>0</v>
      </c>
    </row>
    <row r="145" s="2" customFormat="1" ht="33" customHeight="1">
      <c r="A145" s="37"/>
      <c r="B145" s="178"/>
      <c r="C145" s="179" t="s">
        <v>230</v>
      </c>
      <c r="D145" s="179" t="s">
        <v>152</v>
      </c>
      <c r="E145" s="180" t="s">
        <v>308</v>
      </c>
      <c r="F145" s="181" t="s">
        <v>309</v>
      </c>
      <c r="G145" s="182" t="s">
        <v>178</v>
      </c>
      <c r="H145" s="183">
        <v>56</v>
      </c>
      <c r="I145" s="184"/>
      <c r="J145" s="185">
        <f>ROUND(I145*H145,2)</f>
        <v>0</v>
      </c>
      <c r="K145" s="181" t="s">
        <v>156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0.16850000000000001</v>
      </c>
      <c r="R145" s="188">
        <f>Q145*H145</f>
        <v>9.4359999999999999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157</v>
      </c>
      <c r="AT145" s="190" t="s">
        <v>152</v>
      </c>
      <c r="AU145" s="190" t="s">
        <v>85</v>
      </c>
      <c r="AY145" s="18" t="s">
        <v>150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157</v>
      </c>
      <c r="BM145" s="190" t="s">
        <v>310</v>
      </c>
    </row>
    <row r="146" s="2" customFormat="1" ht="24.15" customHeight="1">
      <c r="A146" s="37"/>
      <c r="B146" s="178"/>
      <c r="C146" s="219" t="s">
        <v>8</v>
      </c>
      <c r="D146" s="219" t="s">
        <v>311</v>
      </c>
      <c r="E146" s="220" t="s">
        <v>312</v>
      </c>
      <c r="F146" s="221" t="s">
        <v>313</v>
      </c>
      <c r="G146" s="222" t="s">
        <v>178</v>
      </c>
      <c r="H146" s="223">
        <v>56</v>
      </c>
      <c r="I146" s="224"/>
      <c r="J146" s="225">
        <f>ROUND(I146*H146,2)</f>
        <v>0</v>
      </c>
      <c r="K146" s="221" t="s">
        <v>156</v>
      </c>
      <c r="L146" s="226"/>
      <c r="M146" s="227" t="s">
        <v>1</v>
      </c>
      <c r="N146" s="228" t="s">
        <v>41</v>
      </c>
      <c r="O146" s="76"/>
      <c r="P146" s="188">
        <f>O146*H146</f>
        <v>0</v>
      </c>
      <c r="Q146" s="188">
        <v>0.048300000000000003</v>
      </c>
      <c r="R146" s="188">
        <f>Q146*H146</f>
        <v>2.7048000000000001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213</v>
      </c>
      <c r="AT146" s="190" t="s">
        <v>311</v>
      </c>
      <c r="AU146" s="190" t="s">
        <v>85</v>
      </c>
      <c r="AY146" s="18" t="s">
        <v>150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157</v>
      </c>
      <c r="BM146" s="190" t="s">
        <v>314</v>
      </c>
    </row>
    <row r="147" s="2" customFormat="1" ht="33" customHeight="1">
      <c r="A147" s="37"/>
      <c r="B147" s="178"/>
      <c r="C147" s="179" t="s">
        <v>240</v>
      </c>
      <c r="D147" s="179" t="s">
        <v>152</v>
      </c>
      <c r="E147" s="180" t="s">
        <v>308</v>
      </c>
      <c r="F147" s="181" t="s">
        <v>309</v>
      </c>
      <c r="G147" s="182" t="s">
        <v>178</v>
      </c>
      <c r="H147" s="183">
        <v>38</v>
      </c>
      <c r="I147" s="184"/>
      <c r="J147" s="185">
        <f>ROUND(I147*H147,2)</f>
        <v>0</v>
      </c>
      <c r="K147" s="181" t="s">
        <v>156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0.16850000000000001</v>
      </c>
      <c r="R147" s="188">
        <f>Q147*H147</f>
        <v>6.4030000000000005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157</v>
      </c>
      <c r="AT147" s="190" t="s">
        <v>152</v>
      </c>
      <c r="AU147" s="190" t="s">
        <v>85</v>
      </c>
      <c r="AY147" s="18" t="s">
        <v>150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157</v>
      </c>
      <c r="BM147" s="190" t="s">
        <v>315</v>
      </c>
    </row>
    <row r="148" s="2" customFormat="1" ht="16.5" customHeight="1">
      <c r="A148" s="37"/>
      <c r="B148" s="178"/>
      <c r="C148" s="219" t="s">
        <v>246</v>
      </c>
      <c r="D148" s="219" t="s">
        <v>311</v>
      </c>
      <c r="E148" s="220" t="s">
        <v>316</v>
      </c>
      <c r="F148" s="221" t="s">
        <v>317</v>
      </c>
      <c r="G148" s="222" t="s">
        <v>178</v>
      </c>
      <c r="H148" s="223">
        <v>38</v>
      </c>
      <c r="I148" s="224"/>
      <c r="J148" s="225">
        <f>ROUND(I148*H148,2)</f>
        <v>0</v>
      </c>
      <c r="K148" s="221" t="s">
        <v>156</v>
      </c>
      <c r="L148" s="226"/>
      <c r="M148" s="227" t="s">
        <v>1</v>
      </c>
      <c r="N148" s="228" t="s">
        <v>41</v>
      </c>
      <c r="O148" s="76"/>
      <c r="P148" s="188">
        <f>O148*H148</f>
        <v>0</v>
      </c>
      <c r="Q148" s="188">
        <v>0.080000000000000002</v>
      </c>
      <c r="R148" s="188">
        <f>Q148*H148</f>
        <v>3.04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213</v>
      </c>
      <c r="AT148" s="190" t="s">
        <v>311</v>
      </c>
      <c r="AU148" s="190" t="s">
        <v>85</v>
      </c>
      <c r="AY148" s="18" t="s">
        <v>150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157</v>
      </c>
      <c r="BM148" s="190" t="s">
        <v>318</v>
      </c>
    </row>
    <row r="149" s="2" customFormat="1" ht="24.15" customHeight="1">
      <c r="A149" s="37"/>
      <c r="B149" s="178"/>
      <c r="C149" s="179" t="s">
        <v>250</v>
      </c>
      <c r="D149" s="179" t="s">
        <v>152</v>
      </c>
      <c r="E149" s="180" t="s">
        <v>319</v>
      </c>
      <c r="F149" s="181" t="s">
        <v>320</v>
      </c>
      <c r="G149" s="182" t="s">
        <v>178</v>
      </c>
      <c r="H149" s="183">
        <v>13</v>
      </c>
      <c r="I149" s="184"/>
      <c r="J149" s="185">
        <f>ROUND(I149*H149,2)</f>
        <v>0</v>
      </c>
      <c r="K149" s="181" t="s">
        <v>156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0.12095</v>
      </c>
      <c r="R149" s="188">
        <f>Q149*H149</f>
        <v>1.5723500000000001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157</v>
      </c>
      <c r="AT149" s="190" t="s">
        <v>152</v>
      </c>
      <c r="AU149" s="190" t="s">
        <v>85</v>
      </c>
      <c r="AY149" s="18" t="s">
        <v>150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157</v>
      </c>
      <c r="BM149" s="190" t="s">
        <v>321</v>
      </c>
    </row>
    <row r="150" s="2" customFormat="1" ht="16.5" customHeight="1">
      <c r="A150" s="37"/>
      <c r="B150" s="178"/>
      <c r="C150" s="219" t="s">
        <v>255</v>
      </c>
      <c r="D150" s="219" t="s">
        <v>311</v>
      </c>
      <c r="E150" s="220" t="s">
        <v>322</v>
      </c>
      <c r="F150" s="221" t="s">
        <v>323</v>
      </c>
      <c r="G150" s="222" t="s">
        <v>178</v>
      </c>
      <c r="H150" s="223">
        <v>13</v>
      </c>
      <c r="I150" s="224"/>
      <c r="J150" s="225">
        <f>ROUND(I150*H150,2)</f>
        <v>0</v>
      </c>
      <c r="K150" s="221" t="s">
        <v>156</v>
      </c>
      <c r="L150" s="226"/>
      <c r="M150" s="227" t="s">
        <v>1</v>
      </c>
      <c r="N150" s="228" t="s">
        <v>41</v>
      </c>
      <c r="O150" s="76"/>
      <c r="P150" s="188">
        <f>O150*H150</f>
        <v>0</v>
      </c>
      <c r="Q150" s="188">
        <v>0.045999999999999999</v>
      </c>
      <c r="R150" s="188">
        <f>Q150*H150</f>
        <v>0.59799999999999998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213</v>
      </c>
      <c r="AT150" s="190" t="s">
        <v>311</v>
      </c>
      <c r="AU150" s="190" t="s">
        <v>85</v>
      </c>
      <c r="AY150" s="18" t="s">
        <v>150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157</v>
      </c>
      <c r="BM150" s="190" t="s">
        <v>324</v>
      </c>
    </row>
    <row r="151" s="2" customFormat="1" ht="24.15" customHeight="1">
      <c r="A151" s="37"/>
      <c r="B151" s="178"/>
      <c r="C151" s="179" t="s">
        <v>259</v>
      </c>
      <c r="D151" s="179" t="s">
        <v>152</v>
      </c>
      <c r="E151" s="180" t="s">
        <v>325</v>
      </c>
      <c r="F151" s="181" t="s">
        <v>326</v>
      </c>
      <c r="G151" s="182" t="s">
        <v>193</v>
      </c>
      <c r="H151" s="183">
        <v>4.3949999999999996</v>
      </c>
      <c r="I151" s="184"/>
      <c r="J151" s="185">
        <f>ROUND(I151*H151,2)</f>
        <v>0</v>
      </c>
      <c r="K151" s="181" t="s">
        <v>156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2.2563399999999998</v>
      </c>
      <c r="R151" s="188">
        <f>Q151*H151</f>
        <v>9.9166142999999973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157</v>
      </c>
      <c r="AT151" s="190" t="s">
        <v>152</v>
      </c>
      <c r="AU151" s="190" t="s">
        <v>85</v>
      </c>
      <c r="AY151" s="18" t="s">
        <v>150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157</v>
      </c>
      <c r="BM151" s="190" t="s">
        <v>327</v>
      </c>
    </row>
    <row r="152" s="14" customFormat="1">
      <c r="A152" s="14"/>
      <c r="B152" s="200"/>
      <c r="C152" s="14"/>
      <c r="D152" s="193" t="s">
        <v>159</v>
      </c>
      <c r="E152" s="201" t="s">
        <v>1</v>
      </c>
      <c r="F152" s="202" t="s">
        <v>328</v>
      </c>
      <c r="G152" s="14"/>
      <c r="H152" s="203">
        <v>2.1000000000000001</v>
      </c>
      <c r="I152" s="204"/>
      <c r="J152" s="14"/>
      <c r="K152" s="14"/>
      <c r="L152" s="200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159</v>
      </c>
      <c r="AU152" s="201" t="s">
        <v>85</v>
      </c>
      <c r="AV152" s="14" t="s">
        <v>85</v>
      </c>
      <c r="AW152" s="14" t="s">
        <v>32</v>
      </c>
      <c r="AX152" s="14" t="s">
        <v>76</v>
      </c>
      <c r="AY152" s="201" t="s">
        <v>150</v>
      </c>
    </row>
    <row r="153" s="14" customFormat="1">
      <c r="A153" s="14"/>
      <c r="B153" s="200"/>
      <c r="C153" s="14"/>
      <c r="D153" s="193" t="s">
        <v>159</v>
      </c>
      <c r="E153" s="201" t="s">
        <v>1</v>
      </c>
      <c r="F153" s="202" t="s">
        <v>329</v>
      </c>
      <c r="G153" s="14"/>
      <c r="H153" s="203">
        <v>1.71</v>
      </c>
      <c r="I153" s="204"/>
      <c r="J153" s="14"/>
      <c r="K153" s="14"/>
      <c r="L153" s="200"/>
      <c r="M153" s="205"/>
      <c r="N153" s="206"/>
      <c r="O153" s="206"/>
      <c r="P153" s="206"/>
      <c r="Q153" s="206"/>
      <c r="R153" s="206"/>
      <c r="S153" s="206"/>
      <c r="T153" s="20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1" t="s">
        <v>159</v>
      </c>
      <c r="AU153" s="201" t="s">
        <v>85</v>
      </c>
      <c r="AV153" s="14" t="s">
        <v>85</v>
      </c>
      <c r="AW153" s="14" t="s">
        <v>32</v>
      </c>
      <c r="AX153" s="14" t="s">
        <v>76</v>
      </c>
      <c r="AY153" s="201" t="s">
        <v>150</v>
      </c>
    </row>
    <row r="154" s="14" customFormat="1">
      <c r="A154" s="14"/>
      <c r="B154" s="200"/>
      <c r="C154" s="14"/>
      <c r="D154" s="193" t="s">
        <v>159</v>
      </c>
      <c r="E154" s="201" t="s">
        <v>1</v>
      </c>
      <c r="F154" s="202" t="s">
        <v>330</v>
      </c>
      <c r="G154" s="14"/>
      <c r="H154" s="203">
        <v>0.58499999999999996</v>
      </c>
      <c r="I154" s="204"/>
      <c r="J154" s="14"/>
      <c r="K154" s="14"/>
      <c r="L154" s="200"/>
      <c r="M154" s="205"/>
      <c r="N154" s="206"/>
      <c r="O154" s="206"/>
      <c r="P154" s="206"/>
      <c r="Q154" s="206"/>
      <c r="R154" s="206"/>
      <c r="S154" s="206"/>
      <c r="T154" s="20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1" t="s">
        <v>159</v>
      </c>
      <c r="AU154" s="201" t="s">
        <v>85</v>
      </c>
      <c r="AV154" s="14" t="s">
        <v>85</v>
      </c>
      <c r="AW154" s="14" t="s">
        <v>32</v>
      </c>
      <c r="AX154" s="14" t="s">
        <v>76</v>
      </c>
      <c r="AY154" s="201" t="s">
        <v>150</v>
      </c>
    </row>
    <row r="155" s="15" customFormat="1">
      <c r="A155" s="15"/>
      <c r="B155" s="208"/>
      <c r="C155" s="15"/>
      <c r="D155" s="193" t="s">
        <v>159</v>
      </c>
      <c r="E155" s="209" t="s">
        <v>1</v>
      </c>
      <c r="F155" s="210" t="s">
        <v>164</v>
      </c>
      <c r="G155" s="15"/>
      <c r="H155" s="211">
        <v>4.3949999999999996</v>
      </c>
      <c r="I155" s="212"/>
      <c r="J155" s="15"/>
      <c r="K155" s="15"/>
      <c r="L155" s="208"/>
      <c r="M155" s="213"/>
      <c r="N155" s="214"/>
      <c r="O155" s="214"/>
      <c r="P155" s="214"/>
      <c r="Q155" s="214"/>
      <c r="R155" s="214"/>
      <c r="S155" s="214"/>
      <c r="T155" s="2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9" t="s">
        <v>159</v>
      </c>
      <c r="AU155" s="209" t="s">
        <v>85</v>
      </c>
      <c r="AV155" s="15" t="s">
        <v>157</v>
      </c>
      <c r="AW155" s="15" t="s">
        <v>32</v>
      </c>
      <c r="AX155" s="15" t="s">
        <v>83</v>
      </c>
      <c r="AY155" s="209" t="s">
        <v>150</v>
      </c>
    </row>
    <row r="156" s="2" customFormat="1" ht="24.15" customHeight="1">
      <c r="A156" s="37"/>
      <c r="B156" s="178"/>
      <c r="C156" s="179" t="s">
        <v>264</v>
      </c>
      <c r="D156" s="179" t="s">
        <v>152</v>
      </c>
      <c r="E156" s="180" t="s">
        <v>331</v>
      </c>
      <c r="F156" s="181" t="s">
        <v>332</v>
      </c>
      <c r="G156" s="182" t="s">
        <v>178</v>
      </c>
      <c r="H156" s="183">
        <v>10</v>
      </c>
      <c r="I156" s="184"/>
      <c r="J156" s="185">
        <f>ROUND(I156*H156,2)</f>
        <v>0</v>
      </c>
      <c r="K156" s="181" t="s">
        <v>1</v>
      </c>
      <c r="L156" s="38"/>
      <c r="M156" s="186" t="s">
        <v>1</v>
      </c>
      <c r="N156" s="187" t="s">
        <v>41</v>
      </c>
      <c r="O156" s="76"/>
      <c r="P156" s="188">
        <f>O156*H156</f>
        <v>0</v>
      </c>
      <c r="Q156" s="188">
        <v>0.00034000000000000002</v>
      </c>
      <c r="R156" s="188">
        <f>Q156*H156</f>
        <v>0.0034000000000000002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157</v>
      </c>
      <c r="AT156" s="190" t="s">
        <v>152</v>
      </c>
      <c r="AU156" s="190" t="s">
        <v>85</v>
      </c>
      <c r="AY156" s="18" t="s">
        <v>150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157</v>
      </c>
      <c r="BM156" s="190" t="s">
        <v>333</v>
      </c>
    </row>
    <row r="157" s="14" customFormat="1">
      <c r="A157" s="14"/>
      <c r="B157" s="200"/>
      <c r="C157" s="14"/>
      <c r="D157" s="193" t="s">
        <v>159</v>
      </c>
      <c r="E157" s="201" t="s">
        <v>1</v>
      </c>
      <c r="F157" s="202" t="s">
        <v>224</v>
      </c>
      <c r="G157" s="14"/>
      <c r="H157" s="203">
        <v>10</v>
      </c>
      <c r="I157" s="204"/>
      <c r="J157" s="14"/>
      <c r="K157" s="14"/>
      <c r="L157" s="200"/>
      <c r="M157" s="205"/>
      <c r="N157" s="206"/>
      <c r="O157" s="206"/>
      <c r="P157" s="206"/>
      <c r="Q157" s="206"/>
      <c r="R157" s="206"/>
      <c r="S157" s="206"/>
      <c r="T157" s="20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1" t="s">
        <v>159</v>
      </c>
      <c r="AU157" s="201" t="s">
        <v>85</v>
      </c>
      <c r="AV157" s="14" t="s">
        <v>85</v>
      </c>
      <c r="AW157" s="14" t="s">
        <v>32</v>
      </c>
      <c r="AX157" s="14" t="s">
        <v>83</v>
      </c>
      <c r="AY157" s="201" t="s">
        <v>150</v>
      </c>
    </row>
    <row r="158" s="12" customFormat="1" ht="22.8" customHeight="1">
      <c r="A158" s="12"/>
      <c r="B158" s="165"/>
      <c r="C158" s="12"/>
      <c r="D158" s="166" t="s">
        <v>75</v>
      </c>
      <c r="E158" s="176" t="s">
        <v>334</v>
      </c>
      <c r="F158" s="176" t="s">
        <v>335</v>
      </c>
      <c r="G158" s="12"/>
      <c r="H158" s="12"/>
      <c r="I158" s="168"/>
      <c r="J158" s="177">
        <f>BK158</f>
        <v>0</v>
      </c>
      <c r="K158" s="12"/>
      <c r="L158" s="165"/>
      <c r="M158" s="170"/>
      <c r="N158" s="171"/>
      <c r="O158" s="171"/>
      <c r="P158" s="172">
        <f>SUM(P159:P160)</f>
        <v>0</v>
      </c>
      <c r="Q158" s="171"/>
      <c r="R158" s="172">
        <f>SUM(R159:R160)</f>
        <v>0</v>
      </c>
      <c r="S158" s="171"/>
      <c r="T158" s="173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6" t="s">
        <v>83</v>
      </c>
      <c r="AT158" s="174" t="s">
        <v>75</v>
      </c>
      <c r="AU158" s="174" t="s">
        <v>83</v>
      </c>
      <c r="AY158" s="166" t="s">
        <v>150</v>
      </c>
      <c r="BK158" s="175">
        <f>SUM(BK159:BK160)</f>
        <v>0</v>
      </c>
    </row>
    <row r="159" s="2" customFormat="1" ht="33" customHeight="1">
      <c r="A159" s="37"/>
      <c r="B159" s="178"/>
      <c r="C159" s="179" t="s">
        <v>336</v>
      </c>
      <c r="D159" s="179" t="s">
        <v>152</v>
      </c>
      <c r="E159" s="180" t="s">
        <v>337</v>
      </c>
      <c r="F159" s="181" t="s">
        <v>338</v>
      </c>
      <c r="G159" s="182" t="s">
        <v>221</v>
      </c>
      <c r="H159" s="183">
        <v>335.99599999999998</v>
      </c>
      <c r="I159" s="184"/>
      <c r="J159" s="185">
        <f>ROUND(I159*H159,2)</f>
        <v>0</v>
      </c>
      <c r="K159" s="181" t="s">
        <v>156</v>
      </c>
      <c r="L159" s="38"/>
      <c r="M159" s="186" t="s">
        <v>1</v>
      </c>
      <c r="N159" s="187" t="s">
        <v>41</v>
      </c>
      <c r="O159" s="76"/>
      <c r="P159" s="188">
        <f>O159*H159</f>
        <v>0</v>
      </c>
      <c r="Q159" s="188">
        <v>0</v>
      </c>
      <c r="R159" s="188">
        <f>Q159*H159</f>
        <v>0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157</v>
      </c>
      <c r="AT159" s="190" t="s">
        <v>152</v>
      </c>
      <c r="AU159" s="190" t="s">
        <v>85</v>
      </c>
      <c r="AY159" s="18" t="s">
        <v>150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157</v>
      </c>
      <c r="BM159" s="190" t="s">
        <v>339</v>
      </c>
    </row>
    <row r="160" s="2" customFormat="1" ht="33" customHeight="1">
      <c r="A160" s="37"/>
      <c r="B160" s="178"/>
      <c r="C160" s="179" t="s">
        <v>340</v>
      </c>
      <c r="D160" s="179" t="s">
        <v>152</v>
      </c>
      <c r="E160" s="180" t="s">
        <v>341</v>
      </c>
      <c r="F160" s="181" t="s">
        <v>342</v>
      </c>
      <c r="G160" s="182" t="s">
        <v>221</v>
      </c>
      <c r="H160" s="183">
        <v>335.99599999999998</v>
      </c>
      <c r="I160" s="184"/>
      <c r="J160" s="185">
        <f>ROUND(I160*H160,2)</f>
        <v>0</v>
      </c>
      <c r="K160" s="181" t="s">
        <v>156</v>
      </c>
      <c r="L160" s="38"/>
      <c r="M160" s="229" t="s">
        <v>1</v>
      </c>
      <c r="N160" s="230" t="s">
        <v>41</v>
      </c>
      <c r="O160" s="231"/>
      <c r="P160" s="232">
        <f>O160*H160</f>
        <v>0</v>
      </c>
      <c r="Q160" s="232">
        <v>0</v>
      </c>
      <c r="R160" s="232">
        <f>Q160*H160</f>
        <v>0</v>
      </c>
      <c r="S160" s="232">
        <v>0</v>
      </c>
      <c r="T160" s="23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0" t="s">
        <v>157</v>
      </c>
      <c r="AT160" s="190" t="s">
        <v>152</v>
      </c>
      <c r="AU160" s="190" t="s">
        <v>85</v>
      </c>
      <c r="AY160" s="18" t="s">
        <v>150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83</v>
      </c>
      <c r="BK160" s="191">
        <f>ROUND(I160*H160,2)</f>
        <v>0</v>
      </c>
      <c r="BL160" s="18" t="s">
        <v>157</v>
      </c>
      <c r="BM160" s="190" t="s">
        <v>343</v>
      </c>
    </row>
    <row r="161" s="2" customFormat="1" ht="6.96" customHeight="1">
      <c r="A161" s="37"/>
      <c r="B161" s="59"/>
      <c r="C161" s="60"/>
      <c r="D161" s="60"/>
      <c r="E161" s="60"/>
      <c r="F161" s="60"/>
      <c r="G161" s="60"/>
      <c r="H161" s="60"/>
      <c r="I161" s="60"/>
      <c r="J161" s="60"/>
      <c r="K161" s="60"/>
      <c r="L161" s="38"/>
      <c r="M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</sheetData>
  <autoFilter ref="C125:K16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30" customHeight="1">
      <c r="A11" s="37"/>
      <c r="B11" s="38"/>
      <c r="C11" s="37"/>
      <c r="D11" s="37"/>
      <c r="E11" s="66" t="s">
        <v>344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ROUND(J125,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ROUND((SUM(BE125:BE156)),  2)</f>
        <v>0</v>
      </c>
      <c r="G35" s="37"/>
      <c r="H35" s="37"/>
      <c r="I35" s="135">
        <v>0.20999999999999999</v>
      </c>
      <c r="J35" s="134">
        <f>ROUND(((SUM(BE125:BE156))*I35),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ROUND((SUM(BF125:BF156)),  2)</f>
        <v>0</v>
      </c>
      <c r="G36" s="37"/>
      <c r="H36" s="37"/>
      <c r="I36" s="135">
        <v>0.12</v>
      </c>
      <c r="J36" s="134">
        <f>ROUND(((SUM(BF125:BF156))*I36),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ROUND((SUM(BG125:BG156)),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ROUND((SUM(BH125:BH156)),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ROUND((SUM(BI125:BI156)),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30" customHeight="1">
      <c r="A89" s="37"/>
      <c r="B89" s="38"/>
      <c r="C89" s="37"/>
      <c r="D89" s="37"/>
      <c r="E89" s="66" t="str">
        <f>E11</f>
        <v xml:space="preserve">SO 102 - SO 102 -  Plocha nového a stávajícího chodníku + SO 107 - Plocha pro kola 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J125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132</v>
      </c>
      <c r="E100" s="153"/>
      <c r="F100" s="153"/>
      <c r="G100" s="153"/>
      <c r="H100" s="153"/>
      <c r="I100" s="153"/>
      <c r="J100" s="154">
        <f>J127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270</v>
      </c>
      <c r="E101" s="153"/>
      <c r="F101" s="153"/>
      <c r="G101" s="153"/>
      <c r="H101" s="153"/>
      <c r="I101" s="153"/>
      <c r="J101" s="154">
        <f>J133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J150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272</v>
      </c>
      <c r="E103" s="153"/>
      <c r="F103" s="153"/>
      <c r="G103" s="153"/>
      <c r="H103" s="153"/>
      <c r="I103" s="153"/>
      <c r="J103" s="154">
        <f>J155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135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8" t="str">
        <f>E7</f>
        <v>Zpevněné plochy před KD Zábřeh - II.ETAPA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1"/>
      <c r="C114" s="31" t="s">
        <v>122</v>
      </c>
      <c r="L114" s="21"/>
    </row>
    <row r="115" s="2" customFormat="1" ht="16.5" customHeight="1">
      <c r="A115" s="37"/>
      <c r="B115" s="38"/>
      <c r="C115" s="37"/>
      <c r="D115" s="37"/>
      <c r="E115" s="128" t="s">
        <v>123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124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30" customHeight="1">
      <c r="A117" s="37"/>
      <c r="B117" s="38"/>
      <c r="C117" s="37"/>
      <c r="D117" s="37"/>
      <c r="E117" s="66" t="str">
        <f>E11</f>
        <v xml:space="preserve">SO 102 - SO 102 -  Plocha nového a stávajícího chodníku + SO 107 - Plocha pro kola 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F14</f>
        <v>Zábřeh</v>
      </c>
      <c r="G119" s="37"/>
      <c r="H119" s="37"/>
      <c r="I119" s="31" t="s">
        <v>22</v>
      </c>
      <c r="J119" s="68" t="str">
        <f>IF(J14="","",J14)</f>
        <v>13. 6. 2026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7"/>
      <c r="E121" s="37"/>
      <c r="F121" s="26" t="str">
        <f>E17</f>
        <v xml:space="preserve">Město  Zábřeh</v>
      </c>
      <c r="G121" s="37"/>
      <c r="H121" s="37"/>
      <c r="I121" s="31" t="s">
        <v>30</v>
      </c>
      <c r="J121" s="35" t="str">
        <f>E23</f>
        <v>Ing.Zdeněk Vitásek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7"/>
      <c r="E122" s="37"/>
      <c r="F122" s="26" t="str">
        <f>IF(E20="","",E20)</f>
        <v>Vyplň údaj</v>
      </c>
      <c r="G122" s="37"/>
      <c r="H122" s="37"/>
      <c r="I122" s="31" t="s">
        <v>33</v>
      </c>
      <c r="J122" s="35" t="str">
        <f>E26</f>
        <v>Martin Pniok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136</v>
      </c>
      <c r="D124" s="158" t="s">
        <v>61</v>
      </c>
      <c r="E124" s="158" t="s">
        <v>57</v>
      </c>
      <c r="F124" s="158" t="s">
        <v>58</v>
      </c>
      <c r="G124" s="158" t="s">
        <v>137</v>
      </c>
      <c r="H124" s="158" t="s">
        <v>138</v>
      </c>
      <c r="I124" s="158" t="s">
        <v>139</v>
      </c>
      <c r="J124" s="158" t="s">
        <v>128</v>
      </c>
      <c r="K124" s="159" t="s">
        <v>140</v>
      </c>
      <c r="L124" s="160"/>
      <c r="M124" s="85" t="s">
        <v>1</v>
      </c>
      <c r="N124" s="86" t="s">
        <v>40</v>
      </c>
      <c r="O124" s="86" t="s">
        <v>141</v>
      </c>
      <c r="P124" s="86" t="s">
        <v>142</v>
      </c>
      <c r="Q124" s="86" t="s">
        <v>143</v>
      </c>
      <c r="R124" s="86" t="s">
        <v>144</v>
      </c>
      <c r="S124" s="86" t="s">
        <v>145</v>
      </c>
      <c r="T124" s="87" t="s">
        <v>146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147</v>
      </c>
      <c r="D125" s="37"/>
      <c r="E125" s="37"/>
      <c r="F125" s="37"/>
      <c r="G125" s="37"/>
      <c r="H125" s="37"/>
      <c r="I125" s="37"/>
      <c r="J125" s="161">
        <f>BK125</f>
        <v>0</v>
      </c>
      <c r="K125" s="37"/>
      <c r="L125" s="38"/>
      <c r="M125" s="88"/>
      <c r="N125" s="72"/>
      <c r="O125" s="89"/>
      <c r="P125" s="162">
        <f>P126</f>
        <v>0</v>
      </c>
      <c r="Q125" s="89"/>
      <c r="R125" s="162">
        <f>R126</f>
        <v>155.12247749999997</v>
      </c>
      <c r="S125" s="89"/>
      <c r="T125" s="163">
        <f>T126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75</v>
      </c>
      <c r="AU125" s="18" t="s">
        <v>130</v>
      </c>
      <c r="BK125" s="164">
        <f>BK126</f>
        <v>0</v>
      </c>
    </row>
    <row r="126" s="12" customFormat="1" ht="25.92" customHeight="1">
      <c r="A126" s="12"/>
      <c r="B126" s="165"/>
      <c r="C126" s="12"/>
      <c r="D126" s="166" t="s">
        <v>75</v>
      </c>
      <c r="E126" s="167" t="s">
        <v>148</v>
      </c>
      <c r="F126" s="167" t="s">
        <v>149</v>
      </c>
      <c r="G126" s="12"/>
      <c r="H126" s="12"/>
      <c r="I126" s="168"/>
      <c r="J126" s="169">
        <f>BK126</f>
        <v>0</v>
      </c>
      <c r="K126" s="12"/>
      <c r="L126" s="165"/>
      <c r="M126" s="170"/>
      <c r="N126" s="171"/>
      <c r="O126" s="171"/>
      <c r="P126" s="172">
        <f>P127+P133+P150+P155</f>
        <v>0</v>
      </c>
      <c r="Q126" s="171"/>
      <c r="R126" s="172">
        <f>R127+R133+R150+R155</f>
        <v>155.12247749999997</v>
      </c>
      <c r="S126" s="171"/>
      <c r="T126" s="173">
        <f>T127+T133+T150+T155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76</v>
      </c>
      <c r="AY126" s="166" t="s">
        <v>150</v>
      </c>
      <c r="BK126" s="175">
        <f>BK127+BK133+BK150+BK155</f>
        <v>0</v>
      </c>
    </row>
    <row r="127" s="12" customFormat="1" ht="22.8" customHeight="1">
      <c r="A127" s="12"/>
      <c r="B127" s="165"/>
      <c r="C127" s="12"/>
      <c r="D127" s="166" t="s">
        <v>75</v>
      </c>
      <c r="E127" s="176" t="s">
        <v>83</v>
      </c>
      <c r="F127" s="176" t="s">
        <v>151</v>
      </c>
      <c r="G127" s="12"/>
      <c r="H127" s="12"/>
      <c r="I127" s="168"/>
      <c r="J127" s="177">
        <f>BK127</f>
        <v>0</v>
      </c>
      <c r="K127" s="12"/>
      <c r="L127" s="165"/>
      <c r="M127" s="170"/>
      <c r="N127" s="171"/>
      <c r="O127" s="171"/>
      <c r="P127" s="172">
        <f>SUM(P128:P132)</f>
        <v>0</v>
      </c>
      <c r="Q127" s="171"/>
      <c r="R127" s="172">
        <f>SUM(R128:R132)</f>
        <v>0</v>
      </c>
      <c r="S127" s="171"/>
      <c r="T127" s="173">
        <f>SUM(T128:T132)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83</v>
      </c>
      <c r="AY127" s="166" t="s">
        <v>150</v>
      </c>
      <c r="BK127" s="175">
        <f>SUM(BK128:BK132)</f>
        <v>0</v>
      </c>
    </row>
    <row r="128" s="2" customFormat="1" ht="24.15" customHeight="1">
      <c r="A128" s="37"/>
      <c r="B128" s="178"/>
      <c r="C128" s="179" t="s">
        <v>83</v>
      </c>
      <c r="D128" s="179" t="s">
        <v>152</v>
      </c>
      <c r="E128" s="180" t="s">
        <v>273</v>
      </c>
      <c r="F128" s="181" t="s">
        <v>274</v>
      </c>
      <c r="G128" s="182" t="s">
        <v>155</v>
      </c>
      <c r="H128" s="183">
        <v>287</v>
      </c>
      <c r="I128" s="184"/>
      <c r="J128" s="185">
        <f>ROUND(I128*H128,2)</f>
        <v>0</v>
      </c>
      <c r="K128" s="181" t="s">
        <v>156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157</v>
      </c>
      <c r="AT128" s="190" t="s">
        <v>152</v>
      </c>
      <c r="AU128" s="190" t="s">
        <v>85</v>
      </c>
      <c r="AY128" s="18" t="s">
        <v>150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157</v>
      </c>
      <c r="BM128" s="190" t="s">
        <v>345</v>
      </c>
    </row>
    <row r="129" s="14" customFormat="1">
      <c r="A129" s="14"/>
      <c r="B129" s="200"/>
      <c r="C129" s="14"/>
      <c r="D129" s="193" t="s">
        <v>159</v>
      </c>
      <c r="E129" s="201" t="s">
        <v>1</v>
      </c>
      <c r="F129" s="202" t="s">
        <v>346</v>
      </c>
      <c r="G129" s="14"/>
      <c r="H129" s="203">
        <v>97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159</v>
      </c>
      <c r="AU129" s="201" t="s">
        <v>85</v>
      </c>
      <c r="AV129" s="14" t="s">
        <v>85</v>
      </c>
      <c r="AW129" s="14" t="s">
        <v>32</v>
      </c>
      <c r="AX129" s="14" t="s">
        <v>76</v>
      </c>
      <c r="AY129" s="201" t="s">
        <v>150</v>
      </c>
    </row>
    <row r="130" s="14" customFormat="1">
      <c r="A130" s="14"/>
      <c r="B130" s="200"/>
      <c r="C130" s="14"/>
      <c r="D130" s="193" t="s">
        <v>159</v>
      </c>
      <c r="E130" s="201" t="s">
        <v>1</v>
      </c>
      <c r="F130" s="202" t="s">
        <v>189</v>
      </c>
      <c r="G130" s="14"/>
      <c r="H130" s="203">
        <v>35</v>
      </c>
      <c r="I130" s="204"/>
      <c r="J130" s="14"/>
      <c r="K130" s="14"/>
      <c r="L130" s="200"/>
      <c r="M130" s="205"/>
      <c r="N130" s="206"/>
      <c r="O130" s="206"/>
      <c r="P130" s="206"/>
      <c r="Q130" s="206"/>
      <c r="R130" s="206"/>
      <c r="S130" s="206"/>
      <c r="T130" s="20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1" t="s">
        <v>159</v>
      </c>
      <c r="AU130" s="201" t="s">
        <v>85</v>
      </c>
      <c r="AV130" s="14" t="s">
        <v>85</v>
      </c>
      <c r="AW130" s="14" t="s">
        <v>32</v>
      </c>
      <c r="AX130" s="14" t="s">
        <v>76</v>
      </c>
      <c r="AY130" s="201" t="s">
        <v>150</v>
      </c>
    </row>
    <row r="131" s="14" customFormat="1">
      <c r="A131" s="14"/>
      <c r="B131" s="200"/>
      <c r="C131" s="14"/>
      <c r="D131" s="193" t="s">
        <v>159</v>
      </c>
      <c r="E131" s="201" t="s">
        <v>1</v>
      </c>
      <c r="F131" s="202" t="s">
        <v>163</v>
      </c>
      <c r="G131" s="14"/>
      <c r="H131" s="203">
        <v>155</v>
      </c>
      <c r="I131" s="204"/>
      <c r="J131" s="14"/>
      <c r="K131" s="14"/>
      <c r="L131" s="200"/>
      <c r="M131" s="205"/>
      <c r="N131" s="206"/>
      <c r="O131" s="206"/>
      <c r="P131" s="206"/>
      <c r="Q131" s="206"/>
      <c r="R131" s="206"/>
      <c r="S131" s="206"/>
      <c r="T131" s="20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159</v>
      </c>
      <c r="AU131" s="201" t="s">
        <v>85</v>
      </c>
      <c r="AV131" s="14" t="s">
        <v>85</v>
      </c>
      <c r="AW131" s="14" t="s">
        <v>32</v>
      </c>
      <c r="AX131" s="14" t="s">
        <v>76</v>
      </c>
      <c r="AY131" s="201" t="s">
        <v>150</v>
      </c>
    </row>
    <row r="132" s="15" customFormat="1">
      <c r="A132" s="15"/>
      <c r="B132" s="208"/>
      <c r="C132" s="15"/>
      <c r="D132" s="193" t="s">
        <v>159</v>
      </c>
      <c r="E132" s="209" t="s">
        <v>1</v>
      </c>
      <c r="F132" s="210" t="s">
        <v>164</v>
      </c>
      <c r="G132" s="15"/>
      <c r="H132" s="211">
        <v>287</v>
      </c>
      <c r="I132" s="212"/>
      <c r="J132" s="15"/>
      <c r="K132" s="15"/>
      <c r="L132" s="208"/>
      <c r="M132" s="213"/>
      <c r="N132" s="214"/>
      <c r="O132" s="214"/>
      <c r="P132" s="214"/>
      <c r="Q132" s="214"/>
      <c r="R132" s="214"/>
      <c r="S132" s="214"/>
      <c r="T132" s="2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9" t="s">
        <v>159</v>
      </c>
      <c r="AU132" s="209" t="s">
        <v>85</v>
      </c>
      <c r="AV132" s="15" t="s">
        <v>157</v>
      </c>
      <c r="AW132" s="15" t="s">
        <v>32</v>
      </c>
      <c r="AX132" s="15" t="s">
        <v>83</v>
      </c>
      <c r="AY132" s="209" t="s">
        <v>150</v>
      </c>
    </row>
    <row r="133" s="12" customFormat="1" ht="22.8" customHeight="1">
      <c r="A133" s="12"/>
      <c r="B133" s="165"/>
      <c r="C133" s="12"/>
      <c r="D133" s="166" t="s">
        <v>75</v>
      </c>
      <c r="E133" s="176" t="s">
        <v>182</v>
      </c>
      <c r="F133" s="176" t="s">
        <v>277</v>
      </c>
      <c r="G133" s="12"/>
      <c r="H133" s="12"/>
      <c r="I133" s="168"/>
      <c r="J133" s="177">
        <f>BK133</f>
        <v>0</v>
      </c>
      <c r="K133" s="12"/>
      <c r="L133" s="165"/>
      <c r="M133" s="170"/>
      <c r="N133" s="171"/>
      <c r="O133" s="171"/>
      <c r="P133" s="172">
        <f>SUM(P134:P149)</f>
        <v>0</v>
      </c>
      <c r="Q133" s="171"/>
      <c r="R133" s="172">
        <f>SUM(R134:R149)</f>
        <v>130.81952999999999</v>
      </c>
      <c r="S133" s="171"/>
      <c r="T133" s="173">
        <f>SUM(T134:T149)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6" t="s">
        <v>83</v>
      </c>
      <c r="AT133" s="174" t="s">
        <v>75</v>
      </c>
      <c r="AU133" s="174" t="s">
        <v>83</v>
      </c>
      <c r="AY133" s="166" t="s">
        <v>150</v>
      </c>
      <c r="BK133" s="175">
        <f>SUM(BK134:BK149)</f>
        <v>0</v>
      </c>
    </row>
    <row r="134" s="2" customFormat="1" ht="24.15" customHeight="1">
      <c r="A134" s="37"/>
      <c r="B134" s="178"/>
      <c r="C134" s="179" t="s">
        <v>85</v>
      </c>
      <c r="D134" s="179" t="s">
        <v>152</v>
      </c>
      <c r="E134" s="180" t="s">
        <v>347</v>
      </c>
      <c r="F134" s="181" t="s">
        <v>348</v>
      </c>
      <c r="G134" s="182" t="s">
        <v>155</v>
      </c>
      <c r="H134" s="183">
        <v>132</v>
      </c>
      <c r="I134" s="184"/>
      <c r="J134" s="185">
        <f>ROUND(I134*H134,2)</f>
        <v>0</v>
      </c>
      <c r="K134" s="181" t="s">
        <v>156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0.57499999999999996</v>
      </c>
      <c r="R134" s="188">
        <f>Q134*H134</f>
        <v>75.899999999999991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157</v>
      </c>
      <c r="AT134" s="190" t="s">
        <v>152</v>
      </c>
      <c r="AU134" s="190" t="s">
        <v>85</v>
      </c>
      <c r="AY134" s="18" t="s">
        <v>150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157</v>
      </c>
      <c r="BM134" s="190" t="s">
        <v>349</v>
      </c>
    </row>
    <row r="135" s="14" customFormat="1">
      <c r="A135" s="14"/>
      <c r="B135" s="200"/>
      <c r="C135" s="14"/>
      <c r="D135" s="193" t="s">
        <v>159</v>
      </c>
      <c r="E135" s="201" t="s">
        <v>1</v>
      </c>
      <c r="F135" s="202" t="s">
        <v>350</v>
      </c>
      <c r="G135" s="14"/>
      <c r="H135" s="203">
        <v>97</v>
      </c>
      <c r="I135" s="204"/>
      <c r="J135" s="14"/>
      <c r="K135" s="14"/>
      <c r="L135" s="200"/>
      <c r="M135" s="205"/>
      <c r="N135" s="206"/>
      <c r="O135" s="206"/>
      <c r="P135" s="206"/>
      <c r="Q135" s="206"/>
      <c r="R135" s="206"/>
      <c r="S135" s="206"/>
      <c r="T135" s="20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1" t="s">
        <v>159</v>
      </c>
      <c r="AU135" s="201" t="s">
        <v>85</v>
      </c>
      <c r="AV135" s="14" t="s">
        <v>85</v>
      </c>
      <c r="AW135" s="14" t="s">
        <v>32</v>
      </c>
      <c r="AX135" s="14" t="s">
        <v>76</v>
      </c>
      <c r="AY135" s="201" t="s">
        <v>150</v>
      </c>
    </row>
    <row r="136" s="14" customFormat="1">
      <c r="A136" s="14"/>
      <c r="B136" s="200"/>
      <c r="C136" s="14"/>
      <c r="D136" s="193" t="s">
        <v>159</v>
      </c>
      <c r="E136" s="201" t="s">
        <v>1</v>
      </c>
      <c r="F136" s="202" t="s">
        <v>351</v>
      </c>
      <c r="G136" s="14"/>
      <c r="H136" s="203">
        <v>35</v>
      </c>
      <c r="I136" s="204"/>
      <c r="J136" s="14"/>
      <c r="K136" s="14"/>
      <c r="L136" s="200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1" t="s">
        <v>159</v>
      </c>
      <c r="AU136" s="201" t="s">
        <v>85</v>
      </c>
      <c r="AV136" s="14" t="s">
        <v>85</v>
      </c>
      <c r="AW136" s="14" t="s">
        <v>32</v>
      </c>
      <c r="AX136" s="14" t="s">
        <v>76</v>
      </c>
      <c r="AY136" s="201" t="s">
        <v>150</v>
      </c>
    </row>
    <row r="137" s="15" customFormat="1">
      <c r="A137" s="15"/>
      <c r="B137" s="208"/>
      <c r="C137" s="15"/>
      <c r="D137" s="193" t="s">
        <v>159</v>
      </c>
      <c r="E137" s="209" t="s">
        <v>1</v>
      </c>
      <c r="F137" s="210" t="s">
        <v>164</v>
      </c>
      <c r="G137" s="15"/>
      <c r="H137" s="211">
        <v>132</v>
      </c>
      <c r="I137" s="212"/>
      <c r="J137" s="15"/>
      <c r="K137" s="15"/>
      <c r="L137" s="208"/>
      <c r="M137" s="213"/>
      <c r="N137" s="214"/>
      <c r="O137" s="214"/>
      <c r="P137" s="214"/>
      <c r="Q137" s="214"/>
      <c r="R137" s="214"/>
      <c r="S137" s="214"/>
      <c r="T137" s="2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09" t="s">
        <v>159</v>
      </c>
      <c r="AU137" s="209" t="s">
        <v>85</v>
      </c>
      <c r="AV137" s="15" t="s">
        <v>157</v>
      </c>
      <c r="AW137" s="15" t="s">
        <v>32</v>
      </c>
      <c r="AX137" s="15" t="s">
        <v>83</v>
      </c>
      <c r="AY137" s="209" t="s">
        <v>150</v>
      </c>
    </row>
    <row r="138" s="2" customFormat="1" ht="24.15" customHeight="1">
      <c r="A138" s="37"/>
      <c r="B138" s="178"/>
      <c r="C138" s="179" t="s">
        <v>168</v>
      </c>
      <c r="D138" s="179" t="s">
        <v>152</v>
      </c>
      <c r="E138" s="180" t="s">
        <v>352</v>
      </c>
      <c r="F138" s="181" t="s">
        <v>353</v>
      </c>
      <c r="G138" s="182" t="s">
        <v>155</v>
      </c>
      <c r="H138" s="183">
        <v>35</v>
      </c>
      <c r="I138" s="184"/>
      <c r="J138" s="185">
        <f>ROUND(I138*H138,2)</f>
        <v>0</v>
      </c>
      <c r="K138" s="181" t="s">
        <v>156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0.68999999999999995</v>
      </c>
      <c r="R138" s="188">
        <f>Q138*H138</f>
        <v>24.149999999999999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157</v>
      </c>
      <c r="AT138" s="190" t="s">
        <v>152</v>
      </c>
      <c r="AU138" s="190" t="s">
        <v>85</v>
      </c>
      <c r="AY138" s="18" t="s">
        <v>150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157</v>
      </c>
      <c r="BM138" s="190" t="s">
        <v>354</v>
      </c>
    </row>
    <row r="139" s="14" customFormat="1">
      <c r="A139" s="14"/>
      <c r="B139" s="200"/>
      <c r="C139" s="14"/>
      <c r="D139" s="193" t="s">
        <v>159</v>
      </c>
      <c r="E139" s="201" t="s">
        <v>1</v>
      </c>
      <c r="F139" s="202" t="s">
        <v>351</v>
      </c>
      <c r="G139" s="14"/>
      <c r="H139" s="203">
        <v>35</v>
      </c>
      <c r="I139" s="204"/>
      <c r="J139" s="14"/>
      <c r="K139" s="14"/>
      <c r="L139" s="200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1" t="s">
        <v>159</v>
      </c>
      <c r="AU139" s="201" t="s">
        <v>85</v>
      </c>
      <c r="AV139" s="14" t="s">
        <v>85</v>
      </c>
      <c r="AW139" s="14" t="s">
        <v>32</v>
      </c>
      <c r="AX139" s="14" t="s">
        <v>83</v>
      </c>
      <c r="AY139" s="201" t="s">
        <v>150</v>
      </c>
    </row>
    <row r="140" s="2" customFormat="1" ht="24.15" customHeight="1">
      <c r="A140" s="37"/>
      <c r="B140" s="178"/>
      <c r="C140" s="179" t="s">
        <v>157</v>
      </c>
      <c r="D140" s="179" t="s">
        <v>152</v>
      </c>
      <c r="E140" s="180" t="s">
        <v>355</v>
      </c>
      <c r="F140" s="181" t="s">
        <v>356</v>
      </c>
      <c r="G140" s="182" t="s">
        <v>155</v>
      </c>
      <c r="H140" s="183">
        <v>3</v>
      </c>
      <c r="I140" s="184"/>
      <c r="J140" s="185">
        <f>ROUND(I140*H140,2)</f>
        <v>0</v>
      </c>
      <c r="K140" s="181" t="s">
        <v>156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0.089219999999999994</v>
      </c>
      <c r="R140" s="188">
        <f>Q140*H140</f>
        <v>0.26766000000000001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157</v>
      </c>
      <c r="AT140" s="190" t="s">
        <v>152</v>
      </c>
      <c r="AU140" s="190" t="s">
        <v>85</v>
      </c>
      <c r="AY140" s="18" t="s">
        <v>150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157</v>
      </c>
      <c r="BM140" s="190" t="s">
        <v>357</v>
      </c>
    </row>
    <row r="141" s="2" customFormat="1" ht="24.15" customHeight="1">
      <c r="A141" s="37"/>
      <c r="B141" s="178"/>
      <c r="C141" s="219" t="s">
        <v>182</v>
      </c>
      <c r="D141" s="219" t="s">
        <v>311</v>
      </c>
      <c r="E141" s="220" t="s">
        <v>358</v>
      </c>
      <c r="F141" s="221" t="s">
        <v>359</v>
      </c>
      <c r="G141" s="222" t="s">
        <v>155</v>
      </c>
      <c r="H141" s="223">
        <v>3.0899999999999999</v>
      </c>
      <c r="I141" s="224"/>
      <c r="J141" s="225">
        <f>ROUND(I141*H141,2)</f>
        <v>0</v>
      </c>
      <c r="K141" s="221" t="s">
        <v>156</v>
      </c>
      <c r="L141" s="226"/>
      <c r="M141" s="227" t="s">
        <v>1</v>
      </c>
      <c r="N141" s="228" t="s">
        <v>41</v>
      </c>
      <c r="O141" s="76"/>
      <c r="P141" s="188">
        <f>O141*H141</f>
        <v>0</v>
      </c>
      <c r="Q141" s="188">
        <v>0.13100000000000001</v>
      </c>
      <c r="R141" s="188">
        <f>Q141*H141</f>
        <v>0.40478999999999998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213</v>
      </c>
      <c r="AT141" s="190" t="s">
        <v>311</v>
      </c>
      <c r="AU141" s="190" t="s">
        <v>85</v>
      </c>
      <c r="AY141" s="18" t="s">
        <v>150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157</v>
      </c>
      <c r="BM141" s="190" t="s">
        <v>360</v>
      </c>
    </row>
    <row r="142" s="14" customFormat="1">
      <c r="A142" s="14"/>
      <c r="B142" s="200"/>
      <c r="C142" s="14"/>
      <c r="D142" s="193" t="s">
        <v>159</v>
      </c>
      <c r="E142" s="14"/>
      <c r="F142" s="202" t="s">
        <v>361</v>
      </c>
      <c r="G142" s="14"/>
      <c r="H142" s="203">
        <v>3.0899999999999999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159</v>
      </c>
      <c r="AU142" s="201" t="s">
        <v>85</v>
      </c>
      <c r="AV142" s="14" t="s">
        <v>85</v>
      </c>
      <c r="AW142" s="14" t="s">
        <v>3</v>
      </c>
      <c r="AX142" s="14" t="s">
        <v>83</v>
      </c>
      <c r="AY142" s="201" t="s">
        <v>150</v>
      </c>
    </row>
    <row r="143" s="2" customFormat="1" ht="24.15" customHeight="1">
      <c r="A143" s="37"/>
      <c r="B143" s="178"/>
      <c r="C143" s="179" t="s">
        <v>190</v>
      </c>
      <c r="D143" s="179" t="s">
        <v>152</v>
      </c>
      <c r="E143" s="180" t="s">
        <v>355</v>
      </c>
      <c r="F143" s="181" t="s">
        <v>356</v>
      </c>
      <c r="G143" s="182" t="s">
        <v>155</v>
      </c>
      <c r="H143" s="183">
        <v>35</v>
      </c>
      <c r="I143" s="184"/>
      <c r="J143" s="185">
        <f>ROUND(I143*H143,2)</f>
        <v>0</v>
      </c>
      <c r="K143" s="181" t="s">
        <v>156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0.089219999999999994</v>
      </c>
      <c r="R143" s="188">
        <f>Q143*H143</f>
        <v>3.1226999999999996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157</v>
      </c>
      <c r="AT143" s="190" t="s">
        <v>152</v>
      </c>
      <c r="AU143" s="190" t="s">
        <v>85</v>
      </c>
      <c r="AY143" s="18" t="s">
        <v>150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157</v>
      </c>
      <c r="BM143" s="190" t="s">
        <v>362</v>
      </c>
    </row>
    <row r="144" s="2" customFormat="1" ht="24.15" customHeight="1">
      <c r="A144" s="37"/>
      <c r="B144" s="178"/>
      <c r="C144" s="219" t="s">
        <v>207</v>
      </c>
      <c r="D144" s="219" t="s">
        <v>311</v>
      </c>
      <c r="E144" s="220" t="s">
        <v>363</v>
      </c>
      <c r="F144" s="221" t="s">
        <v>364</v>
      </c>
      <c r="G144" s="222" t="s">
        <v>155</v>
      </c>
      <c r="H144" s="223">
        <v>36.049999999999997</v>
      </c>
      <c r="I144" s="224"/>
      <c r="J144" s="225">
        <f>ROUND(I144*H144,2)</f>
        <v>0</v>
      </c>
      <c r="K144" s="221" t="s">
        <v>156</v>
      </c>
      <c r="L144" s="226"/>
      <c r="M144" s="227" t="s">
        <v>1</v>
      </c>
      <c r="N144" s="228" t="s">
        <v>41</v>
      </c>
      <c r="O144" s="76"/>
      <c r="P144" s="188">
        <f>O144*H144</f>
        <v>0</v>
      </c>
      <c r="Q144" s="188">
        <v>0.13200000000000001</v>
      </c>
      <c r="R144" s="188">
        <f>Q144*H144</f>
        <v>4.7585999999999995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213</v>
      </c>
      <c r="AT144" s="190" t="s">
        <v>311</v>
      </c>
      <c r="AU144" s="190" t="s">
        <v>85</v>
      </c>
      <c r="AY144" s="18" t="s">
        <v>150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157</v>
      </c>
      <c r="BM144" s="190" t="s">
        <v>365</v>
      </c>
    </row>
    <row r="145" s="14" customFormat="1">
      <c r="A145" s="14"/>
      <c r="B145" s="200"/>
      <c r="C145" s="14"/>
      <c r="D145" s="193" t="s">
        <v>159</v>
      </c>
      <c r="E145" s="14"/>
      <c r="F145" s="202" t="s">
        <v>366</v>
      </c>
      <c r="G145" s="14"/>
      <c r="H145" s="203">
        <v>36.049999999999997</v>
      </c>
      <c r="I145" s="204"/>
      <c r="J145" s="14"/>
      <c r="K145" s="14"/>
      <c r="L145" s="200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1" t="s">
        <v>159</v>
      </c>
      <c r="AU145" s="201" t="s">
        <v>85</v>
      </c>
      <c r="AV145" s="14" t="s">
        <v>85</v>
      </c>
      <c r="AW145" s="14" t="s">
        <v>3</v>
      </c>
      <c r="AX145" s="14" t="s">
        <v>83</v>
      </c>
      <c r="AY145" s="201" t="s">
        <v>150</v>
      </c>
    </row>
    <row r="146" s="2" customFormat="1" ht="33" customHeight="1">
      <c r="A146" s="37"/>
      <c r="B146" s="178"/>
      <c r="C146" s="179" t="s">
        <v>213</v>
      </c>
      <c r="D146" s="179" t="s">
        <v>152</v>
      </c>
      <c r="E146" s="180" t="s">
        <v>367</v>
      </c>
      <c r="F146" s="181" t="s">
        <v>368</v>
      </c>
      <c r="G146" s="182" t="s">
        <v>155</v>
      </c>
      <c r="H146" s="183">
        <v>94</v>
      </c>
      <c r="I146" s="184"/>
      <c r="J146" s="185">
        <f>ROUND(I146*H146,2)</f>
        <v>0</v>
      </c>
      <c r="K146" s="181" t="s">
        <v>156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0.089219999999999994</v>
      </c>
      <c r="R146" s="188">
        <f>Q146*H146</f>
        <v>8.3866800000000001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157</v>
      </c>
      <c r="AT146" s="190" t="s">
        <v>152</v>
      </c>
      <c r="AU146" s="190" t="s">
        <v>85</v>
      </c>
      <c r="AY146" s="18" t="s">
        <v>150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157</v>
      </c>
      <c r="BM146" s="190" t="s">
        <v>369</v>
      </c>
    </row>
    <row r="147" s="2" customFormat="1" ht="33" customHeight="1">
      <c r="A147" s="37"/>
      <c r="B147" s="178"/>
      <c r="C147" s="179" t="s">
        <v>218</v>
      </c>
      <c r="D147" s="179" t="s">
        <v>152</v>
      </c>
      <c r="E147" s="180" t="s">
        <v>370</v>
      </c>
      <c r="F147" s="181" t="s">
        <v>371</v>
      </c>
      <c r="G147" s="182" t="s">
        <v>155</v>
      </c>
      <c r="H147" s="183">
        <v>155</v>
      </c>
      <c r="I147" s="184"/>
      <c r="J147" s="185">
        <f>ROUND(I147*H147,2)</f>
        <v>0</v>
      </c>
      <c r="K147" s="181" t="s">
        <v>156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0.089219999999999994</v>
      </c>
      <c r="R147" s="188">
        <f>Q147*H147</f>
        <v>13.829099999999999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157</v>
      </c>
      <c r="AT147" s="190" t="s">
        <v>152</v>
      </c>
      <c r="AU147" s="190" t="s">
        <v>85</v>
      </c>
      <c r="AY147" s="18" t="s">
        <v>150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157</v>
      </c>
      <c r="BM147" s="190" t="s">
        <v>372</v>
      </c>
    </row>
    <row r="148" s="13" customFormat="1">
      <c r="A148" s="13"/>
      <c r="B148" s="192"/>
      <c r="C148" s="13"/>
      <c r="D148" s="193" t="s">
        <v>159</v>
      </c>
      <c r="E148" s="194" t="s">
        <v>1</v>
      </c>
      <c r="F148" s="195" t="s">
        <v>162</v>
      </c>
      <c r="G148" s="13"/>
      <c r="H148" s="194" t="s">
        <v>1</v>
      </c>
      <c r="I148" s="196"/>
      <c r="J148" s="13"/>
      <c r="K148" s="13"/>
      <c r="L148" s="192"/>
      <c r="M148" s="197"/>
      <c r="N148" s="198"/>
      <c r="O148" s="198"/>
      <c r="P148" s="198"/>
      <c r="Q148" s="198"/>
      <c r="R148" s="198"/>
      <c r="S148" s="198"/>
      <c r="T148" s="19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159</v>
      </c>
      <c r="AU148" s="194" t="s">
        <v>85</v>
      </c>
      <c r="AV148" s="13" t="s">
        <v>83</v>
      </c>
      <c r="AW148" s="13" t="s">
        <v>32</v>
      </c>
      <c r="AX148" s="13" t="s">
        <v>76</v>
      </c>
      <c r="AY148" s="194" t="s">
        <v>150</v>
      </c>
    </row>
    <row r="149" s="14" customFormat="1">
      <c r="A149" s="14"/>
      <c r="B149" s="200"/>
      <c r="C149" s="14"/>
      <c r="D149" s="193" t="s">
        <v>159</v>
      </c>
      <c r="E149" s="201" t="s">
        <v>1</v>
      </c>
      <c r="F149" s="202" t="s">
        <v>163</v>
      </c>
      <c r="G149" s="14"/>
      <c r="H149" s="203">
        <v>155</v>
      </c>
      <c r="I149" s="204"/>
      <c r="J149" s="14"/>
      <c r="K149" s="14"/>
      <c r="L149" s="200"/>
      <c r="M149" s="205"/>
      <c r="N149" s="206"/>
      <c r="O149" s="206"/>
      <c r="P149" s="206"/>
      <c r="Q149" s="206"/>
      <c r="R149" s="206"/>
      <c r="S149" s="206"/>
      <c r="T149" s="20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1" t="s">
        <v>159</v>
      </c>
      <c r="AU149" s="201" t="s">
        <v>85</v>
      </c>
      <c r="AV149" s="14" t="s">
        <v>85</v>
      </c>
      <c r="AW149" s="14" t="s">
        <v>32</v>
      </c>
      <c r="AX149" s="14" t="s">
        <v>83</v>
      </c>
      <c r="AY149" s="201" t="s">
        <v>150</v>
      </c>
    </row>
    <row r="150" s="12" customFormat="1" ht="22.8" customHeight="1">
      <c r="A150" s="12"/>
      <c r="B150" s="165"/>
      <c r="C150" s="12"/>
      <c r="D150" s="166" t="s">
        <v>75</v>
      </c>
      <c r="E150" s="176" t="s">
        <v>218</v>
      </c>
      <c r="F150" s="176" t="s">
        <v>229</v>
      </c>
      <c r="G150" s="12"/>
      <c r="H150" s="12"/>
      <c r="I150" s="168"/>
      <c r="J150" s="177">
        <f>BK150</f>
        <v>0</v>
      </c>
      <c r="K150" s="12"/>
      <c r="L150" s="165"/>
      <c r="M150" s="170"/>
      <c r="N150" s="171"/>
      <c r="O150" s="171"/>
      <c r="P150" s="172">
        <f>SUM(P151:P154)</f>
        <v>0</v>
      </c>
      <c r="Q150" s="171"/>
      <c r="R150" s="172">
        <f>SUM(R151:R154)</f>
        <v>24.302947499999998</v>
      </c>
      <c r="S150" s="171"/>
      <c r="T150" s="173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6" t="s">
        <v>83</v>
      </c>
      <c r="AT150" s="174" t="s">
        <v>75</v>
      </c>
      <c r="AU150" s="174" t="s">
        <v>83</v>
      </c>
      <c r="AY150" s="166" t="s">
        <v>150</v>
      </c>
      <c r="BK150" s="175">
        <f>SUM(BK151:BK154)</f>
        <v>0</v>
      </c>
    </row>
    <row r="151" s="2" customFormat="1" ht="33" customHeight="1">
      <c r="A151" s="37"/>
      <c r="B151" s="178"/>
      <c r="C151" s="179" t="s">
        <v>224</v>
      </c>
      <c r="D151" s="179" t="s">
        <v>152</v>
      </c>
      <c r="E151" s="180" t="s">
        <v>373</v>
      </c>
      <c r="F151" s="181" t="s">
        <v>374</v>
      </c>
      <c r="G151" s="182" t="s">
        <v>178</v>
      </c>
      <c r="H151" s="183">
        <v>90</v>
      </c>
      <c r="I151" s="184"/>
      <c r="J151" s="185">
        <f>ROUND(I151*H151,2)</f>
        <v>0</v>
      </c>
      <c r="K151" s="181" t="s">
        <v>156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0.14041999999999999</v>
      </c>
      <c r="R151" s="188">
        <f>Q151*H151</f>
        <v>12.637799999999999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157</v>
      </c>
      <c r="AT151" s="190" t="s">
        <v>152</v>
      </c>
      <c r="AU151" s="190" t="s">
        <v>85</v>
      </c>
      <c r="AY151" s="18" t="s">
        <v>150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157</v>
      </c>
      <c r="BM151" s="190" t="s">
        <v>375</v>
      </c>
    </row>
    <row r="152" s="2" customFormat="1" ht="16.5" customHeight="1">
      <c r="A152" s="37"/>
      <c r="B152" s="178"/>
      <c r="C152" s="219" t="s">
        <v>230</v>
      </c>
      <c r="D152" s="219" t="s">
        <v>311</v>
      </c>
      <c r="E152" s="220" t="s">
        <v>376</v>
      </c>
      <c r="F152" s="221" t="s">
        <v>377</v>
      </c>
      <c r="G152" s="222" t="s">
        <v>178</v>
      </c>
      <c r="H152" s="223">
        <v>90</v>
      </c>
      <c r="I152" s="224"/>
      <c r="J152" s="225">
        <f>ROUND(I152*H152,2)</f>
        <v>0</v>
      </c>
      <c r="K152" s="221" t="s">
        <v>156</v>
      </c>
      <c r="L152" s="226"/>
      <c r="M152" s="227" t="s">
        <v>1</v>
      </c>
      <c r="N152" s="228" t="s">
        <v>41</v>
      </c>
      <c r="O152" s="76"/>
      <c r="P152" s="188">
        <f>O152*H152</f>
        <v>0</v>
      </c>
      <c r="Q152" s="188">
        <v>0.044999999999999998</v>
      </c>
      <c r="R152" s="188">
        <f>Q152*H152</f>
        <v>4.0499999999999998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213</v>
      </c>
      <c r="AT152" s="190" t="s">
        <v>311</v>
      </c>
      <c r="AU152" s="190" t="s">
        <v>85</v>
      </c>
      <c r="AY152" s="18" t="s">
        <v>150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157</v>
      </c>
      <c r="BM152" s="190" t="s">
        <v>378</v>
      </c>
    </row>
    <row r="153" s="2" customFormat="1" ht="24.15" customHeight="1">
      <c r="A153" s="37"/>
      <c r="B153" s="178"/>
      <c r="C153" s="179" t="s">
        <v>8</v>
      </c>
      <c r="D153" s="179" t="s">
        <v>152</v>
      </c>
      <c r="E153" s="180" t="s">
        <v>325</v>
      </c>
      <c r="F153" s="181" t="s">
        <v>326</v>
      </c>
      <c r="G153" s="182" t="s">
        <v>193</v>
      </c>
      <c r="H153" s="183">
        <v>3.375</v>
      </c>
      <c r="I153" s="184"/>
      <c r="J153" s="185">
        <f>ROUND(I153*H153,2)</f>
        <v>0</v>
      </c>
      <c r="K153" s="181" t="s">
        <v>156</v>
      </c>
      <c r="L153" s="38"/>
      <c r="M153" s="186" t="s">
        <v>1</v>
      </c>
      <c r="N153" s="187" t="s">
        <v>41</v>
      </c>
      <c r="O153" s="76"/>
      <c r="P153" s="188">
        <f>O153*H153</f>
        <v>0</v>
      </c>
      <c r="Q153" s="188">
        <v>2.2563399999999998</v>
      </c>
      <c r="R153" s="188">
        <f>Q153*H153</f>
        <v>7.6151474999999991</v>
      </c>
      <c r="S153" s="188">
        <v>0</v>
      </c>
      <c r="T153" s="18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157</v>
      </c>
      <c r="AT153" s="190" t="s">
        <v>152</v>
      </c>
      <c r="AU153" s="190" t="s">
        <v>85</v>
      </c>
      <c r="AY153" s="18" t="s">
        <v>150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83</v>
      </c>
      <c r="BK153" s="191">
        <f>ROUND(I153*H153,2)</f>
        <v>0</v>
      </c>
      <c r="BL153" s="18" t="s">
        <v>157</v>
      </c>
      <c r="BM153" s="190" t="s">
        <v>379</v>
      </c>
    </row>
    <row r="154" s="14" customFormat="1">
      <c r="A154" s="14"/>
      <c r="B154" s="200"/>
      <c r="C154" s="14"/>
      <c r="D154" s="193" t="s">
        <v>159</v>
      </c>
      <c r="E154" s="201" t="s">
        <v>1</v>
      </c>
      <c r="F154" s="202" t="s">
        <v>380</v>
      </c>
      <c r="G154" s="14"/>
      <c r="H154" s="203">
        <v>3.375</v>
      </c>
      <c r="I154" s="204"/>
      <c r="J154" s="14"/>
      <c r="K154" s="14"/>
      <c r="L154" s="200"/>
      <c r="M154" s="205"/>
      <c r="N154" s="206"/>
      <c r="O154" s="206"/>
      <c r="P154" s="206"/>
      <c r="Q154" s="206"/>
      <c r="R154" s="206"/>
      <c r="S154" s="206"/>
      <c r="T154" s="20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1" t="s">
        <v>159</v>
      </c>
      <c r="AU154" s="201" t="s">
        <v>85</v>
      </c>
      <c r="AV154" s="14" t="s">
        <v>85</v>
      </c>
      <c r="AW154" s="14" t="s">
        <v>32</v>
      </c>
      <c r="AX154" s="14" t="s">
        <v>83</v>
      </c>
      <c r="AY154" s="201" t="s">
        <v>150</v>
      </c>
    </row>
    <row r="155" s="12" customFormat="1" ht="22.8" customHeight="1">
      <c r="A155" s="12"/>
      <c r="B155" s="165"/>
      <c r="C155" s="12"/>
      <c r="D155" s="166" t="s">
        <v>75</v>
      </c>
      <c r="E155" s="176" t="s">
        <v>334</v>
      </c>
      <c r="F155" s="176" t="s">
        <v>335</v>
      </c>
      <c r="G155" s="12"/>
      <c r="H155" s="12"/>
      <c r="I155" s="168"/>
      <c r="J155" s="177">
        <f>BK155</f>
        <v>0</v>
      </c>
      <c r="K155" s="12"/>
      <c r="L155" s="165"/>
      <c r="M155" s="170"/>
      <c r="N155" s="171"/>
      <c r="O155" s="171"/>
      <c r="P155" s="172">
        <f>P156</f>
        <v>0</v>
      </c>
      <c r="Q155" s="171"/>
      <c r="R155" s="172">
        <f>R156</f>
        <v>0</v>
      </c>
      <c r="S155" s="171"/>
      <c r="T155" s="173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6" t="s">
        <v>83</v>
      </c>
      <c r="AT155" s="174" t="s">
        <v>75</v>
      </c>
      <c r="AU155" s="174" t="s">
        <v>83</v>
      </c>
      <c r="AY155" s="166" t="s">
        <v>150</v>
      </c>
      <c r="BK155" s="175">
        <f>BK156</f>
        <v>0</v>
      </c>
    </row>
    <row r="156" s="2" customFormat="1" ht="24.15" customHeight="1">
      <c r="A156" s="37"/>
      <c r="B156" s="178"/>
      <c r="C156" s="179" t="s">
        <v>240</v>
      </c>
      <c r="D156" s="179" t="s">
        <v>152</v>
      </c>
      <c r="E156" s="180" t="s">
        <v>381</v>
      </c>
      <c r="F156" s="181" t="s">
        <v>382</v>
      </c>
      <c r="G156" s="182" t="s">
        <v>221</v>
      </c>
      <c r="H156" s="183">
        <v>155.12200000000001</v>
      </c>
      <c r="I156" s="184"/>
      <c r="J156" s="185">
        <f>ROUND(I156*H156,2)</f>
        <v>0</v>
      </c>
      <c r="K156" s="181" t="s">
        <v>156</v>
      </c>
      <c r="L156" s="38"/>
      <c r="M156" s="229" t="s">
        <v>1</v>
      </c>
      <c r="N156" s="230" t="s">
        <v>41</v>
      </c>
      <c r="O156" s="231"/>
      <c r="P156" s="232">
        <f>O156*H156</f>
        <v>0</v>
      </c>
      <c r="Q156" s="232">
        <v>0</v>
      </c>
      <c r="R156" s="232">
        <f>Q156*H156</f>
        <v>0</v>
      </c>
      <c r="S156" s="232">
        <v>0</v>
      </c>
      <c r="T156" s="23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157</v>
      </c>
      <c r="AT156" s="190" t="s">
        <v>152</v>
      </c>
      <c r="AU156" s="190" t="s">
        <v>85</v>
      </c>
      <c r="AY156" s="18" t="s">
        <v>150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157</v>
      </c>
      <c r="BM156" s="190" t="s">
        <v>383</v>
      </c>
    </row>
    <row r="157" s="2" customFormat="1" ht="6.96" customHeight="1">
      <c r="A157" s="37"/>
      <c r="B157" s="59"/>
      <c r="C157" s="60"/>
      <c r="D157" s="60"/>
      <c r="E157" s="60"/>
      <c r="F157" s="60"/>
      <c r="G157" s="60"/>
      <c r="H157" s="60"/>
      <c r="I157" s="60"/>
      <c r="J157" s="60"/>
      <c r="K157" s="60"/>
      <c r="L157" s="38"/>
      <c r="M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</sheetData>
  <autoFilter ref="C124:K1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384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ROUND(J125,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ROUND((SUM(BE125:BE142)),  2)</f>
        <v>0</v>
      </c>
      <c r="G35" s="37"/>
      <c r="H35" s="37"/>
      <c r="I35" s="135">
        <v>0.20999999999999999</v>
      </c>
      <c r="J35" s="134">
        <f>ROUND(((SUM(BE125:BE142))*I35),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ROUND((SUM(BF125:BF142)),  2)</f>
        <v>0</v>
      </c>
      <c r="G36" s="37"/>
      <c r="H36" s="37"/>
      <c r="I36" s="135">
        <v>0.12</v>
      </c>
      <c r="J36" s="134">
        <f>ROUND(((SUM(BF125:BF142))*I36),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ROUND((SUM(BG125:BG142)),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ROUND((SUM(BH125:BH142)),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ROUND((SUM(BI125:BI142)),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103 - Plocha  pro parkování a odstavování   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J125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132</v>
      </c>
      <c r="E100" s="153"/>
      <c r="F100" s="153"/>
      <c r="G100" s="153"/>
      <c r="H100" s="153"/>
      <c r="I100" s="153"/>
      <c r="J100" s="154">
        <f>J127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270</v>
      </c>
      <c r="E101" s="153"/>
      <c r="F101" s="153"/>
      <c r="G101" s="153"/>
      <c r="H101" s="153"/>
      <c r="I101" s="153"/>
      <c r="J101" s="154">
        <f>J129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J136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272</v>
      </c>
      <c r="E103" s="153"/>
      <c r="F103" s="153"/>
      <c r="G103" s="153"/>
      <c r="H103" s="153"/>
      <c r="I103" s="153"/>
      <c r="J103" s="154">
        <f>J141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135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8" t="str">
        <f>E7</f>
        <v>Zpevněné plochy před KD Zábřeh - II.ETAPA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1"/>
      <c r="C114" s="31" t="s">
        <v>122</v>
      </c>
      <c r="L114" s="21"/>
    </row>
    <row r="115" s="2" customFormat="1" ht="16.5" customHeight="1">
      <c r="A115" s="37"/>
      <c r="B115" s="38"/>
      <c r="C115" s="37"/>
      <c r="D115" s="37"/>
      <c r="E115" s="128" t="s">
        <v>123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124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E11</f>
        <v xml:space="preserve">SO 103 - Plocha  pro parkování a odstavování   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F14</f>
        <v>Zábřeh</v>
      </c>
      <c r="G119" s="37"/>
      <c r="H119" s="37"/>
      <c r="I119" s="31" t="s">
        <v>22</v>
      </c>
      <c r="J119" s="68" t="str">
        <f>IF(J14="","",J14)</f>
        <v>13. 6. 2026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7"/>
      <c r="E121" s="37"/>
      <c r="F121" s="26" t="str">
        <f>E17</f>
        <v xml:space="preserve">Město  Zábřeh</v>
      </c>
      <c r="G121" s="37"/>
      <c r="H121" s="37"/>
      <c r="I121" s="31" t="s">
        <v>30</v>
      </c>
      <c r="J121" s="35" t="str">
        <f>E23</f>
        <v>Ing.Zdeněk Vitásek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7"/>
      <c r="E122" s="37"/>
      <c r="F122" s="26" t="str">
        <f>IF(E20="","",E20)</f>
        <v>Vyplň údaj</v>
      </c>
      <c r="G122" s="37"/>
      <c r="H122" s="37"/>
      <c r="I122" s="31" t="s">
        <v>33</v>
      </c>
      <c r="J122" s="35" t="str">
        <f>E26</f>
        <v>Martin Pniok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136</v>
      </c>
      <c r="D124" s="158" t="s">
        <v>61</v>
      </c>
      <c r="E124" s="158" t="s">
        <v>57</v>
      </c>
      <c r="F124" s="158" t="s">
        <v>58</v>
      </c>
      <c r="G124" s="158" t="s">
        <v>137</v>
      </c>
      <c r="H124" s="158" t="s">
        <v>138</v>
      </c>
      <c r="I124" s="158" t="s">
        <v>139</v>
      </c>
      <c r="J124" s="158" t="s">
        <v>128</v>
      </c>
      <c r="K124" s="159" t="s">
        <v>140</v>
      </c>
      <c r="L124" s="160"/>
      <c r="M124" s="85" t="s">
        <v>1</v>
      </c>
      <c r="N124" s="86" t="s">
        <v>40</v>
      </c>
      <c r="O124" s="86" t="s">
        <v>141</v>
      </c>
      <c r="P124" s="86" t="s">
        <v>142</v>
      </c>
      <c r="Q124" s="86" t="s">
        <v>143</v>
      </c>
      <c r="R124" s="86" t="s">
        <v>144</v>
      </c>
      <c r="S124" s="86" t="s">
        <v>145</v>
      </c>
      <c r="T124" s="87" t="s">
        <v>146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147</v>
      </c>
      <c r="D125" s="37"/>
      <c r="E125" s="37"/>
      <c r="F125" s="37"/>
      <c r="G125" s="37"/>
      <c r="H125" s="37"/>
      <c r="I125" s="37"/>
      <c r="J125" s="161">
        <f>BK125</f>
        <v>0</v>
      </c>
      <c r="K125" s="37"/>
      <c r="L125" s="38"/>
      <c r="M125" s="88"/>
      <c r="N125" s="72"/>
      <c r="O125" s="89"/>
      <c r="P125" s="162">
        <f>P126</f>
        <v>0</v>
      </c>
      <c r="Q125" s="89"/>
      <c r="R125" s="162">
        <f>R126</f>
        <v>315.94978749999996</v>
      </c>
      <c r="S125" s="89"/>
      <c r="T125" s="163">
        <f>T126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75</v>
      </c>
      <c r="AU125" s="18" t="s">
        <v>130</v>
      </c>
      <c r="BK125" s="164">
        <f>BK126</f>
        <v>0</v>
      </c>
    </row>
    <row r="126" s="12" customFormat="1" ht="25.92" customHeight="1">
      <c r="A126" s="12"/>
      <c r="B126" s="165"/>
      <c r="C126" s="12"/>
      <c r="D126" s="166" t="s">
        <v>75</v>
      </c>
      <c r="E126" s="167" t="s">
        <v>148</v>
      </c>
      <c r="F126" s="167" t="s">
        <v>149</v>
      </c>
      <c r="G126" s="12"/>
      <c r="H126" s="12"/>
      <c r="I126" s="168"/>
      <c r="J126" s="169">
        <f>BK126</f>
        <v>0</v>
      </c>
      <c r="K126" s="12"/>
      <c r="L126" s="165"/>
      <c r="M126" s="170"/>
      <c r="N126" s="171"/>
      <c r="O126" s="171"/>
      <c r="P126" s="172">
        <f>P127+P129+P136+P141</f>
        <v>0</v>
      </c>
      <c r="Q126" s="171"/>
      <c r="R126" s="172">
        <f>R127+R129+R136+R141</f>
        <v>315.94978749999996</v>
      </c>
      <c r="S126" s="171"/>
      <c r="T126" s="173">
        <f>T127+T129+T136+T141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76</v>
      </c>
      <c r="AY126" s="166" t="s">
        <v>150</v>
      </c>
      <c r="BK126" s="175">
        <f>BK127+BK129+BK136+BK141</f>
        <v>0</v>
      </c>
    </row>
    <row r="127" s="12" customFormat="1" ht="22.8" customHeight="1">
      <c r="A127" s="12"/>
      <c r="B127" s="165"/>
      <c r="C127" s="12"/>
      <c r="D127" s="166" t="s">
        <v>75</v>
      </c>
      <c r="E127" s="176" t="s">
        <v>83</v>
      </c>
      <c r="F127" s="176" t="s">
        <v>151</v>
      </c>
      <c r="G127" s="12"/>
      <c r="H127" s="12"/>
      <c r="I127" s="168"/>
      <c r="J127" s="177">
        <f>BK127</f>
        <v>0</v>
      </c>
      <c r="K127" s="12"/>
      <c r="L127" s="165"/>
      <c r="M127" s="170"/>
      <c r="N127" s="171"/>
      <c r="O127" s="171"/>
      <c r="P127" s="172">
        <f>P128</f>
        <v>0</v>
      </c>
      <c r="Q127" s="171"/>
      <c r="R127" s="172">
        <f>R128</f>
        <v>0</v>
      </c>
      <c r="S127" s="171"/>
      <c r="T127" s="173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83</v>
      </c>
      <c r="AY127" s="166" t="s">
        <v>150</v>
      </c>
      <c r="BK127" s="175">
        <f>BK128</f>
        <v>0</v>
      </c>
    </row>
    <row r="128" s="2" customFormat="1" ht="24.15" customHeight="1">
      <c r="A128" s="37"/>
      <c r="B128" s="178"/>
      <c r="C128" s="179" t="s">
        <v>83</v>
      </c>
      <c r="D128" s="179" t="s">
        <v>152</v>
      </c>
      <c r="E128" s="180" t="s">
        <v>273</v>
      </c>
      <c r="F128" s="181" t="s">
        <v>274</v>
      </c>
      <c r="G128" s="182" t="s">
        <v>155</v>
      </c>
      <c r="H128" s="183">
        <v>245</v>
      </c>
      <c r="I128" s="184"/>
      <c r="J128" s="185">
        <f>ROUND(I128*H128,2)</f>
        <v>0</v>
      </c>
      <c r="K128" s="181" t="s">
        <v>156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157</v>
      </c>
      <c r="AT128" s="190" t="s">
        <v>152</v>
      </c>
      <c r="AU128" s="190" t="s">
        <v>85</v>
      </c>
      <c r="AY128" s="18" t="s">
        <v>150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157</v>
      </c>
      <c r="BM128" s="190" t="s">
        <v>345</v>
      </c>
    </row>
    <row r="129" s="12" customFormat="1" ht="22.8" customHeight="1">
      <c r="A129" s="12"/>
      <c r="B129" s="165"/>
      <c r="C129" s="12"/>
      <c r="D129" s="166" t="s">
        <v>75</v>
      </c>
      <c r="E129" s="176" t="s">
        <v>182</v>
      </c>
      <c r="F129" s="176" t="s">
        <v>277</v>
      </c>
      <c r="G129" s="12"/>
      <c r="H129" s="12"/>
      <c r="I129" s="168"/>
      <c r="J129" s="177">
        <f>BK129</f>
        <v>0</v>
      </c>
      <c r="K129" s="12"/>
      <c r="L129" s="165"/>
      <c r="M129" s="170"/>
      <c r="N129" s="171"/>
      <c r="O129" s="171"/>
      <c r="P129" s="172">
        <f>SUM(P130:P135)</f>
        <v>0</v>
      </c>
      <c r="Q129" s="171"/>
      <c r="R129" s="172">
        <f>SUM(R130:R135)</f>
        <v>298.32914999999997</v>
      </c>
      <c r="S129" s="171"/>
      <c r="T129" s="173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6" t="s">
        <v>83</v>
      </c>
      <c r="AT129" s="174" t="s">
        <v>75</v>
      </c>
      <c r="AU129" s="174" t="s">
        <v>83</v>
      </c>
      <c r="AY129" s="166" t="s">
        <v>150</v>
      </c>
      <c r="BK129" s="175">
        <f>SUM(BK130:BK135)</f>
        <v>0</v>
      </c>
    </row>
    <row r="130" s="2" customFormat="1" ht="24.15" customHeight="1">
      <c r="A130" s="37"/>
      <c r="B130" s="178"/>
      <c r="C130" s="179" t="s">
        <v>85</v>
      </c>
      <c r="D130" s="179" t="s">
        <v>152</v>
      </c>
      <c r="E130" s="180" t="s">
        <v>283</v>
      </c>
      <c r="F130" s="181" t="s">
        <v>284</v>
      </c>
      <c r="G130" s="182" t="s">
        <v>155</v>
      </c>
      <c r="H130" s="183">
        <v>245</v>
      </c>
      <c r="I130" s="184"/>
      <c r="J130" s="185">
        <f>ROUND(I130*H130,2)</f>
        <v>0</v>
      </c>
      <c r="K130" s="181" t="s">
        <v>156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0.46000000000000002</v>
      </c>
      <c r="R130" s="188">
        <f>Q130*H130</f>
        <v>112.7</v>
      </c>
      <c r="S130" s="188">
        <v>0</v>
      </c>
      <c r="T130" s="18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157</v>
      </c>
      <c r="AT130" s="190" t="s">
        <v>152</v>
      </c>
      <c r="AU130" s="190" t="s">
        <v>85</v>
      </c>
      <c r="AY130" s="18" t="s">
        <v>150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157</v>
      </c>
      <c r="BM130" s="190" t="s">
        <v>385</v>
      </c>
    </row>
    <row r="131" s="2" customFormat="1" ht="24.15" customHeight="1">
      <c r="A131" s="37"/>
      <c r="B131" s="178"/>
      <c r="C131" s="179" t="s">
        <v>168</v>
      </c>
      <c r="D131" s="179" t="s">
        <v>152</v>
      </c>
      <c r="E131" s="180" t="s">
        <v>283</v>
      </c>
      <c r="F131" s="181" t="s">
        <v>284</v>
      </c>
      <c r="G131" s="182" t="s">
        <v>155</v>
      </c>
      <c r="H131" s="183">
        <v>245</v>
      </c>
      <c r="I131" s="184"/>
      <c r="J131" s="185">
        <f>ROUND(I131*H131,2)</f>
        <v>0</v>
      </c>
      <c r="K131" s="181" t="s">
        <v>156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0.46000000000000002</v>
      </c>
      <c r="R131" s="188">
        <f>Q131*H131</f>
        <v>112.7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157</v>
      </c>
      <c r="AT131" s="190" t="s">
        <v>152</v>
      </c>
      <c r="AU131" s="190" t="s">
        <v>85</v>
      </c>
      <c r="AY131" s="18" t="s">
        <v>150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157</v>
      </c>
      <c r="BM131" s="190" t="s">
        <v>386</v>
      </c>
    </row>
    <row r="132" s="2" customFormat="1" ht="37.8" customHeight="1">
      <c r="A132" s="37"/>
      <c r="B132" s="178"/>
      <c r="C132" s="179" t="s">
        <v>157</v>
      </c>
      <c r="D132" s="179" t="s">
        <v>152</v>
      </c>
      <c r="E132" s="180" t="s">
        <v>387</v>
      </c>
      <c r="F132" s="181" t="s">
        <v>388</v>
      </c>
      <c r="G132" s="182" t="s">
        <v>155</v>
      </c>
      <c r="H132" s="183">
        <v>245</v>
      </c>
      <c r="I132" s="184"/>
      <c r="J132" s="185">
        <f>ROUND(I132*H132,2)</f>
        <v>0</v>
      </c>
      <c r="K132" s="181" t="s">
        <v>156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0.098000000000000004</v>
      </c>
      <c r="R132" s="188">
        <f>Q132*H132</f>
        <v>24.010000000000002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157</v>
      </c>
      <c r="AT132" s="190" t="s">
        <v>152</v>
      </c>
      <c r="AU132" s="190" t="s">
        <v>85</v>
      </c>
      <c r="AY132" s="18" t="s">
        <v>150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157</v>
      </c>
      <c r="BM132" s="190" t="s">
        <v>389</v>
      </c>
    </row>
    <row r="133" s="2" customFormat="1" ht="24.15" customHeight="1">
      <c r="A133" s="37"/>
      <c r="B133" s="178"/>
      <c r="C133" s="219" t="s">
        <v>182</v>
      </c>
      <c r="D133" s="219" t="s">
        <v>311</v>
      </c>
      <c r="E133" s="220" t="s">
        <v>390</v>
      </c>
      <c r="F133" s="221" t="s">
        <v>391</v>
      </c>
      <c r="G133" s="222" t="s">
        <v>155</v>
      </c>
      <c r="H133" s="223">
        <v>249.90000000000001</v>
      </c>
      <c r="I133" s="224"/>
      <c r="J133" s="225">
        <f>ROUND(I133*H133,2)</f>
        <v>0</v>
      </c>
      <c r="K133" s="221" t="s">
        <v>156</v>
      </c>
      <c r="L133" s="226"/>
      <c r="M133" s="227" t="s">
        <v>1</v>
      </c>
      <c r="N133" s="228" t="s">
        <v>41</v>
      </c>
      <c r="O133" s="76"/>
      <c r="P133" s="188">
        <f>O133*H133</f>
        <v>0</v>
      </c>
      <c r="Q133" s="188">
        <v>0.14499999999999999</v>
      </c>
      <c r="R133" s="188">
        <f>Q133*H133</f>
        <v>36.235500000000002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213</v>
      </c>
      <c r="AT133" s="190" t="s">
        <v>311</v>
      </c>
      <c r="AU133" s="190" t="s">
        <v>85</v>
      </c>
      <c r="AY133" s="18" t="s">
        <v>150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157</v>
      </c>
      <c r="BM133" s="190" t="s">
        <v>392</v>
      </c>
    </row>
    <row r="134" s="14" customFormat="1">
      <c r="A134" s="14"/>
      <c r="B134" s="200"/>
      <c r="C134" s="14"/>
      <c r="D134" s="193" t="s">
        <v>159</v>
      </c>
      <c r="E134" s="14"/>
      <c r="F134" s="202" t="s">
        <v>393</v>
      </c>
      <c r="G134" s="14"/>
      <c r="H134" s="203">
        <v>249.90000000000001</v>
      </c>
      <c r="I134" s="204"/>
      <c r="J134" s="14"/>
      <c r="K134" s="14"/>
      <c r="L134" s="200"/>
      <c r="M134" s="205"/>
      <c r="N134" s="206"/>
      <c r="O134" s="206"/>
      <c r="P134" s="206"/>
      <c r="Q134" s="206"/>
      <c r="R134" s="206"/>
      <c r="S134" s="206"/>
      <c r="T134" s="20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1" t="s">
        <v>159</v>
      </c>
      <c r="AU134" s="201" t="s">
        <v>85</v>
      </c>
      <c r="AV134" s="14" t="s">
        <v>85</v>
      </c>
      <c r="AW134" s="14" t="s">
        <v>3</v>
      </c>
      <c r="AX134" s="14" t="s">
        <v>83</v>
      </c>
      <c r="AY134" s="201" t="s">
        <v>150</v>
      </c>
    </row>
    <row r="135" s="2" customFormat="1" ht="24.15" customHeight="1">
      <c r="A135" s="37"/>
      <c r="B135" s="178"/>
      <c r="C135" s="179" t="s">
        <v>190</v>
      </c>
      <c r="D135" s="179" t="s">
        <v>152</v>
      </c>
      <c r="E135" s="180" t="s">
        <v>394</v>
      </c>
      <c r="F135" s="181" t="s">
        <v>395</v>
      </c>
      <c r="G135" s="182" t="s">
        <v>155</v>
      </c>
      <c r="H135" s="183">
        <v>245</v>
      </c>
      <c r="I135" s="184"/>
      <c r="J135" s="185">
        <f>ROUND(I135*H135,2)</f>
        <v>0</v>
      </c>
      <c r="K135" s="181" t="s">
        <v>156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0.051769999999999997</v>
      </c>
      <c r="R135" s="188">
        <f>Q135*H135</f>
        <v>12.683649999999998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157</v>
      </c>
      <c r="AT135" s="190" t="s">
        <v>152</v>
      </c>
      <c r="AU135" s="190" t="s">
        <v>85</v>
      </c>
      <c r="AY135" s="18" t="s">
        <v>150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157</v>
      </c>
      <c r="BM135" s="190" t="s">
        <v>396</v>
      </c>
    </row>
    <row r="136" s="12" customFormat="1" ht="22.8" customHeight="1">
      <c r="A136" s="12"/>
      <c r="B136" s="165"/>
      <c r="C136" s="12"/>
      <c r="D136" s="166" t="s">
        <v>75</v>
      </c>
      <c r="E136" s="176" t="s">
        <v>218</v>
      </c>
      <c r="F136" s="176" t="s">
        <v>229</v>
      </c>
      <c r="G136" s="12"/>
      <c r="H136" s="12"/>
      <c r="I136" s="168"/>
      <c r="J136" s="177">
        <f>BK136</f>
        <v>0</v>
      </c>
      <c r="K136" s="12"/>
      <c r="L136" s="165"/>
      <c r="M136" s="170"/>
      <c r="N136" s="171"/>
      <c r="O136" s="171"/>
      <c r="P136" s="172">
        <f>SUM(P137:P140)</f>
        <v>0</v>
      </c>
      <c r="Q136" s="171"/>
      <c r="R136" s="172">
        <f>SUM(R137:R140)</f>
        <v>17.620637500000001</v>
      </c>
      <c r="S136" s="171"/>
      <c r="T136" s="173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6" t="s">
        <v>83</v>
      </c>
      <c r="AT136" s="174" t="s">
        <v>75</v>
      </c>
      <c r="AU136" s="174" t="s">
        <v>83</v>
      </c>
      <c r="AY136" s="166" t="s">
        <v>150</v>
      </c>
      <c r="BK136" s="175">
        <f>SUM(BK137:BK140)</f>
        <v>0</v>
      </c>
    </row>
    <row r="137" s="2" customFormat="1" ht="24.15" customHeight="1">
      <c r="A137" s="37"/>
      <c r="B137" s="178"/>
      <c r="C137" s="179" t="s">
        <v>207</v>
      </c>
      <c r="D137" s="179" t="s">
        <v>152</v>
      </c>
      <c r="E137" s="180" t="s">
        <v>397</v>
      </c>
      <c r="F137" s="181" t="s">
        <v>398</v>
      </c>
      <c r="G137" s="182" t="s">
        <v>178</v>
      </c>
      <c r="H137" s="183">
        <v>50</v>
      </c>
      <c r="I137" s="184"/>
      <c r="J137" s="185">
        <f>ROUND(I137*H137,2)</f>
        <v>0</v>
      </c>
      <c r="K137" s="181" t="s">
        <v>156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0.2195</v>
      </c>
      <c r="R137" s="188">
        <f>Q137*H137</f>
        <v>10.975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157</v>
      </c>
      <c r="AT137" s="190" t="s">
        <v>152</v>
      </c>
      <c r="AU137" s="190" t="s">
        <v>85</v>
      </c>
      <c r="AY137" s="18" t="s">
        <v>150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157</v>
      </c>
      <c r="BM137" s="190" t="s">
        <v>399</v>
      </c>
    </row>
    <row r="138" s="2" customFormat="1" ht="24.15" customHeight="1">
      <c r="A138" s="37"/>
      <c r="B138" s="178"/>
      <c r="C138" s="219" t="s">
        <v>213</v>
      </c>
      <c r="D138" s="219" t="s">
        <v>311</v>
      </c>
      <c r="E138" s="220" t="s">
        <v>312</v>
      </c>
      <c r="F138" s="221" t="s">
        <v>313</v>
      </c>
      <c r="G138" s="222" t="s">
        <v>178</v>
      </c>
      <c r="H138" s="223">
        <v>50</v>
      </c>
      <c r="I138" s="224"/>
      <c r="J138" s="225">
        <f>ROUND(I138*H138,2)</f>
        <v>0</v>
      </c>
      <c r="K138" s="221" t="s">
        <v>156</v>
      </c>
      <c r="L138" s="226"/>
      <c r="M138" s="227" t="s">
        <v>1</v>
      </c>
      <c r="N138" s="228" t="s">
        <v>41</v>
      </c>
      <c r="O138" s="76"/>
      <c r="P138" s="188">
        <f>O138*H138</f>
        <v>0</v>
      </c>
      <c r="Q138" s="188">
        <v>0.048300000000000003</v>
      </c>
      <c r="R138" s="188">
        <f>Q138*H138</f>
        <v>2.415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213</v>
      </c>
      <c r="AT138" s="190" t="s">
        <v>311</v>
      </c>
      <c r="AU138" s="190" t="s">
        <v>85</v>
      </c>
      <c r="AY138" s="18" t="s">
        <v>150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157</v>
      </c>
      <c r="BM138" s="190" t="s">
        <v>400</v>
      </c>
    </row>
    <row r="139" s="2" customFormat="1" ht="24.15" customHeight="1">
      <c r="A139" s="37"/>
      <c r="B139" s="178"/>
      <c r="C139" s="179" t="s">
        <v>218</v>
      </c>
      <c r="D139" s="179" t="s">
        <v>152</v>
      </c>
      <c r="E139" s="180" t="s">
        <v>325</v>
      </c>
      <c r="F139" s="181" t="s">
        <v>326</v>
      </c>
      <c r="G139" s="182" t="s">
        <v>193</v>
      </c>
      <c r="H139" s="183">
        <v>1.875</v>
      </c>
      <c r="I139" s="184"/>
      <c r="J139" s="185">
        <f>ROUND(I139*H139,2)</f>
        <v>0</v>
      </c>
      <c r="K139" s="181" t="s">
        <v>156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2.2563399999999998</v>
      </c>
      <c r="R139" s="188">
        <f>Q139*H139</f>
        <v>4.2306374999999994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157</v>
      </c>
      <c r="AT139" s="190" t="s">
        <v>152</v>
      </c>
      <c r="AU139" s="190" t="s">
        <v>85</v>
      </c>
      <c r="AY139" s="18" t="s">
        <v>150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157</v>
      </c>
      <c r="BM139" s="190" t="s">
        <v>379</v>
      </c>
    </row>
    <row r="140" s="14" customFormat="1">
      <c r="A140" s="14"/>
      <c r="B140" s="200"/>
      <c r="C140" s="14"/>
      <c r="D140" s="193" t="s">
        <v>159</v>
      </c>
      <c r="E140" s="201" t="s">
        <v>1</v>
      </c>
      <c r="F140" s="202" t="s">
        <v>401</v>
      </c>
      <c r="G140" s="14"/>
      <c r="H140" s="203">
        <v>1.875</v>
      </c>
      <c r="I140" s="204"/>
      <c r="J140" s="14"/>
      <c r="K140" s="14"/>
      <c r="L140" s="200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159</v>
      </c>
      <c r="AU140" s="201" t="s">
        <v>85</v>
      </c>
      <c r="AV140" s="14" t="s">
        <v>85</v>
      </c>
      <c r="AW140" s="14" t="s">
        <v>32</v>
      </c>
      <c r="AX140" s="14" t="s">
        <v>83</v>
      </c>
      <c r="AY140" s="201" t="s">
        <v>150</v>
      </c>
    </row>
    <row r="141" s="12" customFormat="1" ht="22.8" customHeight="1">
      <c r="A141" s="12"/>
      <c r="B141" s="165"/>
      <c r="C141" s="12"/>
      <c r="D141" s="166" t="s">
        <v>75</v>
      </c>
      <c r="E141" s="176" t="s">
        <v>334</v>
      </c>
      <c r="F141" s="176" t="s">
        <v>335</v>
      </c>
      <c r="G141" s="12"/>
      <c r="H141" s="12"/>
      <c r="I141" s="168"/>
      <c r="J141" s="177">
        <f>BK141</f>
        <v>0</v>
      </c>
      <c r="K141" s="12"/>
      <c r="L141" s="165"/>
      <c r="M141" s="170"/>
      <c r="N141" s="171"/>
      <c r="O141" s="171"/>
      <c r="P141" s="172">
        <f>P142</f>
        <v>0</v>
      </c>
      <c r="Q141" s="171"/>
      <c r="R141" s="172">
        <f>R142</f>
        <v>0</v>
      </c>
      <c r="S141" s="171"/>
      <c r="T141" s="173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6" t="s">
        <v>83</v>
      </c>
      <c r="AT141" s="174" t="s">
        <v>75</v>
      </c>
      <c r="AU141" s="174" t="s">
        <v>83</v>
      </c>
      <c r="AY141" s="166" t="s">
        <v>150</v>
      </c>
      <c r="BK141" s="175">
        <f>BK142</f>
        <v>0</v>
      </c>
    </row>
    <row r="142" s="2" customFormat="1" ht="24.15" customHeight="1">
      <c r="A142" s="37"/>
      <c r="B142" s="178"/>
      <c r="C142" s="179" t="s">
        <v>224</v>
      </c>
      <c r="D142" s="179" t="s">
        <v>152</v>
      </c>
      <c r="E142" s="180" t="s">
        <v>381</v>
      </c>
      <c r="F142" s="181" t="s">
        <v>382</v>
      </c>
      <c r="G142" s="182" t="s">
        <v>221</v>
      </c>
      <c r="H142" s="183">
        <v>315.94999999999999</v>
      </c>
      <c r="I142" s="184"/>
      <c r="J142" s="185">
        <f>ROUND(I142*H142,2)</f>
        <v>0</v>
      </c>
      <c r="K142" s="181" t="s">
        <v>156</v>
      </c>
      <c r="L142" s="38"/>
      <c r="M142" s="229" t="s">
        <v>1</v>
      </c>
      <c r="N142" s="230" t="s">
        <v>41</v>
      </c>
      <c r="O142" s="231"/>
      <c r="P142" s="232">
        <f>O142*H142</f>
        <v>0</v>
      </c>
      <c r="Q142" s="232">
        <v>0</v>
      </c>
      <c r="R142" s="232">
        <f>Q142*H142</f>
        <v>0</v>
      </c>
      <c r="S142" s="232">
        <v>0</v>
      </c>
      <c r="T142" s="23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157</v>
      </c>
      <c r="AT142" s="190" t="s">
        <v>152</v>
      </c>
      <c r="AU142" s="190" t="s">
        <v>85</v>
      </c>
      <c r="AY142" s="18" t="s">
        <v>150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157</v>
      </c>
      <c r="BM142" s="190" t="s">
        <v>383</v>
      </c>
    </row>
    <row r="143" s="2" customFormat="1" ht="6.96" customHeight="1">
      <c r="A143" s="37"/>
      <c r="B143" s="59"/>
      <c r="C143" s="60"/>
      <c r="D143" s="60"/>
      <c r="E143" s="60"/>
      <c r="F143" s="60"/>
      <c r="G143" s="60"/>
      <c r="H143" s="60"/>
      <c r="I143" s="60"/>
      <c r="J143" s="60"/>
      <c r="K143" s="60"/>
      <c r="L143" s="38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autoFilter ref="C124:K1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402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ROUND(J125,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ROUND((SUM(BE125:BE141)),  2)</f>
        <v>0</v>
      </c>
      <c r="G35" s="37"/>
      <c r="H35" s="37"/>
      <c r="I35" s="135">
        <v>0.20999999999999999</v>
      </c>
      <c r="J35" s="134">
        <f>ROUND(((SUM(BE125:BE141))*I35),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ROUND((SUM(BF125:BF141)),  2)</f>
        <v>0</v>
      </c>
      <c r="G36" s="37"/>
      <c r="H36" s="37"/>
      <c r="I36" s="135">
        <v>0.12</v>
      </c>
      <c r="J36" s="134">
        <f>ROUND(((SUM(BF125:BF141))*I36),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ROUND((SUM(BG125:BG141)),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ROUND((SUM(BH125:BH141)),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ROUND((SUM(BI125:BI141)),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104 - Plocha  pro zásobování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J125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132</v>
      </c>
      <c r="E100" s="153"/>
      <c r="F100" s="153"/>
      <c r="G100" s="153"/>
      <c r="H100" s="153"/>
      <c r="I100" s="153"/>
      <c r="J100" s="154">
        <f>J127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270</v>
      </c>
      <c r="E101" s="153"/>
      <c r="F101" s="153"/>
      <c r="G101" s="153"/>
      <c r="H101" s="153"/>
      <c r="I101" s="153"/>
      <c r="J101" s="154">
        <f>J130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J135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272</v>
      </c>
      <c r="E103" s="153"/>
      <c r="F103" s="153"/>
      <c r="G103" s="153"/>
      <c r="H103" s="153"/>
      <c r="I103" s="153"/>
      <c r="J103" s="154">
        <f>J140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135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8" t="str">
        <f>E7</f>
        <v>Zpevněné plochy před KD Zábřeh - II.ETAPA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1"/>
      <c r="C114" s="31" t="s">
        <v>122</v>
      </c>
      <c r="L114" s="21"/>
    </row>
    <row r="115" s="2" customFormat="1" ht="16.5" customHeight="1">
      <c r="A115" s="37"/>
      <c r="B115" s="38"/>
      <c r="C115" s="37"/>
      <c r="D115" s="37"/>
      <c r="E115" s="128" t="s">
        <v>123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124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E11</f>
        <v xml:space="preserve">SO 104 - Plocha  pro zásobování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F14</f>
        <v>Zábřeh</v>
      </c>
      <c r="G119" s="37"/>
      <c r="H119" s="37"/>
      <c r="I119" s="31" t="s">
        <v>22</v>
      </c>
      <c r="J119" s="68" t="str">
        <f>IF(J14="","",J14)</f>
        <v>13. 6. 2026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7"/>
      <c r="E121" s="37"/>
      <c r="F121" s="26" t="str">
        <f>E17</f>
        <v xml:space="preserve">Město  Zábřeh</v>
      </c>
      <c r="G121" s="37"/>
      <c r="H121" s="37"/>
      <c r="I121" s="31" t="s">
        <v>30</v>
      </c>
      <c r="J121" s="35" t="str">
        <f>E23</f>
        <v>Ing.Zdeněk Vitásek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7"/>
      <c r="E122" s="37"/>
      <c r="F122" s="26" t="str">
        <f>IF(E20="","",E20)</f>
        <v>Vyplň údaj</v>
      </c>
      <c r="G122" s="37"/>
      <c r="H122" s="37"/>
      <c r="I122" s="31" t="s">
        <v>33</v>
      </c>
      <c r="J122" s="35" t="str">
        <f>E26</f>
        <v>Martin Pniok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136</v>
      </c>
      <c r="D124" s="158" t="s">
        <v>61</v>
      </c>
      <c r="E124" s="158" t="s">
        <v>57</v>
      </c>
      <c r="F124" s="158" t="s">
        <v>58</v>
      </c>
      <c r="G124" s="158" t="s">
        <v>137</v>
      </c>
      <c r="H124" s="158" t="s">
        <v>138</v>
      </c>
      <c r="I124" s="158" t="s">
        <v>139</v>
      </c>
      <c r="J124" s="158" t="s">
        <v>128</v>
      </c>
      <c r="K124" s="159" t="s">
        <v>140</v>
      </c>
      <c r="L124" s="160"/>
      <c r="M124" s="85" t="s">
        <v>1</v>
      </c>
      <c r="N124" s="86" t="s">
        <v>40</v>
      </c>
      <c r="O124" s="86" t="s">
        <v>141</v>
      </c>
      <c r="P124" s="86" t="s">
        <v>142</v>
      </c>
      <c r="Q124" s="86" t="s">
        <v>143</v>
      </c>
      <c r="R124" s="86" t="s">
        <v>144</v>
      </c>
      <c r="S124" s="86" t="s">
        <v>145</v>
      </c>
      <c r="T124" s="87" t="s">
        <v>146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147</v>
      </c>
      <c r="D125" s="37"/>
      <c r="E125" s="37"/>
      <c r="F125" s="37"/>
      <c r="G125" s="37"/>
      <c r="H125" s="37"/>
      <c r="I125" s="37"/>
      <c r="J125" s="161">
        <f>BK125</f>
        <v>0</v>
      </c>
      <c r="K125" s="37"/>
      <c r="L125" s="38"/>
      <c r="M125" s="88"/>
      <c r="N125" s="72"/>
      <c r="O125" s="89"/>
      <c r="P125" s="162">
        <f>P126</f>
        <v>0</v>
      </c>
      <c r="Q125" s="89"/>
      <c r="R125" s="162">
        <f>R126</f>
        <v>79.568647200000001</v>
      </c>
      <c r="S125" s="89"/>
      <c r="T125" s="163">
        <f>T126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75</v>
      </c>
      <c r="AU125" s="18" t="s">
        <v>130</v>
      </c>
      <c r="BK125" s="164">
        <f>BK126</f>
        <v>0</v>
      </c>
    </row>
    <row r="126" s="12" customFormat="1" ht="25.92" customHeight="1">
      <c r="A126" s="12"/>
      <c r="B126" s="165"/>
      <c r="C126" s="12"/>
      <c r="D126" s="166" t="s">
        <v>75</v>
      </c>
      <c r="E126" s="167" t="s">
        <v>148</v>
      </c>
      <c r="F126" s="167" t="s">
        <v>149</v>
      </c>
      <c r="G126" s="12"/>
      <c r="H126" s="12"/>
      <c r="I126" s="168"/>
      <c r="J126" s="169">
        <f>BK126</f>
        <v>0</v>
      </c>
      <c r="K126" s="12"/>
      <c r="L126" s="165"/>
      <c r="M126" s="170"/>
      <c r="N126" s="171"/>
      <c r="O126" s="171"/>
      <c r="P126" s="172">
        <f>P127+P130+P135+P140</f>
        <v>0</v>
      </c>
      <c r="Q126" s="171"/>
      <c r="R126" s="172">
        <f>R127+R130+R135+R140</f>
        <v>79.568647200000001</v>
      </c>
      <c r="S126" s="171"/>
      <c r="T126" s="173">
        <f>T127+T130+T135+T140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76</v>
      </c>
      <c r="AY126" s="166" t="s">
        <v>150</v>
      </c>
      <c r="BK126" s="175">
        <f>BK127+BK130+BK135+BK140</f>
        <v>0</v>
      </c>
    </row>
    <row r="127" s="12" customFormat="1" ht="22.8" customHeight="1">
      <c r="A127" s="12"/>
      <c r="B127" s="165"/>
      <c r="C127" s="12"/>
      <c r="D127" s="166" t="s">
        <v>75</v>
      </c>
      <c r="E127" s="176" t="s">
        <v>83</v>
      </c>
      <c r="F127" s="176" t="s">
        <v>151</v>
      </c>
      <c r="G127" s="12"/>
      <c r="H127" s="12"/>
      <c r="I127" s="168"/>
      <c r="J127" s="177">
        <f>BK127</f>
        <v>0</v>
      </c>
      <c r="K127" s="12"/>
      <c r="L127" s="165"/>
      <c r="M127" s="170"/>
      <c r="N127" s="171"/>
      <c r="O127" s="171"/>
      <c r="P127" s="172">
        <f>SUM(P128:P129)</f>
        <v>0</v>
      </c>
      <c r="Q127" s="171"/>
      <c r="R127" s="172">
        <f>SUM(R128:R129)</f>
        <v>0</v>
      </c>
      <c r="S127" s="171"/>
      <c r="T127" s="173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83</v>
      </c>
      <c r="AY127" s="166" t="s">
        <v>150</v>
      </c>
      <c r="BK127" s="175">
        <f>SUM(BK128:BK129)</f>
        <v>0</v>
      </c>
    </row>
    <row r="128" s="2" customFormat="1" ht="24.15" customHeight="1">
      <c r="A128" s="37"/>
      <c r="B128" s="178"/>
      <c r="C128" s="179" t="s">
        <v>83</v>
      </c>
      <c r="D128" s="179" t="s">
        <v>152</v>
      </c>
      <c r="E128" s="180" t="s">
        <v>273</v>
      </c>
      <c r="F128" s="181" t="s">
        <v>274</v>
      </c>
      <c r="G128" s="182" t="s">
        <v>155</v>
      </c>
      <c r="H128" s="183">
        <v>82</v>
      </c>
      <c r="I128" s="184"/>
      <c r="J128" s="185">
        <f>ROUND(I128*H128,2)</f>
        <v>0</v>
      </c>
      <c r="K128" s="181" t="s">
        <v>156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157</v>
      </c>
      <c r="AT128" s="190" t="s">
        <v>152</v>
      </c>
      <c r="AU128" s="190" t="s">
        <v>85</v>
      </c>
      <c r="AY128" s="18" t="s">
        <v>150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157</v>
      </c>
      <c r="BM128" s="190" t="s">
        <v>345</v>
      </c>
    </row>
    <row r="129" s="14" customFormat="1">
      <c r="A129" s="14"/>
      <c r="B129" s="200"/>
      <c r="C129" s="14"/>
      <c r="D129" s="193" t="s">
        <v>159</v>
      </c>
      <c r="E129" s="201" t="s">
        <v>1</v>
      </c>
      <c r="F129" s="202" t="s">
        <v>403</v>
      </c>
      <c r="G129" s="14"/>
      <c r="H129" s="203">
        <v>82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159</v>
      </c>
      <c r="AU129" s="201" t="s">
        <v>85</v>
      </c>
      <c r="AV129" s="14" t="s">
        <v>85</v>
      </c>
      <c r="AW129" s="14" t="s">
        <v>32</v>
      </c>
      <c r="AX129" s="14" t="s">
        <v>83</v>
      </c>
      <c r="AY129" s="201" t="s">
        <v>150</v>
      </c>
    </row>
    <row r="130" s="12" customFormat="1" ht="22.8" customHeight="1">
      <c r="A130" s="12"/>
      <c r="B130" s="165"/>
      <c r="C130" s="12"/>
      <c r="D130" s="166" t="s">
        <v>75</v>
      </c>
      <c r="E130" s="176" t="s">
        <v>182</v>
      </c>
      <c r="F130" s="176" t="s">
        <v>277</v>
      </c>
      <c r="G130" s="12"/>
      <c r="H130" s="12"/>
      <c r="I130" s="168"/>
      <c r="J130" s="177">
        <f>BK130</f>
        <v>0</v>
      </c>
      <c r="K130" s="12"/>
      <c r="L130" s="165"/>
      <c r="M130" s="170"/>
      <c r="N130" s="171"/>
      <c r="O130" s="171"/>
      <c r="P130" s="172">
        <f>SUM(P131:P134)</f>
        <v>0</v>
      </c>
      <c r="Q130" s="171"/>
      <c r="R130" s="172">
        <f>SUM(R131:R134)</f>
        <v>71.1678</v>
      </c>
      <c r="S130" s="171"/>
      <c r="T130" s="173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6" t="s">
        <v>83</v>
      </c>
      <c r="AT130" s="174" t="s">
        <v>75</v>
      </c>
      <c r="AU130" s="174" t="s">
        <v>83</v>
      </c>
      <c r="AY130" s="166" t="s">
        <v>150</v>
      </c>
      <c r="BK130" s="175">
        <f>SUM(BK131:BK134)</f>
        <v>0</v>
      </c>
    </row>
    <row r="131" s="2" customFormat="1" ht="24.15" customHeight="1">
      <c r="A131" s="37"/>
      <c r="B131" s="178"/>
      <c r="C131" s="179" t="s">
        <v>85</v>
      </c>
      <c r="D131" s="179" t="s">
        <v>152</v>
      </c>
      <c r="E131" s="180" t="s">
        <v>347</v>
      </c>
      <c r="F131" s="181" t="s">
        <v>348</v>
      </c>
      <c r="G131" s="182" t="s">
        <v>155</v>
      </c>
      <c r="H131" s="183">
        <v>82</v>
      </c>
      <c r="I131" s="184"/>
      <c r="J131" s="185">
        <f>ROUND(I131*H131,2)</f>
        <v>0</v>
      </c>
      <c r="K131" s="181" t="s">
        <v>156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0.57499999999999996</v>
      </c>
      <c r="R131" s="188">
        <f>Q131*H131</f>
        <v>47.149999999999999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157</v>
      </c>
      <c r="AT131" s="190" t="s">
        <v>152</v>
      </c>
      <c r="AU131" s="190" t="s">
        <v>85</v>
      </c>
      <c r="AY131" s="18" t="s">
        <v>150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157</v>
      </c>
      <c r="BM131" s="190" t="s">
        <v>404</v>
      </c>
    </row>
    <row r="132" s="2" customFormat="1" ht="33" customHeight="1">
      <c r="A132" s="37"/>
      <c r="B132" s="178"/>
      <c r="C132" s="179" t="s">
        <v>168</v>
      </c>
      <c r="D132" s="179" t="s">
        <v>152</v>
      </c>
      <c r="E132" s="180" t="s">
        <v>405</v>
      </c>
      <c r="F132" s="181" t="s">
        <v>406</v>
      </c>
      <c r="G132" s="182" t="s">
        <v>155</v>
      </c>
      <c r="H132" s="183">
        <v>82</v>
      </c>
      <c r="I132" s="184"/>
      <c r="J132" s="185">
        <f>ROUND(I132*H132,2)</f>
        <v>0</v>
      </c>
      <c r="K132" s="181" t="s">
        <v>156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0.11162</v>
      </c>
      <c r="R132" s="188">
        <f>Q132*H132</f>
        <v>9.1528399999999994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157</v>
      </c>
      <c r="AT132" s="190" t="s">
        <v>152</v>
      </c>
      <c r="AU132" s="190" t="s">
        <v>85</v>
      </c>
      <c r="AY132" s="18" t="s">
        <v>150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157</v>
      </c>
      <c r="BM132" s="190" t="s">
        <v>407</v>
      </c>
    </row>
    <row r="133" s="2" customFormat="1" ht="24.15" customHeight="1">
      <c r="A133" s="37"/>
      <c r="B133" s="178"/>
      <c r="C133" s="219" t="s">
        <v>157</v>
      </c>
      <c r="D133" s="219" t="s">
        <v>311</v>
      </c>
      <c r="E133" s="220" t="s">
        <v>408</v>
      </c>
      <c r="F133" s="221" t="s">
        <v>409</v>
      </c>
      <c r="G133" s="222" t="s">
        <v>155</v>
      </c>
      <c r="H133" s="223">
        <v>84.459999999999994</v>
      </c>
      <c r="I133" s="224"/>
      <c r="J133" s="225">
        <f>ROUND(I133*H133,2)</f>
        <v>0</v>
      </c>
      <c r="K133" s="221" t="s">
        <v>156</v>
      </c>
      <c r="L133" s="226"/>
      <c r="M133" s="227" t="s">
        <v>1</v>
      </c>
      <c r="N133" s="228" t="s">
        <v>41</v>
      </c>
      <c r="O133" s="76"/>
      <c r="P133" s="188">
        <f>O133*H133</f>
        <v>0</v>
      </c>
      <c r="Q133" s="188">
        <v>0.17599999999999999</v>
      </c>
      <c r="R133" s="188">
        <f>Q133*H133</f>
        <v>14.864959999999998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213</v>
      </c>
      <c r="AT133" s="190" t="s">
        <v>311</v>
      </c>
      <c r="AU133" s="190" t="s">
        <v>85</v>
      </c>
      <c r="AY133" s="18" t="s">
        <v>150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157</v>
      </c>
      <c r="BM133" s="190" t="s">
        <v>410</v>
      </c>
    </row>
    <row r="134" s="14" customFormat="1">
      <c r="A134" s="14"/>
      <c r="B134" s="200"/>
      <c r="C134" s="14"/>
      <c r="D134" s="193" t="s">
        <v>159</v>
      </c>
      <c r="E134" s="14"/>
      <c r="F134" s="202" t="s">
        <v>411</v>
      </c>
      <c r="G134" s="14"/>
      <c r="H134" s="203">
        <v>84.459999999999994</v>
      </c>
      <c r="I134" s="204"/>
      <c r="J134" s="14"/>
      <c r="K134" s="14"/>
      <c r="L134" s="200"/>
      <c r="M134" s="205"/>
      <c r="N134" s="206"/>
      <c r="O134" s="206"/>
      <c r="P134" s="206"/>
      <c r="Q134" s="206"/>
      <c r="R134" s="206"/>
      <c r="S134" s="206"/>
      <c r="T134" s="20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1" t="s">
        <v>159</v>
      </c>
      <c r="AU134" s="201" t="s">
        <v>85</v>
      </c>
      <c r="AV134" s="14" t="s">
        <v>85</v>
      </c>
      <c r="AW134" s="14" t="s">
        <v>3</v>
      </c>
      <c r="AX134" s="14" t="s">
        <v>83</v>
      </c>
      <c r="AY134" s="201" t="s">
        <v>150</v>
      </c>
    </row>
    <row r="135" s="12" customFormat="1" ht="22.8" customHeight="1">
      <c r="A135" s="12"/>
      <c r="B135" s="165"/>
      <c r="C135" s="12"/>
      <c r="D135" s="166" t="s">
        <v>75</v>
      </c>
      <c r="E135" s="176" t="s">
        <v>218</v>
      </c>
      <c r="F135" s="176" t="s">
        <v>229</v>
      </c>
      <c r="G135" s="12"/>
      <c r="H135" s="12"/>
      <c r="I135" s="168"/>
      <c r="J135" s="177">
        <f>BK135</f>
        <v>0</v>
      </c>
      <c r="K135" s="12"/>
      <c r="L135" s="165"/>
      <c r="M135" s="170"/>
      <c r="N135" s="171"/>
      <c r="O135" s="171"/>
      <c r="P135" s="172">
        <f>SUM(P136:P139)</f>
        <v>0</v>
      </c>
      <c r="Q135" s="171"/>
      <c r="R135" s="172">
        <f>SUM(R136:R139)</f>
        <v>8.4008472000000012</v>
      </c>
      <c r="S135" s="171"/>
      <c r="T135" s="173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6" t="s">
        <v>83</v>
      </c>
      <c r="AT135" s="174" t="s">
        <v>75</v>
      </c>
      <c r="AU135" s="174" t="s">
        <v>83</v>
      </c>
      <c r="AY135" s="166" t="s">
        <v>150</v>
      </c>
      <c r="BK135" s="175">
        <f>SUM(BK136:BK139)</f>
        <v>0</v>
      </c>
    </row>
    <row r="136" s="2" customFormat="1" ht="33" customHeight="1">
      <c r="A136" s="37"/>
      <c r="B136" s="178"/>
      <c r="C136" s="179" t="s">
        <v>182</v>
      </c>
      <c r="D136" s="179" t="s">
        <v>152</v>
      </c>
      <c r="E136" s="180" t="s">
        <v>308</v>
      </c>
      <c r="F136" s="181" t="s">
        <v>309</v>
      </c>
      <c r="G136" s="182" t="s">
        <v>178</v>
      </c>
      <c r="H136" s="183">
        <v>24</v>
      </c>
      <c r="I136" s="184"/>
      <c r="J136" s="185">
        <f>ROUND(I136*H136,2)</f>
        <v>0</v>
      </c>
      <c r="K136" s="181" t="s">
        <v>156</v>
      </c>
      <c r="L136" s="38"/>
      <c r="M136" s="186" t="s">
        <v>1</v>
      </c>
      <c r="N136" s="187" t="s">
        <v>41</v>
      </c>
      <c r="O136" s="76"/>
      <c r="P136" s="188">
        <f>O136*H136</f>
        <v>0</v>
      </c>
      <c r="Q136" s="188">
        <v>0.16850000000000001</v>
      </c>
      <c r="R136" s="188">
        <f>Q136*H136</f>
        <v>4.0440000000000005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157</v>
      </c>
      <c r="AT136" s="190" t="s">
        <v>152</v>
      </c>
      <c r="AU136" s="190" t="s">
        <v>85</v>
      </c>
      <c r="AY136" s="18" t="s">
        <v>150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157</v>
      </c>
      <c r="BM136" s="190" t="s">
        <v>412</v>
      </c>
    </row>
    <row r="137" s="2" customFormat="1" ht="16.5" customHeight="1">
      <c r="A137" s="37"/>
      <c r="B137" s="178"/>
      <c r="C137" s="219" t="s">
        <v>190</v>
      </c>
      <c r="D137" s="219" t="s">
        <v>311</v>
      </c>
      <c r="E137" s="220" t="s">
        <v>316</v>
      </c>
      <c r="F137" s="221" t="s">
        <v>317</v>
      </c>
      <c r="G137" s="222" t="s">
        <v>178</v>
      </c>
      <c r="H137" s="223">
        <v>24</v>
      </c>
      <c r="I137" s="224"/>
      <c r="J137" s="225">
        <f>ROUND(I137*H137,2)</f>
        <v>0</v>
      </c>
      <c r="K137" s="221" t="s">
        <v>156</v>
      </c>
      <c r="L137" s="226"/>
      <c r="M137" s="227" t="s">
        <v>1</v>
      </c>
      <c r="N137" s="228" t="s">
        <v>41</v>
      </c>
      <c r="O137" s="76"/>
      <c r="P137" s="188">
        <f>O137*H137</f>
        <v>0</v>
      </c>
      <c r="Q137" s="188">
        <v>0.080000000000000002</v>
      </c>
      <c r="R137" s="188">
        <f>Q137*H137</f>
        <v>1.9199999999999999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213</v>
      </c>
      <c r="AT137" s="190" t="s">
        <v>311</v>
      </c>
      <c r="AU137" s="190" t="s">
        <v>85</v>
      </c>
      <c r="AY137" s="18" t="s">
        <v>150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157</v>
      </c>
      <c r="BM137" s="190" t="s">
        <v>413</v>
      </c>
    </row>
    <row r="138" s="2" customFormat="1" ht="24.15" customHeight="1">
      <c r="A138" s="37"/>
      <c r="B138" s="178"/>
      <c r="C138" s="179" t="s">
        <v>207</v>
      </c>
      <c r="D138" s="179" t="s">
        <v>152</v>
      </c>
      <c r="E138" s="180" t="s">
        <v>325</v>
      </c>
      <c r="F138" s="181" t="s">
        <v>326</v>
      </c>
      <c r="G138" s="182" t="s">
        <v>193</v>
      </c>
      <c r="H138" s="183">
        <v>1.0800000000000001</v>
      </c>
      <c r="I138" s="184"/>
      <c r="J138" s="185">
        <f>ROUND(I138*H138,2)</f>
        <v>0</v>
      </c>
      <c r="K138" s="181" t="s">
        <v>156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2.2563399999999998</v>
      </c>
      <c r="R138" s="188">
        <f>Q138*H138</f>
        <v>2.4368471999999999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157</v>
      </c>
      <c r="AT138" s="190" t="s">
        <v>152</v>
      </c>
      <c r="AU138" s="190" t="s">
        <v>85</v>
      </c>
      <c r="AY138" s="18" t="s">
        <v>150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157</v>
      </c>
      <c r="BM138" s="190" t="s">
        <v>379</v>
      </c>
    </row>
    <row r="139" s="14" customFormat="1">
      <c r="A139" s="14"/>
      <c r="B139" s="200"/>
      <c r="C139" s="14"/>
      <c r="D139" s="193" t="s">
        <v>159</v>
      </c>
      <c r="E139" s="201" t="s">
        <v>1</v>
      </c>
      <c r="F139" s="202" t="s">
        <v>414</v>
      </c>
      <c r="G139" s="14"/>
      <c r="H139" s="203">
        <v>1.0800000000000001</v>
      </c>
      <c r="I139" s="204"/>
      <c r="J139" s="14"/>
      <c r="K139" s="14"/>
      <c r="L139" s="200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1" t="s">
        <v>159</v>
      </c>
      <c r="AU139" s="201" t="s">
        <v>85</v>
      </c>
      <c r="AV139" s="14" t="s">
        <v>85</v>
      </c>
      <c r="AW139" s="14" t="s">
        <v>32</v>
      </c>
      <c r="AX139" s="14" t="s">
        <v>83</v>
      </c>
      <c r="AY139" s="201" t="s">
        <v>150</v>
      </c>
    </row>
    <row r="140" s="12" customFormat="1" ht="22.8" customHeight="1">
      <c r="A140" s="12"/>
      <c r="B140" s="165"/>
      <c r="C140" s="12"/>
      <c r="D140" s="166" t="s">
        <v>75</v>
      </c>
      <c r="E140" s="176" t="s">
        <v>334</v>
      </c>
      <c r="F140" s="176" t="s">
        <v>335</v>
      </c>
      <c r="G140" s="12"/>
      <c r="H140" s="12"/>
      <c r="I140" s="168"/>
      <c r="J140" s="177">
        <f>BK140</f>
        <v>0</v>
      </c>
      <c r="K140" s="12"/>
      <c r="L140" s="165"/>
      <c r="M140" s="170"/>
      <c r="N140" s="171"/>
      <c r="O140" s="171"/>
      <c r="P140" s="172">
        <f>P141</f>
        <v>0</v>
      </c>
      <c r="Q140" s="171"/>
      <c r="R140" s="172">
        <f>R141</f>
        <v>0</v>
      </c>
      <c r="S140" s="171"/>
      <c r="T140" s="173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6" t="s">
        <v>83</v>
      </c>
      <c r="AT140" s="174" t="s">
        <v>75</v>
      </c>
      <c r="AU140" s="174" t="s">
        <v>83</v>
      </c>
      <c r="AY140" s="166" t="s">
        <v>150</v>
      </c>
      <c r="BK140" s="175">
        <f>BK141</f>
        <v>0</v>
      </c>
    </row>
    <row r="141" s="2" customFormat="1" ht="24.15" customHeight="1">
      <c r="A141" s="37"/>
      <c r="B141" s="178"/>
      <c r="C141" s="179" t="s">
        <v>213</v>
      </c>
      <c r="D141" s="179" t="s">
        <v>152</v>
      </c>
      <c r="E141" s="180" t="s">
        <v>381</v>
      </c>
      <c r="F141" s="181" t="s">
        <v>382</v>
      </c>
      <c r="G141" s="182" t="s">
        <v>221</v>
      </c>
      <c r="H141" s="183">
        <v>79.569000000000003</v>
      </c>
      <c r="I141" s="184"/>
      <c r="J141" s="185">
        <f>ROUND(I141*H141,2)</f>
        <v>0</v>
      </c>
      <c r="K141" s="181" t="s">
        <v>156</v>
      </c>
      <c r="L141" s="38"/>
      <c r="M141" s="229" t="s">
        <v>1</v>
      </c>
      <c r="N141" s="230" t="s">
        <v>41</v>
      </c>
      <c r="O141" s="231"/>
      <c r="P141" s="232">
        <f>O141*H141</f>
        <v>0</v>
      </c>
      <c r="Q141" s="232">
        <v>0</v>
      </c>
      <c r="R141" s="232">
        <f>Q141*H141</f>
        <v>0</v>
      </c>
      <c r="S141" s="232">
        <v>0</v>
      </c>
      <c r="T141" s="23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157</v>
      </c>
      <c r="AT141" s="190" t="s">
        <v>152</v>
      </c>
      <c r="AU141" s="190" t="s">
        <v>85</v>
      </c>
      <c r="AY141" s="18" t="s">
        <v>150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157</v>
      </c>
      <c r="BM141" s="190" t="s">
        <v>383</v>
      </c>
    </row>
    <row r="142" s="2" customFormat="1" ht="6.96" customHeight="1">
      <c r="A142" s="37"/>
      <c r="B142" s="59"/>
      <c r="C142" s="60"/>
      <c r="D142" s="60"/>
      <c r="E142" s="60"/>
      <c r="F142" s="60"/>
      <c r="G142" s="60"/>
      <c r="H142" s="60"/>
      <c r="I142" s="60"/>
      <c r="J142" s="60"/>
      <c r="K142" s="60"/>
      <c r="L142" s="38"/>
      <c r="M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</sheetData>
  <autoFilter ref="C124:K14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415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ROUND(J125,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ROUND((SUM(BE125:BE140)),  2)</f>
        <v>0</v>
      </c>
      <c r="G35" s="37"/>
      <c r="H35" s="37"/>
      <c r="I35" s="135">
        <v>0.20999999999999999</v>
      </c>
      <c r="J35" s="134">
        <f>ROUND(((SUM(BE125:BE140))*I35),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ROUND((SUM(BF125:BF140)),  2)</f>
        <v>0</v>
      </c>
      <c r="G36" s="37"/>
      <c r="H36" s="37"/>
      <c r="I36" s="135">
        <v>0.12</v>
      </c>
      <c r="J36" s="134">
        <f>ROUND(((SUM(BF125:BF140))*I36),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ROUND((SUM(BG125:BG140)),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ROUND((SUM(BH125:BH140)),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ROUND((SUM(BI125:BI140)),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105 - Plocha ostrúvku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J125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132</v>
      </c>
      <c r="E100" s="153"/>
      <c r="F100" s="153"/>
      <c r="G100" s="153"/>
      <c r="H100" s="153"/>
      <c r="I100" s="153"/>
      <c r="J100" s="154">
        <f>J127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270</v>
      </c>
      <c r="E101" s="153"/>
      <c r="F101" s="153"/>
      <c r="G101" s="153"/>
      <c r="H101" s="153"/>
      <c r="I101" s="153"/>
      <c r="J101" s="154">
        <f>J129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J134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272</v>
      </c>
      <c r="E103" s="153"/>
      <c r="F103" s="153"/>
      <c r="G103" s="153"/>
      <c r="H103" s="153"/>
      <c r="I103" s="153"/>
      <c r="J103" s="154">
        <f>J139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135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8" t="str">
        <f>E7</f>
        <v>Zpevněné plochy před KD Zábřeh - II.ETAPA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1"/>
      <c r="C114" s="31" t="s">
        <v>122</v>
      </c>
      <c r="L114" s="21"/>
    </row>
    <row r="115" s="2" customFormat="1" ht="16.5" customHeight="1">
      <c r="A115" s="37"/>
      <c r="B115" s="38"/>
      <c r="C115" s="37"/>
      <c r="D115" s="37"/>
      <c r="E115" s="128" t="s">
        <v>123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124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E11</f>
        <v>SO 105 - Plocha ostrúvku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F14</f>
        <v>Zábřeh</v>
      </c>
      <c r="G119" s="37"/>
      <c r="H119" s="37"/>
      <c r="I119" s="31" t="s">
        <v>22</v>
      </c>
      <c r="J119" s="68" t="str">
        <f>IF(J14="","",J14)</f>
        <v>13. 6. 2026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7"/>
      <c r="E121" s="37"/>
      <c r="F121" s="26" t="str">
        <f>E17</f>
        <v xml:space="preserve">Město  Zábřeh</v>
      </c>
      <c r="G121" s="37"/>
      <c r="H121" s="37"/>
      <c r="I121" s="31" t="s">
        <v>30</v>
      </c>
      <c r="J121" s="35" t="str">
        <f>E23</f>
        <v>Ing.Zdeněk Vitásek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7"/>
      <c r="E122" s="37"/>
      <c r="F122" s="26" t="str">
        <f>IF(E20="","",E20)</f>
        <v>Vyplň údaj</v>
      </c>
      <c r="G122" s="37"/>
      <c r="H122" s="37"/>
      <c r="I122" s="31" t="s">
        <v>33</v>
      </c>
      <c r="J122" s="35" t="str">
        <f>E26</f>
        <v>Martin Pniok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55"/>
      <c r="B124" s="156"/>
      <c r="C124" s="157" t="s">
        <v>136</v>
      </c>
      <c r="D124" s="158" t="s">
        <v>61</v>
      </c>
      <c r="E124" s="158" t="s">
        <v>57</v>
      </c>
      <c r="F124" s="158" t="s">
        <v>58</v>
      </c>
      <c r="G124" s="158" t="s">
        <v>137</v>
      </c>
      <c r="H124" s="158" t="s">
        <v>138</v>
      </c>
      <c r="I124" s="158" t="s">
        <v>139</v>
      </c>
      <c r="J124" s="158" t="s">
        <v>128</v>
      </c>
      <c r="K124" s="159" t="s">
        <v>140</v>
      </c>
      <c r="L124" s="160"/>
      <c r="M124" s="85" t="s">
        <v>1</v>
      </c>
      <c r="N124" s="86" t="s">
        <v>40</v>
      </c>
      <c r="O124" s="86" t="s">
        <v>141</v>
      </c>
      <c r="P124" s="86" t="s">
        <v>142</v>
      </c>
      <c r="Q124" s="86" t="s">
        <v>143</v>
      </c>
      <c r="R124" s="86" t="s">
        <v>144</v>
      </c>
      <c r="S124" s="86" t="s">
        <v>145</v>
      </c>
      <c r="T124" s="87" t="s">
        <v>146</v>
      </c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="2" customFormat="1" ht="22.8" customHeight="1">
      <c r="A125" s="37"/>
      <c r="B125" s="38"/>
      <c r="C125" s="92" t="s">
        <v>147</v>
      </c>
      <c r="D125" s="37"/>
      <c r="E125" s="37"/>
      <c r="F125" s="37"/>
      <c r="G125" s="37"/>
      <c r="H125" s="37"/>
      <c r="I125" s="37"/>
      <c r="J125" s="161">
        <f>BK125</f>
        <v>0</v>
      </c>
      <c r="K125" s="37"/>
      <c r="L125" s="38"/>
      <c r="M125" s="88"/>
      <c r="N125" s="72"/>
      <c r="O125" s="89"/>
      <c r="P125" s="162">
        <f>P126</f>
        <v>0</v>
      </c>
      <c r="Q125" s="89"/>
      <c r="R125" s="162">
        <f>R126</f>
        <v>6.3415474999999999</v>
      </c>
      <c r="S125" s="89"/>
      <c r="T125" s="163">
        <f>T126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75</v>
      </c>
      <c r="AU125" s="18" t="s">
        <v>130</v>
      </c>
      <c r="BK125" s="164">
        <f>BK126</f>
        <v>0</v>
      </c>
    </row>
    <row r="126" s="12" customFormat="1" ht="25.92" customHeight="1">
      <c r="A126" s="12"/>
      <c r="B126" s="165"/>
      <c r="C126" s="12"/>
      <c r="D126" s="166" t="s">
        <v>75</v>
      </c>
      <c r="E126" s="167" t="s">
        <v>148</v>
      </c>
      <c r="F126" s="167" t="s">
        <v>149</v>
      </c>
      <c r="G126" s="12"/>
      <c r="H126" s="12"/>
      <c r="I126" s="168"/>
      <c r="J126" s="169">
        <f>BK126</f>
        <v>0</v>
      </c>
      <c r="K126" s="12"/>
      <c r="L126" s="165"/>
      <c r="M126" s="170"/>
      <c r="N126" s="171"/>
      <c r="O126" s="171"/>
      <c r="P126" s="172">
        <f>P127+P129+P134+P139</f>
        <v>0</v>
      </c>
      <c r="Q126" s="171"/>
      <c r="R126" s="172">
        <f>R127+R129+R134+R139</f>
        <v>6.3415474999999999</v>
      </c>
      <c r="S126" s="171"/>
      <c r="T126" s="173">
        <f>T127+T129+T134+T139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76</v>
      </c>
      <c r="AY126" s="166" t="s">
        <v>150</v>
      </c>
      <c r="BK126" s="175">
        <f>BK127+BK129+BK134+BK139</f>
        <v>0</v>
      </c>
    </row>
    <row r="127" s="12" customFormat="1" ht="22.8" customHeight="1">
      <c r="A127" s="12"/>
      <c r="B127" s="165"/>
      <c r="C127" s="12"/>
      <c r="D127" s="166" t="s">
        <v>75</v>
      </c>
      <c r="E127" s="176" t="s">
        <v>83</v>
      </c>
      <c r="F127" s="176" t="s">
        <v>151</v>
      </c>
      <c r="G127" s="12"/>
      <c r="H127" s="12"/>
      <c r="I127" s="168"/>
      <c r="J127" s="177">
        <f>BK127</f>
        <v>0</v>
      </c>
      <c r="K127" s="12"/>
      <c r="L127" s="165"/>
      <c r="M127" s="170"/>
      <c r="N127" s="171"/>
      <c r="O127" s="171"/>
      <c r="P127" s="172">
        <f>P128</f>
        <v>0</v>
      </c>
      <c r="Q127" s="171"/>
      <c r="R127" s="172">
        <f>R128</f>
        <v>0</v>
      </c>
      <c r="S127" s="171"/>
      <c r="T127" s="173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83</v>
      </c>
      <c r="AY127" s="166" t="s">
        <v>150</v>
      </c>
      <c r="BK127" s="175">
        <f>BK128</f>
        <v>0</v>
      </c>
    </row>
    <row r="128" s="2" customFormat="1" ht="24.15" customHeight="1">
      <c r="A128" s="37"/>
      <c r="B128" s="178"/>
      <c r="C128" s="179" t="s">
        <v>83</v>
      </c>
      <c r="D128" s="179" t="s">
        <v>152</v>
      </c>
      <c r="E128" s="180" t="s">
        <v>273</v>
      </c>
      <c r="F128" s="181" t="s">
        <v>274</v>
      </c>
      <c r="G128" s="182" t="s">
        <v>155</v>
      </c>
      <c r="H128" s="183">
        <v>3</v>
      </c>
      <c r="I128" s="184"/>
      <c r="J128" s="185">
        <f>ROUND(I128*H128,2)</f>
        <v>0</v>
      </c>
      <c r="K128" s="181" t="s">
        <v>156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157</v>
      </c>
      <c r="AT128" s="190" t="s">
        <v>152</v>
      </c>
      <c r="AU128" s="190" t="s">
        <v>85</v>
      </c>
      <c r="AY128" s="18" t="s">
        <v>150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157</v>
      </c>
      <c r="BM128" s="190" t="s">
        <v>345</v>
      </c>
    </row>
    <row r="129" s="12" customFormat="1" ht="22.8" customHeight="1">
      <c r="A129" s="12"/>
      <c r="B129" s="165"/>
      <c r="C129" s="12"/>
      <c r="D129" s="166" t="s">
        <v>75</v>
      </c>
      <c r="E129" s="176" t="s">
        <v>182</v>
      </c>
      <c r="F129" s="176" t="s">
        <v>277</v>
      </c>
      <c r="G129" s="12"/>
      <c r="H129" s="12"/>
      <c r="I129" s="168"/>
      <c r="J129" s="177">
        <f>BK129</f>
        <v>0</v>
      </c>
      <c r="K129" s="12"/>
      <c r="L129" s="165"/>
      <c r="M129" s="170"/>
      <c r="N129" s="171"/>
      <c r="O129" s="171"/>
      <c r="P129" s="172">
        <f>SUM(P130:P133)</f>
        <v>0</v>
      </c>
      <c r="Q129" s="171"/>
      <c r="R129" s="172">
        <f>SUM(R130:R133)</f>
        <v>2.8174200000000003</v>
      </c>
      <c r="S129" s="171"/>
      <c r="T129" s="173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6" t="s">
        <v>83</v>
      </c>
      <c r="AT129" s="174" t="s">
        <v>75</v>
      </c>
      <c r="AU129" s="174" t="s">
        <v>83</v>
      </c>
      <c r="AY129" s="166" t="s">
        <v>150</v>
      </c>
      <c r="BK129" s="175">
        <f>SUM(BK130:BK133)</f>
        <v>0</v>
      </c>
    </row>
    <row r="130" s="2" customFormat="1" ht="21.75" customHeight="1">
      <c r="A130" s="37"/>
      <c r="B130" s="178"/>
      <c r="C130" s="179" t="s">
        <v>85</v>
      </c>
      <c r="D130" s="179" t="s">
        <v>152</v>
      </c>
      <c r="E130" s="180" t="s">
        <v>416</v>
      </c>
      <c r="F130" s="181" t="s">
        <v>417</v>
      </c>
      <c r="G130" s="182" t="s">
        <v>155</v>
      </c>
      <c r="H130" s="183">
        <v>3</v>
      </c>
      <c r="I130" s="184"/>
      <c r="J130" s="185">
        <f>ROUND(I130*H130,2)</f>
        <v>0</v>
      </c>
      <c r="K130" s="181" t="s">
        <v>156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0.52900000000000003</v>
      </c>
      <c r="R130" s="188">
        <f>Q130*H130</f>
        <v>1.5870000000000002</v>
      </c>
      <c r="S130" s="188">
        <v>0</v>
      </c>
      <c r="T130" s="18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157</v>
      </c>
      <c r="AT130" s="190" t="s">
        <v>152</v>
      </c>
      <c r="AU130" s="190" t="s">
        <v>85</v>
      </c>
      <c r="AY130" s="18" t="s">
        <v>150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157</v>
      </c>
      <c r="BM130" s="190" t="s">
        <v>418</v>
      </c>
    </row>
    <row r="131" s="2" customFormat="1" ht="24.15" customHeight="1">
      <c r="A131" s="37"/>
      <c r="B131" s="178"/>
      <c r="C131" s="179" t="s">
        <v>168</v>
      </c>
      <c r="D131" s="179" t="s">
        <v>152</v>
      </c>
      <c r="E131" s="180" t="s">
        <v>419</v>
      </c>
      <c r="F131" s="181" t="s">
        <v>420</v>
      </c>
      <c r="G131" s="182" t="s">
        <v>155</v>
      </c>
      <c r="H131" s="183">
        <v>3</v>
      </c>
      <c r="I131" s="184"/>
      <c r="J131" s="185">
        <f>ROUND(I131*H131,2)</f>
        <v>0</v>
      </c>
      <c r="K131" s="181" t="s">
        <v>156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0.1837</v>
      </c>
      <c r="R131" s="188">
        <f>Q131*H131</f>
        <v>0.55110000000000003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157</v>
      </c>
      <c r="AT131" s="190" t="s">
        <v>152</v>
      </c>
      <c r="AU131" s="190" t="s">
        <v>85</v>
      </c>
      <c r="AY131" s="18" t="s">
        <v>150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157</v>
      </c>
      <c r="BM131" s="190" t="s">
        <v>421</v>
      </c>
    </row>
    <row r="132" s="2" customFormat="1" ht="16.5" customHeight="1">
      <c r="A132" s="37"/>
      <c r="B132" s="178"/>
      <c r="C132" s="219" t="s">
        <v>157</v>
      </c>
      <c r="D132" s="219" t="s">
        <v>311</v>
      </c>
      <c r="E132" s="220" t="s">
        <v>422</v>
      </c>
      <c r="F132" s="221" t="s">
        <v>423</v>
      </c>
      <c r="G132" s="222" t="s">
        <v>155</v>
      </c>
      <c r="H132" s="223">
        <v>3.0600000000000001</v>
      </c>
      <c r="I132" s="224"/>
      <c r="J132" s="225">
        <f>ROUND(I132*H132,2)</f>
        <v>0</v>
      </c>
      <c r="K132" s="221" t="s">
        <v>156</v>
      </c>
      <c r="L132" s="226"/>
      <c r="M132" s="227" t="s">
        <v>1</v>
      </c>
      <c r="N132" s="228" t="s">
        <v>41</v>
      </c>
      <c r="O132" s="76"/>
      <c r="P132" s="188">
        <f>O132*H132</f>
        <v>0</v>
      </c>
      <c r="Q132" s="188">
        <v>0.222</v>
      </c>
      <c r="R132" s="188">
        <f>Q132*H132</f>
        <v>0.67932000000000003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213</v>
      </c>
      <c r="AT132" s="190" t="s">
        <v>311</v>
      </c>
      <c r="AU132" s="190" t="s">
        <v>85</v>
      </c>
      <c r="AY132" s="18" t="s">
        <v>150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157</v>
      </c>
      <c r="BM132" s="190" t="s">
        <v>424</v>
      </c>
    </row>
    <row r="133" s="14" customFormat="1">
      <c r="A133" s="14"/>
      <c r="B133" s="200"/>
      <c r="C133" s="14"/>
      <c r="D133" s="193" t="s">
        <v>159</v>
      </c>
      <c r="E133" s="14"/>
      <c r="F133" s="202" t="s">
        <v>425</v>
      </c>
      <c r="G133" s="14"/>
      <c r="H133" s="203">
        <v>3.0600000000000001</v>
      </c>
      <c r="I133" s="204"/>
      <c r="J133" s="14"/>
      <c r="K133" s="14"/>
      <c r="L133" s="200"/>
      <c r="M133" s="205"/>
      <c r="N133" s="206"/>
      <c r="O133" s="206"/>
      <c r="P133" s="206"/>
      <c r="Q133" s="206"/>
      <c r="R133" s="206"/>
      <c r="S133" s="206"/>
      <c r="T133" s="20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159</v>
      </c>
      <c r="AU133" s="201" t="s">
        <v>85</v>
      </c>
      <c r="AV133" s="14" t="s">
        <v>85</v>
      </c>
      <c r="AW133" s="14" t="s">
        <v>3</v>
      </c>
      <c r="AX133" s="14" t="s">
        <v>83</v>
      </c>
      <c r="AY133" s="201" t="s">
        <v>150</v>
      </c>
    </row>
    <row r="134" s="12" customFormat="1" ht="22.8" customHeight="1">
      <c r="A134" s="12"/>
      <c r="B134" s="165"/>
      <c r="C134" s="12"/>
      <c r="D134" s="166" t="s">
        <v>75</v>
      </c>
      <c r="E134" s="176" t="s">
        <v>218</v>
      </c>
      <c r="F134" s="176" t="s">
        <v>229</v>
      </c>
      <c r="G134" s="12"/>
      <c r="H134" s="12"/>
      <c r="I134" s="168"/>
      <c r="J134" s="177">
        <f>BK134</f>
        <v>0</v>
      </c>
      <c r="K134" s="12"/>
      <c r="L134" s="165"/>
      <c r="M134" s="170"/>
      <c r="N134" s="171"/>
      <c r="O134" s="171"/>
      <c r="P134" s="172">
        <f>SUM(P135:P138)</f>
        <v>0</v>
      </c>
      <c r="Q134" s="171"/>
      <c r="R134" s="172">
        <f>SUM(R135:R138)</f>
        <v>3.5241274999999996</v>
      </c>
      <c r="S134" s="171"/>
      <c r="T134" s="173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6" t="s">
        <v>83</v>
      </c>
      <c r="AT134" s="174" t="s">
        <v>75</v>
      </c>
      <c r="AU134" s="174" t="s">
        <v>83</v>
      </c>
      <c r="AY134" s="166" t="s">
        <v>150</v>
      </c>
      <c r="BK134" s="175">
        <f>SUM(BK135:BK138)</f>
        <v>0</v>
      </c>
    </row>
    <row r="135" s="2" customFormat="1" ht="24.15" customHeight="1">
      <c r="A135" s="37"/>
      <c r="B135" s="178"/>
      <c r="C135" s="179" t="s">
        <v>182</v>
      </c>
      <c r="D135" s="179" t="s">
        <v>152</v>
      </c>
      <c r="E135" s="180" t="s">
        <v>397</v>
      </c>
      <c r="F135" s="181" t="s">
        <v>398</v>
      </c>
      <c r="G135" s="182" t="s">
        <v>178</v>
      </c>
      <c r="H135" s="183">
        <v>10</v>
      </c>
      <c r="I135" s="184"/>
      <c r="J135" s="185">
        <f>ROUND(I135*H135,2)</f>
        <v>0</v>
      </c>
      <c r="K135" s="181" t="s">
        <v>156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0.2195</v>
      </c>
      <c r="R135" s="188">
        <f>Q135*H135</f>
        <v>2.1949999999999998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157</v>
      </c>
      <c r="AT135" s="190" t="s">
        <v>152</v>
      </c>
      <c r="AU135" s="190" t="s">
        <v>85</v>
      </c>
      <c r="AY135" s="18" t="s">
        <v>150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157</v>
      </c>
      <c r="BM135" s="190" t="s">
        <v>399</v>
      </c>
    </row>
    <row r="136" s="2" customFormat="1" ht="24.15" customHeight="1">
      <c r="A136" s="37"/>
      <c r="B136" s="178"/>
      <c r="C136" s="219" t="s">
        <v>190</v>
      </c>
      <c r="D136" s="219" t="s">
        <v>311</v>
      </c>
      <c r="E136" s="220" t="s">
        <v>312</v>
      </c>
      <c r="F136" s="221" t="s">
        <v>313</v>
      </c>
      <c r="G136" s="222" t="s">
        <v>178</v>
      </c>
      <c r="H136" s="223">
        <v>10</v>
      </c>
      <c r="I136" s="224"/>
      <c r="J136" s="225">
        <f>ROUND(I136*H136,2)</f>
        <v>0</v>
      </c>
      <c r="K136" s="221" t="s">
        <v>156</v>
      </c>
      <c r="L136" s="226"/>
      <c r="M136" s="227" t="s">
        <v>1</v>
      </c>
      <c r="N136" s="228" t="s">
        <v>41</v>
      </c>
      <c r="O136" s="76"/>
      <c r="P136" s="188">
        <f>O136*H136</f>
        <v>0</v>
      </c>
      <c r="Q136" s="188">
        <v>0.048300000000000003</v>
      </c>
      <c r="R136" s="188">
        <f>Q136*H136</f>
        <v>0.48300000000000004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213</v>
      </c>
      <c r="AT136" s="190" t="s">
        <v>311</v>
      </c>
      <c r="AU136" s="190" t="s">
        <v>85</v>
      </c>
      <c r="AY136" s="18" t="s">
        <v>150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157</v>
      </c>
      <c r="BM136" s="190" t="s">
        <v>400</v>
      </c>
    </row>
    <row r="137" s="2" customFormat="1" ht="24.15" customHeight="1">
      <c r="A137" s="37"/>
      <c r="B137" s="178"/>
      <c r="C137" s="179" t="s">
        <v>207</v>
      </c>
      <c r="D137" s="179" t="s">
        <v>152</v>
      </c>
      <c r="E137" s="180" t="s">
        <v>325</v>
      </c>
      <c r="F137" s="181" t="s">
        <v>326</v>
      </c>
      <c r="G137" s="182" t="s">
        <v>193</v>
      </c>
      <c r="H137" s="183">
        <v>0.375</v>
      </c>
      <c r="I137" s="184"/>
      <c r="J137" s="185">
        <f>ROUND(I137*H137,2)</f>
        <v>0</v>
      </c>
      <c r="K137" s="181" t="s">
        <v>156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2.2563399999999998</v>
      </c>
      <c r="R137" s="188">
        <f>Q137*H137</f>
        <v>0.84612749999999992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157</v>
      </c>
      <c r="AT137" s="190" t="s">
        <v>152</v>
      </c>
      <c r="AU137" s="190" t="s">
        <v>85</v>
      </c>
      <c r="AY137" s="18" t="s">
        <v>150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157</v>
      </c>
      <c r="BM137" s="190" t="s">
        <v>379</v>
      </c>
    </row>
    <row r="138" s="14" customFormat="1">
      <c r="A138" s="14"/>
      <c r="B138" s="200"/>
      <c r="C138" s="14"/>
      <c r="D138" s="193" t="s">
        <v>159</v>
      </c>
      <c r="E138" s="201" t="s">
        <v>1</v>
      </c>
      <c r="F138" s="202" t="s">
        <v>426</v>
      </c>
      <c r="G138" s="14"/>
      <c r="H138" s="203">
        <v>0.375</v>
      </c>
      <c r="I138" s="204"/>
      <c r="J138" s="14"/>
      <c r="K138" s="14"/>
      <c r="L138" s="200"/>
      <c r="M138" s="205"/>
      <c r="N138" s="206"/>
      <c r="O138" s="206"/>
      <c r="P138" s="206"/>
      <c r="Q138" s="206"/>
      <c r="R138" s="206"/>
      <c r="S138" s="206"/>
      <c r="T138" s="20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159</v>
      </c>
      <c r="AU138" s="201" t="s">
        <v>85</v>
      </c>
      <c r="AV138" s="14" t="s">
        <v>85</v>
      </c>
      <c r="AW138" s="14" t="s">
        <v>32</v>
      </c>
      <c r="AX138" s="14" t="s">
        <v>83</v>
      </c>
      <c r="AY138" s="201" t="s">
        <v>150</v>
      </c>
    </row>
    <row r="139" s="12" customFormat="1" ht="22.8" customHeight="1">
      <c r="A139" s="12"/>
      <c r="B139" s="165"/>
      <c r="C139" s="12"/>
      <c r="D139" s="166" t="s">
        <v>75</v>
      </c>
      <c r="E139" s="176" t="s">
        <v>334</v>
      </c>
      <c r="F139" s="176" t="s">
        <v>335</v>
      </c>
      <c r="G139" s="12"/>
      <c r="H139" s="12"/>
      <c r="I139" s="168"/>
      <c r="J139" s="177">
        <f>BK139</f>
        <v>0</v>
      </c>
      <c r="K139" s="12"/>
      <c r="L139" s="165"/>
      <c r="M139" s="170"/>
      <c r="N139" s="171"/>
      <c r="O139" s="171"/>
      <c r="P139" s="172">
        <f>P140</f>
        <v>0</v>
      </c>
      <c r="Q139" s="171"/>
      <c r="R139" s="172">
        <f>R140</f>
        <v>0</v>
      </c>
      <c r="S139" s="171"/>
      <c r="T139" s="173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6" t="s">
        <v>83</v>
      </c>
      <c r="AT139" s="174" t="s">
        <v>75</v>
      </c>
      <c r="AU139" s="174" t="s">
        <v>83</v>
      </c>
      <c r="AY139" s="166" t="s">
        <v>150</v>
      </c>
      <c r="BK139" s="175">
        <f>BK140</f>
        <v>0</v>
      </c>
    </row>
    <row r="140" s="2" customFormat="1" ht="24.15" customHeight="1">
      <c r="A140" s="37"/>
      <c r="B140" s="178"/>
      <c r="C140" s="179" t="s">
        <v>213</v>
      </c>
      <c r="D140" s="179" t="s">
        <v>152</v>
      </c>
      <c r="E140" s="180" t="s">
        <v>381</v>
      </c>
      <c r="F140" s="181" t="s">
        <v>382</v>
      </c>
      <c r="G140" s="182" t="s">
        <v>221</v>
      </c>
      <c r="H140" s="183">
        <v>6.3419999999999996</v>
      </c>
      <c r="I140" s="184"/>
      <c r="J140" s="185">
        <f>ROUND(I140*H140,2)</f>
        <v>0</v>
      </c>
      <c r="K140" s="181" t="s">
        <v>156</v>
      </c>
      <c r="L140" s="38"/>
      <c r="M140" s="229" t="s">
        <v>1</v>
      </c>
      <c r="N140" s="230" t="s">
        <v>41</v>
      </c>
      <c r="O140" s="231"/>
      <c r="P140" s="232">
        <f>O140*H140</f>
        <v>0</v>
      </c>
      <c r="Q140" s="232">
        <v>0</v>
      </c>
      <c r="R140" s="232">
        <f>Q140*H140</f>
        <v>0</v>
      </c>
      <c r="S140" s="232">
        <v>0</v>
      </c>
      <c r="T140" s="23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157</v>
      </c>
      <c r="AT140" s="190" t="s">
        <v>152</v>
      </c>
      <c r="AU140" s="190" t="s">
        <v>85</v>
      </c>
      <c r="AY140" s="18" t="s">
        <v>150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157</v>
      </c>
      <c r="BM140" s="190" t="s">
        <v>383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4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427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ROUND((SUM(BE122:BE152)),  2)</f>
        <v>0</v>
      </c>
      <c r="G35" s="37"/>
      <c r="H35" s="37"/>
      <c r="I35" s="135">
        <v>0.20999999999999999</v>
      </c>
      <c r="J35" s="134">
        <f>ROUND(((SUM(BE122:BE152))*I35),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ROUND((SUM(BF122:BF152)),  2)</f>
        <v>0</v>
      </c>
      <c r="G36" s="37"/>
      <c r="H36" s="37"/>
      <c r="I36" s="135">
        <v>0.12</v>
      </c>
      <c r="J36" s="134">
        <f>ROUND(((SUM(BF122:BF152))*I36),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ROUND((SUM(BG122:BG152)),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ROUND((SUM(BH122:BH152)),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ROUND((SUM(BI122:BI152)),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192 - Dopravní značení provizorní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Zábřeh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133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Zpevněné plochy před KD Zábřeh - II.ETAPA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122</v>
      </c>
      <c r="L111" s="21"/>
    </row>
    <row r="112" s="2" customFormat="1" ht="16.5" customHeight="1">
      <c r="A112" s="37"/>
      <c r="B112" s="38"/>
      <c r="C112" s="37"/>
      <c r="D112" s="37"/>
      <c r="E112" s="128" t="s">
        <v>123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192 - Dopravní značení provizorní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Zábřeh</v>
      </c>
      <c r="G116" s="37"/>
      <c r="H116" s="37"/>
      <c r="I116" s="31" t="s">
        <v>22</v>
      </c>
      <c r="J116" s="68" t="str">
        <f>IF(J14="","",J14)</f>
        <v>13. 6. 2026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Zábřeh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136</v>
      </c>
      <c r="D121" s="158" t="s">
        <v>61</v>
      </c>
      <c r="E121" s="158" t="s">
        <v>57</v>
      </c>
      <c r="F121" s="158" t="s">
        <v>58</v>
      </c>
      <c r="G121" s="158" t="s">
        <v>137</v>
      </c>
      <c r="H121" s="158" t="s">
        <v>138</v>
      </c>
      <c r="I121" s="158" t="s">
        <v>139</v>
      </c>
      <c r="J121" s="158" t="s">
        <v>128</v>
      </c>
      <c r="K121" s="159" t="s">
        <v>140</v>
      </c>
      <c r="L121" s="160"/>
      <c r="M121" s="85" t="s">
        <v>1</v>
      </c>
      <c r="N121" s="86" t="s">
        <v>40</v>
      </c>
      <c r="O121" s="86" t="s">
        <v>141</v>
      </c>
      <c r="P121" s="86" t="s">
        <v>142</v>
      </c>
      <c r="Q121" s="86" t="s">
        <v>143</v>
      </c>
      <c r="R121" s="86" t="s">
        <v>144</v>
      </c>
      <c r="S121" s="86" t="s">
        <v>145</v>
      </c>
      <c r="T121" s="87" t="s">
        <v>146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147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130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148</v>
      </c>
      <c r="F123" s="167" t="s">
        <v>149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150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218</v>
      </c>
      <c r="F124" s="176" t="s">
        <v>229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SUM(P125:P152)</f>
        <v>0</v>
      </c>
      <c r="Q124" s="171"/>
      <c r="R124" s="172">
        <f>SUM(R125:R152)</f>
        <v>0</v>
      </c>
      <c r="S124" s="171"/>
      <c r="T124" s="173">
        <f>SUM(T125:T152)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150</v>
      </c>
      <c r="BK124" s="175">
        <f>SUM(BK125:BK152)</f>
        <v>0</v>
      </c>
    </row>
    <row r="125" s="2" customFormat="1" ht="24.15" customHeight="1">
      <c r="A125" s="37"/>
      <c r="B125" s="178"/>
      <c r="C125" s="179" t="s">
        <v>83</v>
      </c>
      <c r="D125" s="179" t="s">
        <v>152</v>
      </c>
      <c r="E125" s="180" t="s">
        <v>428</v>
      </c>
      <c r="F125" s="181" t="s">
        <v>429</v>
      </c>
      <c r="G125" s="182" t="s">
        <v>303</v>
      </c>
      <c r="H125" s="183">
        <v>8</v>
      </c>
      <c r="I125" s="184"/>
      <c r="J125" s="185">
        <f>ROUND(I125*H125,2)</f>
        <v>0</v>
      </c>
      <c r="K125" s="181" t="s">
        <v>156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157</v>
      </c>
      <c r="AT125" s="190" t="s">
        <v>152</v>
      </c>
      <c r="AU125" s="190" t="s">
        <v>85</v>
      </c>
      <c r="AY125" s="18" t="s">
        <v>150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157</v>
      </c>
      <c r="BM125" s="190" t="s">
        <v>430</v>
      </c>
    </row>
    <row r="126" s="14" customFormat="1">
      <c r="A126" s="14"/>
      <c r="B126" s="200"/>
      <c r="C126" s="14"/>
      <c r="D126" s="193" t="s">
        <v>159</v>
      </c>
      <c r="E126" s="201" t="s">
        <v>1</v>
      </c>
      <c r="F126" s="202" t="s">
        <v>431</v>
      </c>
      <c r="G126" s="14"/>
      <c r="H126" s="203">
        <v>8</v>
      </c>
      <c r="I126" s="204"/>
      <c r="J126" s="14"/>
      <c r="K126" s="14"/>
      <c r="L126" s="200"/>
      <c r="M126" s="205"/>
      <c r="N126" s="206"/>
      <c r="O126" s="206"/>
      <c r="P126" s="206"/>
      <c r="Q126" s="206"/>
      <c r="R126" s="206"/>
      <c r="S126" s="206"/>
      <c r="T126" s="20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159</v>
      </c>
      <c r="AU126" s="201" t="s">
        <v>85</v>
      </c>
      <c r="AV126" s="14" t="s">
        <v>85</v>
      </c>
      <c r="AW126" s="14" t="s">
        <v>32</v>
      </c>
      <c r="AX126" s="14" t="s">
        <v>83</v>
      </c>
      <c r="AY126" s="201" t="s">
        <v>150</v>
      </c>
    </row>
    <row r="127" s="2" customFormat="1" ht="24.15" customHeight="1">
      <c r="A127" s="37"/>
      <c r="B127" s="178"/>
      <c r="C127" s="179" t="s">
        <v>85</v>
      </c>
      <c r="D127" s="179" t="s">
        <v>152</v>
      </c>
      <c r="E127" s="180" t="s">
        <v>432</v>
      </c>
      <c r="F127" s="181" t="s">
        <v>433</v>
      </c>
      <c r="G127" s="182" t="s">
        <v>303</v>
      </c>
      <c r="H127" s="183">
        <v>6</v>
      </c>
      <c r="I127" s="184"/>
      <c r="J127" s="185">
        <f>ROUND(I127*H127,2)</f>
        <v>0</v>
      </c>
      <c r="K127" s="181" t="s">
        <v>156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157</v>
      </c>
      <c r="AT127" s="190" t="s">
        <v>152</v>
      </c>
      <c r="AU127" s="190" t="s">
        <v>85</v>
      </c>
      <c r="AY127" s="18" t="s">
        <v>150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157</v>
      </c>
      <c r="BM127" s="190" t="s">
        <v>434</v>
      </c>
    </row>
    <row r="128" s="14" customFormat="1">
      <c r="A128" s="14"/>
      <c r="B128" s="200"/>
      <c r="C128" s="14"/>
      <c r="D128" s="193" t="s">
        <v>159</v>
      </c>
      <c r="E128" s="201" t="s">
        <v>1</v>
      </c>
      <c r="F128" s="202" t="s">
        <v>435</v>
      </c>
      <c r="G128" s="14"/>
      <c r="H128" s="203">
        <v>4</v>
      </c>
      <c r="I128" s="204"/>
      <c r="J128" s="14"/>
      <c r="K128" s="14"/>
      <c r="L128" s="200"/>
      <c r="M128" s="205"/>
      <c r="N128" s="206"/>
      <c r="O128" s="206"/>
      <c r="P128" s="206"/>
      <c r="Q128" s="206"/>
      <c r="R128" s="206"/>
      <c r="S128" s="206"/>
      <c r="T128" s="20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1" t="s">
        <v>159</v>
      </c>
      <c r="AU128" s="201" t="s">
        <v>85</v>
      </c>
      <c r="AV128" s="14" t="s">
        <v>85</v>
      </c>
      <c r="AW128" s="14" t="s">
        <v>32</v>
      </c>
      <c r="AX128" s="14" t="s">
        <v>76</v>
      </c>
      <c r="AY128" s="201" t="s">
        <v>150</v>
      </c>
    </row>
    <row r="129" s="14" customFormat="1">
      <c r="A129" s="14"/>
      <c r="B129" s="200"/>
      <c r="C129" s="14"/>
      <c r="D129" s="193" t="s">
        <v>159</v>
      </c>
      <c r="E129" s="201" t="s">
        <v>1</v>
      </c>
      <c r="F129" s="202" t="s">
        <v>436</v>
      </c>
      <c r="G129" s="14"/>
      <c r="H129" s="203">
        <v>2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159</v>
      </c>
      <c r="AU129" s="201" t="s">
        <v>85</v>
      </c>
      <c r="AV129" s="14" t="s">
        <v>85</v>
      </c>
      <c r="AW129" s="14" t="s">
        <v>32</v>
      </c>
      <c r="AX129" s="14" t="s">
        <v>76</v>
      </c>
      <c r="AY129" s="201" t="s">
        <v>150</v>
      </c>
    </row>
    <row r="130" s="15" customFormat="1">
      <c r="A130" s="15"/>
      <c r="B130" s="208"/>
      <c r="C130" s="15"/>
      <c r="D130" s="193" t="s">
        <v>159</v>
      </c>
      <c r="E130" s="209" t="s">
        <v>1</v>
      </c>
      <c r="F130" s="210" t="s">
        <v>164</v>
      </c>
      <c r="G130" s="15"/>
      <c r="H130" s="211">
        <v>6</v>
      </c>
      <c r="I130" s="212"/>
      <c r="J130" s="15"/>
      <c r="K130" s="15"/>
      <c r="L130" s="208"/>
      <c r="M130" s="213"/>
      <c r="N130" s="214"/>
      <c r="O130" s="214"/>
      <c r="P130" s="214"/>
      <c r="Q130" s="214"/>
      <c r="R130" s="214"/>
      <c r="S130" s="214"/>
      <c r="T130" s="2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9" t="s">
        <v>159</v>
      </c>
      <c r="AU130" s="209" t="s">
        <v>85</v>
      </c>
      <c r="AV130" s="15" t="s">
        <v>157</v>
      </c>
      <c r="AW130" s="15" t="s">
        <v>32</v>
      </c>
      <c r="AX130" s="15" t="s">
        <v>83</v>
      </c>
      <c r="AY130" s="209" t="s">
        <v>150</v>
      </c>
    </row>
    <row r="131" s="2" customFormat="1" ht="24.15" customHeight="1">
      <c r="A131" s="37"/>
      <c r="B131" s="178"/>
      <c r="C131" s="179" t="s">
        <v>168</v>
      </c>
      <c r="D131" s="179" t="s">
        <v>152</v>
      </c>
      <c r="E131" s="180" t="s">
        <v>437</v>
      </c>
      <c r="F131" s="181" t="s">
        <v>438</v>
      </c>
      <c r="G131" s="182" t="s">
        <v>303</v>
      </c>
      <c r="H131" s="183">
        <v>448</v>
      </c>
      <c r="I131" s="184"/>
      <c r="J131" s="185">
        <f>ROUND(I131*H131,2)</f>
        <v>0</v>
      </c>
      <c r="K131" s="181" t="s">
        <v>156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157</v>
      </c>
      <c r="AT131" s="190" t="s">
        <v>152</v>
      </c>
      <c r="AU131" s="190" t="s">
        <v>85</v>
      </c>
      <c r="AY131" s="18" t="s">
        <v>150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157</v>
      </c>
      <c r="BM131" s="190" t="s">
        <v>439</v>
      </c>
    </row>
    <row r="132" s="14" customFormat="1">
      <c r="A132" s="14"/>
      <c r="B132" s="200"/>
      <c r="C132" s="14"/>
      <c r="D132" s="193" t="s">
        <v>159</v>
      </c>
      <c r="E132" s="201" t="s">
        <v>1</v>
      </c>
      <c r="F132" s="202" t="s">
        <v>440</v>
      </c>
      <c r="G132" s="14"/>
      <c r="H132" s="203">
        <v>448</v>
      </c>
      <c r="I132" s="204"/>
      <c r="J132" s="14"/>
      <c r="K132" s="14"/>
      <c r="L132" s="200"/>
      <c r="M132" s="205"/>
      <c r="N132" s="206"/>
      <c r="O132" s="206"/>
      <c r="P132" s="206"/>
      <c r="Q132" s="206"/>
      <c r="R132" s="206"/>
      <c r="S132" s="206"/>
      <c r="T132" s="20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1" t="s">
        <v>159</v>
      </c>
      <c r="AU132" s="201" t="s">
        <v>85</v>
      </c>
      <c r="AV132" s="14" t="s">
        <v>85</v>
      </c>
      <c r="AW132" s="14" t="s">
        <v>32</v>
      </c>
      <c r="AX132" s="14" t="s">
        <v>83</v>
      </c>
      <c r="AY132" s="201" t="s">
        <v>150</v>
      </c>
    </row>
    <row r="133" s="2" customFormat="1" ht="24.15" customHeight="1">
      <c r="A133" s="37"/>
      <c r="B133" s="178"/>
      <c r="C133" s="179" t="s">
        <v>157</v>
      </c>
      <c r="D133" s="179" t="s">
        <v>152</v>
      </c>
      <c r="E133" s="180" t="s">
        <v>441</v>
      </c>
      <c r="F133" s="181" t="s">
        <v>442</v>
      </c>
      <c r="G133" s="182" t="s">
        <v>303</v>
      </c>
      <c r="H133" s="183">
        <v>336</v>
      </c>
      <c r="I133" s="184"/>
      <c r="J133" s="185">
        <f>ROUND(I133*H133,2)</f>
        <v>0</v>
      </c>
      <c r="K133" s="181" t="s">
        <v>156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157</v>
      </c>
      <c r="AT133" s="190" t="s">
        <v>152</v>
      </c>
      <c r="AU133" s="190" t="s">
        <v>85</v>
      </c>
      <c r="AY133" s="18" t="s">
        <v>150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157</v>
      </c>
      <c r="BM133" s="190" t="s">
        <v>443</v>
      </c>
    </row>
    <row r="134" s="14" customFormat="1">
      <c r="A134" s="14"/>
      <c r="B134" s="200"/>
      <c r="C134" s="14"/>
      <c r="D134" s="193" t="s">
        <v>159</v>
      </c>
      <c r="E134" s="201" t="s">
        <v>1</v>
      </c>
      <c r="F134" s="202" t="s">
        <v>444</v>
      </c>
      <c r="G134" s="14"/>
      <c r="H134" s="203">
        <v>224</v>
      </c>
      <c r="I134" s="204"/>
      <c r="J134" s="14"/>
      <c r="K134" s="14"/>
      <c r="L134" s="200"/>
      <c r="M134" s="205"/>
      <c r="N134" s="206"/>
      <c r="O134" s="206"/>
      <c r="P134" s="206"/>
      <c r="Q134" s="206"/>
      <c r="R134" s="206"/>
      <c r="S134" s="206"/>
      <c r="T134" s="20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1" t="s">
        <v>159</v>
      </c>
      <c r="AU134" s="201" t="s">
        <v>85</v>
      </c>
      <c r="AV134" s="14" t="s">
        <v>85</v>
      </c>
      <c r="AW134" s="14" t="s">
        <v>32</v>
      </c>
      <c r="AX134" s="14" t="s">
        <v>76</v>
      </c>
      <c r="AY134" s="201" t="s">
        <v>150</v>
      </c>
    </row>
    <row r="135" s="14" customFormat="1">
      <c r="A135" s="14"/>
      <c r="B135" s="200"/>
      <c r="C135" s="14"/>
      <c r="D135" s="193" t="s">
        <v>159</v>
      </c>
      <c r="E135" s="201" t="s">
        <v>1</v>
      </c>
      <c r="F135" s="202" t="s">
        <v>445</v>
      </c>
      <c r="G135" s="14"/>
      <c r="H135" s="203">
        <v>112</v>
      </c>
      <c r="I135" s="204"/>
      <c r="J135" s="14"/>
      <c r="K135" s="14"/>
      <c r="L135" s="200"/>
      <c r="M135" s="205"/>
      <c r="N135" s="206"/>
      <c r="O135" s="206"/>
      <c r="P135" s="206"/>
      <c r="Q135" s="206"/>
      <c r="R135" s="206"/>
      <c r="S135" s="206"/>
      <c r="T135" s="20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1" t="s">
        <v>159</v>
      </c>
      <c r="AU135" s="201" t="s">
        <v>85</v>
      </c>
      <c r="AV135" s="14" t="s">
        <v>85</v>
      </c>
      <c r="AW135" s="14" t="s">
        <v>32</v>
      </c>
      <c r="AX135" s="14" t="s">
        <v>76</v>
      </c>
      <c r="AY135" s="201" t="s">
        <v>150</v>
      </c>
    </row>
    <row r="136" s="15" customFormat="1">
      <c r="A136" s="15"/>
      <c r="B136" s="208"/>
      <c r="C136" s="15"/>
      <c r="D136" s="193" t="s">
        <v>159</v>
      </c>
      <c r="E136" s="209" t="s">
        <v>1</v>
      </c>
      <c r="F136" s="210" t="s">
        <v>164</v>
      </c>
      <c r="G136" s="15"/>
      <c r="H136" s="211">
        <v>336</v>
      </c>
      <c r="I136" s="212"/>
      <c r="J136" s="15"/>
      <c r="K136" s="15"/>
      <c r="L136" s="208"/>
      <c r="M136" s="213"/>
      <c r="N136" s="214"/>
      <c r="O136" s="214"/>
      <c r="P136" s="214"/>
      <c r="Q136" s="214"/>
      <c r="R136" s="214"/>
      <c r="S136" s="214"/>
      <c r="T136" s="2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9" t="s">
        <v>159</v>
      </c>
      <c r="AU136" s="209" t="s">
        <v>85</v>
      </c>
      <c r="AV136" s="15" t="s">
        <v>157</v>
      </c>
      <c r="AW136" s="15" t="s">
        <v>32</v>
      </c>
      <c r="AX136" s="15" t="s">
        <v>83</v>
      </c>
      <c r="AY136" s="209" t="s">
        <v>150</v>
      </c>
    </row>
    <row r="137" s="2" customFormat="1" ht="24.15" customHeight="1">
      <c r="A137" s="37"/>
      <c r="B137" s="178"/>
      <c r="C137" s="179" t="s">
        <v>182</v>
      </c>
      <c r="D137" s="179" t="s">
        <v>152</v>
      </c>
      <c r="E137" s="180" t="s">
        <v>446</v>
      </c>
      <c r="F137" s="181" t="s">
        <v>447</v>
      </c>
      <c r="G137" s="182" t="s">
        <v>303</v>
      </c>
      <c r="H137" s="183">
        <v>6</v>
      </c>
      <c r="I137" s="184"/>
      <c r="J137" s="185">
        <f>ROUND(I137*H137,2)</f>
        <v>0</v>
      </c>
      <c r="K137" s="181" t="s">
        <v>156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157</v>
      </c>
      <c r="AT137" s="190" t="s">
        <v>152</v>
      </c>
      <c r="AU137" s="190" t="s">
        <v>85</v>
      </c>
      <c r="AY137" s="18" t="s">
        <v>150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157</v>
      </c>
      <c r="BM137" s="190" t="s">
        <v>448</v>
      </c>
    </row>
    <row r="138" s="14" customFormat="1">
      <c r="A138" s="14"/>
      <c r="B138" s="200"/>
      <c r="C138" s="14"/>
      <c r="D138" s="193" t="s">
        <v>159</v>
      </c>
      <c r="E138" s="201" t="s">
        <v>1</v>
      </c>
      <c r="F138" s="202" t="s">
        <v>449</v>
      </c>
      <c r="G138" s="14"/>
      <c r="H138" s="203">
        <v>2</v>
      </c>
      <c r="I138" s="204"/>
      <c r="J138" s="14"/>
      <c r="K138" s="14"/>
      <c r="L138" s="200"/>
      <c r="M138" s="205"/>
      <c r="N138" s="206"/>
      <c r="O138" s="206"/>
      <c r="P138" s="206"/>
      <c r="Q138" s="206"/>
      <c r="R138" s="206"/>
      <c r="S138" s="206"/>
      <c r="T138" s="20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159</v>
      </c>
      <c r="AU138" s="201" t="s">
        <v>85</v>
      </c>
      <c r="AV138" s="14" t="s">
        <v>85</v>
      </c>
      <c r="AW138" s="14" t="s">
        <v>32</v>
      </c>
      <c r="AX138" s="14" t="s">
        <v>76</v>
      </c>
      <c r="AY138" s="201" t="s">
        <v>150</v>
      </c>
    </row>
    <row r="139" s="14" customFormat="1">
      <c r="A139" s="14"/>
      <c r="B139" s="200"/>
      <c r="C139" s="14"/>
      <c r="D139" s="193" t="s">
        <v>159</v>
      </c>
      <c r="E139" s="201" t="s">
        <v>1</v>
      </c>
      <c r="F139" s="202" t="s">
        <v>450</v>
      </c>
      <c r="G139" s="14"/>
      <c r="H139" s="203">
        <v>4</v>
      </c>
      <c r="I139" s="204"/>
      <c r="J139" s="14"/>
      <c r="K139" s="14"/>
      <c r="L139" s="200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1" t="s">
        <v>159</v>
      </c>
      <c r="AU139" s="201" t="s">
        <v>85</v>
      </c>
      <c r="AV139" s="14" t="s">
        <v>85</v>
      </c>
      <c r="AW139" s="14" t="s">
        <v>32</v>
      </c>
      <c r="AX139" s="14" t="s">
        <v>76</v>
      </c>
      <c r="AY139" s="201" t="s">
        <v>150</v>
      </c>
    </row>
    <row r="140" s="15" customFormat="1">
      <c r="A140" s="15"/>
      <c r="B140" s="208"/>
      <c r="C140" s="15"/>
      <c r="D140" s="193" t="s">
        <v>159</v>
      </c>
      <c r="E140" s="209" t="s">
        <v>1</v>
      </c>
      <c r="F140" s="210" t="s">
        <v>164</v>
      </c>
      <c r="G140" s="15"/>
      <c r="H140" s="211">
        <v>6</v>
      </c>
      <c r="I140" s="212"/>
      <c r="J140" s="15"/>
      <c r="K140" s="15"/>
      <c r="L140" s="208"/>
      <c r="M140" s="213"/>
      <c r="N140" s="214"/>
      <c r="O140" s="214"/>
      <c r="P140" s="214"/>
      <c r="Q140" s="214"/>
      <c r="R140" s="214"/>
      <c r="S140" s="214"/>
      <c r="T140" s="2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9" t="s">
        <v>159</v>
      </c>
      <c r="AU140" s="209" t="s">
        <v>85</v>
      </c>
      <c r="AV140" s="15" t="s">
        <v>157</v>
      </c>
      <c r="AW140" s="15" t="s">
        <v>32</v>
      </c>
      <c r="AX140" s="15" t="s">
        <v>83</v>
      </c>
      <c r="AY140" s="209" t="s">
        <v>150</v>
      </c>
    </row>
    <row r="141" s="2" customFormat="1" ht="24.15" customHeight="1">
      <c r="A141" s="37"/>
      <c r="B141" s="178"/>
      <c r="C141" s="179" t="s">
        <v>190</v>
      </c>
      <c r="D141" s="179" t="s">
        <v>152</v>
      </c>
      <c r="E141" s="180" t="s">
        <v>451</v>
      </c>
      <c r="F141" s="181" t="s">
        <v>452</v>
      </c>
      <c r="G141" s="182" t="s">
        <v>303</v>
      </c>
      <c r="H141" s="183">
        <v>336</v>
      </c>
      <c r="I141" s="184"/>
      <c r="J141" s="185">
        <f>ROUND(I141*H141,2)</f>
        <v>0</v>
      </c>
      <c r="K141" s="181" t="s">
        <v>156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157</v>
      </c>
      <c r="AT141" s="190" t="s">
        <v>152</v>
      </c>
      <c r="AU141" s="190" t="s">
        <v>85</v>
      </c>
      <c r="AY141" s="18" t="s">
        <v>150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157</v>
      </c>
      <c r="BM141" s="190" t="s">
        <v>453</v>
      </c>
    </row>
    <row r="142" s="14" customFormat="1">
      <c r="A142" s="14"/>
      <c r="B142" s="200"/>
      <c r="C142" s="14"/>
      <c r="D142" s="193" t="s">
        <v>159</v>
      </c>
      <c r="E142" s="201" t="s">
        <v>1</v>
      </c>
      <c r="F142" s="202" t="s">
        <v>454</v>
      </c>
      <c r="G142" s="14"/>
      <c r="H142" s="203">
        <v>112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159</v>
      </c>
      <c r="AU142" s="201" t="s">
        <v>85</v>
      </c>
      <c r="AV142" s="14" t="s">
        <v>85</v>
      </c>
      <c r="AW142" s="14" t="s">
        <v>32</v>
      </c>
      <c r="AX142" s="14" t="s">
        <v>76</v>
      </c>
      <c r="AY142" s="201" t="s">
        <v>150</v>
      </c>
    </row>
    <row r="143" s="14" customFormat="1">
      <c r="A143" s="14"/>
      <c r="B143" s="200"/>
      <c r="C143" s="14"/>
      <c r="D143" s="193" t="s">
        <v>159</v>
      </c>
      <c r="E143" s="201" t="s">
        <v>1</v>
      </c>
      <c r="F143" s="202" t="s">
        <v>455</v>
      </c>
      <c r="G143" s="14"/>
      <c r="H143" s="203">
        <v>224</v>
      </c>
      <c r="I143" s="204"/>
      <c r="J143" s="14"/>
      <c r="K143" s="14"/>
      <c r="L143" s="200"/>
      <c r="M143" s="205"/>
      <c r="N143" s="206"/>
      <c r="O143" s="206"/>
      <c r="P143" s="206"/>
      <c r="Q143" s="206"/>
      <c r="R143" s="206"/>
      <c r="S143" s="206"/>
      <c r="T143" s="20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1" t="s">
        <v>159</v>
      </c>
      <c r="AU143" s="201" t="s">
        <v>85</v>
      </c>
      <c r="AV143" s="14" t="s">
        <v>85</v>
      </c>
      <c r="AW143" s="14" t="s">
        <v>32</v>
      </c>
      <c r="AX143" s="14" t="s">
        <v>76</v>
      </c>
      <c r="AY143" s="201" t="s">
        <v>150</v>
      </c>
    </row>
    <row r="144" s="15" customFormat="1">
      <c r="A144" s="15"/>
      <c r="B144" s="208"/>
      <c r="C144" s="15"/>
      <c r="D144" s="193" t="s">
        <v>159</v>
      </c>
      <c r="E144" s="209" t="s">
        <v>1</v>
      </c>
      <c r="F144" s="210" t="s">
        <v>164</v>
      </c>
      <c r="G144" s="15"/>
      <c r="H144" s="211">
        <v>336</v>
      </c>
      <c r="I144" s="212"/>
      <c r="J144" s="15"/>
      <c r="K144" s="15"/>
      <c r="L144" s="208"/>
      <c r="M144" s="213"/>
      <c r="N144" s="214"/>
      <c r="O144" s="214"/>
      <c r="P144" s="214"/>
      <c r="Q144" s="214"/>
      <c r="R144" s="214"/>
      <c r="S144" s="214"/>
      <c r="T144" s="2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9" t="s">
        <v>159</v>
      </c>
      <c r="AU144" s="209" t="s">
        <v>85</v>
      </c>
      <c r="AV144" s="15" t="s">
        <v>157</v>
      </c>
      <c r="AW144" s="15" t="s">
        <v>32</v>
      </c>
      <c r="AX144" s="15" t="s">
        <v>83</v>
      </c>
      <c r="AY144" s="209" t="s">
        <v>150</v>
      </c>
    </row>
    <row r="145" s="2" customFormat="1" ht="24.15" customHeight="1">
      <c r="A145" s="37"/>
      <c r="B145" s="178"/>
      <c r="C145" s="179" t="s">
        <v>207</v>
      </c>
      <c r="D145" s="179" t="s">
        <v>152</v>
      </c>
      <c r="E145" s="180" t="s">
        <v>456</v>
      </c>
      <c r="F145" s="181" t="s">
        <v>457</v>
      </c>
      <c r="G145" s="182" t="s">
        <v>303</v>
      </c>
      <c r="H145" s="183">
        <v>4</v>
      </c>
      <c r="I145" s="184"/>
      <c r="J145" s="185">
        <f>ROUND(I145*H145,2)</f>
        <v>0</v>
      </c>
      <c r="K145" s="181" t="s">
        <v>185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157</v>
      </c>
      <c r="AT145" s="190" t="s">
        <v>152</v>
      </c>
      <c r="AU145" s="190" t="s">
        <v>85</v>
      </c>
      <c r="AY145" s="18" t="s">
        <v>150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157</v>
      </c>
      <c r="BM145" s="190" t="s">
        <v>458</v>
      </c>
    </row>
    <row r="146" s="14" customFormat="1">
      <c r="A146" s="14"/>
      <c r="B146" s="200"/>
      <c r="C146" s="14"/>
      <c r="D146" s="193" t="s">
        <v>159</v>
      </c>
      <c r="E146" s="201" t="s">
        <v>1</v>
      </c>
      <c r="F146" s="202" t="s">
        <v>459</v>
      </c>
      <c r="G146" s="14"/>
      <c r="H146" s="203">
        <v>4</v>
      </c>
      <c r="I146" s="204"/>
      <c r="J146" s="14"/>
      <c r="K146" s="14"/>
      <c r="L146" s="200"/>
      <c r="M146" s="205"/>
      <c r="N146" s="206"/>
      <c r="O146" s="206"/>
      <c r="P146" s="206"/>
      <c r="Q146" s="206"/>
      <c r="R146" s="206"/>
      <c r="S146" s="206"/>
      <c r="T146" s="20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1" t="s">
        <v>159</v>
      </c>
      <c r="AU146" s="201" t="s">
        <v>85</v>
      </c>
      <c r="AV146" s="14" t="s">
        <v>85</v>
      </c>
      <c r="AW146" s="14" t="s">
        <v>32</v>
      </c>
      <c r="AX146" s="14" t="s">
        <v>83</v>
      </c>
      <c r="AY146" s="201" t="s">
        <v>150</v>
      </c>
    </row>
    <row r="147" s="2" customFormat="1" ht="24.15" customHeight="1">
      <c r="A147" s="37"/>
      <c r="B147" s="178"/>
      <c r="C147" s="179" t="s">
        <v>213</v>
      </c>
      <c r="D147" s="179" t="s">
        <v>152</v>
      </c>
      <c r="E147" s="180" t="s">
        <v>460</v>
      </c>
      <c r="F147" s="181" t="s">
        <v>461</v>
      </c>
      <c r="G147" s="182" t="s">
        <v>303</v>
      </c>
      <c r="H147" s="183">
        <v>224</v>
      </c>
      <c r="I147" s="184"/>
      <c r="J147" s="185">
        <f>ROUND(I147*H147,2)</f>
        <v>0</v>
      </c>
      <c r="K147" s="181" t="s">
        <v>185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</v>
      </c>
      <c r="R147" s="188">
        <f>Q147*H147</f>
        <v>0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157</v>
      </c>
      <c r="AT147" s="190" t="s">
        <v>152</v>
      </c>
      <c r="AU147" s="190" t="s">
        <v>85</v>
      </c>
      <c r="AY147" s="18" t="s">
        <v>150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157</v>
      </c>
      <c r="BM147" s="190" t="s">
        <v>462</v>
      </c>
    </row>
    <row r="148" s="14" customFormat="1">
      <c r="A148" s="14"/>
      <c r="B148" s="200"/>
      <c r="C148" s="14"/>
      <c r="D148" s="193" t="s">
        <v>159</v>
      </c>
      <c r="E148" s="201" t="s">
        <v>1</v>
      </c>
      <c r="F148" s="202" t="s">
        <v>463</v>
      </c>
      <c r="G148" s="14"/>
      <c r="H148" s="203">
        <v>224</v>
      </c>
      <c r="I148" s="204"/>
      <c r="J148" s="14"/>
      <c r="K148" s="14"/>
      <c r="L148" s="200"/>
      <c r="M148" s="205"/>
      <c r="N148" s="206"/>
      <c r="O148" s="206"/>
      <c r="P148" s="206"/>
      <c r="Q148" s="206"/>
      <c r="R148" s="206"/>
      <c r="S148" s="206"/>
      <c r="T148" s="20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159</v>
      </c>
      <c r="AU148" s="201" t="s">
        <v>85</v>
      </c>
      <c r="AV148" s="14" t="s">
        <v>85</v>
      </c>
      <c r="AW148" s="14" t="s">
        <v>32</v>
      </c>
      <c r="AX148" s="14" t="s">
        <v>83</v>
      </c>
      <c r="AY148" s="201" t="s">
        <v>150</v>
      </c>
    </row>
    <row r="149" s="2" customFormat="1" ht="24.15" customHeight="1">
      <c r="A149" s="37"/>
      <c r="B149" s="178"/>
      <c r="C149" s="179" t="s">
        <v>218</v>
      </c>
      <c r="D149" s="179" t="s">
        <v>152</v>
      </c>
      <c r="E149" s="180" t="s">
        <v>464</v>
      </c>
      <c r="F149" s="181" t="s">
        <v>465</v>
      </c>
      <c r="G149" s="182" t="s">
        <v>303</v>
      </c>
      <c r="H149" s="183">
        <v>8</v>
      </c>
      <c r="I149" s="184"/>
      <c r="J149" s="185">
        <f>ROUND(I149*H149,2)</f>
        <v>0</v>
      </c>
      <c r="K149" s="181" t="s">
        <v>156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157</v>
      </c>
      <c r="AT149" s="190" t="s">
        <v>152</v>
      </c>
      <c r="AU149" s="190" t="s">
        <v>85</v>
      </c>
      <c r="AY149" s="18" t="s">
        <v>150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157</v>
      </c>
      <c r="BM149" s="190" t="s">
        <v>466</v>
      </c>
    </row>
    <row r="150" s="14" customFormat="1">
      <c r="A150" s="14"/>
      <c r="B150" s="200"/>
      <c r="C150" s="14"/>
      <c r="D150" s="193" t="s">
        <v>159</v>
      </c>
      <c r="E150" s="201" t="s">
        <v>1</v>
      </c>
      <c r="F150" s="202" t="s">
        <v>467</v>
      </c>
      <c r="G150" s="14"/>
      <c r="H150" s="203">
        <v>8</v>
      </c>
      <c r="I150" s="204"/>
      <c r="J150" s="14"/>
      <c r="K150" s="14"/>
      <c r="L150" s="200"/>
      <c r="M150" s="205"/>
      <c r="N150" s="206"/>
      <c r="O150" s="206"/>
      <c r="P150" s="206"/>
      <c r="Q150" s="206"/>
      <c r="R150" s="206"/>
      <c r="S150" s="206"/>
      <c r="T150" s="20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1" t="s">
        <v>159</v>
      </c>
      <c r="AU150" s="201" t="s">
        <v>85</v>
      </c>
      <c r="AV150" s="14" t="s">
        <v>85</v>
      </c>
      <c r="AW150" s="14" t="s">
        <v>32</v>
      </c>
      <c r="AX150" s="14" t="s">
        <v>83</v>
      </c>
      <c r="AY150" s="201" t="s">
        <v>150</v>
      </c>
    </row>
    <row r="151" s="2" customFormat="1" ht="24.15" customHeight="1">
      <c r="A151" s="37"/>
      <c r="B151" s="178"/>
      <c r="C151" s="179" t="s">
        <v>224</v>
      </c>
      <c r="D151" s="179" t="s">
        <v>152</v>
      </c>
      <c r="E151" s="180" t="s">
        <v>468</v>
      </c>
      <c r="F151" s="181" t="s">
        <v>469</v>
      </c>
      <c r="G151" s="182" t="s">
        <v>303</v>
      </c>
      <c r="H151" s="183">
        <v>448</v>
      </c>
      <c r="I151" s="184"/>
      <c r="J151" s="185">
        <f>ROUND(I151*H151,2)</f>
        <v>0</v>
      </c>
      <c r="K151" s="181" t="s">
        <v>156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157</v>
      </c>
      <c r="AT151" s="190" t="s">
        <v>152</v>
      </c>
      <c r="AU151" s="190" t="s">
        <v>85</v>
      </c>
      <c r="AY151" s="18" t="s">
        <v>150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157</v>
      </c>
      <c r="BM151" s="190" t="s">
        <v>470</v>
      </c>
    </row>
    <row r="152" s="14" customFormat="1">
      <c r="A152" s="14"/>
      <c r="B152" s="200"/>
      <c r="C152" s="14"/>
      <c r="D152" s="193" t="s">
        <v>159</v>
      </c>
      <c r="E152" s="201" t="s">
        <v>1</v>
      </c>
      <c r="F152" s="202" t="s">
        <v>471</v>
      </c>
      <c r="G152" s="14"/>
      <c r="H152" s="203">
        <v>448</v>
      </c>
      <c r="I152" s="204"/>
      <c r="J152" s="14"/>
      <c r="K152" s="14"/>
      <c r="L152" s="200"/>
      <c r="M152" s="216"/>
      <c r="N152" s="217"/>
      <c r="O152" s="217"/>
      <c r="P152" s="217"/>
      <c r="Q152" s="217"/>
      <c r="R152" s="217"/>
      <c r="S152" s="217"/>
      <c r="T152" s="21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159</v>
      </c>
      <c r="AU152" s="201" t="s">
        <v>85</v>
      </c>
      <c r="AV152" s="14" t="s">
        <v>85</v>
      </c>
      <c r="AW152" s="14" t="s">
        <v>32</v>
      </c>
      <c r="AX152" s="14" t="s">
        <v>83</v>
      </c>
      <c r="AY152" s="201" t="s">
        <v>150</v>
      </c>
    </row>
    <row r="153" s="2" customFormat="1" ht="6.96" customHeight="1">
      <c r="A153" s="37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38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autoFilter ref="C121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121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Zpevněné plochy před KD Zábřeh - II.ETAPA</v>
      </c>
      <c r="F7" s="31"/>
      <c r="G7" s="31"/>
      <c r="H7" s="31"/>
      <c r="L7" s="21"/>
    </row>
    <row r="8" s="1" customFormat="1" ht="12" customHeight="1">
      <c r="B8" s="21"/>
      <c r="D8" s="31" t="s">
        <v>122</v>
      </c>
      <c r="L8" s="21"/>
    </row>
    <row r="9" s="2" customFormat="1" ht="16.5" customHeight="1">
      <c r="A9" s="37"/>
      <c r="B9" s="38"/>
      <c r="C9" s="37"/>
      <c r="D9" s="37"/>
      <c r="E9" s="128" t="s">
        <v>123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124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472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13. 6. 2026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473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474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474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475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ROUND(J136,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ROUND((SUM(BE136:BE219)),  2)</f>
        <v>0</v>
      </c>
      <c r="G35" s="37"/>
      <c r="H35" s="37"/>
      <c r="I35" s="135">
        <v>0.20999999999999999</v>
      </c>
      <c r="J35" s="134">
        <f>ROUND(((SUM(BE136:BE219))*I35),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ROUND((SUM(BF136:BF219)),  2)</f>
        <v>0</v>
      </c>
      <c r="G36" s="37"/>
      <c r="H36" s="37"/>
      <c r="I36" s="135">
        <v>0.12</v>
      </c>
      <c r="J36" s="134">
        <f>ROUND(((SUM(BF136:BF219))*I36),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ROUND((SUM(BG136:BG219)),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ROUND((SUM(BH136:BH219)),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ROUND((SUM(BI136:BI219)),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Zpevněné plochy před KD Zábřeh - II.ETAPA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122</v>
      </c>
      <c r="L86" s="21"/>
    </row>
    <row r="87" s="2" customFormat="1" ht="16.5" customHeight="1">
      <c r="A87" s="37"/>
      <c r="B87" s="38"/>
      <c r="C87" s="37"/>
      <c r="D87" s="37"/>
      <c r="E87" s="128" t="s">
        <v>123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401 - Rozvody VO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13. 6. 2026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Zábřeh, Masarykovo náměstí 6, 789 01 Zábřeh</v>
      </c>
      <c r="G93" s="37"/>
      <c r="H93" s="37"/>
      <c r="I93" s="31" t="s">
        <v>30</v>
      </c>
      <c r="J93" s="35" t="str">
        <f>E23</f>
        <v>Milan Vician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Milan Vician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127</v>
      </c>
      <c r="D96" s="136"/>
      <c r="E96" s="136"/>
      <c r="F96" s="136"/>
      <c r="G96" s="136"/>
      <c r="H96" s="136"/>
      <c r="I96" s="136"/>
      <c r="J96" s="145" t="s">
        <v>128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129</v>
      </c>
      <c r="D98" s="37"/>
      <c r="E98" s="37"/>
      <c r="F98" s="37"/>
      <c r="G98" s="37"/>
      <c r="H98" s="37"/>
      <c r="I98" s="37"/>
      <c r="J98" s="95">
        <f>J136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130</v>
      </c>
    </row>
    <row r="99" s="9" customFormat="1" ht="24.96" customHeight="1">
      <c r="A99" s="9"/>
      <c r="B99" s="147"/>
      <c r="C99" s="9"/>
      <c r="D99" s="148" t="s">
        <v>131</v>
      </c>
      <c r="E99" s="149"/>
      <c r="F99" s="149"/>
      <c r="G99" s="149"/>
      <c r="H99" s="149"/>
      <c r="I99" s="149"/>
      <c r="J99" s="150">
        <f>J137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133</v>
      </c>
      <c r="E100" s="153"/>
      <c r="F100" s="153"/>
      <c r="G100" s="153"/>
      <c r="H100" s="153"/>
      <c r="I100" s="153"/>
      <c r="J100" s="154">
        <f>J138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7"/>
      <c r="C101" s="9"/>
      <c r="D101" s="148" t="s">
        <v>476</v>
      </c>
      <c r="E101" s="149"/>
      <c r="F101" s="149"/>
      <c r="G101" s="149"/>
      <c r="H101" s="149"/>
      <c r="I101" s="149"/>
      <c r="J101" s="150">
        <f>J140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1"/>
      <c r="C102" s="10"/>
      <c r="D102" s="152" t="s">
        <v>477</v>
      </c>
      <c r="E102" s="153"/>
      <c r="F102" s="153"/>
      <c r="G102" s="153"/>
      <c r="H102" s="153"/>
      <c r="I102" s="153"/>
      <c r="J102" s="154">
        <f>J141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478</v>
      </c>
      <c r="E103" s="153"/>
      <c r="F103" s="153"/>
      <c r="G103" s="153"/>
      <c r="H103" s="153"/>
      <c r="I103" s="153"/>
      <c r="J103" s="154">
        <f>J169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479</v>
      </c>
      <c r="E104" s="149"/>
      <c r="F104" s="149"/>
      <c r="G104" s="149"/>
      <c r="H104" s="149"/>
      <c r="I104" s="149"/>
      <c r="J104" s="150">
        <f>J172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480</v>
      </c>
      <c r="E105" s="153"/>
      <c r="F105" s="153"/>
      <c r="G105" s="153"/>
      <c r="H105" s="153"/>
      <c r="I105" s="153"/>
      <c r="J105" s="154">
        <f>J173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481</v>
      </c>
      <c r="E106" s="153"/>
      <c r="F106" s="153"/>
      <c r="G106" s="153"/>
      <c r="H106" s="153"/>
      <c r="I106" s="153"/>
      <c r="J106" s="154">
        <f>J180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7"/>
      <c r="C107" s="9"/>
      <c r="D107" s="148" t="s">
        <v>482</v>
      </c>
      <c r="E107" s="149"/>
      <c r="F107" s="149"/>
      <c r="G107" s="149"/>
      <c r="H107" s="149"/>
      <c r="I107" s="149"/>
      <c r="J107" s="150">
        <f>J201</f>
        <v>0</v>
      </c>
      <c r="K107" s="9"/>
      <c r="L107" s="14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7"/>
      <c r="C108" s="9"/>
      <c r="D108" s="148" t="s">
        <v>483</v>
      </c>
      <c r="E108" s="149"/>
      <c r="F108" s="149"/>
      <c r="G108" s="149"/>
      <c r="H108" s="149"/>
      <c r="I108" s="149"/>
      <c r="J108" s="150">
        <f>J204</f>
        <v>0</v>
      </c>
      <c r="K108" s="9"/>
      <c r="L108" s="14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1"/>
      <c r="C109" s="10"/>
      <c r="D109" s="152" t="s">
        <v>484</v>
      </c>
      <c r="E109" s="153"/>
      <c r="F109" s="153"/>
      <c r="G109" s="153"/>
      <c r="H109" s="153"/>
      <c r="I109" s="153"/>
      <c r="J109" s="154">
        <f>J205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47"/>
      <c r="C110" s="9"/>
      <c r="D110" s="148" t="s">
        <v>485</v>
      </c>
      <c r="E110" s="149"/>
      <c r="F110" s="149"/>
      <c r="G110" s="149"/>
      <c r="H110" s="149"/>
      <c r="I110" s="149"/>
      <c r="J110" s="150">
        <f>J207</f>
        <v>0</v>
      </c>
      <c r="K110" s="9"/>
      <c r="L110" s="14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7"/>
      <c r="C111" s="9"/>
      <c r="D111" s="148" t="s">
        <v>486</v>
      </c>
      <c r="E111" s="149"/>
      <c r="F111" s="149"/>
      <c r="G111" s="149"/>
      <c r="H111" s="149"/>
      <c r="I111" s="149"/>
      <c r="J111" s="150">
        <f>J209</f>
        <v>0</v>
      </c>
      <c r="K111" s="9"/>
      <c r="L111" s="14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1"/>
      <c r="C112" s="10"/>
      <c r="D112" s="152" t="s">
        <v>487</v>
      </c>
      <c r="E112" s="153"/>
      <c r="F112" s="153"/>
      <c r="G112" s="153"/>
      <c r="H112" s="153"/>
      <c r="I112" s="153"/>
      <c r="J112" s="154">
        <f>J210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1"/>
      <c r="C113" s="10"/>
      <c r="D113" s="152" t="s">
        <v>488</v>
      </c>
      <c r="E113" s="153"/>
      <c r="F113" s="153"/>
      <c r="G113" s="153"/>
      <c r="H113" s="153"/>
      <c r="I113" s="153"/>
      <c r="J113" s="154">
        <f>J215</f>
        <v>0</v>
      </c>
      <c r="K113" s="10"/>
      <c r="L113" s="15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1"/>
      <c r="C114" s="10"/>
      <c r="D114" s="152" t="s">
        <v>489</v>
      </c>
      <c r="E114" s="153"/>
      <c r="F114" s="153"/>
      <c r="G114" s="153"/>
      <c r="H114" s="153"/>
      <c r="I114" s="153"/>
      <c r="J114" s="154">
        <f>J217</f>
        <v>0</v>
      </c>
      <c r="K114" s="10"/>
      <c r="L114" s="15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135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128" t="str">
        <f>E7</f>
        <v>Zpevněné plochy před KD Zábřeh - II.ETAPA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" customFormat="1" ht="12" customHeight="1">
      <c r="B125" s="21"/>
      <c r="C125" s="31" t="s">
        <v>122</v>
      </c>
      <c r="L125" s="21"/>
    </row>
    <row r="126" s="2" customFormat="1" ht="16.5" customHeight="1">
      <c r="A126" s="37"/>
      <c r="B126" s="38"/>
      <c r="C126" s="37"/>
      <c r="D126" s="37"/>
      <c r="E126" s="128" t="s">
        <v>123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124</v>
      </c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6.5" customHeight="1">
      <c r="A128" s="37"/>
      <c r="B128" s="38"/>
      <c r="C128" s="37"/>
      <c r="D128" s="37"/>
      <c r="E128" s="66" t="str">
        <f>E11</f>
        <v>SO 401 - Rozvody VO</v>
      </c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2" customHeight="1">
      <c r="A130" s="37"/>
      <c r="B130" s="38"/>
      <c r="C130" s="31" t="s">
        <v>20</v>
      </c>
      <c r="D130" s="37"/>
      <c r="E130" s="37"/>
      <c r="F130" s="26" t="str">
        <f>F14</f>
        <v>Zábřeh</v>
      </c>
      <c r="G130" s="37"/>
      <c r="H130" s="37"/>
      <c r="I130" s="31" t="s">
        <v>22</v>
      </c>
      <c r="J130" s="68" t="str">
        <f>IF(J14="","",J14)</f>
        <v>13. 6. 2026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5.15" customHeight="1">
      <c r="A132" s="37"/>
      <c r="B132" s="38"/>
      <c r="C132" s="31" t="s">
        <v>24</v>
      </c>
      <c r="D132" s="37"/>
      <c r="E132" s="37"/>
      <c r="F132" s="26" t="str">
        <f>E17</f>
        <v>Město Zábřeh, Masarykovo náměstí 6, 789 01 Zábřeh</v>
      </c>
      <c r="G132" s="37"/>
      <c r="H132" s="37"/>
      <c r="I132" s="31" t="s">
        <v>30</v>
      </c>
      <c r="J132" s="35" t="str">
        <f>E23</f>
        <v>Milan Vician</v>
      </c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5.15" customHeight="1">
      <c r="A133" s="37"/>
      <c r="B133" s="38"/>
      <c r="C133" s="31" t="s">
        <v>28</v>
      </c>
      <c r="D133" s="37"/>
      <c r="E133" s="37"/>
      <c r="F133" s="26" t="str">
        <f>IF(E20="","",E20)</f>
        <v>Vyplň údaj</v>
      </c>
      <c r="G133" s="37"/>
      <c r="H133" s="37"/>
      <c r="I133" s="31" t="s">
        <v>33</v>
      </c>
      <c r="J133" s="35" t="str">
        <f>E26</f>
        <v>Milan Vician</v>
      </c>
      <c r="K133" s="37"/>
      <c r="L133" s="5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0.32" customHeight="1">
      <c r="A134" s="37"/>
      <c r="B134" s="38"/>
      <c r="C134" s="37"/>
      <c r="D134" s="37"/>
      <c r="E134" s="37"/>
      <c r="F134" s="37"/>
      <c r="G134" s="37"/>
      <c r="H134" s="37"/>
      <c r="I134" s="37"/>
      <c r="J134" s="37"/>
      <c r="K134" s="37"/>
      <c r="L134" s="5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11" customFormat="1" ht="29.28" customHeight="1">
      <c r="A135" s="155"/>
      <c r="B135" s="156"/>
      <c r="C135" s="157" t="s">
        <v>136</v>
      </c>
      <c r="D135" s="158" t="s">
        <v>61</v>
      </c>
      <c r="E135" s="158" t="s">
        <v>57</v>
      </c>
      <c r="F135" s="158" t="s">
        <v>58</v>
      </c>
      <c r="G135" s="158" t="s">
        <v>137</v>
      </c>
      <c r="H135" s="158" t="s">
        <v>138</v>
      </c>
      <c r="I135" s="158" t="s">
        <v>139</v>
      </c>
      <c r="J135" s="158" t="s">
        <v>128</v>
      </c>
      <c r="K135" s="159" t="s">
        <v>140</v>
      </c>
      <c r="L135" s="160"/>
      <c r="M135" s="85" t="s">
        <v>1</v>
      </c>
      <c r="N135" s="86" t="s">
        <v>40</v>
      </c>
      <c r="O135" s="86" t="s">
        <v>141</v>
      </c>
      <c r="P135" s="86" t="s">
        <v>142</v>
      </c>
      <c r="Q135" s="86" t="s">
        <v>143</v>
      </c>
      <c r="R135" s="86" t="s">
        <v>144</v>
      </c>
      <c r="S135" s="86" t="s">
        <v>145</v>
      </c>
      <c r="T135" s="87" t="s">
        <v>146</v>
      </c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</row>
    <row r="136" s="2" customFormat="1" ht="22.8" customHeight="1">
      <c r="A136" s="37"/>
      <c r="B136" s="38"/>
      <c r="C136" s="92" t="s">
        <v>147</v>
      </c>
      <c r="D136" s="37"/>
      <c r="E136" s="37"/>
      <c r="F136" s="37"/>
      <c r="G136" s="37"/>
      <c r="H136" s="37"/>
      <c r="I136" s="37"/>
      <c r="J136" s="161">
        <f>BK136</f>
        <v>0</v>
      </c>
      <c r="K136" s="37"/>
      <c r="L136" s="38"/>
      <c r="M136" s="88"/>
      <c r="N136" s="72"/>
      <c r="O136" s="89"/>
      <c r="P136" s="162">
        <f>P137+P140+P172+P201+P204+P207+P209</f>
        <v>0</v>
      </c>
      <c r="Q136" s="89"/>
      <c r="R136" s="162">
        <f>R137+R140+R172+R201+R204+R207+R209</f>
        <v>9.8659464000000003</v>
      </c>
      <c r="S136" s="89"/>
      <c r="T136" s="163">
        <f>T137+T140+T172+T201+T204+T207+T209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75</v>
      </c>
      <c r="AU136" s="18" t="s">
        <v>130</v>
      </c>
      <c r="BK136" s="164">
        <f>BK137+BK140+BK172+BK201+BK204+BK207+BK209</f>
        <v>0</v>
      </c>
    </row>
    <row r="137" s="12" customFormat="1" ht="25.92" customHeight="1">
      <c r="A137" s="12"/>
      <c r="B137" s="165"/>
      <c r="C137" s="12"/>
      <c r="D137" s="166" t="s">
        <v>75</v>
      </c>
      <c r="E137" s="167" t="s">
        <v>148</v>
      </c>
      <c r="F137" s="167" t="s">
        <v>149</v>
      </c>
      <c r="G137" s="12"/>
      <c r="H137" s="12"/>
      <c r="I137" s="168"/>
      <c r="J137" s="169">
        <f>BK137</f>
        <v>0</v>
      </c>
      <c r="K137" s="12"/>
      <c r="L137" s="165"/>
      <c r="M137" s="170"/>
      <c r="N137" s="171"/>
      <c r="O137" s="171"/>
      <c r="P137" s="172">
        <f>P138</f>
        <v>0</v>
      </c>
      <c r="Q137" s="171"/>
      <c r="R137" s="172">
        <f>R138</f>
        <v>0</v>
      </c>
      <c r="S137" s="171"/>
      <c r="T137" s="173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6" t="s">
        <v>83</v>
      </c>
      <c r="AT137" s="174" t="s">
        <v>75</v>
      </c>
      <c r="AU137" s="174" t="s">
        <v>76</v>
      </c>
      <c r="AY137" s="166" t="s">
        <v>150</v>
      </c>
      <c r="BK137" s="175">
        <f>BK138</f>
        <v>0</v>
      </c>
    </row>
    <row r="138" s="12" customFormat="1" ht="22.8" customHeight="1">
      <c r="A138" s="12"/>
      <c r="B138" s="165"/>
      <c r="C138" s="12"/>
      <c r="D138" s="166" t="s">
        <v>75</v>
      </c>
      <c r="E138" s="176" t="s">
        <v>218</v>
      </c>
      <c r="F138" s="176" t="s">
        <v>229</v>
      </c>
      <c r="G138" s="12"/>
      <c r="H138" s="12"/>
      <c r="I138" s="168"/>
      <c r="J138" s="177">
        <f>BK138</f>
        <v>0</v>
      </c>
      <c r="K138" s="12"/>
      <c r="L138" s="165"/>
      <c r="M138" s="170"/>
      <c r="N138" s="171"/>
      <c r="O138" s="171"/>
      <c r="P138" s="172">
        <f>P139</f>
        <v>0</v>
      </c>
      <c r="Q138" s="171"/>
      <c r="R138" s="172">
        <f>R139</f>
        <v>0</v>
      </c>
      <c r="S138" s="171"/>
      <c r="T138" s="173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6" t="s">
        <v>83</v>
      </c>
      <c r="AT138" s="174" t="s">
        <v>75</v>
      </c>
      <c r="AU138" s="174" t="s">
        <v>83</v>
      </c>
      <c r="AY138" s="166" t="s">
        <v>150</v>
      </c>
      <c r="BK138" s="175">
        <f>BK139</f>
        <v>0</v>
      </c>
    </row>
    <row r="139" s="2" customFormat="1" ht="24.15" customHeight="1">
      <c r="A139" s="37"/>
      <c r="B139" s="178"/>
      <c r="C139" s="179" t="s">
        <v>83</v>
      </c>
      <c r="D139" s="179" t="s">
        <v>152</v>
      </c>
      <c r="E139" s="180" t="s">
        <v>490</v>
      </c>
      <c r="F139" s="181" t="s">
        <v>491</v>
      </c>
      <c r="G139" s="182" t="s">
        <v>492</v>
      </c>
      <c r="H139" s="183">
        <v>1</v>
      </c>
      <c r="I139" s="184"/>
      <c r="J139" s="185">
        <f>ROUND(I139*H139,2)</f>
        <v>0</v>
      </c>
      <c r="K139" s="181" t="s">
        <v>1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157</v>
      </c>
      <c r="AT139" s="190" t="s">
        <v>152</v>
      </c>
      <c r="AU139" s="190" t="s">
        <v>85</v>
      </c>
      <c r="AY139" s="18" t="s">
        <v>150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157</v>
      </c>
      <c r="BM139" s="190" t="s">
        <v>493</v>
      </c>
    </row>
    <row r="140" s="12" customFormat="1" ht="25.92" customHeight="1">
      <c r="A140" s="12"/>
      <c r="B140" s="165"/>
      <c r="C140" s="12"/>
      <c r="D140" s="166" t="s">
        <v>75</v>
      </c>
      <c r="E140" s="167" t="s">
        <v>494</v>
      </c>
      <c r="F140" s="167" t="s">
        <v>495</v>
      </c>
      <c r="G140" s="12"/>
      <c r="H140" s="12"/>
      <c r="I140" s="168"/>
      <c r="J140" s="169">
        <f>BK140</f>
        <v>0</v>
      </c>
      <c r="K140" s="12"/>
      <c r="L140" s="165"/>
      <c r="M140" s="170"/>
      <c r="N140" s="171"/>
      <c r="O140" s="171"/>
      <c r="P140" s="172">
        <f>P141+P169</f>
        <v>0</v>
      </c>
      <c r="Q140" s="171"/>
      <c r="R140" s="172">
        <f>R141+R169</f>
        <v>0.17102000000000001</v>
      </c>
      <c r="S140" s="171"/>
      <c r="T140" s="173">
        <f>T141+T169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6" t="s">
        <v>85</v>
      </c>
      <c r="AT140" s="174" t="s">
        <v>75</v>
      </c>
      <c r="AU140" s="174" t="s">
        <v>76</v>
      </c>
      <c r="AY140" s="166" t="s">
        <v>150</v>
      </c>
      <c r="BK140" s="175">
        <f>BK141+BK169</f>
        <v>0</v>
      </c>
    </row>
    <row r="141" s="12" customFormat="1" ht="22.8" customHeight="1">
      <c r="A141" s="12"/>
      <c r="B141" s="165"/>
      <c r="C141" s="12"/>
      <c r="D141" s="166" t="s">
        <v>75</v>
      </c>
      <c r="E141" s="176" t="s">
        <v>496</v>
      </c>
      <c r="F141" s="176" t="s">
        <v>497</v>
      </c>
      <c r="G141" s="12"/>
      <c r="H141" s="12"/>
      <c r="I141" s="168"/>
      <c r="J141" s="177">
        <f>BK141</f>
        <v>0</v>
      </c>
      <c r="K141" s="12"/>
      <c r="L141" s="165"/>
      <c r="M141" s="170"/>
      <c r="N141" s="171"/>
      <c r="O141" s="171"/>
      <c r="P141" s="172">
        <f>SUM(P142:P168)</f>
        <v>0</v>
      </c>
      <c r="Q141" s="171"/>
      <c r="R141" s="172">
        <f>SUM(R142:R168)</f>
        <v>0.17102000000000001</v>
      </c>
      <c r="S141" s="171"/>
      <c r="T141" s="173">
        <f>SUM(T142:T168)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6" t="s">
        <v>85</v>
      </c>
      <c r="AT141" s="174" t="s">
        <v>75</v>
      </c>
      <c r="AU141" s="174" t="s">
        <v>83</v>
      </c>
      <c r="AY141" s="166" t="s">
        <v>150</v>
      </c>
      <c r="BK141" s="175">
        <f>SUM(BK142:BK168)</f>
        <v>0</v>
      </c>
    </row>
    <row r="142" s="2" customFormat="1" ht="24.15" customHeight="1">
      <c r="A142" s="37"/>
      <c r="B142" s="178"/>
      <c r="C142" s="179" t="s">
        <v>85</v>
      </c>
      <c r="D142" s="179" t="s">
        <v>152</v>
      </c>
      <c r="E142" s="180" t="s">
        <v>498</v>
      </c>
      <c r="F142" s="181" t="s">
        <v>499</v>
      </c>
      <c r="G142" s="182" t="s">
        <v>178</v>
      </c>
      <c r="H142" s="183">
        <v>12</v>
      </c>
      <c r="I142" s="184"/>
      <c r="J142" s="185">
        <f>ROUND(I142*H142,2)</f>
        <v>0</v>
      </c>
      <c r="K142" s="181" t="s">
        <v>1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255</v>
      </c>
      <c r="AT142" s="190" t="s">
        <v>152</v>
      </c>
      <c r="AU142" s="190" t="s">
        <v>85</v>
      </c>
      <c r="AY142" s="18" t="s">
        <v>150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255</v>
      </c>
      <c r="BM142" s="190" t="s">
        <v>500</v>
      </c>
    </row>
    <row r="143" s="2" customFormat="1" ht="16.5" customHeight="1">
      <c r="A143" s="37"/>
      <c r="B143" s="178"/>
      <c r="C143" s="219" t="s">
        <v>168</v>
      </c>
      <c r="D143" s="219" t="s">
        <v>311</v>
      </c>
      <c r="E143" s="220" t="s">
        <v>501</v>
      </c>
      <c r="F143" s="221" t="s">
        <v>502</v>
      </c>
      <c r="G143" s="222" t="s">
        <v>178</v>
      </c>
      <c r="H143" s="223">
        <v>12</v>
      </c>
      <c r="I143" s="224"/>
      <c r="J143" s="225">
        <f>ROUND(I143*H143,2)</f>
        <v>0</v>
      </c>
      <c r="K143" s="221" t="s">
        <v>1</v>
      </c>
      <c r="L143" s="226"/>
      <c r="M143" s="227" t="s">
        <v>1</v>
      </c>
      <c r="N143" s="228" t="s">
        <v>41</v>
      </c>
      <c r="O143" s="76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503</v>
      </c>
      <c r="AT143" s="190" t="s">
        <v>311</v>
      </c>
      <c r="AU143" s="190" t="s">
        <v>85</v>
      </c>
      <c r="AY143" s="18" t="s">
        <v>150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255</v>
      </c>
      <c r="BM143" s="190" t="s">
        <v>504</v>
      </c>
    </row>
    <row r="144" s="2" customFormat="1" ht="24.15" customHeight="1">
      <c r="A144" s="37"/>
      <c r="B144" s="178"/>
      <c r="C144" s="179" t="s">
        <v>157</v>
      </c>
      <c r="D144" s="179" t="s">
        <v>152</v>
      </c>
      <c r="E144" s="180" t="s">
        <v>505</v>
      </c>
      <c r="F144" s="181" t="s">
        <v>506</v>
      </c>
      <c r="G144" s="182" t="s">
        <v>178</v>
      </c>
      <c r="H144" s="183">
        <v>89</v>
      </c>
      <c r="I144" s="184"/>
      <c r="J144" s="185">
        <f>ROUND(I144*H144,2)</f>
        <v>0</v>
      </c>
      <c r="K144" s="181" t="s">
        <v>1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255</v>
      </c>
      <c r="AT144" s="190" t="s">
        <v>152</v>
      </c>
      <c r="AU144" s="190" t="s">
        <v>85</v>
      </c>
      <c r="AY144" s="18" t="s">
        <v>150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255</v>
      </c>
      <c r="BM144" s="190" t="s">
        <v>507</v>
      </c>
    </row>
    <row r="145" s="2" customFormat="1" ht="21.75" customHeight="1">
      <c r="A145" s="37"/>
      <c r="B145" s="178"/>
      <c r="C145" s="219" t="s">
        <v>182</v>
      </c>
      <c r="D145" s="219" t="s">
        <v>311</v>
      </c>
      <c r="E145" s="220" t="s">
        <v>508</v>
      </c>
      <c r="F145" s="221" t="s">
        <v>509</v>
      </c>
      <c r="G145" s="222" t="s">
        <v>178</v>
      </c>
      <c r="H145" s="223">
        <v>89</v>
      </c>
      <c r="I145" s="224"/>
      <c r="J145" s="225">
        <f>ROUND(I145*H145,2)</f>
        <v>0</v>
      </c>
      <c r="K145" s="221" t="s">
        <v>1</v>
      </c>
      <c r="L145" s="226"/>
      <c r="M145" s="227" t="s">
        <v>1</v>
      </c>
      <c r="N145" s="228" t="s">
        <v>41</v>
      </c>
      <c r="O145" s="76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503</v>
      </c>
      <c r="AT145" s="190" t="s">
        <v>311</v>
      </c>
      <c r="AU145" s="190" t="s">
        <v>85</v>
      </c>
      <c r="AY145" s="18" t="s">
        <v>150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255</v>
      </c>
      <c r="BM145" s="190" t="s">
        <v>510</v>
      </c>
    </row>
    <row r="146" s="2" customFormat="1" ht="24.15" customHeight="1">
      <c r="A146" s="37"/>
      <c r="B146" s="178"/>
      <c r="C146" s="179" t="s">
        <v>190</v>
      </c>
      <c r="D146" s="179" t="s">
        <v>152</v>
      </c>
      <c r="E146" s="180" t="s">
        <v>511</v>
      </c>
      <c r="F146" s="181" t="s">
        <v>512</v>
      </c>
      <c r="G146" s="182" t="s">
        <v>178</v>
      </c>
      <c r="H146" s="183">
        <v>18</v>
      </c>
      <c r="I146" s="184"/>
      <c r="J146" s="185">
        <f>ROUND(I146*H146,2)</f>
        <v>0</v>
      </c>
      <c r="K146" s="181" t="s">
        <v>1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255</v>
      </c>
      <c r="AT146" s="190" t="s">
        <v>152</v>
      </c>
      <c r="AU146" s="190" t="s">
        <v>85</v>
      </c>
      <c r="AY146" s="18" t="s">
        <v>150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255</v>
      </c>
      <c r="BM146" s="190" t="s">
        <v>513</v>
      </c>
    </row>
    <row r="147" s="2" customFormat="1" ht="24.15" customHeight="1">
      <c r="A147" s="37"/>
      <c r="B147" s="178"/>
      <c r="C147" s="219" t="s">
        <v>207</v>
      </c>
      <c r="D147" s="219" t="s">
        <v>311</v>
      </c>
      <c r="E147" s="220" t="s">
        <v>514</v>
      </c>
      <c r="F147" s="221" t="s">
        <v>515</v>
      </c>
      <c r="G147" s="222" t="s">
        <v>178</v>
      </c>
      <c r="H147" s="223">
        <v>18</v>
      </c>
      <c r="I147" s="224"/>
      <c r="J147" s="225">
        <f>ROUND(I147*H147,2)</f>
        <v>0</v>
      </c>
      <c r="K147" s="221" t="s">
        <v>1</v>
      </c>
      <c r="L147" s="226"/>
      <c r="M147" s="227" t="s">
        <v>1</v>
      </c>
      <c r="N147" s="228" t="s">
        <v>41</v>
      </c>
      <c r="O147" s="76"/>
      <c r="P147" s="188">
        <f>O147*H147</f>
        <v>0</v>
      </c>
      <c r="Q147" s="188">
        <v>0</v>
      </c>
      <c r="R147" s="188">
        <f>Q147*H147</f>
        <v>0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503</v>
      </c>
      <c r="AT147" s="190" t="s">
        <v>311</v>
      </c>
      <c r="AU147" s="190" t="s">
        <v>85</v>
      </c>
      <c r="AY147" s="18" t="s">
        <v>150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255</v>
      </c>
      <c r="BM147" s="190" t="s">
        <v>516</v>
      </c>
    </row>
    <row r="148" s="2" customFormat="1" ht="24.15" customHeight="1">
      <c r="A148" s="37"/>
      <c r="B148" s="178"/>
      <c r="C148" s="179" t="s">
        <v>213</v>
      </c>
      <c r="D148" s="179" t="s">
        <v>152</v>
      </c>
      <c r="E148" s="180" t="s">
        <v>517</v>
      </c>
      <c r="F148" s="181" t="s">
        <v>518</v>
      </c>
      <c r="G148" s="182" t="s">
        <v>178</v>
      </c>
      <c r="H148" s="183">
        <v>21</v>
      </c>
      <c r="I148" s="184"/>
      <c r="J148" s="185">
        <f>ROUND(I148*H148,2)</f>
        <v>0</v>
      </c>
      <c r="K148" s="181" t="s">
        <v>1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255</v>
      </c>
      <c r="AT148" s="190" t="s">
        <v>152</v>
      </c>
      <c r="AU148" s="190" t="s">
        <v>85</v>
      </c>
      <c r="AY148" s="18" t="s">
        <v>150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255</v>
      </c>
      <c r="BM148" s="190" t="s">
        <v>519</v>
      </c>
    </row>
    <row r="149" s="2" customFormat="1" ht="24.15" customHeight="1">
      <c r="A149" s="37"/>
      <c r="B149" s="178"/>
      <c r="C149" s="219" t="s">
        <v>218</v>
      </c>
      <c r="D149" s="219" t="s">
        <v>311</v>
      </c>
      <c r="E149" s="220" t="s">
        <v>520</v>
      </c>
      <c r="F149" s="221" t="s">
        <v>521</v>
      </c>
      <c r="G149" s="222" t="s">
        <v>178</v>
      </c>
      <c r="H149" s="223">
        <v>21</v>
      </c>
      <c r="I149" s="224"/>
      <c r="J149" s="225">
        <f>ROUND(I149*H149,2)</f>
        <v>0</v>
      </c>
      <c r="K149" s="221" t="s">
        <v>1</v>
      </c>
      <c r="L149" s="226"/>
      <c r="M149" s="227" t="s">
        <v>1</v>
      </c>
      <c r="N149" s="228" t="s">
        <v>41</v>
      </c>
      <c r="O149" s="76"/>
      <c r="P149" s="188">
        <f>O149*H149</f>
        <v>0</v>
      </c>
      <c r="Q149" s="188">
        <v>0.00012</v>
      </c>
      <c r="R149" s="188">
        <f>Q149*H149</f>
        <v>0.0025200000000000001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503</v>
      </c>
      <c r="AT149" s="190" t="s">
        <v>311</v>
      </c>
      <c r="AU149" s="190" t="s">
        <v>85</v>
      </c>
      <c r="AY149" s="18" t="s">
        <v>150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255</v>
      </c>
      <c r="BM149" s="190" t="s">
        <v>522</v>
      </c>
    </row>
    <row r="150" s="2" customFormat="1" ht="24.15" customHeight="1">
      <c r="A150" s="37"/>
      <c r="B150" s="178"/>
      <c r="C150" s="179" t="s">
        <v>224</v>
      </c>
      <c r="D150" s="179" t="s">
        <v>152</v>
      </c>
      <c r="E150" s="180" t="s">
        <v>523</v>
      </c>
      <c r="F150" s="181" t="s">
        <v>524</v>
      </c>
      <c r="G150" s="182" t="s">
        <v>178</v>
      </c>
      <c r="H150" s="183">
        <v>115</v>
      </c>
      <c r="I150" s="184"/>
      <c r="J150" s="185">
        <f>ROUND(I150*H150,2)</f>
        <v>0</v>
      </c>
      <c r="K150" s="181" t="s">
        <v>1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255</v>
      </c>
      <c r="AT150" s="190" t="s">
        <v>152</v>
      </c>
      <c r="AU150" s="190" t="s">
        <v>85</v>
      </c>
      <c r="AY150" s="18" t="s">
        <v>150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255</v>
      </c>
      <c r="BM150" s="190" t="s">
        <v>525</v>
      </c>
    </row>
    <row r="151" s="2" customFormat="1" ht="24.15" customHeight="1">
      <c r="A151" s="37"/>
      <c r="B151" s="178"/>
      <c r="C151" s="219" t="s">
        <v>230</v>
      </c>
      <c r="D151" s="219" t="s">
        <v>311</v>
      </c>
      <c r="E151" s="220" t="s">
        <v>526</v>
      </c>
      <c r="F151" s="221" t="s">
        <v>527</v>
      </c>
      <c r="G151" s="222" t="s">
        <v>178</v>
      </c>
      <c r="H151" s="223">
        <v>115</v>
      </c>
      <c r="I151" s="224"/>
      <c r="J151" s="225">
        <f>ROUND(I151*H151,2)</f>
        <v>0</v>
      </c>
      <c r="K151" s="221" t="s">
        <v>1</v>
      </c>
      <c r="L151" s="226"/>
      <c r="M151" s="227" t="s">
        <v>1</v>
      </c>
      <c r="N151" s="228" t="s">
        <v>41</v>
      </c>
      <c r="O151" s="76"/>
      <c r="P151" s="188">
        <f>O151*H151</f>
        <v>0</v>
      </c>
      <c r="Q151" s="188">
        <v>0.00089999999999999998</v>
      </c>
      <c r="R151" s="188">
        <f>Q151*H151</f>
        <v>0.1035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503</v>
      </c>
      <c r="AT151" s="190" t="s">
        <v>311</v>
      </c>
      <c r="AU151" s="190" t="s">
        <v>85</v>
      </c>
      <c r="AY151" s="18" t="s">
        <v>150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255</v>
      </c>
      <c r="BM151" s="190" t="s">
        <v>528</v>
      </c>
    </row>
    <row r="152" s="2" customFormat="1" ht="24.15" customHeight="1">
      <c r="A152" s="37"/>
      <c r="B152" s="178"/>
      <c r="C152" s="179" t="s">
        <v>8</v>
      </c>
      <c r="D152" s="179" t="s">
        <v>152</v>
      </c>
      <c r="E152" s="180" t="s">
        <v>529</v>
      </c>
      <c r="F152" s="181" t="s">
        <v>530</v>
      </c>
      <c r="G152" s="182" t="s">
        <v>303</v>
      </c>
      <c r="H152" s="183">
        <v>6</v>
      </c>
      <c r="I152" s="184"/>
      <c r="J152" s="185">
        <f>ROUND(I152*H152,2)</f>
        <v>0</v>
      </c>
      <c r="K152" s="181" t="s">
        <v>1</v>
      </c>
      <c r="L152" s="38"/>
      <c r="M152" s="186" t="s">
        <v>1</v>
      </c>
      <c r="N152" s="187" t="s">
        <v>41</v>
      </c>
      <c r="O152" s="76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157</v>
      </c>
      <c r="AT152" s="190" t="s">
        <v>152</v>
      </c>
      <c r="AU152" s="190" t="s">
        <v>85</v>
      </c>
      <c r="AY152" s="18" t="s">
        <v>150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157</v>
      </c>
      <c r="BM152" s="190" t="s">
        <v>531</v>
      </c>
    </row>
    <row r="153" s="2" customFormat="1" ht="16.5" customHeight="1">
      <c r="A153" s="37"/>
      <c r="B153" s="178"/>
      <c r="C153" s="219" t="s">
        <v>240</v>
      </c>
      <c r="D153" s="219" t="s">
        <v>311</v>
      </c>
      <c r="E153" s="220" t="s">
        <v>532</v>
      </c>
      <c r="F153" s="221" t="s">
        <v>533</v>
      </c>
      <c r="G153" s="222" t="s">
        <v>303</v>
      </c>
      <c r="H153" s="223">
        <v>6</v>
      </c>
      <c r="I153" s="224"/>
      <c r="J153" s="225">
        <f>ROUND(I153*H153,2)</f>
        <v>0</v>
      </c>
      <c r="K153" s="221" t="s">
        <v>1</v>
      </c>
      <c r="L153" s="226"/>
      <c r="M153" s="227" t="s">
        <v>1</v>
      </c>
      <c r="N153" s="228" t="s">
        <v>41</v>
      </c>
      <c r="O153" s="76"/>
      <c r="P153" s="188">
        <f>O153*H153</f>
        <v>0</v>
      </c>
      <c r="Q153" s="188">
        <v>0</v>
      </c>
      <c r="R153" s="188">
        <f>Q153*H153</f>
        <v>0</v>
      </c>
      <c r="S153" s="188">
        <v>0</v>
      </c>
      <c r="T153" s="18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503</v>
      </c>
      <c r="AT153" s="190" t="s">
        <v>311</v>
      </c>
      <c r="AU153" s="190" t="s">
        <v>85</v>
      </c>
      <c r="AY153" s="18" t="s">
        <v>150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83</v>
      </c>
      <c r="BK153" s="191">
        <f>ROUND(I153*H153,2)</f>
        <v>0</v>
      </c>
      <c r="BL153" s="18" t="s">
        <v>255</v>
      </c>
      <c r="BM153" s="190" t="s">
        <v>534</v>
      </c>
    </row>
    <row r="154" s="2" customFormat="1" ht="16.5" customHeight="1">
      <c r="A154" s="37"/>
      <c r="B154" s="178"/>
      <c r="C154" s="219" t="s">
        <v>246</v>
      </c>
      <c r="D154" s="219" t="s">
        <v>311</v>
      </c>
      <c r="E154" s="220" t="s">
        <v>535</v>
      </c>
      <c r="F154" s="221" t="s">
        <v>536</v>
      </c>
      <c r="G154" s="222" t="s">
        <v>303</v>
      </c>
      <c r="H154" s="223">
        <v>6</v>
      </c>
      <c r="I154" s="224"/>
      <c r="J154" s="225">
        <f>ROUND(I154*H154,2)</f>
        <v>0</v>
      </c>
      <c r="K154" s="221" t="s">
        <v>1</v>
      </c>
      <c r="L154" s="226"/>
      <c r="M154" s="227" t="s">
        <v>1</v>
      </c>
      <c r="N154" s="228" t="s">
        <v>41</v>
      </c>
      <c r="O154" s="76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503</v>
      </c>
      <c r="AT154" s="190" t="s">
        <v>311</v>
      </c>
      <c r="AU154" s="190" t="s">
        <v>85</v>
      </c>
      <c r="AY154" s="18" t="s">
        <v>150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255</v>
      </c>
      <c r="BM154" s="190" t="s">
        <v>537</v>
      </c>
    </row>
    <row r="155" s="2" customFormat="1" ht="24.15" customHeight="1">
      <c r="A155" s="37"/>
      <c r="B155" s="178"/>
      <c r="C155" s="179" t="s">
        <v>250</v>
      </c>
      <c r="D155" s="179" t="s">
        <v>152</v>
      </c>
      <c r="E155" s="180" t="s">
        <v>538</v>
      </c>
      <c r="F155" s="181" t="s">
        <v>539</v>
      </c>
      <c r="G155" s="182" t="s">
        <v>303</v>
      </c>
      <c r="H155" s="183">
        <v>3</v>
      </c>
      <c r="I155" s="184"/>
      <c r="J155" s="185">
        <f>ROUND(I155*H155,2)</f>
        <v>0</v>
      </c>
      <c r="K155" s="181" t="s">
        <v>1</v>
      </c>
      <c r="L155" s="38"/>
      <c r="M155" s="186" t="s">
        <v>1</v>
      </c>
      <c r="N155" s="187" t="s">
        <v>41</v>
      </c>
      <c r="O155" s="76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255</v>
      </c>
      <c r="AT155" s="190" t="s">
        <v>152</v>
      </c>
      <c r="AU155" s="190" t="s">
        <v>85</v>
      </c>
      <c r="AY155" s="18" t="s">
        <v>150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255</v>
      </c>
      <c r="BM155" s="190" t="s">
        <v>540</v>
      </c>
    </row>
    <row r="156" s="2" customFormat="1" ht="33" customHeight="1">
      <c r="A156" s="37"/>
      <c r="B156" s="178"/>
      <c r="C156" s="179" t="s">
        <v>255</v>
      </c>
      <c r="D156" s="179" t="s">
        <v>152</v>
      </c>
      <c r="E156" s="180" t="s">
        <v>541</v>
      </c>
      <c r="F156" s="181" t="s">
        <v>542</v>
      </c>
      <c r="G156" s="182" t="s">
        <v>303</v>
      </c>
      <c r="H156" s="183">
        <v>6</v>
      </c>
      <c r="I156" s="184"/>
      <c r="J156" s="185">
        <f>ROUND(I156*H156,2)</f>
        <v>0</v>
      </c>
      <c r="K156" s="181" t="s">
        <v>1</v>
      </c>
      <c r="L156" s="38"/>
      <c r="M156" s="186" t="s">
        <v>1</v>
      </c>
      <c r="N156" s="187" t="s">
        <v>41</v>
      </c>
      <c r="O156" s="76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255</v>
      </c>
      <c r="AT156" s="190" t="s">
        <v>152</v>
      </c>
      <c r="AU156" s="190" t="s">
        <v>85</v>
      </c>
      <c r="AY156" s="18" t="s">
        <v>150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255</v>
      </c>
      <c r="BM156" s="190" t="s">
        <v>543</v>
      </c>
    </row>
    <row r="157" s="2" customFormat="1" ht="24.15" customHeight="1">
      <c r="A157" s="37"/>
      <c r="B157" s="178"/>
      <c r="C157" s="179" t="s">
        <v>259</v>
      </c>
      <c r="D157" s="179" t="s">
        <v>152</v>
      </c>
      <c r="E157" s="180" t="s">
        <v>544</v>
      </c>
      <c r="F157" s="181" t="s">
        <v>545</v>
      </c>
      <c r="G157" s="182" t="s">
        <v>303</v>
      </c>
      <c r="H157" s="183">
        <v>3</v>
      </c>
      <c r="I157" s="184"/>
      <c r="J157" s="185">
        <f>ROUND(I157*H157,2)</f>
        <v>0</v>
      </c>
      <c r="K157" s="181" t="s">
        <v>1</v>
      </c>
      <c r="L157" s="38"/>
      <c r="M157" s="186" t="s">
        <v>1</v>
      </c>
      <c r="N157" s="187" t="s">
        <v>41</v>
      </c>
      <c r="O157" s="76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255</v>
      </c>
      <c r="AT157" s="190" t="s">
        <v>152</v>
      </c>
      <c r="AU157" s="190" t="s">
        <v>85</v>
      </c>
      <c r="AY157" s="18" t="s">
        <v>150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255</v>
      </c>
      <c r="BM157" s="190" t="s">
        <v>546</v>
      </c>
    </row>
    <row r="158" s="2" customFormat="1" ht="24.15" customHeight="1">
      <c r="A158" s="37"/>
      <c r="B158" s="178"/>
      <c r="C158" s="219" t="s">
        <v>264</v>
      </c>
      <c r="D158" s="219" t="s">
        <v>311</v>
      </c>
      <c r="E158" s="220" t="s">
        <v>547</v>
      </c>
      <c r="F158" s="221" t="s">
        <v>548</v>
      </c>
      <c r="G158" s="222" t="s">
        <v>303</v>
      </c>
      <c r="H158" s="223">
        <v>3</v>
      </c>
      <c r="I158" s="224"/>
      <c r="J158" s="225">
        <f>ROUND(I158*H158,2)</f>
        <v>0</v>
      </c>
      <c r="K158" s="221" t="s">
        <v>1</v>
      </c>
      <c r="L158" s="226"/>
      <c r="M158" s="227" t="s">
        <v>1</v>
      </c>
      <c r="N158" s="228" t="s">
        <v>41</v>
      </c>
      <c r="O158" s="76"/>
      <c r="P158" s="188">
        <f>O158*H158</f>
        <v>0</v>
      </c>
      <c r="Q158" s="188">
        <v>0</v>
      </c>
      <c r="R158" s="188">
        <f>Q158*H158</f>
        <v>0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503</v>
      </c>
      <c r="AT158" s="190" t="s">
        <v>311</v>
      </c>
      <c r="AU158" s="190" t="s">
        <v>85</v>
      </c>
      <c r="AY158" s="18" t="s">
        <v>150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255</v>
      </c>
      <c r="BM158" s="190" t="s">
        <v>549</v>
      </c>
    </row>
    <row r="159" s="2" customFormat="1" ht="16.5" customHeight="1">
      <c r="A159" s="37"/>
      <c r="B159" s="178"/>
      <c r="C159" s="219" t="s">
        <v>336</v>
      </c>
      <c r="D159" s="219" t="s">
        <v>311</v>
      </c>
      <c r="E159" s="220" t="s">
        <v>550</v>
      </c>
      <c r="F159" s="221" t="s">
        <v>551</v>
      </c>
      <c r="G159" s="222" t="s">
        <v>303</v>
      </c>
      <c r="H159" s="223">
        <v>3</v>
      </c>
      <c r="I159" s="224"/>
      <c r="J159" s="225">
        <f>ROUND(I159*H159,2)</f>
        <v>0</v>
      </c>
      <c r="K159" s="221" t="s">
        <v>1</v>
      </c>
      <c r="L159" s="226"/>
      <c r="M159" s="227" t="s">
        <v>1</v>
      </c>
      <c r="N159" s="228" t="s">
        <v>41</v>
      </c>
      <c r="O159" s="76"/>
      <c r="P159" s="188">
        <f>O159*H159</f>
        <v>0</v>
      </c>
      <c r="Q159" s="188">
        <v>0</v>
      </c>
      <c r="R159" s="188">
        <f>Q159*H159</f>
        <v>0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503</v>
      </c>
      <c r="AT159" s="190" t="s">
        <v>311</v>
      </c>
      <c r="AU159" s="190" t="s">
        <v>85</v>
      </c>
      <c r="AY159" s="18" t="s">
        <v>150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255</v>
      </c>
      <c r="BM159" s="190" t="s">
        <v>552</v>
      </c>
    </row>
    <row r="160" s="2" customFormat="1" ht="16.5" customHeight="1">
      <c r="A160" s="37"/>
      <c r="B160" s="178"/>
      <c r="C160" s="219" t="s">
        <v>340</v>
      </c>
      <c r="D160" s="219" t="s">
        <v>311</v>
      </c>
      <c r="E160" s="220" t="s">
        <v>553</v>
      </c>
      <c r="F160" s="221" t="s">
        <v>554</v>
      </c>
      <c r="G160" s="222" t="s">
        <v>303</v>
      </c>
      <c r="H160" s="223">
        <v>3</v>
      </c>
      <c r="I160" s="224"/>
      <c r="J160" s="225">
        <f>ROUND(I160*H160,2)</f>
        <v>0</v>
      </c>
      <c r="K160" s="221" t="s">
        <v>1</v>
      </c>
      <c r="L160" s="226"/>
      <c r="M160" s="227" t="s">
        <v>1</v>
      </c>
      <c r="N160" s="228" t="s">
        <v>41</v>
      </c>
      <c r="O160" s="76"/>
      <c r="P160" s="188">
        <f>O160*H160</f>
        <v>0</v>
      </c>
      <c r="Q160" s="188">
        <v>0</v>
      </c>
      <c r="R160" s="188">
        <f>Q160*H160</f>
        <v>0</v>
      </c>
      <c r="S160" s="188">
        <v>0</v>
      </c>
      <c r="T160" s="18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0" t="s">
        <v>503</v>
      </c>
      <c r="AT160" s="190" t="s">
        <v>311</v>
      </c>
      <c r="AU160" s="190" t="s">
        <v>85</v>
      </c>
      <c r="AY160" s="18" t="s">
        <v>150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83</v>
      </c>
      <c r="BK160" s="191">
        <f>ROUND(I160*H160,2)</f>
        <v>0</v>
      </c>
      <c r="BL160" s="18" t="s">
        <v>255</v>
      </c>
      <c r="BM160" s="190" t="s">
        <v>555</v>
      </c>
    </row>
    <row r="161" s="2" customFormat="1" ht="24.15" customHeight="1">
      <c r="A161" s="37"/>
      <c r="B161" s="178"/>
      <c r="C161" s="179" t="s">
        <v>7</v>
      </c>
      <c r="D161" s="179" t="s">
        <v>152</v>
      </c>
      <c r="E161" s="180" t="s">
        <v>556</v>
      </c>
      <c r="F161" s="181" t="s">
        <v>557</v>
      </c>
      <c r="G161" s="182" t="s">
        <v>178</v>
      </c>
      <c r="H161" s="183">
        <v>64</v>
      </c>
      <c r="I161" s="184"/>
      <c r="J161" s="185">
        <f>ROUND(I161*H161,2)</f>
        <v>0</v>
      </c>
      <c r="K161" s="181" t="s">
        <v>1</v>
      </c>
      <c r="L161" s="38"/>
      <c r="M161" s="186" t="s">
        <v>1</v>
      </c>
      <c r="N161" s="187" t="s">
        <v>41</v>
      </c>
      <c r="O161" s="76"/>
      <c r="P161" s="188">
        <f>O161*H161</f>
        <v>0</v>
      </c>
      <c r="Q161" s="188">
        <v>0</v>
      </c>
      <c r="R161" s="188">
        <f>Q161*H161</f>
        <v>0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255</v>
      </c>
      <c r="AT161" s="190" t="s">
        <v>152</v>
      </c>
      <c r="AU161" s="190" t="s">
        <v>85</v>
      </c>
      <c r="AY161" s="18" t="s">
        <v>150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83</v>
      </c>
      <c r="BK161" s="191">
        <f>ROUND(I161*H161,2)</f>
        <v>0</v>
      </c>
      <c r="BL161" s="18" t="s">
        <v>255</v>
      </c>
      <c r="BM161" s="190" t="s">
        <v>558</v>
      </c>
    </row>
    <row r="162" s="2" customFormat="1" ht="16.5" customHeight="1">
      <c r="A162" s="37"/>
      <c r="B162" s="178"/>
      <c r="C162" s="219" t="s">
        <v>559</v>
      </c>
      <c r="D162" s="219" t="s">
        <v>311</v>
      </c>
      <c r="E162" s="220" t="s">
        <v>560</v>
      </c>
      <c r="F162" s="221" t="s">
        <v>561</v>
      </c>
      <c r="G162" s="222" t="s">
        <v>562</v>
      </c>
      <c r="H162" s="223">
        <v>60.799999999999997</v>
      </c>
      <c r="I162" s="224"/>
      <c r="J162" s="225">
        <f>ROUND(I162*H162,2)</f>
        <v>0</v>
      </c>
      <c r="K162" s="221" t="s">
        <v>1</v>
      </c>
      <c r="L162" s="226"/>
      <c r="M162" s="227" t="s">
        <v>1</v>
      </c>
      <c r="N162" s="228" t="s">
        <v>41</v>
      </c>
      <c r="O162" s="76"/>
      <c r="P162" s="188">
        <f>O162*H162</f>
        <v>0</v>
      </c>
      <c r="Q162" s="188">
        <v>0.001</v>
      </c>
      <c r="R162" s="188">
        <f>Q162*H162</f>
        <v>0.0608</v>
      </c>
      <c r="S162" s="188">
        <v>0</v>
      </c>
      <c r="T162" s="18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503</v>
      </c>
      <c r="AT162" s="190" t="s">
        <v>311</v>
      </c>
      <c r="AU162" s="190" t="s">
        <v>85</v>
      </c>
      <c r="AY162" s="18" t="s">
        <v>150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255</v>
      </c>
      <c r="BM162" s="190" t="s">
        <v>563</v>
      </c>
    </row>
    <row r="163" s="2" customFormat="1" ht="24.15" customHeight="1">
      <c r="A163" s="37"/>
      <c r="B163" s="178"/>
      <c r="C163" s="179" t="s">
        <v>564</v>
      </c>
      <c r="D163" s="179" t="s">
        <v>152</v>
      </c>
      <c r="E163" s="180" t="s">
        <v>565</v>
      </c>
      <c r="F163" s="181" t="s">
        <v>566</v>
      </c>
      <c r="G163" s="182" t="s">
        <v>178</v>
      </c>
      <c r="H163" s="183">
        <v>6</v>
      </c>
      <c r="I163" s="184"/>
      <c r="J163" s="185">
        <f>ROUND(I163*H163,2)</f>
        <v>0</v>
      </c>
      <c r="K163" s="181" t="s">
        <v>1</v>
      </c>
      <c r="L163" s="38"/>
      <c r="M163" s="186" t="s">
        <v>1</v>
      </c>
      <c r="N163" s="187" t="s">
        <v>41</v>
      </c>
      <c r="O163" s="76"/>
      <c r="P163" s="188">
        <f>O163*H163</f>
        <v>0</v>
      </c>
      <c r="Q163" s="188">
        <v>0</v>
      </c>
      <c r="R163" s="188">
        <f>Q163*H163</f>
        <v>0</v>
      </c>
      <c r="S163" s="188">
        <v>0</v>
      </c>
      <c r="T163" s="18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255</v>
      </c>
      <c r="AT163" s="190" t="s">
        <v>152</v>
      </c>
      <c r="AU163" s="190" t="s">
        <v>85</v>
      </c>
      <c r="AY163" s="18" t="s">
        <v>150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83</v>
      </c>
      <c r="BK163" s="191">
        <f>ROUND(I163*H163,2)</f>
        <v>0</v>
      </c>
      <c r="BL163" s="18" t="s">
        <v>255</v>
      </c>
      <c r="BM163" s="190" t="s">
        <v>567</v>
      </c>
    </row>
    <row r="164" s="2" customFormat="1" ht="16.5" customHeight="1">
      <c r="A164" s="37"/>
      <c r="B164" s="178"/>
      <c r="C164" s="219" t="s">
        <v>568</v>
      </c>
      <c r="D164" s="219" t="s">
        <v>311</v>
      </c>
      <c r="E164" s="220" t="s">
        <v>569</v>
      </c>
      <c r="F164" s="221" t="s">
        <v>570</v>
      </c>
      <c r="G164" s="222" t="s">
        <v>562</v>
      </c>
      <c r="H164" s="223">
        <v>4.2000000000000002</v>
      </c>
      <c r="I164" s="224"/>
      <c r="J164" s="225">
        <f>ROUND(I164*H164,2)</f>
        <v>0</v>
      </c>
      <c r="K164" s="221" t="s">
        <v>1</v>
      </c>
      <c r="L164" s="226"/>
      <c r="M164" s="227" t="s">
        <v>1</v>
      </c>
      <c r="N164" s="228" t="s">
        <v>41</v>
      </c>
      <c r="O164" s="76"/>
      <c r="P164" s="188">
        <f>O164*H164</f>
        <v>0</v>
      </c>
      <c r="Q164" s="188">
        <v>0.001</v>
      </c>
      <c r="R164" s="188">
        <f>Q164*H164</f>
        <v>0.0042000000000000006</v>
      </c>
      <c r="S164" s="188">
        <v>0</v>
      </c>
      <c r="T164" s="18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0" t="s">
        <v>503</v>
      </c>
      <c r="AT164" s="190" t="s">
        <v>311</v>
      </c>
      <c r="AU164" s="190" t="s">
        <v>85</v>
      </c>
      <c r="AY164" s="18" t="s">
        <v>150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18" t="s">
        <v>83</v>
      </c>
      <c r="BK164" s="191">
        <f>ROUND(I164*H164,2)</f>
        <v>0</v>
      </c>
      <c r="BL164" s="18" t="s">
        <v>255</v>
      </c>
      <c r="BM164" s="190" t="s">
        <v>571</v>
      </c>
    </row>
    <row r="165" s="2" customFormat="1" ht="16.5" customHeight="1">
      <c r="A165" s="37"/>
      <c r="B165" s="178"/>
      <c r="C165" s="179" t="s">
        <v>187</v>
      </c>
      <c r="D165" s="179" t="s">
        <v>152</v>
      </c>
      <c r="E165" s="180" t="s">
        <v>572</v>
      </c>
      <c r="F165" s="181" t="s">
        <v>573</v>
      </c>
      <c r="G165" s="182" t="s">
        <v>303</v>
      </c>
      <c r="H165" s="183">
        <v>6</v>
      </c>
      <c r="I165" s="184"/>
      <c r="J165" s="185">
        <f>ROUND(I165*H165,2)</f>
        <v>0</v>
      </c>
      <c r="K165" s="181" t="s">
        <v>1</v>
      </c>
      <c r="L165" s="38"/>
      <c r="M165" s="186" t="s">
        <v>1</v>
      </c>
      <c r="N165" s="187" t="s">
        <v>41</v>
      </c>
      <c r="O165" s="76"/>
      <c r="P165" s="188">
        <f>O165*H165</f>
        <v>0</v>
      </c>
      <c r="Q165" s="188">
        <v>0</v>
      </c>
      <c r="R165" s="188">
        <f>Q165*H165</f>
        <v>0</v>
      </c>
      <c r="S165" s="188">
        <v>0</v>
      </c>
      <c r="T165" s="18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255</v>
      </c>
      <c r="AT165" s="190" t="s">
        <v>152</v>
      </c>
      <c r="AU165" s="190" t="s">
        <v>85</v>
      </c>
      <c r="AY165" s="18" t="s">
        <v>150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83</v>
      </c>
      <c r="BK165" s="191">
        <f>ROUND(I165*H165,2)</f>
        <v>0</v>
      </c>
      <c r="BL165" s="18" t="s">
        <v>255</v>
      </c>
      <c r="BM165" s="190" t="s">
        <v>574</v>
      </c>
    </row>
    <row r="166" s="2" customFormat="1" ht="16.5" customHeight="1">
      <c r="A166" s="37"/>
      <c r="B166" s="178"/>
      <c r="C166" s="219" t="s">
        <v>575</v>
      </c>
      <c r="D166" s="219" t="s">
        <v>311</v>
      </c>
      <c r="E166" s="220" t="s">
        <v>576</v>
      </c>
      <c r="F166" s="221" t="s">
        <v>577</v>
      </c>
      <c r="G166" s="222" t="s">
        <v>303</v>
      </c>
      <c r="H166" s="223">
        <v>6</v>
      </c>
      <c r="I166" s="224"/>
      <c r="J166" s="225">
        <f>ROUND(I166*H166,2)</f>
        <v>0</v>
      </c>
      <c r="K166" s="221" t="s">
        <v>1</v>
      </c>
      <c r="L166" s="226"/>
      <c r="M166" s="227" t="s">
        <v>1</v>
      </c>
      <c r="N166" s="228" t="s">
        <v>41</v>
      </c>
      <c r="O166" s="76"/>
      <c r="P166" s="188">
        <f>O166*H166</f>
        <v>0</v>
      </c>
      <c r="Q166" s="188">
        <v>0</v>
      </c>
      <c r="R166" s="188">
        <f>Q166*H166</f>
        <v>0</v>
      </c>
      <c r="S166" s="188">
        <v>0</v>
      </c>
      <c r="T166" s="18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0" t="s">
        <v>503</v>
      </c>
      <c r="AT166" s="190" t="s">
        <v>311</v>
      </c>
      <c r="AU166" s="190" t="s">
        <v>85</v>
      </c>
      <c r="AY166" s="18" t="s">
        <v>150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83</v>
      </c>
      <c r="BK166" s="191">
        <f>ROUND(I166*H166,2)</f>
        <v>0</v>
      </c>
      <c r="BL166" s="18" t="s">
        <v>255</v>
      </c>
      <c r="BM166" s="190" t="s">
        <v>578</v>
      </c>
    </row>
    <row r="167" s="2" customFormat="1" ht="16.5" customHeight="1">
      <c r="A167" s="37"/>
      <c r="B167" s="178"/>
      <c r="C167" s="179" t="s">
        <v>579</v>
      </c>
      <c r="D167" s="179" t="s">
        <v>152</v>
      </c>
      <c r="E167" s="180" t="s">
        <v>580</v>
      </c>
      <c r="F167" s="181" t="s">
        <v>581</v>
      </c>
      <c r="G167" s="182" t="s">
        <v>303</v>
      </c>
      <c r="H167" s="183">
        <v>1</v>
      </c>
      <c r="I167" s="184"/>
      <c r="J167" s="185">
        <f>ROUND(I167*H167,2)</f>
        <v>0</v>
      </c>
      <c r="K167" s="181" t="s">
        <v>1</v>
      </c>
      <c r="L167" s="38"/>
      <c r="M167" s="186" t="s">
        <v>1</v>
      </c>
      <c r="N167" s="187" t="s">
        <v>41</v>
      </c>
      <c r="O167" s="76"/>
      <c r="P167" s="188">
        <f>O167*H167</f>
        <v>0</v>
      </c>
      <c r="Q167" s="188">
        <v>0</v>
      </c>
      <c r="R167" s="188">
        <f>Q167*H167</f>
        <v>0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255</v>
      </c>
      <c r="AT167" s="190" t="s">
        <v>152</v>
      </c>
      <c r="AU167" s="190" t="s">
        <v>85</v>
      </c>
      <c r="AY167" s="18" t="s">
        <v>150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255</v>
      </c>
      <c r="BM167" s="190" t="s">
        <v>582</v>
      </c>
    </row>
    <row r="168" s="2" customFormat="1" ht="16.5" customHeight="1">
      <c r="A168" s="37"/>
      <c r="B168" s="178"/>
      <c r="C168" s="179" t="s">
        <v>583</v>
      </c>
      <c r="D168" s="179" t="s">
        <v>152</v>
      </c>
      <c r="E168" s="180" t="s">
        <v>584</v>
      </c>
      <c r="F168" s="181" t="s">
        <v>585</v>
      </c>
      <c r="G168" s="182" t="s">
        <v>586</v>
      </c>
      <c r="H168" s="183">
        <v>1</v>
      </c>
      <c r="I168" s="184"/>
      <c r="J168" s="185">
        <f>ROUND(I168*H168,2)</f>
        <v>0</v>
      </c>
      <c r="K168" s="181" t="s">
        <v>1</v>
      </c>
      <c r="L168" s="38"/>
      <c r="M168" s="186" t="s">
        <v>1</v>
      </c>
      <c r="N168" s="187" t="s">
        <v>41</v>
      </c>
      <c r="O168" s="76"/>
      <c r="P168" s="188">
        <f>O168*H168</f>
        <v>0</v>
      </c>
      <c r="Q168" s="188">
        <v>0</v>
      </c>
      <c r="R168" s="188">
        <f>Q168*H168</f>
        <v>0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255</v>
      </c>
      <c r="AT168" s="190" t="s">
        <v>152</v>
      </c>
      <c r="AU168" s="190" t="s">
        <v>85</v>
      </c>
      <c r="AY168" s="18" t="s">
        <v>150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83</v>
      </c>
      <c r="BK168" s="191">
        <f>ROUND(I168*H168,2)</f>
        <v>0</v>
      </c>
      <c r="BL168" s="18" t="s">
        <v>255</v>
      </c>
      <c r="BM168" s="190" t="s">
        <v>587</v>
      </c>
    </row>
    <row r="169" s="12" customFormat="1" ht="22.8" customHeight="1">
      <c r="A169" s="12"/>
      <c r="B169" s="165"/>
      <c r="C169" s="12"/>
      <c r="D169" s="166" t="s">
        <v>75</v>
      </c>
      <c r="E169" s="176" t="s">
        <v>588</v>
      </c>
      <c r="F169" s="176" t="s">
        <v>589</v>
      </c>
      <c r="G169" s="12"/>
      <c r="H169" s="12"/>
      <c r="I169" s="168"/>
      <c r="J169" s="177">
        <f>BK169</f>
        <v>0</v>
      </c>
      <c r="K169" s="12"/>
      <c r="L169" s="165"/>
      <c r="M169" s="170"/>
      <c r="N169" s="171"/>
      <c r="O169" s="171"/>
      <c r="P169" s="172">
        <f>SUM(P170:P171)</f>
        <v>0</v>
      </c>
      <c r="Q169" s="171"/>
      <c r="R169" s="172">
        <f>SUM(R170:R171)</f>
        <v>0</v>
      </c>
      <c r="S169" s="171"/>
      <c r="T169" s="173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6" t="s">
        <v>85</v>
      </c>
      <c r="AT169" s="174" t="s">
        <v>75</v>
      </c>
      <c r="AU169" s="174" t="s">
        <v>83</v>
      </c>
      <c r="AY169" s="166" t="s">
        <v>150</v>
      </c>
      <c r="BK169" s="175">
        <f>SUM(BK170:BK171)</f>
        <v>0</v>
      </c>
    </row>
    <row r="170" s="2" customFormat="1" ht="16.5" customHeight="1">
      <c r="A170" s="37"/>
      <c r="B170" s="178"/>
      <c r="C170" s="179" t="s">
        <v>590</v>
      </c>
      <c r="D170" s="179" t="s">
        <v>152</v>
      </c>
      <c r="E170" s="180" t="s">
        <v>591</v>
      </c>
      <c r="F170" s="181" t="s">
        <v>592</v>
      </c>
      <c r="G170" s="182" t="s">
        <v>303</v>
      </c>
      <c r="H170" s="183">
        <v>1</v>
      </c>
      <c r="I170" s="184"/>
      <c r="J170" s="185">
        <f>ROUND(I170*H170,2)</f>
        <v>0</v>
      </c>
      <c r="K170" s="181" t="s">
        <v>1</v>
      </c>
      <c r="L170" s="38"/>
      <c r="M170" s="186" t="s">
        <v>1</v>
      </c>
      <c r="N170" s="187" t="s">
        <v>41</v>
      </c>
      <c r="O170" s="76"/>
      <c r="P170" s="188">
        <f>O170*H170</f>
        <v>0</v>
      </c>
      <c r="Q170" s="188">
        <v>0</v>
      </c>
      <c r="R170" s="188">
        <f>Q170*H170</f>
        <v>0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255</v>
      </c>
      <c r="AT170" s="190" t="s">
        <v>152</v>
      </c>
      <c r="AU170" s="190" t="s">
        <v>85</v>
      </c>
      <c r="AY170" s="18" t="s">
        <v>150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255</v>
      </c>
      <c r="BM170" s="190" t="s">
        <v>593</v>
      </c>
    </row>
    <row r="171" s="2" customFormat="1" ht="16.5" customHeight="1">
      <c r="A171" s="37"/>
      <c r="B171" s="178"/>
      <c r="C171" s="179" t="s">
        <v>594</v>
      </c>
      <c r="D171" s="179" t="s">
        <v>152</v>
      </c>
      <c r="E171" s="180" t="s">
        <v>595</v>
      </c>
      <c r="F171" s="181" t="s">
        <v>596</v>
      </c>
      <c r="G171" s="182" t="s">
        <v>303</v>
      </c>
      <c r="H171" s="183">
        <v>1</v>
      </c>
      <c r="I171" s="184"/>
      <c r="J171" s="185">
        <f>ROUND(I171*H171,2)</f>
        <v>0</v>
      </c>
      <c r="K171" s="181" t="s">
        <v>1</v>
      </c>
      <c r="L171" s="38"/>
      <c r="M171" s="186" t="s">
        <v>1</v>
      </c>
      <c r="N171" s="187" t="s">
        <v>41</v>
      </c>
      <c r="O171" s="76"/>
      <c r="P171" s="188">
        <f>O171*H171</f>
        <v>0</v>
      </c>
      <c r="Q171" s="188">
        <v>0</v>
      </c>
      <c r="R171" s="188">
        <f>Q171*H171</f>
        <v>0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255</v>
      </c>
      <c r="AT171" s="190" t="s">
        <v>152</v>
      </c>
      <c r="AU171" s="190" t="s">
        <v>85</v>
      </c>
      <c r="AY171" s="18" t="s">
        <v>150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83</v>
      </c>
      <c r="BK171" s="191">
        <f>ROUND(I171*H171,2)</f>
        <v>0</v>
      </c>
      <c r="BL171" s="18" t="s">
        <v>255</v>
      </c>
      <c r="BM171" s="190" t="s">
        <v>597</v>
      </c>
    </row>
    <row r="172" s="12" customFormat="1" ht="25.92" customHeight="1">
      <c r="A172" s="12"/>
      <c r="B172" s="165"/>
      <c r="C172" s="12"/>
      <c r="D172" s="166" t="s">
        <v>75</v>
      </c>
      <c r="E172" s="167" t="s">
        <v>311</v>
      </c>
      <c r="F172" s="167" t="s">
        <v>598</v>
      </c>
      <c r="G172" s="12"/>
      <c r="H172" s="12"/>
      <c r="I172" s="168"/>
      <c r="J172" s="169">
        <f>BK172</f>
        <v>0</v>
      </c>
      <c r="K172" s="12"/>
      <c r="L172" s="165"/>
      <c r="M172" s="170"/>
      <c r="N172" s="171"/>
      <c r="O172" s="171"/>
      <c r="P172" s="172">
        <f>P173+P180</f>
        <v>0</v>
      </c>
      <c r="Q172" s="171"/>
      <c r="R172" s="172">
        <f>R173+R180</f>
        <v>9.6949263999999999</v>
      </c>
      <c r="S172" s="171"/>
      <c r="T172" s="173">
        <f>T173+T180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6" t="s">
        <v>168</v>
      </c>
      <c r="AT172" s="174" t="s">
        <v>75</v>
      </c>
      <c r="AU172" s="174" t="s">
        <v>76</v>
      </c>
      <c r="AY172" s="166" t="s">
        <v>150</v>
      </c>
      <c r="BK172" s="175">
        <f>BK173+BK180</f>
        <v>0</v>
      </c>
    </row>
    <row r="173" s="12" customFormat="1" ht="22.8" customHeight="1">
      <c r="A173" s="12"/>
      <c r="B173" s="165"/>
      <c r="C173" s="12"/>
      <c r="D173" s="166" t="s">
        <v>75</v>
      </c>
      <c r="E173" s="176" t="s">
        <v>599</v>
      </c>
      <c r="F173" s="176" t="s">
        <v>600</v>
      </c>
      <c r="G173" s="12"/>
      <c r="H173" s="12"/>
      <c r="I173" s="168"/>
      <c r="J173" s="177">
        <f>BK173</f>
        <v>0</v>
      </c>
      <c r="K173" s="12"/>
      <c r="L173" s="165"/>
      <c r="M173" s="170"/>
      <c r="N173" s="171"/>
      <c r="O173" s="171"/>
      <c r="P173" s="172">
        <f>SUM(P174:P179)</f>
        <v>0</v>
      </c>
      <c r="Q173" s="171"/>
      <c r="R173" s="172">
        <f>SUM(R174:R179)</f>
        <v>0</v>
      </c>
      <c r="S173" s="171"/>
      <c r="T173" s="173">
        <f>SUM(T174:T179)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6" t="s">
        <v>168</v>
      </c>
      <c r="AT173" s="174" t="s">
        <v>75</v>
      </c>
      <c r="AU173" s="174" t="s">
        <v>83</v>
      </c>
      <c r="AY173" s="166" t="s">
        <v>150</v>
      </c>
      <c r="BK173" s="175">
        <f>SUM(BK174:BK179)</f>
        <v>0</v>
      </c>
    </row>
    <row r="174" s="2" customFormat="1" ht="16.5" customHeight="1">
      <c r="A174" s="37"/>
      <c r="B174" s="178"/>
      <c r="C174" s="179" t="s">
        <v>601</v>
      </c>
      <c r="D174" s="179" t="s">
        <v>152</v>
      </c>
      <c r="E174" s="180" t="s">
        <v>602</v>
      </c>
      <c r="F174" s="181" t="s">
        <v>603</v>
      </c>
      <c r="G174" s="182" t="s">
        <v>303</v>
      </c>
      <c r="H174" s="183">
        <v>3</v>
      </c>
      <c r="I174" s="184"/>
      <c r="J174" s="185">
        <f>ROUND(I174*H174,2)</f>
        <v>0</v>
      </c>
      <c r="K174" s="181" t="s">
        <v>1</v>
      </c>
      <c r="L174" s="38"/>
      <c r="M174" s="186" t="s">
        <v>1</v>
      </c>
      <c r="N174" s="187" t="s">
        <v>41</v>
      </c>
      <c r="O174" s="76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604</v>
      </c>
      <c r="AT174" s="190" t="s">
        <v>152</v>
      </c>
      <c r="AU174" s="190" t="s">
        <v>85</v>
      </c>
      <c r="AY174" s="18" t="s">
        <v>150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604</v>
      </c>
      <c r="BM174" s="190" t="s">
        <v>605</v>
      </c>
    </row>
    <row r="175" s="2" customFormat="1" ht="16.5" customHeight="1">
      <c r="A175" s="37"/>
      <c r="B175" s="178"/>
      <c r="C175" s="219" t="s">
        <v>503</v>
      </c>
      <c r="D175" s="219" t="s">
        <v>311</v>
      </c>
      <c r="E175" s="220" t="s">
        <v>606</v>
      </c>
      <c r="F175" s="221" t="s">
        <v>607</v>
      </c>
      <c r="G175" s="222" t="s">
        <v>303</v>
      </c>
      <c r="H175" s="223">
        <v>3</v>
      </c>
      <c r="I175" s="224"/>
      <c r="J175" s="225">
        <f>ROUND(I175*H175,2)</f>
        <v>0</v>
      </c>
      <c r="K175" s="221" t="s">
        <v>1</v>
      </c>
      <c r="L175" s="226"/>
      <c r="M175" s="227" t="s">
        <v>1</v>
      </c>
      <c r="N175" s="228" t="s">
        <v>41</v>
      </c>
      <c r="O175" s="76"/>
      <c r="P175" s="188">
        <f>O175*H175</f>
        <v>0</v>
      </c>
      <c r="Q175" s="188">
        <v>0</v>
      </c>
      <c r="R175" s="188">
        <f>Q175*H175</f>
        <v>0</v>
      </c>
      <c r="S175" s="188">
        <v>0</v>
      </c>
      <c r="T175" s="18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503</v>
      </c>
      <c r="AT175" s="190" t="s">
        <v>311</v>
      </c>
      <c r="AU175" s="190" t="s">
        <v>85</v>
      </c>
      <c r="AY175" s="18" t="s">
        <v>150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255</v>
      </c>
      <c r="BM175" s="190" t="s">
        <v>608</v>
      </c>
    </row>
    <row r="176" s="2" customFormat="1" ht="16.5" customHeight="1">
      <c r="A176" s="37"/>
      <c r="B176" s="178"/>
      <c r="C176" s="179" t="s">
        <v>609</v>
      </c>
      <c r="D176" s="179" t="s">
        <v>152</v>
      </c>
      <c r="E176" s="180" t="s">
        <v>610</v>
      </c>
      <c r="F176" s="181" t="s">
        <v>611</v>
      </c>
      <c r="G176" s="182" t="s">
        <v>303</v>
      </c>
      <c r="H176" s="183">
        <v>3</v>
      </c>
      <c r="I176" s="184"/>
      <c r="J176" s="185">
        <f>ROUND(I176*H176,2)</f>
        <v>0</v>
      </c>
      <c r="K176" s="181" t="s">
        <v>1</v>
      </c>
      <c r="L176" s="38"/>
      <c r="M176" s="186" t="s">
        <v>1</v>
      </c>
      <c r="N176" s="187" t="s">
        <v>41</v>
      </c>
      <c r="O176" s="76"/>
      <c r="P176" s="188">
        <f>O176*H176</f>
        <v>0</v>
      </c>
      <c r="Q176" s="188">
        <v>0</v>
      </c>
      <c r="R176" s="188">
        <f>Q176*H176</f>
        <v>0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604</v>
      </c>
      <c r="AT176" s="190" t="s">
        <v>152</v>
      </c>
      <c r="AU176" s="190" t="s">
        <v>85</v>
      </c>
      <c r="AY176" s="18" t="s">
        <v>150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604</v>
      </c>
      <c r="BM176" s="190" t="s">
        <v>612</v>
      </c>
    </row>
    <row r="177" s="2" customFormat="1" ht="16.5" customHeight="1">
      <c r="A177" s="37"/>
      <c r="B177" s="178"/>
      <c r="C177" s="219" t="s">
        <v>613</v>
      </c>
      <c r="D177" s="219" t="s">
        <v>311</v>
      </c>
      <c r="E177" s="220" t="s">
        <v>614</v>
      </c>
      <c r="F177" s="221" t="s">
        <v>615</v>
      </c>
      <c r="G177" s="222" t="s">
        <v>303</v>
      </c>
      <c r="H177" s="223">
        <v>3</v>
      </c>
      <c r="I177" s="224"/>
      <c r="J177" s="225">
        <f>ROUND(I177*H177,2)</f>
        <v>0</v>
      </c>
      <c r="K177" s="221" t="s">
        <v>1</v>
      </c>
      <c r="L177" s="226"/>
      <c r="M177" s="227" t="s">
        <v>1</v>
      </c>
      <c r="N177" s="228" t="s">
        <v>41</v>
      </c>
      <c r="O177" s="76"/>
      <c r="P177" s="188">
        <f>O177*H177</f>
        <v>0</v>
      </c>
      <c r="Q177" s="188">
        <v>0</v>
      </c>
      <c r="R177" s="188">
        <f>Q177*H177</f>
        <v>0</v>
      </c>
      <c r="S177" s="188">
        <v>0</v>
      </c>
      <c r="T177" s="18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0" t="s">
        <v>503</v>
      </c>
      <c r="AT177" s="190" t="s">
        <v>311</v>
      </c>
      <c r="AU177" s="190" t="s">
        <v>85</v>
      </c>
      <c r="AY177" s="18" t="s">
        <v>150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83</v>
      </c>
      <c r="BK177" s="191">
        <f>ROUND(I177*H177,2)</f>
        <v>0</v>
      </c>
      <c r="BL177" s="18" t="s">
        <v>255</v>
      </c>
      <c r="BM177" s="190" t="s">
        <v>616</v>
      </c>
    </row>
    <row r="178" s="2" customFormat="1" ht="16.5" customHeight="1">
      <c r="A178" s="37"/>
      <c r="B178" s="178"/>
      <c r="C178" s="219" t="s">
        <v>189</v>
      </c>
      <c r="D178" s="219" t="s">
        <v>311</v>
      </c>
      <c r="E178" s="220" t="s">
        <v>617</v>
      </c>
      <c r="F178" s="221" t="s">
        <v>618</v>
      </c>
      <c r="G178" s="222" t="s">
        <v>303</v>
      </c>
      <c r="H178" s="223">
        <v>3</v>
      </c>
      <c r="I178" s="224"/>
      <c r="J178" s="225">
        <f>ROUND(I178*H178,2)</f>
        <v>0</v>
      </c>
      <c r="K178" s="221" t="s">
        <v>1</v>
      </c>
      <c r="L178" s="226"/>
      <c r="M178" s="227" t="s">
        <v>1</v>
      </c>
      <c r="N178" s="228" t="s">
        <v>41</v>
      </c>
      <c r="O178" s="76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503</v>
      </c>
      <c r="AT178" s="190" t="s">
        <v>311</v>
      </c>
      <c r="AU178" s="190" t="s">
        <v>85</v>
      </c>
      <c r="AY178" s="18" t="s">
        <v>150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83</v>
      </c>
      <c r="BK178" s="191">
        <f>ROUND(I178*H178,2)</f>
        <v>0</v>
      </c>
      <c r="BL178" s="18" t="s">
        <v>255</v>
      </c>
      <c r="BM178" s="190" t="s">
        <v>619</v>
      </c>
    </row>
    <row r="179" s="2" customFormat="1" ht="24.15" customHeight="1">
      <c r="A179" s="37"/>
      <c r="B179" s="178"/>
      <c r="C179" s="219" t="s">
        <v>620</v>
      </c>
      <c r="D179" s="219" t="s">
        <v>311</v>
      </c>
      <c r="E179" s="220" t="s">
        <v>621</v>
      </c>
      <c r="F179" s="221" t="s">
        <v>622</v>
      </c>
      <c r="G179" s="222" t="s">
        <v>303</v>
      </c>
      <c r="H179" s="223">
        <v>3</v>
      </c>
      <c r="I179" s="224"/>
      <c r="J179" s="225">
        <f>ROUND(I179*H179,2)</f>
        <v>0</v>
      </c>
      <c r="K179" s="221" t="s">
        <v>1</v>
      </c>
      <c r="L179" s="226"/>
      <c r="M179" s="227" t="s">
        <v>1</v>
      </c>
      <c r="N179" s="228" t="s">
        <v>41</v>
      </c>
      <c r="O179" s="76"/>
      <c r="P179" s="188">
        <f>O179*H179</f>
        <v>0</v>
      </c>
      <c r="Q179" s="188">
        <v>0</v>
      </c>
      <c r="R179" s="188">
        <f>Q179*H179</f>
        <v>0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623</v>
      </c>
      <c r="AT179" s="190" t="s">
        <v>311</v>
      </c>
      <c r="AU179" s="190" t="s">
        <v>85</v>
      </c>
      <c r="AY179" s="18" t="s">
        <v>150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83</v>
      </c>
      <c r="BK179" s="191">
        <f>ROUND(I179*H179,2)</f>
        <v>0</v>
      </c>
      <c r="BL179" s="18" t="s">
        <v>604</v>
      </c>
      <c r="BM179" s="190" t="s">
        <v>624</v>
      </c>
    </row>
    <row r="180" s="12" customFormat="1" ht="22.8" customHeight="1">
      <c r="A180" s="12"/>
      <c r="B180" s="165"/>
      <c r="C180" s="12"/>
      <c r="D180" s="166" t="s">
        <v>75</v>
      </c>
      <c r="E180" s="176" t="s">
        <v>625</v>
      </c>
      <c r="F180" s="176" t="s">
        <v>626</v>
      </c>
      <c r="G180" s="12"/>
      <c r="H180" s="12"/>
      <c r="I180" s="168"/>
      <c r="J180" s="177">
        <f>BK180</f>
        <v>0</v>
      </c>
      <c r="K180" s="12"/>
      <c r="L180" s="165"/>
      <c r="M180" s="170"/>
      <c r="N180" s="171"/>
      <c r="O180" s="171"/>
      <c r="P180" s="172">
        <f>SUM(P181:P200)</f>
        <v>0</v>
      </c>
      <c r="Q180" s="171"/>
      <c r="R180" s="172">
        <f>SUM(R181:R200)</f>
        <v>9.6949263999999999</v>
      </c>
      <c r="S180" s="171"/>
      <c r="T180" s="173">
        <f>SUM(T181:T200)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6" t="s">
        <v>168</v>
      </c>
      <c r="AT180" s="174" t="s">
        <v>75</v>
      </c>
      <c r="AU180" s="174" t="s">
        <v>83</v>
      </c>
      <c r="AY180" s="166" t="s">
        <v>150</v>
      </c>
      <c r="BK180" s="175">
        <f>SUM(BK181:BK200)</f>
        <v>0</v>
      </c>
    </row>
    <row r="181" s="2" customFormat="1" ht="24.15" customHeight="1">
      <c r="A181" s="37"/>
      <c r="B181" s="178"/>
      <c r="C181" s="179" t="s">
        <v>627</v>
      </c>
      <c r="D181" s="179" t="s">
        <v>152</v>
      </c>
      <c r="E181" s="180" t="s">
        <v>628</v>
      </c>
      <c r="F181" s="181" t="s">
        <v>629</v>
      </c>
      <c r="G181" s="182" t="s">
        <v>630</v>
      </c>
      <c r="H181" s="183">
        <v>0.064000000000000001</v>
      </c>
      <c r="I181" s="184"/>
      <c r="J181" s="185">
        <f>ROUND(I181*H181,2)</f>
        <v>0</v>
      </c>
      <c r="K181" s="181" t="s">
        <v>1</v>
      </c>
      <c r="L181" s="38"/>
      <c r="M181" s="186" t="s">
        <v>1</v>
      </c>
      <c r="N181" s="187" t="s">
        <v>41</v>
      </c>
      <c r="O181" s="76"/>
      <c r="P181" s="188">
        <f>O181*H181</f>
        <v>0</v>
      </c>
      <c r="Q181" s="188">
        <v>0.0088000000000000005</v>
      </c>
      <c r="R181" s="188">
        <f>Q181*H181</f>
        <v>0.00056320000000000003</v>
      </c>
      <c r="S181" s="188">
        <v>0</v>
      </c>
      <c r="T181" s="18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0" t="s">
        <v>604</v>
      </c>
      <c r="AT181" s="190" t="s">
        <v>152</v>
      </c>
      <c r="AU181" s="190" t="s">
        <v>85</v>
      </c>
      <c r="AY181" s="18" t="s">
        <v>150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83</v>
      </c>
      <c r="BK181" s="191">
        <f>ROUND(I181*H181,2)</f>
        <v>0</v>
      </c>
      <c r="BL181" s="18" t="s">
        <v>604</v>
      </c>
      <c r="BM181" s="190" t="s">
        <v>631</v>
      </c>
    </row>
    <row r="182" s="2" customFormat="1" ht="21.75" customHeight="1">
      <c r="A182" s="37"/>
      <c r="B182" s="178"/>
      <c r="C182" s="179" t="s">
        <v>632</v>
      </c>
      <c r="D182" s="179" t="s">
        <v>152</v>
      </c>
      <c r="E182" s="180" t="s">
        <v>633</v>
      </c>
      <c r="F182" s="181" t="s">
        <v>634</v>
      </c>
      <c r="G182" s="182" t="s">
        <v>630</v>
      </c>
      <c r="H182" s="183">
        <v>0.64000000000000001</v>
      </c>
      <c r="I182" s="184"/>
      <c r="J182" s="185">
        <f>ROUND(I182*H182,2)</f>
        <v>0</v>
      </c>
      <c r="K182" s="181" t="s">
        <v>1</v>
      </c>
      <c r="L182" s="38"/>
      <c r="M182" s="186" t="s">
        <v>1</v>
      </c>
      <c r="N182" s="187" t="s">
        <v>41</v>
      </c>
      <c r="O182" s="76"/>
      <c r="P182" s="188">
        <f>O182*H182</f>
        <v>0</v>
      </c>
      <c r="Q182" s="188">
        <v>0.0099000000000000008</v>
      </c>
      <c r="R182" s="188">
        <f>Q182*H182</f>
        <v>0.0063360000000000005</v>
      </c>
      <c r="S182" s="188">
        <v>0</v>
      </c>
      <c r="T182" s="18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0" t="s">
        <v>604</v>
      </c>
      <c r="AT182" s="190" t="s">
        <v>152</v>
      </c>
      <c r="AU182" s="190" t="s">
        <v>85</v>
      </c>
      <c r="AY182" s="18" t="s">
        <v>150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83</v>
      </c>
      <c r="BK182" s="191">
        <f>ROUND(I182*H182,2)</f>
        <v>0</v>
      </c>
      <c r="BL182" s="18" t="s">
        <v>604</v>
      </c>
      <c r="BM182" s="190" t="s">
        <v>635</v>
      </c>
    </row>
    <row r="183" s="2" customFormat="1" ht="21.75" customHeight="1">
      <c r="A183" s="37"/>
      <c r="B183" s="178"/>
      <c r="C183" s="179" t="s">
        <v>636</v>
      </c>
      <c r="D183" s="179" t="s">
        <v>152</v>
      </c>
      <c r="E183" s="180" t="s">
        <v>637</v>
      </c>
      <c r="F183" s="181" t="s">
        <v>638</v>
      </c>
      <c r="G183" s="182" t="s">
        <v>155</v>
      </c>
      <c r="H183" s="183">
        <v>22.399999999999999</v>
      </c>
      <c r="I183" s="184"/>
      <c r="J183" s="185">
        <f>ROUND(I183*H183,2)</f>
        <v>0</v>
      </c>
      <c r="K183" s="181" t="s">
        <v>1</v>
      </c>
      <c r="L183" s="38"/>
      <c r="M183" s="186" t="s">
        <v>1</v>
      </c>
      <c r="N183" s="187" t="s">
        <v>41</v>
      </c>
      <c r="O183" s="76"/>
      <c r="P183" s="188">
        <f>O183*H183</f>
        <v>0</v>
      </c>
      <c r="Q183" s="188">
        <v>0</v>
      </c>
      <c r="R183" s="188">
        <f>Q183*H183</f>
        <v>0</v>
      </c>
      <c r="S183" s="188">
        <v>0</v>
      </c>
      <c r="T183" s="18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0" t="s">
        <v>604</v>
      </c>
      <c r="AT183" s="190" t="s">
        <v>152</v>
      </c>
      <c r="AU183" s="190" t="s">
        <v>85</v>
      </c>
      <c r="AY183" s="18" t="s">
        <v>150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83</v>
      </c>
      <c r="BK183" s="191">
        <f>ROUND(I183*H183,2)</f>
        <v>0</v>
      </c>
      <c r="BL183" s="18" t="s">
        <v>604</v>
      </c>
      <c r="BM183" s="190" t="s">
        <v>639</v>
      </c>
    </row>
    <row r="184" s="2" customFormat="1" ht="24.15" customHeight="1">
      <c r="A184" s="37"/>
      <c r="B184" s="178"/>
      <c r="C184" s="179" t="s">
        <v>640</v>
      </c>
      <c r="D184" s="179" t="s">
        <v>152</v>
      </c>
      <c r="E184" s="180" t="s">
        <v>641</v>
      </c>
      <c r="F184" s="181" t="s">
        <v>642</v>
      </c>
      <c r="G184" s="182" t="s">
        <v>155</v>
      </c>
      <c r="H184" s="183">
        <v>22.399999999999999</v>
      </c>
      <c r="I184" s="184"/>
      <c r="J184" s="185">
        <f>ROUND(I184*H184,2)</f>
        <v>0</v>
      </c>
      <c r="K184" s="181" t="s">
        <v>1</v>
      </c>
      <c r="L184" s="38"/>
      <c r="M184" s="186" t="s">
        <v>1</v>
      </c>
      <c r="N184" s="187" t="s">
        <v>41</v>
      </c>
      <c r="O184" s="76"/>
      <c r="P184" s="188">
        <f>O184*H184</f>
        <v>0</v>
      </c>
      <c r="Q184" s="188">
        <v>0</v>
      </c>
      <c r="R184" s="188">
        <f>Q184*H184</f>
        <v>0</v>
      </c>
      <c r="S184" s="188">
        <v>0</v>
      </c>
      <c r="T184" s="18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604</v>
      </c>
      <c r="AT184" s="190" t="s">
        <v>152</v>
      </c>
      <c r="AU184" s="190" t="s">
        <v>85</v>
      </c>
      <c r="AY184" s="18" t="s">
        <v>150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83</v>
      </c>
      <c r="BK184" s="191">
        <f>ROUND(I184*H184,2)</f>
        <v>0</v>
      </c>
      <c r="BL184" s="18" t="s">
        <v>604</v>
      </c>
      <c r="BM184" s="190" t="s">
        <v>643</v>
      </c>
    </row>
    <row r="185" s="2" customFormat="1" ht="24.15" customHeight="1">
      <c r="A185" s="37"/>
      <c r="B185" s="178"/>
      <c r="C185" s="179" t="s">
        <v>644</v>
      </c>
      <c r="D185" s="179" t="s">
        <v>152</v>
      </c>
      <c r="E185" s="180" t="s">
        <v>645</v>
      </c>
      <c r="F185" s="181" t="s">
        <v>646</v>
      </c>
      <c r="G185" s="182" t="s">
        <v>178</v>
      </c>
      <c r="H185" s="183">
        <v>64</v>
      </c>
      <c r="I185" s="184"/>
      <c r="J185" s="185">
        <f>ROUND(I185*H185,2)</f>
        <v>0</v>
      </c>
      <c r="K185" s="181" t="s">
        <v>1</v>
      </c>
      <c r="L185" s="38"/>
      <c r="M185" s="186" t="s">
        <v>1</v>
      </c>
      <c r="N185" s="187" t="s">
        <v>41</v>
      </c>
      <c r="O185" s="76"/>
      <c r="P185" s="188">
        <f>O185*H185</f>
        <v>0</v>
      </c>
      <c r="Q185" s="188">
        <v>0</v>
      </c>
      <c r="R185" s="188">
        <f>Q185*H185</f>
        <v>0</v>
      </c>
      <c r="S185" s="188">
        <v>0</v>
      </c>
      <c r="T185" s="18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0" t="s">
        <v>604</v>
      </c>
      <c r="AT185" s="190" t="s">
        <v>152</v>
      </c>
      <c r="AU185" s="190" t="s">
        <v>85</v>
      </c>
      <c r="AY185" s="18" t="s">
        <v>150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604</v>
      </c>
      <c r="BM185" s="190" t="s">
        <v>647</v>
      </c>
    </row>
    <row r="186" s="2" customFormat="1" ht="21.75" customHeight="1">
      <c r="A186" s="37"/>
      <c r="B186" s="178"/>
      <c r="C186" s="179" t="s">
        <v>648</v>
      </c>
      <c r="D186" s="179" t="s">
        <v>152</v>
      </c>
      <c r="E186" s="180" t="s">
        <v>649</v>
      </c>
      <c r="F186" s="181" t="s">
        <v>650</v>
      </c>
      <c r="G186" s="182" t="s">
        <v>303</v>
      </c>
      <c r="H186" s="183">
        <v>9</v>
      </c>
      <c r="I186" s="184"/>
      <c r="J186" s="185">
        <f>ROUND(I186*H186,2)</f>
        <v>0</v>
      </c>
      <c r="K186" s="181" t="s">
        <v>1</v>
      </c>
      <c r="L186" s="38"/>
      <c r="M186" s="186" t="s">
        <v>1</v>
      </c>
      <c r="N186" s="187" t="s">
        <v>41</v>
      </c>
      <c r="O186" s="76"/>
      <c r="P186" s="188">
        <f>O186*H186</f>
        <v>0</v>
      </c>
      <c r="Q186" s="188">
        <v>0.0076</v>
      </c>
      <c r="R186" s="188">
        <f>Q186*H186</f>
        <v>0.068400000000000002</v>
      </c>
      <c r="S186" s="188">
        <v>0</v>
      </c>
      <c r="T186" s="18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0" t="s">
        <v>604</v>
      </c>
      <c r="AT186" s="190" t="s">
        <v>152</v>
      </c>
      <c r="AU186" s="190" t="s">
        <v>85</v>
      </c>
      <c r="AY186" s="18" t="s">
        <v>150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83</v>
      </c>
      <c r="BK186" s="191">
        <f>ROUND(I186*H186,2)</f>
        <v>0</v>
      </c>
      <c r="BL186" s="18" t="s">
        <v>604</v>
      </c>
      <c r="BM186" s="190" t="s">
        <v>651</v>
      </c>
    </row>
    <row r="187" s="2" customFormat="1" ht="33" customHeight="1">
      <c r="A187" s="37"/>
      <c r="B187" s="178"/>
      <c r="C187" s="179" t="s">
        <v>652</v>
      </c>
      <c r="D187" s="179" t="s">
        <v>152</v>
      </c>
      <c r="E187" s="180" t="s">
        <v>653</v>
      </c>
      <c r="F187" s="181" t="s">
        <v>654</v>
      </c>
      <c r="G187" s="182" t="s">
        <v>193</v>
      </c>
      <c r="H187" s="183">
        <v>5.8499999999999996</v>
      </c>
      <c r="I187" s="184"/>
      <c r="J187" s="185">
        <f>ROUND(I187*H187,2)</f>
        <v>0</v>
      </c>
      <c r="K187" s="181" t="s">
        <v>1</v>
      </c>
      <c r="L187" s="38"/>
      <c r="M187" s="186" t="s">
        <v>1</v>
      </c>
      <c r="N187" s="187" t="s">
        <v>41</v>
      </c>
      <c r="O187" s="76"/>
      <c r="P187" s="188">
        <f>O187*H187</f>
        <v>0</v>
      </c>
      <c r="Q187" s="188">
        <v>0</v>
      </c>
      <c r="R187" s="188">
        <f>Q187*H187</f>
        <v>0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604</v>
      </c>
      <c r="AT187" s="190" t="s">
        <v>152</v>
      </c>
      <c r="AU187" s="190" t="s">
        <v>85</v>
      </c>
      <c r="AY187" s="18" t="s">
        <v>150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604</v>
      </c>
      <c r="BM187" s="190" t="s">
        <v>655</v>
      </c>
    </row>
    <row r="188" s="2" customFormat="1" ht="37.8" customHeight="1">
      <c r="A188" s="37"/>
      <c r="B188" s="178"/>
      <c r="C188" s="179" t="s">
        <v>656</v>
      </c>
      <c r="D188" s="179" t="s">
        <v>152</v>
      </c>
      <c r="E188" s="180" t="s">
        <v>657</v>
      </c>
      <c r="F188" s="181" t="s">
        <v>658</v>
      </c>
      <c r="G188" s="182" t="s">
        <v>193</v>
      </c>
      <c r="H188" s="183">
        <v>58.5</v>
      </c>
      <c r="I188" s="184"/>
      <c r="J188" s="185">
        <f>ROUND(I188*H188,2)</f>
        <v>0</v>
      </c>
      <c r="K188" s="181" t="s">
        <v>1</v>
      </c>
      <c r="L188" s="38"/>
      <c r="M188" s="186" t="s">
        <v>1</v>
      </c>
      <c r="N188" s="187" t="s">
        <v>41</v>
      </c>
      <c r="O188" s="76"/>
      <c r="P188" s="188">
        <f>O188*H188</f>
        <v>0</v>
      </c>
      <c r="Q188" s="188">
        <v>0</v>
      </c>
      <c r="R188" s="188">
        <f>Q188*H188</f>
        <v>0</v>
      </c>
      <c r="S188" s="188">
        <v>0</v>
      </c>
      <c r="T188" s="18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0" t="s">
        <v>604</v>
      </c>
      <c r="AT188" s="190" t="s">
        <v>152</v>
      </c>
      <c r="AU188" s="190" t="s">
        <v>85</v>
      </c>
      <c r="AY188" s="18" t="s">
        <v>150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83</v>
      </c>
      <c r="BK188" s="191">
        <f>ROUND(I188*H188,2)</f>
        <v>0</v>
      </c>
      <c r="BL188" s="18" t="s">
        <v>604</v>
      </c>
      <c r="BM188" s="190" t="s">
        <v>659</v>
      </c>
    </row>
    <row r="189" s="2" customFormat="1" ht="24.15" customHeight="1">
      <c r="A189" s="37"/>
      <c r="B189" s="178"/>
      <c r="C189" s="179" t="s">
        <v>660</v>
      </c>
      <c r="D189" s="179" t="s">
        <v>152</v>
      </c>
      <c r="E189" s="180" t="s">
        <v>661</v>
      </c>
      <c r="F189" s="181" t="s">
        <v>662</v>
      </c>
      <c r="G189" s="182" t="s">
        <v>221</v>
      </c>
      <c r="H189" s="183">
        <v>10.529999999999999</v>
      </c>
      <c r="I189" s="184"/>
      <c r="J189" s="185">
        <f>ROUND(I189*H189,2)</f>
        <v>0</v>
      </c>
      <c r="K189" s="181" t="s">
        <v>1</v>
      </c>
      <c r="L189" s="38"/>
      <c r="M189" s="186" t="s">
        <v>1</v>
      </c>
      <c r="N189" s="187" t="s">
        <v>41</v>
      </c>
      <c r="O189" s="76"/>
      <c r="P189" s="188">
        <f>O189*H189</f>
        <v>0</v>
      </c>
      <c r="Q189" s="188">
        <v>0</v>
      </c>
      <c r="R189" s="188">
        <f>Q189*H189</f>
        <v>0</v>
      </c>
      <c r="S189" s="188">
        <v>0</v>
      </c>
      <c r="T189" s="18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0" t="s">
        <v>604</v>
      </c>
      <c r="AT189" s="190" t="s">
        <v>152</v>
      </c>
      <c r="AU189" s="190" t="s">
        <v>85</v>
      </c>
      <c r="AY189" s="18" t="s">
        <v>150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18" t="s">
        <v>83</v>
      </c>
      <c r="BK189" s="191">
        <f>ROUND(I189*H189,2)</f>
        <v>0</v>
      </c>
      <c r="BL189" s="18" t="s">
        <v>604</v>
      </c>
      <c r="BM189" s="190" t="s">
        <v>663</v>
      </c>
    </row>
    <row r="190" s="2" customFormat="1" ht="24.15" customHeight="1">
      <c r="A190" s="37"/>
      <c r="B190" s="178"/>
      <c r="C190" s="179" t="s">
        <v>664</v>
      </c>
      <c r="D190" s="179" t="s">
        <v>152</v>
      </c>
      <c r="E190" s="180" t="s">
        <v>665</v>
      </c>
      <c r="F190" s="181" t="s">
        <v>666</v>
      </c>
      <c r="G190" s="182" t="s">
        <v>178</v>
      </c>
      <c r="H190" s="183">
        <v>64</v>
      </c>
      <c r="I190" s="184"/>
      <c r="J190" s="185">
        <f>ROUND(I190*H190,2)</f>
        <v>0</v>
      </c>
      <c r="K190" s="181" t="s">
        <v>1</v>
      </c>
      <c r="L190" s="38"/>
      <c r="M190" s="186" t="s">
        <v>1</v>
      </c>
      <c r="N190" s="187" t="s">
        <v>41</v>
      </c>
      <c r="O190" s="76"/>
      <c r="P190" s="188">
        <f>O190*H190</f>
        <v>0</v>
      </c>
      <c r="Q190" s="188">
        <v>0</v>
      </c>
      <c r="R190" s="188">
        <f>Q190*H190</f>
        <v>0</v>
      </c>
      <c r="S190" s="188">
        <v>0</v>
      </c>
      <c r="T190" s="18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0" t="s">
        <v>604</v>
      </c>
      <c r="AT190" s="190" t="s">
        <v>152</v>
      </c>
      <c r="AU190" s="190" t="s">
        <v>85</v>
      </c>
      <c r="AY190" s="18" t="s">
        <v>150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83</v>
      </c>
      <c r="BK190" s="191">
        <f>ROUND(I190*H190,2)</f>
        <v>0</v>
      </c>
      <c r="BL190" s="18" t="s">
        <v>604</v>
      </c>
      <c r="BM190" s="190" t="s">
        <v>667</v>
      </c>
    </row>
    <row r="191" s="2" customFormat="1" ht="16.5" customHeight="1">
      <c r="A191" s="37"/>
      <c r="B191" s="178"/>
      <c r="C191" s="179" t="s">
        <v>668</v>
      </c>
      <c r="D191" s="179" t="s">
        <v>152</v>
      </c>
      <c r="E191" s="180" t="s">
        <v>669</v>
      </c>
      <c r="F191" s="181" t="s">
        <v>670</v>
      </c>
      <c r="G191" s="182" t="s">
        <v>155</v>
      </c>
      <c r="H191" s="183">
        <v>22.399999999999999</v>
      </c>
      <c r="I191" s="184"/>
      <c r="J191" s="185">
        <f>ROUND(I191*H191,2)</f>
        <v>0</v>
      </c>
      <c r="K191" s="181" t="s">
        <v>1</v>
      </c>
      <c r="L191" s="38"/>
      <c r="M191" s="186" t="s">
        <v>1</v>
      </c>
      <c r="N191" s="187" t="s">
        <v>41</v>
      </c>
      <c r="O191" s="76"/>
      <c r="P191" s="188">
        <f>O191*H191</f>
        <v>0</v>
      </c>
      <c r="Q191" s="188">
        <v>3.0000000000000001E-05</v>
      </c>
      <c r="R191" s="188">
        <f>Q191*H191</f>
        <v>0.00067199999999999996</v>
      </c>
      <c r="S191" s="188">
        <v>0</v>
      </c>
      <c r="T191" s="18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0" t="s">
        <v>604</v>
      </c>
      <c r="AT191" s="190" t="s">
        <v>152</v>
      </c>
      <c r="AU191" s="190" t="s">
        <v>85</v>
      </c>
      <c r="AY191" s="18" t="s">
        <v>150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18" t="s">
        <v>83</v>
      </c>
      <c r="BK191" s="191">
        <f>ROUND(I191*H191,2)</f>
        <v>0</v>
      </c>
      <c r="BL191" s="18" t="s">
        <v>604</v>
      </c>
      <c r="BM191" s="190" t="s">
        <v>671</v>
      </c>
    </row>
    <row r="192" s="2" customFormat="1" ht="16.5" customHeight="1">
      <c r="A192" s="37"/>
      <c r="B192" s="178"/>
      <c r="C192" s="219" t="s">
        <v>672</v>
      </c>
      <c r="D192" s="219" t="s">
        <v>311</v>
      </c>
      <c r="E192" s="220" t="s">
        <v>673</v>
      </c>
      <c r="F192" s="221" t="s">
        <v>674</v>
      </c>
      <c r="G192" s="222" t="s">
        <v>562</v>
      </c>
      <c r="H192" s="223">
        <v>1</v>
      </c>
      <c r="I192" s="224"/>
      <c r="J192" s="225">
        <f>ROUND(I192*H192,2)</f>
        <v>0</v>
      </c>
      <c r="K192" s="221" t="s">
        <v>1</v>
      </c>
      <c r="L192" s="226"/>
      <c r="M192" s="227" t="s">
        <v>1</v>
      </c>
      <c r="N192" s="228" t="s">
        <v>41</v>
      </c>
      <c r="O192" s="76"/>
      <c r="P192" s="188">
        <f>O192*H192</f>
        <v>0</v>
      </c>
      <c r="Q192" s="188">
        <v>0.001</v>
      </c>
      <c r="R192" s="188">
        <f>Q192*H192</f>
        <v>0.001</v>
      </c>
      <c r="S192" s="188">
        <v>0</v>
      </c>
      <c r="T192" s="18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0" t="s">
        <v>675</v>
      </c>
      <c r="AT192" s="190" t="s">
        <v>311</v>
      </c>
      <c r="AU192" s="190" t="s">
        <v>85</v>
      </c>
      <c r="AY192" s="18" t="s">
        <v>150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18" t="s">
        <v>83</v>
      </c>
      <c r="BK192" s="191">
        <f>ROUND(I192*H192,2)</f>
        <v>0</v>
      </c>
      <c r="BL192" s="18" t="s">
        <v>675</v>
      </c>
      <c r="BM192" s="190" t="s">
        <v>676</v>
      </c>
    </row>
    <row r="193" s="2" customFormat="1" ht="24.15" customHeight="1">
      <c r="A193" s="37"/>
      <c r="B193" s="178"/>
      <c r="C193" s="179" t="s">
        <v>677</v>
      </c>
      <c r="D193" s="179" t="s">
        <v>152</v>
      </c>
      <c r="E193" s="180" t="s">
        <v>678</v>
      </c>
      <c r="F193" s="181" t="s">
        <v>679</v>
      </c>
      <c r="G193" s="182" t="s">
        <v>155</v>
      </c>
      <c r="H193" s="183">
        <v>0.71999999999999997</v>
      </c>
      <c r="I193" s="184"/>
      <c r="J193" s="185">
        <f>ROUND(I193*H193,2)</f>
        <v>0</v>
      </c>
      <c r="K193" s="181" t="s">
        <v>1</v>
      </c>
      <c r="L193" s="38"/>
      <c r="M193" s="186" t="s">
        <v>1</v>
      </c>
      <c r="N193" s="187" t="s">
        <v>41</v>
      </c>
      <c r="O193" s="76"/>
      <c r="P193" s="188">
        <f>O193*H193</f>
        <v>0</v>
      </c>
      <c r="Q193" s="188">
        <v>0.00116</v>
      </c>
      <c r="R193" s="188">
        <f>Q193*H193</f>
        <v>0.00083520000000000003</v>
      </c>
      <c r="S193" s="188">
        <v>0</v>
      </c>
      <c r="T193" s="18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0" t="s">
        <v>604</v>
      </c>
      <c r="AT193" s="190" t="s">
        <v>152</v>
      </c>
      <c r="AU193" s="190" t="s">
        <v>85</v>
      </c>
      <c r="AY193" s="18" t="s">
        <v>150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18" t="s">
        <v>83</v>
      </c>
      <c r="BK193" s="191">
        <f>ROUND(I193*H193,2)</f>
        <v>0</v>
      </c>
      <c r="BL193" s="18" t="s">
        <v>604</v>
      </c>
      <c r="BM193" s="190" t="s">
        <v>680</v>
      </c>
    </row>
    <row r="194" s="2" customFormat="1" ht="24.15" customHeight="1">
      <c r="A194" s="37"/>
      <c r="B194" s="178"/>
      <c r="C194" s="179" t="s">
        <v>681</v>
      </c>
      <c r="D194" s="179" t="s">
        <v>152</v>
      </c>
      <c r="E194" s="180" t="s">
        <v>682</v>
      </c>
      <c r="F194" s="181" t="s">
        <v>683</v>
      </c>
      <c r="G194" s="182" t="s">
        <v>155</v>
      </c>
      <c r="H194" s="183">
        <v>0.71999999999999997</v>
      </c>
      <c r="I194" s="184"/>
      <c r="J194" s="185">
        <f>ROUND(I194*H194,2)</f>
        <v>0</v>
      </c>
      <c r="K194" s="181" t="s">
        <v>1</v>
      </c>
      <c r="L194" s="38"/>
      <c r="M194" s="186" t="s">
        <v>1</v>
      </c>
      <c r="N194" s="187" t="s">
        <v>41</v>
      </c>
      <c r="O194" s="76"/>
      <c r="P194" s="188">
        <f>O194*H194</f>
        <v>0</v>
      </c>
      <c r="Q194" s="188">
        <v>0</v>
      </c>
      <c r="R194" s="188">
        <f>Q194*H194</f>
        <v>0</v>
      </c>
      <c r="S194" s="188">
        <v>0</v>
      </c>
      <c r="T194" s="18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0" t="s">
        <v>604</v>
      </c>
      <c r="AT194" s="190" t="s">
        <v>152</v>
      </c>
      <c r="AU194" s="190" t="s">
        <v>85</v>
      </c>
      <c r="AY194" s="18" t="s">
        <v>150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83</v>
      </c>
      <c r="BK194" s="191">
        <f>ROUND(I194*H194,2)</f>
        <v>0</v>
      </c>
      <c r="BL194" s="18" t="s">
        <v>604</v>
      </c>
      <c r="BM194" s="190" t="s">
        <v>684</v>
      </c>
    </row>
    <row r="195" s="2" customFormat="1" ht="24.15" customHeight="1">
      <c r="A195" s="37"/>
      <c r="B195" s="178"/>
      <c r="C195" s="179" t="s">
        <v>685</v>
      </c>
      <c r="D195" s="179" t="s">
        <v>152</v>
      </c>
      <c r="E195" s="180" t="s">
        <v>686</v>
      </c>
      <c r="F195" s="181" t="s">
        <v>687</v>
      </c>
      <c r="G195" s="182" t="s">
        <v>178</v>
      </c>
      <c r="H195" s="183">
        <v>64</v>
      </c>
      <c r="I195" s="184"/>
      <c r="J195" s="185">
        <f>ROUND(I195*H195,2)</f>
        <v>0</v>
      </c>
      <c r="K195" s="181" t="s">
        <v>1</v>
      </c>
      <c r="L195" s="38"/>
      <c r="M195" s="186" t="s">
        <v>1</v>
      </c>
      <c r="N195" s="187" t="s">
        <v>41</v>
      </c>
      <c r="O195" s="76"/>
      <c r="P195" s="188">
        <f>O195*H195</f>
        <v>0</v>
      </c>
      <c r="Q195" s="188">
        <v>0</v>
      </c>
      <c r="R195" s="188">
        <f>Q195*H195</f>
        <v>0</v>
      </c>
      <c r="S195" s="188">
        <v>0</v>
      </c>
      <c r="T195" s="18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0" t="s">
        <v>604</v>
      </c>
      <c r="AT195" s="190" t="s">
        <v>152</v>
      </c>
      <c r="AU195" s="190" t="s">
        <v>85</v>
      </c>
      <c r="AY195" s="18" t="s">
        <v>150</v>
      </c>
      <c r="BE195" s="191">
        <f>IF(N195="základní",J195,0)</f>
        <v>0</v>
      </c>
      <c r="BF195" s="191">
        <f>IF(N195="snížená",J195,0)</f>
        <v>0</v>
      </c>
      <c r="BG195" s="191">
        <f>IF(N195="zákl. přenesená",J195,0)</f>
        <v>0</v>
      </c>
      <c r="BH195" s="191">
        <f>IF(N195="sníž. přenesená",J195,0)</f>
        <v>0</v>
      </c>
      <c r="BI195" s="191">
        <f>IF(N195="nulová",J195,0)</f>
        <v>0</v>
      </c>
      <c r="BJ195" s="18" t="s">
        <v>83</v>
      </c>
      <c r="BK195" s="191">
        <f>ROUND(I195*H195,2)</f>
        <v>0</v>
      </c>
      <c r="BL195" s="18" t="s">
        <v>604</v>
      </c>
      <c r="BM195" s="190" t="s">
        <v>688</v>
      </c>
    </row>
    <row r="196" s="2" customFormat="1" ht="21.75" customHeight="1">
      <c r="A196" s="37"/>
      <c r="B196" s="178"/>
      <c r="C196" s="179" t="s">
        <v>689</v>
      </c>
      <c r="D196" s="179" t="s">
        <v>152</v>
      </c>
      <c r="E196" s="180" t="s">
        <v>690</v>
      </c>
      <c r="F196" s="181" t="s">
        <v>691</v>
      </c>
      <c r="G196" s="182" t="s">
        <v>178</v>
      </c>
      <c r="H196" s="183">
        <v>64</v>
      </c>
      <c r="I196" s="184"/>
      <c r="J196" s="185">
        <f>ROUND(I196*H196,2)</f>
        <v>0</v>
      </c>
      <c r="K196" s="181" t="s">
        <v>1</v>
      </c>
      <c r="L196" s="38"/>
      <c r="M196" s="186" t="s">
        <v>1</v>
      </c>
      <c r="N196" s="187" t="s">
        <v>41</v>
      </c>
      <c r="O196" s="76"/>
      <c r="P196" s="188">
        <f>O196*H196</f>
        <v>0</v>
      </c>
      <c r="Q196" s="188">
        <v>6.9999999999999994E-05</v>
      </c>
      <c r="R196" s="188">
        <f>Q196*H196</f>
        <v>0.0044799999999999996</v>
      </c>
      <c r="S196" s="188">
        <v>0</v>
      </c>
      <c r="T196" s="18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0" t="s">
        <v>604</v>
      </c>
      <c r="AT196" s="190" t="s">
        <v>152</v>
      </c>
      <c r="AU196" s="190" t="s">
        <v>85</v>
      </c>
      <c r="AY196" s="18" t="s">
        <v>150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83</v>
      </c>
      <c r="BK196" s="191">
        <f>ROUND(I196*H196,2)</f>
        <v>0</v>
      </c>
      <c r="BL196" s="18" t="s">
        <v>604</v>
      </c>
      <c r="BM196" s="190" t="s">
        <v>692</v>
      </c>
    </row>
    <row r="197" s="2" customFormat="1" ht="24.15" customHeight="1">
      <c r="A197" s="37"/>
      <c r="B197" s="178"/>
      <c r="C197" s="219" t="s">
        <v>693</v>
      </c>
      <c r="D197" s="219" t="s">
        <v>311</v>
      </c>
      <c r="E197" s="220" t="s">
        <v>694</v>
      </c>
      <c r="F197" s="221" t="s">
        <v>695</v>
      </c>
      <c r="G197" s="222" t="s">
        <v>178</v>
      </c>
      <c r="H197" s="223">
        <v>64</v>
      </c>
      <c r="I197" s="224"/>
      <c r="J197" s="225">
        <f>ROUND(I197*H197,2)</f>
        <v>0</v>
      </c>
      <c r="K197" s="221" t="s">
        <v>1</v>
      </c>
      <c r="L197" s="226"/>
      <c r="M197" s="227" t="s">
        <v>1</v>
      </c>
      <c r="N197" s="228" t="s">
        <v>41</v>
      </c>
      <c r="O197" s="76"/>
      <c r="P197" s="188">
        <f>O197*H197</f>
        <v>0</v>
      </c>
      <c r="Q197" s="188">
        <v>1.0000000000000001E-05</v>
      </c>
      <c r="R197" s="188">
        <f>Q197*H197</f>
        <v>0.00064000000000000005</v>
      </c>
      <c r="S197" s="188">
        <v>0</v>
      </c>
      <c r="T197" s="18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0" t="s">
        <v>675</v>
      </c>
      <c r="AT197" s="190" t="s">
        <v>311</v>
      </c>
      <c r="AU197" s="190" t="s">
        <v>85</v>
      </c>
      <c r="AY197" s="18" t="s">
        <v>150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18" t="s">
        <v>83</v>
      </c>
      <c r="BK197" s="191">
        <f>ROUND(I197*H197,2)</f>
        <v>0</v>
      </c>
      <c r="BL197" s="18" t="s">
        <v>675</v>
      </c>
      <c r="BM197" s="190" t="s">
        <v>696</v>
      </c>
    </row>
    <row r="198" s="2" customFormat="1" ht="24.15" customHeight="1">
      <c r="A198" s="37"/>
      <c r="B198" s="178"/>
      <c r="C198" s="179" t="s">
        <v>697</v>
      </c>
      <c r="D198" s="179" t="s">
        <v>152</v>
      </c>
      <c r="E198" s="180" t="s">
        <v>698</v>
      </c>
      <c r="F198" s="181" t="s">
        <v>699</v>
      </c>
      <c r="G198" s="182" t="s">
        <v>178</v>
      </c>
      <c r="H198" s="183">
        <v>89</v>
      </c>
      <c r="I198" s="184"/>
      <c r="J198" s="185">
        <f>ROUND(I198*H198,2)</f>
        <v>0</v>
      </c>
      <c r="K198" s="181" t="s">
        <v>1</v>
      </c>
      <c r="L198" s="38"/>
      <c r="M198" s="186" t="s">
        <v>1</v>
      </c>
      <c r="N198" s="187" t="s">
        <v>41</v>
      </c>
      <c r="O198" s="76"/>
      <c r="P198" s="188">
        <f>O198*H198</f>
        <v>0</v>
      </c>
      <c r="Q198" s="188">
        <v>0.108</v>
      </c>
      <c r="R198" s="188">
        <f>Q198*H198</f>
        <v>9.6120000000000001</v>
      </c>
      <c r="S198" s="188">
        <v>0</v>
      </c>
      <c r="T198" s="18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0" t="s">
        <v>604</v>
      </c>
      <c r="AT198" s="190" t="s">
        <v>152</v>
      </c>
      <c r="AU198" s="190" t="s">
        <v>85</v>
      </c>
      <c r="AY198" s="18" t="s">
        <v>150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83</v>
      </c>
      <c r="BK198" s="191">
        <f>ROUND(I198*H198,2)</f>
        <v>0</v>
      </c>
      <c r="BL198" s="18" t="s">
        <v>604</v>
      </c>
      <c r="BM198" s="190" t="s">
        <v>700</v>
      </c>
    </row>
    <row r="199" s="2" customFormat="1" ht="24.15" customHeight="1">
      <c r="A199" s="37"/>
      <c r="B199" s="178"/>
      <c r="C199" s="179" t="s">
        <v>701</v>
      </c>
      <c r="D199" s="179" t="s">
        <v>152</v>
      </c>
      <c r="E199" s="180" t="s">
        <v>702</v>
      </c>
      <c r="F199" s="181" t="s">
        <v>703</v>
      </c>
      <c r="G199" s="182" t="s">
        <v>704</v>
      </c>
      <c r="H199" s="183">
        <v>3</v>
      </c>
      <c r="I199" s="184"/>
      <c r="J199" s="185">
        <f>ROUND(I199*H199,2)</f>
        <v>0</v>
      </c>
      <c r="K199" s="181" t="s">
        <v>1</v>
      </c>
      <c r="L199" s="38"/>
      <c r="M199" s="186" t="s">
        <v>1</v>
      </c>
      <c r="N199" s="187" t="s">
        <v>41</v>
      </c>
      <c r="O199" s="76"/>
      <c r="P199" s="188">
        <f>O199*H199</f>
        <v>0</v>
      </c>
      <c r="Q199" s="188">
        <v>0</v>
      </c>
      <c r="R199" s="188">
        <f>Q199*H199</f>
        <v>0</v>
      </c>
      <c r="S199" s="188">
        <v>0</v>
      </c>
      <c r="T199" s="18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0" t="s">
        <v>604</v>
      </c>
      <c r="AT199" s="190" t="s">
        <v>152</v>
      </c>
      <c r="AU199" s="190" t="s">
        <v>85</v>
      </c>
      <c r="AY199" s="18" t="s">
        <v>150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18" t="s">
        <v>83</v>
      </c>
      <c r="BK199" s="191">
        <f>ROUND(I199*H199,2)</f>
        <v>0</v>
      </c>
      <c r="BL199" s="18" t="s">
        <v>604</v>
      </c>
      <c r="BM199" s="190" t="s">
        <v>705</v>
      </c>
    </row>
    <row r="200" s="2" customFormat="1" ht="24.15" customHeight="1">
      <c r="A200" s="37"/>
      <c r="B200" s="178"/>
      <c r="C200" s="179" t="s">
        <v>706</v>
      </c>
      <c r="D200" s="179" t="s">
        <v>152</v>
      </c>
      <c r="E200" s="180" t="s">
        <v>707</v>
      </c>
      <c r="F200" s="181" t="s">
        <v>708</v>
      </c>
      <c r="G200" s="182" t="s">
        <v>303</v>
      </c>
      <c r="H200" s="183">
        <v>3</v>
      </c>
      <c r="I200" s="184"/>
      <c r="J200" s="185">
        <f>ROUND(I200*H200,2)</f>
        <v>0</v>
      </c>
      <c r="K200" s="181" t="s">
        <v>1</v>
      </c>
      <c r="L200" s="38"/>
      <c r="M200" s="186" t="s">
        <v>1</v>
      </c>
      <c r="N200" s="187" t="s">
        <v>41</v>
      </c>
      <c r="O200" s="76"/>
      <c r="P200" s="188">
        <f>O200*H200</f>
        <v>0</v>
      </c>
      <c r="Q200" s="188">
        <v>0</v>
      </c>
      <c r="R200" s="188">
        <f>Q200*H200</f>
        <v>0</v>
      </c>
      <c r="S200" s="188">
        <v>0</v>
      </c>
      <c r="T200" s="18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0" t="s">
        <v>604</v>
      </c>
      <c r="AT200" s="190" t="s">
        <v>152</v>
      </c>
      <c r="AU200" s="190" t="s">
        <v>85</v>
      </c>
      <c r="AY200" s="18" t="s">
        <v>150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83</v>
      </c>
      <c r="BK200" s="191">
        <f>ROUND(I200*H200,2)</f>
        <v>0</v>
      </c>
      <c r="BL200" s="18" t="s">
        <v>604</v>
      </c>
      <c r="BM200" s="190" t="s">
        <v>709</v>
      </c>
    </row>
    <row r="201" s="12" customFormat="1" ht="25.92" customHeight="1">
      <c r="A201" s="12"/>
      <c r="B201" s="165"/>
      <c r="C201" s="12"/>
      <c r="D201" s="166" t="s">
        <v>75</v>
      </c>
      <c r="E201" s="167" t="s">
        <v>710</v>
      </c>
      <c r="F201" s="167" t="s">
        <v>711</v>
      </c>
      <c r="G201" s="12"/>
      <c r="H201" s="12"/>
      <c r="I201" s="168"/>
      <c r="J201" s="169">
        <f>BK201</f>
        <v>0</v>
      </c>
      <c r="K201" s="12"/>
      <c r="L201" s="165"/>
      <c r="M201" s="170"/>
      <c r="N201" s="171"/>
      <c r="O201" s="171"/>
      <c r="P201" s="172">
        <f>SUM(P202:P203)</f>
        <v>0</v>
      </c>
      <c r="Q201" s="171"/>
      <c r="R201" s="172">
        <f>SUM(R202:R203)</f>
        <v>0</v>
      </c>
      <c r="S201" s="171"/>
      <c r="T201" s="173">
        <f>SUM(T202:T203)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6" t="s">
        <v>157</v>
      </c>
      <c r="AT201" s="174" t="s">
        <v>75</v>
      </c>
      <c r="AU201" s="174" t="s">
        <v>76</v>
      </c>
      <c r="AY201" s="166" t="s">
        <v>150</v>
      </c>
      <c r="BK201" s="175">
        <f>SUM(BK202:BK203)</f>
        <v>0</v>
      </c>
    </row>
    <row r="202" s="2" customFormat="1" ht="24.15" customHeight="1">
      <c r="A202" s="37"/>
      <c r="B202" s="178"/>
      <c r="C202" s="179" t="s">
        <v>712</v>
      </c>
      <c r="D202" s="179" t="s">
        <v>152</v>
      </c>
      <c r="E202" s="180" t="s">
        <v>713</v>
      </c>
      <c r="F202" s="181" t="s">
        <v>714</v>
      </c>
      <c r="G202" s="182" t="s">
        <v>715</v>
      </c>
      <c r="H202" s="183">
        <v>2</v>
      </c>
      <c r="I202" s="184"/>
      <c r="J202" s="185">
        <f>ROUND(I202*H202,2)</f>
        <v>0</v>
      </c>
      <c r="K202" s="181" t="s">
        <v>1</v>
      </c>
      <c r="L202" s="38"/>
      <c r="M202" s="186" t="s">
        <v>1</v>
      </c>
      <c r="N202" s="187" t="s">
        <v>41</v>
      </c>
      <c r="O202" s="76"/>
      <c r="P202" s="188">
        <f>O202*H202</f>
        <v>0</v>
      </c>
      <c r="Q202" s="188">
        <v>0</v>
      </c>
      <c r="R202" s="188">
        <f>Q202*H202</f>
        <v>0</v>
      </c>
      <c r="S202" s="188">
        <v>0</v>
      </c>
      <c r="T202" s="18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0" t="s">
        <v>716</v>
      </c>
      <c r="AT202" s="190" t="s">
        <v>152</v>
      </c>
      <c r="AU202" s="190" t="s">
        <v>83</v>
      </c>
      <c r="AY202" s="18" t="s">
        <v>150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83</v>
      </c>
      <c r="BK202" s="191">
        <f>ROUND(I202*H202,2)</f>
        <v>0</v>
      </c>
      <c r="BL202" s="18" t="s">
        <v>716</v>
      </c>
      <c r="BM202" s="190" t="s">
        <v>717</v>
      </c>
    </row>
    <row r="203" s="2" customFormat="1" ht="16.5" customHeight="1">
      <c r="A203" s="37"/>
      <c r="B203" s="178"/>
      <c r="C203" s="179" t="s">
        <v>718</v>
      </c>
      <c r="D203" s="179" t="s">
        <v>152</v>
      </c>
      <c r="E203" s="180" t="s">
        <v>719</v>
      </c>
      <c r="F203" s="181" t="s">
        <v>720</v>
      </c>
      <c r="G203" s="182" t="s">
        <v>715</v>
      </c>
      <c r="H203" s="183">
        <v>10</v>
      </c>
      <c r="I203" s="184"/>
      <c r="J203" s="185">
        <f>ROUND(I203*H203,2)</f>
        <v>0</v>
      </c>
      <c r="K203" s="181" t="s">
        <v>1</v>
      </c>
      <c r="L203" s="38"/>
      <c r="M203" s="186" t="s">
        <v>1</v>
      </c>
      <c r="N203" s="187" t="s">
        <v>41</v>
      </c>
      <c r="O203" s="76"/>
      <c r="P203" s="188">
        <f>O203*H203</f>
        <v>0</v>
      </c>
      <c r="Q203" s="188">
        <v>0</v>
      </c>
      <c r="R203" s="188">
        <f>Q203*H203</f>
        <v>0</v>
      </c>
      <c r="S203" s="188">
        <v>0</v>
      </c>
      <c r="T203" s="18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0" t="s">
        <v>716</v>
      </c>
      <c r="AT203" s="190" t="s">
        <v>152</v>
      </c>
      <c r="AU203" s="190" t="s">
        <v>83</v>
      </c>
      <c r="AY203" s="18" t="s">
        <v>150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18" t="s">
        <v>83</v>
      </c>
      <c r="BK203" s="191">
        <f>ROUND(I203*H203,2)</f>
        <v>0</v>
      </c>
      <c r="BL203" s="18" t="s">
        <v>716</v>
      </c>
      <c r="BM203" s="190" t="s">
        <v>721</v>
      </c>
    </row>
    <row r="204" s="12" customFormat="1" ht="25.92" customHeight="1">
      <c r="A204" s="12"/>
      <c r="B204" s="165"/>
      <c r="C204" s="12"/>
      <c r="D204" s="166" t="s">
        <v>75</v>
      </c>
      <c r="E204" s="167" t="s">
        <v>722</v>
      </c>
      <c r="F204" s="167" t="s">
        <v>722</v>
      </c>
      <c r="G204" s="12"/>
      <c r="H204" s="12"/>
      <c r="I204" s="168"/>
      <c r="J204" s="169">
        <f>BK204</f>
        <v>0</v>
      </c>
      <c r="K204" s="12"/>
      <c r="L204" s="165"/>
      <c r="M204" s="170"/>
      <c r="N204" s="171"/>
      <c r="O204" s="171"/>
      <c r="P204" s="172">
        <f>P205</f>
        <v>0</v>
      </c>
      <c r="Q204" s="171"/>
      <c r="R204" s="172">
        <f>R205</f>
        <v>0</v>
      </c>
      <c r="S204" s="171"/>
      <c r="T204" s="173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6" t="s">
        <v>157</v>
      </c>
      <c r="AT204" s="174" t="s">
        <v>75</v>
      </c>
      <c r="AU204" s="174" t="s">
        <v>76</v>
      </c>
      <c r="AY204" s="166" t="s">
        <v>150</v>
      </c>
      <c r="BK204" s="175">
        <f>BK205</f>
        <v>0</v>
      </c>
    </row>
    <row r="205" s="12" customFormat="1" ht="22.8" customHeight="1">
      <c r="A205" s="12"/>
      <c r="B205" s="165"/>
      <c r="C205" s="12"/>
      <c r="D205" s="166" t="s">
        <v>75</v>
      </c>
      <c r="E205" s="176" t="s">
        <v>723</v>
      </c>
      <c r="F205" s="176" t="s">
        <v>724</v>
      </c>
      <c r="G205" s="12"/>
      <c r="H205" s="12"/>
      <c r="I205" s="168"/>
      <c r="J205" s="177">
        <f>BK205</f>
        <v>0</v>
      </c>
      <c r="K205" s="12"/>
      <c r="L205" s="165"/>
      <c r="M205" s="170"/>
      <c r="N205" s="171"/>
      <c r="O205" s="171"/>
      <c r="P205" s="172">
        <f>P206</f>
        <v>0</v>
      </c>
      <c r="Q205" s="171"/>
      <c r="R205" s="172">
        <f>R206</f>
        <v>0</v>
      </c>
      <c r="S205" s="171"/>
      <c r="T205" s="173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66" t="s">
        <v>157</v>
      </c>
      <c r="AT205" s="174" t="s">
        <v>75</v>
      </c>
      <c r="AU205" s="174" t="s">
        <v>83</v>
      </c>
      <c r="AY205" s="166" t="s">
        <v>150</v>
      </c>
      <c r="BK205" s="175">
        <f>BK206</f>
        <v>0</v>
      </c>
    </row>
    <row r="206" s="2" customFormat="1" ht="16.5" customHeight="1">
      <c r="A206" s="37"/>
      <c r="B206" s="178"/>
      <c r="C206" s="179" t="s">
        <v>725</v>
      </c>
      <c r="D206" s="179" t="s">
        <v>152</v>
      </c>
      <c r="E206" s="180" t="s">
        <v>726</v>
      </c>
      <c r="F206" s="181" t="s">
        <v>727</v>
      </c>
      <c r="G206" s="182" t="s">
        <v>728</v>
      </c>
      <c r="H206" s="183">
        <v>1</v>
      </c>
      <c r="I206" s="184"/>
      <c r="J206" s="185">
        <f>ROUND(I206*H206,2)</f>
        <v>0</v>
      </c>
      <c r="K206" s="181" t="s">
        <v>1</v>
      </c>
      <c r="L206" s="38"/>
      <c r="M206" s="186" t="s">
        <v>1</v>
      </c>
      <c r="N206" s="187" t="s">
        <v>41</v>
      </c>
      <c r="O206" s="76"/>
      <c r="P206" s="188">
        <f>O206*H206</f>
        <v>0</v>
      </c>
      <c r="Q206" s="188">
        <v>0</v>
      </c>
      <c r="R206" s="188">
        <f>Q206*H206</f>
        <v>0</v>
      </c>
      <c r="S206" s="188">
        <v>0</v>
      </c>
      <c r="T206" s="18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0" t="s">
        <v>716</v>
      </c>
      <c r="AT206" s="190" t="s">
        <v>152</v>
      </c>
      <c r="AU206" s="190" t="s">
        <v>85</v>
      </c>
      <c r="AY206" s="18" t="s">
        <v>150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18" t="s">
        <v>83</v>
      </c>
      <c r="BK206" s="191">
        <f>ROUND(I206*H206,2)</f>
        <v>0</v>
      </c>
      <c r="BL206" s="18" t="s">
        <v>716</v>
      </c>
      <c r="BM206" s="190" t="s">
        <v>729</v>
      </c>
    </row>
    <row r="207" s="12" customFormat="1" ht="25.92" customHeight="1">
      <c r="A207" s="12"/>
      <c r="B207" s="165"/>
      <c r="C207" s="12"/>
      <c r="D207" s="166" t="s">
        <v>75</v>
      </c>
      <c r="E207" s="167" t="s">
        <v>730</v>
      </c>
      <c r="F207" s="167" t="s">
        <v>731</v>
      </c>
      <c r="G207" s="12"/>
      <c r="H207" s="12"/>
      <c r="I207" s="168"/>
      <c r="J207" s="169">
        <f>BK207</f>
        <v>0</v>
      </c>
      <c r="K207" s="12"/>
      <c r="L207" s="165"/>
      <c r="M207" s="170"/>
      <c r="N207" s="171"/>
      <c r="O207" s="171"/>
      <c r="P207" s="172">
        <f>P208</f>
        <v>0</v>
      </c>
      <c r="Q207" s="171"/>
      <c r="R207" s="172">
        <f>R208</f>
        <v>0</v>
      </c>
      <c r="S207" s="171"/>
      <c r="T207" s="173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6" t="s">
        <v>157</v>
      </c>
      <c r="AT207" s="174" t="s">
        <v>75</v>
      </c>
      <c r="AU207" s="174" t="s">
        <v>76</v>
      </c>
      <c r="AY207" s="166" t="s">
        <v>150</v>
      </c>
      <c r="BK207" s="175">
        <f>BK208</f>
        <v>0</v>
      </c>
    </row>
    <row r="208" s="2" customFormat="1" ht="16.5" customHeight="1">
      <c r="A208" s="37"/>
      <c r="B208" s="178"/>
      <c r="C208" s="179" t="s">
        <v>732</v>
      </c>
      <c r="D208" s="179" t="s">
        <v>152</v>
      </c>
      <c r="E208" s="180" t="s">
        <v>733</v>
      </c>
      <c r="F208" s="181" t="s">
        <v>731</v>
      </c>
      <c r="G208" s="182" t="s">
        <v>715</v>
      </c>
      <c r="H208" s="183">
        <v>15</v>
      </c>
      <c r="I208" s="184"/>
      <c r="J208" s="185">
        <f>ROUND(I208*H208,2)</f>
        <v>0</v>
      </c>
      <c r="K208" s="181" t="s">
        <v>1</v>
      </c>
      <c r="L208" s="38"/>
      <c r="M208" s="186" t="s">
        <v>1</v>
      </c>
      <c r="N208" s="187" t="s">
        <v>41</v>
      </c>
      <c r="O208" s="76"/>
      <c r="P208" s="188">
        <f>O208*H208</f>
        <v>0</v>
      </c>
      <c r="Q208" s="188">
        <v>0</v>
      </c>
      <c r="R208" s="188">
        <f>Q208*H208</f>
        <v>0</v>
      </c>
      <c r="S208" s="188">
        <v>0</v>
      </c>
      <c r="T208" s="18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0" t="s">
        <v>716</v>
      </c>
      <c r="AT208" s="190" t="s">
        <v>152</v>
      </c>
      <c r="AU208" s="190" t="s">
        <v>83</v>
      </c>
      <c r="AY208" s="18" t="s">
        <v>150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18" t="s">
        <v>83</v>
      </c>
      <c r="BK208" s="191">
        <f>ROUND(I208*H208,2)</f>
        <v>0</v>
      </c>
      <c r="BL208" s="18" t="s">
        <v>716</v>
      </c>
      <c r="BM208" s="190" t="s">
        <v>734</v>
      </c>
    </row>
    <row r="209" s="12" customFormat="1" ht="25.92" customHeight="1">
      <c r="A209" s="12"/>
      <c r="B209" s="165"/>
      <c r="C209" s="12"/>
      <c r="D209" s="166" t="s">
        <v>75</v>
      </c>
      <c r="E209" s="167" t="s">
        <v>119</v>
      </c>
      <c r="F209" s="167" t="s">
        <v>735</v>
      </c>
      <c r="G209" s="12"/>
      <c r="H209" s="12"/>
      <c r="I209" s="168"/>
      <c r="J209" s="169">
        <f>BK209</f>
        <v>0</v>
      </c>
      <c r="K209" s="12"/>
      <c r="L209" s="165"/>
      <c r="M209" s="170"/>
      <c r="N209" s="171"/>
      <c r="O209" s="171"/>
      <c r="P209" s="172">
        <f>P210+P215+P217</f>
        <v>0</v>
      </c>
      <c r="Q209" s="171"/>
      <c r="R209" s="172">
        <f>R210+R215+R217</f>
        <v>0</v>
      </c>
      <c r="S209" s="171"/>
      <c r="T209" s="173">
        <f>T210+T215+T217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6" t="s">
        <v>182</v>
      </c>
      <c r="AT209" s="174" t="s">
        <v>75</v>
      </c>
      <c r="AU209" s="174" t="s">
        <v>76</v>
      </c>
      <c r="AY209" s="166" t="s">
        <v>150</v>
      </c>
      <c r="BK209" s="175">
        <f>BK210+BK215+BK217</f>
        <v>0</v>
      </c>
    </row>
    <row r="210" s="12" customFormat="1" ht="22.8" customHeight="1">
      <c r="A210" s="12"/>
      <c r="B210" s="165"/>
      <c r="C210" s="12"/>
      <c r="D210" s="166" t="s">
        <v>75</v>
      </c>
      <c r="E210" s="176" t="s">
        <v>736</v>
      </c>
      <c r="F210" s="176" t="s">
        <v>737</v>
      </c>
      <c r="G210" s="12"/>
      <c r="H210" s="12"/>
      <c r="I210" s="168"/>
      <c r="J210" s="177">
        <f>BK210</f>
        <v>0</v>
      </c>
      <c r="K210" s="12"/>
      <c r="L210" s="165"/>
      <c r="M210" s="170"/>
      <c r="N210" s="171"/>
      <c r="O210" s="171"/>
      <c r="P210" s="172">
        <f>SUM(P211:P214)</f>
        <v>0</v>
      </c>
      <c r="Q210" s="171"/>
      <c r="R210" s="172">
        <f>SUM(R211:R214)</f>
        <v>0</v>
      </c>
      <c r="S210" s="171"/>
      <c r="T210" s="173">
        <f>SUM(T211:T214)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66" t="s">
        <v>182</v>
      </c>
      <c r="AT210" s="174" t="s">
        <v>75</v>
      </c>
      <c r="AU210" s="174" t="s">
        <v>83</v>
      </c>
      <c r="AY210" s="166" t="s">
        <v>150</v>
      </c>
      <c r="BK210" s="175">
        <f>SUM(BK211:BK214)</f>
        <v>0</v>
      </c>
    </row>
    <row r="211" s="2" customFormat="1" ht="16.5" customHeight="1">
      <c r="A211" s="37"/>
      <c r="B211" s="178"/>
      <c r="C211" s="179" t="s">
        <v>738</v>
      </c>
      <c r="D211" s="179" t="s">
        <v>152</v>
      </c>
      <c r="E211" s="180" t="s">
        <v>739</v>
      </c>
      <c r="F211" s="181" t="s">
        <v>740</v>
      </c>
      <c r="G211" s="182" t="s">
        <v>303</v>
      </c>
      <c r="H211" s="183">
        <v>1</v>
      </c>
      <c r="I211" s="184"/>
      <c r="J211" s="185">
        <f>ROUND(I211*H211,2)</f>
        <v>0</v>
      </c>
      <c r="K211" s="181" t="s">
        <v>1</v>
      </c>
      <c r="L211" s="38"/>
      <c r="M211" s="186" t="s">
        <v>1</v>
      </c>
      <c r="N211" s="187" t="s">
        <v>41</v>
      </c>
      <c r="O211" s="76"/>
      <c r="P211" s="188">
        <f>O211*H211</f>
        <v>0</v>
      </c>
      <c r="Q211" s="188">
        <v>0</v>
      </c>
      <c r="R211" s="188">
        <f>Q211*H211</f>
        <v>0</v>
      </c>
      <c r="S211" s="188">
        <v>0</v>
      </c>
      <c r="T211" s="18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0" t="s">
        <v>741</v>
      </c>
      <c r="AT211" s="190" t="s">
        <v>152</v>
      </c>
      <c r="AU211" s="190" t="s">
        <v>85</v>
      </c>
      <c r="AY211" s="18" t="s">
        <v>150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18" t="s">
        <v>83</v>
      </c>
      <c r="BK211" s="191">
        <f>ROUND(I211*H211,2)</f>
        <v>0</v>
      </c>
      <c r="BL211" s="18" t="s">
        <v>741</v>
      </c>
      <c r="BM211" s="190" t="s">
        <v>742</v>
      </c>
    </row>
    <row r="212" s="2" customFormat="1" ht="16.5" customHeight="1">
      <c r="A212" s="37"/>
      <c r="B212" s="178"/>
      <c r="C212" s="179" t="s">
        <v>743</v>
      </c>
      <c r="D212" s="179" t="s">
        <v>152</v>
      </c>
      <c r="E212" s="180" t="s">
        <v>744</v>
      </c>
      <c r="F212" s="181" t="s">
        <v>745</v>
      </c>
      <c r="G212" s="182" t="s">
        <v>746</v>
      </c>
      <c r="H212" s="183">
        <v>1</v>
      </c>
      <c r="I212" s="184"/>
      <c r="J212" s="185">
        <f>ROUND(I212*H212,2)</f>
        <v>0</v>
      </c>
      <c r="K212" s="181" t="s">
        <v>1</v>
      </c>
      <c r="L212" s="38"/>
      <c r="M212" s="186" t="s">
        <v>1</v>
      </c>
      <c r="N212" s="187" t="s">
        <v>41</v>
      </c>
      <c r="O212" s="76"/>
      <c r="P212" s="188">
        <f>O212*H212</f>
        <v>0</v>
      </c>
      <c r="Q212" s="188">
        <v>0</v>
      </c>
      <c r="R212" s="188">
        <f>Q212*H212</f>
        <v>0</v>
      </c>
      <c r="S212" s="188">
        <v>0</v>
      </c>
      <c r="T212" s="18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0" t="s">
        <v>741</v>
      </c>
      <c r="AT212" s="190" t="s">
        <v>152</v>
      </c>
      <c r="AU212" s="190" t="s">
        <v>85</v>
      </c>
      <c r="AY212" s="18" t="s">
        <v>150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18" t="s">
        <v>83</v>
      </c>
      <c r="BK212" s="191">
        <f>ROUND(I212*H212,2)</f>
        <v>0</v>
      </c>
      <c r="BL212" s="18" t="s">
        <v>741</v>
      </c>
      <c r="BM212" s="190" t="s">
        <v>747</v>
      </c>
    </row>
    <row r="213" s="2" customFormat="1" ht="16.5" customHeight="1">
      <c r="A213" s="37"/>
      <c r="B213" s="178"/>
      <c r="C213" s="179" t="s">
        <v>748</v>
      </c>
      <c r="D213" s="179" t="s">
        <v>152</v>
      </c>
      <c r="E213" s="180" t="s">
        <v>749</v>
      </c>
      <c r="F213" s="181" t="s">
        <v>750</v>
      </c>
      <c r="G213" s="182" t="s">
        <v>746</v>
      </c>
      <c r="H213" s="183">
        <v>1</v>
      </c>
      <c r="I213" s="184"/>
      <c r="J213" s="185">
        <f>ROUND(I213*H213,2)</f>
        <v>0</v>
      </c>
      <c r="K213" s="181" t="s">
        <v>1</v>
      </c>
      <c r="L213" s="38"/>
      <c r="M213" s="186" t="s">
        <v>1</v>
      </c>
      <c r="N213" s="187" t="s">
        <v>41</v>
      </c>
      <c r="O213" s="76"/>
      <c r="P213" s="188">
        <f>O213*H213</f>
        <v>0</v>
      </c>
      <c r="Q213" s="188">
        <v>0</v>
      </c>
      <c r="R213" s="188">
        <f>Q213*H213</f>
        <v>0</v>
      </c>
      <c r="S213" s="188">
        <v>0</v>
      </c>
      <c r="T213" s="18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0" t="s">
        <v>741</v>
      </c>
      <c r="AT213" s="190" t="s">
        <v>152</v>
      </c>
      <c r="AU213" s="190" t="s">
        <v>85</v>
      </c>
      <c r="AY213" s="18" t="s">
        <v>150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18" t="s">
        <v>83</v>
      </c>
      <c r="BK213" s="191">
        <f>ROUND(I213*H213,2)</f>
        <v>0</v>
      </c>
      <c r="BL213" s="18" t="s">
        <v>741</v>
      </c>
      <c r="BM213" s="190" t="s">
        <v>751</v>
      </c>
    </row>
    <row r="214" s="2" customFormat="1" ht="16.5" customHeight="1">
      <c r="A214" s="37"/>
      <c r="B214" s="178"/>
      <c r="C214" s="179" t="s">
        <v>604</v>
      </c>
      <c r="D214" s="179" t="s">
        <v>152</v>
      </c>
      <c r="E214" s="180" t="s">
        <v>752</v>
      </c>
      <c r="F214" s="181" t="s">
        <v>753</v>
      </c>
      <c r="G214" s="182" t="s">
        <v>746</v>
      </c>
      <c r="H214" s="183">
        <v>1</v>
      </c>
      <c r="I214" s="184"/>
      <c r="J214" s="185">
        <f>ROUND(I214*H214,2)</f>
        <v>0</v>
      </c>
      <c r="K214" s="181" t="s">
        <v>1</v>
      </c>
      <c r="L214" s="38"/>
      <c r="M214" s="186" t="s">
        <v>1</v>
      </c>
      <c r="N214" s="187" t="s">
        <v>41</v>
      </c>
      <c r="O214" s="76"/>
      <c r="P214" s="188">
        <f>O214*H214</f>
        <v>0</v>
      </c>
      <c r="Q214" s="188">
        <v>0</v>
      </c>
      <c r="R214" s="188">
        <f>Q214*H214</f>
        <v>0</v>
      </c>
      <c r="S214" s="188">
        <v>0</v>
      </c>
      <c r="T214" s="18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90" t="s">
        <v>741</v>
      </c>
      <c r="AT214" s="190" t="s">
        <v>152</v>
      </c>
      <c r="AU214" s="190" t="s">
        <v>85</v>
      </c>
      <c r="AY214" s="18" t="s">
        <v>150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18" t="s">
        <v>83</v>
      </c>
      <c r="BK214" s="191">
        <f>ROUND(I214*H214,2)</f>
        <v>0</v>
      </c>
      <c r="BL214" s="18" t="s">
        <v>741</v>
      </c>
      <c r="BM214" s="190" t="s">
        <v>754</v>
      </c>
    </row>
    <row r="215" s="12" customFormat="1" ht="22.8" customHeight="1">
      <c r="A215" s="12"/>
      <c r="B215" s="165"/>
      <c r="C215" s="12"/>
      <c r="D215" s="166" t="s">
        <v>75</v>
      </c>
      <c r="E215" s="176" t="s">
        <v>755</v>
      </c>
      <c r="F215" s="176" t="s">
        <v>756</v>
      </c>
      <c r="G215" s="12"/>
      <c r="H215" s="12"/>
      <c r="I215" s="168"/>
      <c r="J215" s="177">
        <f>BK215</f>
        <v>0</v>
      </c>
      <c r="K215" s="12"/>
      <c r="L215" s="165"/>
      <c r="M215" s="170"/>
      <c r="N215" s="171"/>
      <c r="O215" s="171"/>
      <c r="P215" s="172">
        <f>P216</f>
        <v>0</v>
      </c>
      <c r="Q215" s="171"/>
      <c r="R215" s="172">
        <f>R216</f>
        <v>0</v>
      </c>
      <c r="S215" s="171"/>
      <c r="T215" s="173">
        <f>T216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66" t="s">
        <v>182</v>
      </c>
      <c r="AT215" s="174" t="s">
        <v>75</v>
      </c>
      <c r="AU215" s="174" t="s">
        <v>83</v>
      </c>
      <c r="AY215" s="166" t="s">
        <v>150</v>
      </c>
      <c r="BK215" s="175">
        <f>BK216</f>
        <v>0</v>
      </c>
    </row>
    <row r="216" s="2" customFormat="1" ht="16.5" customHeight="1">
      <c r="A216" s="37"/>
      <c r="B216" s="178"/>
      <c r="C216" s="179" t="s">
        <v>757</v>
      </c>
      <c r="D216" s="179" t="s">
        <v>152</v>
      </c>
      <c r="E216" s="180" t="s">
        <v>758</v>
      </c>
      <c r="F216" s="181" t="s">
        <v>756</v>
      </c>
      <c r="G216" s="182" t="s">
        <v>759</v>
      </c>
      <c r="H216" s="183">
        <v>1</v>
      </c>
      <c r="I216" s="184"/>
      <c r="J216" s="185">
        <f>ROUND(I216*H216,2)</f>
        <v>0</v>
      </c>
      <c r="K216" s="181" t="s">
        <v>1</v>
      </c>
      <c r="L216" s="38"/>
      <c r="M216" s="186" t="s">
        <v>1</v>
      </c>
      <c r="N216" s="187" t="s">
        <v>41</v>
      </c>
      <c r="O216" s="76"/>
      <c r="P216" s="188">
        <f>O216*H216</f>
        <v>0</v>
      </c>
      <c r="Q216" s="188">
        <v>0</v>
      </c>
      <c r="R216" s="188">
        <f>Q216*H216</f>
        <v>0</v>
      </c>
      <c r="S216" s="188">
        <v>0</v>
      </c>
      <c r="T216" s="18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0" t="s">
        <v>741</v>
      </c>
      <c r="AT216" s="190" t="s">
        <v>152</v>
      </c>
      <c r="AU216" s="190" t="s">
        <v>85</v>
      </c>
      <c r="AY216" s="18" t="s">
        <v>150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83</v>
      </c>
      <c r="BK216" s="191">
        <f>ROUND(I216*H216,2)</f>
        <v>0</v>
      </c>
      <c r="BL216" s="18" t="s">
        <v>741</v>
      </c>
      <c r="BM216" s="190" t="s">
        <v>760</v>
      </c>
    </row>
    <row r="217" s="12" customFormat="1" ht="22.8" customHeight="1">
      <c r="A217" s="12"/>
      <c r="B217" s="165"/>
      <c r="C217" s="12"/>
      <c r="D217" s="166" t="s">
        <v>75</v>
      </c>
      <c r="E217" s="176" t="s">
        <v>761</v>
      </c>
      <c r="F217" s="176" t="s">
        <v>762</v>
      </c>
      <c r="G217" s="12"/>
      <c r="H217" s="12"/>
      <c r="I217" s="168"/>
      <c r="J217" s="177">
        <f>BK217</f>
        <v>0</v>
      </c>
      <c r="K217" s="12"/>
      <c r="L217" s="165"/>
      <c r="M217" s="170"/>
      <c r="N217" s="171"/>
      <c r="O217" s="171"/>
      <c r="P217" s="172">
        <f>SUM(P218:P219)</f>
        <v>0</v>
      </c>
      <c r="Q217" s="171"/>
      <c r="R217" s="172">
        <f>SUM(R218:R219)</f>
        <v>0</v>
      </c>
      <c r="S217" s="171"/>
      <c r="T217" s="173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66" t="s">
        <v>182</v>
      </c>
      <c r="AT217" s="174" t="s">
        <v>75</v>
      </c>
      <c r="AU217" s="174" t="s">
        <v>83</v>
      </c>
      <c r="AY217" s="166" t="s">
        <v>150</v>
      </c>
      <c r="BK217" s="175">
        <f>SUM(BK218:BK219)</f>
        <v>0</v>
      </c>
    </row>
    <row r="218" s="2" customFormat="1" ht="16.5" customHeight="1">
      <c r="A218" s="37"/>
      <c r="B218" s="178"/>
      <c r="C218" s="179" t="s">
        <v>763</v>
      </c>
      <c r="D218" s="179" t="s">
        <v>152</v>
      </c>
      <c r="E218" s="180" t="s">
        <v>764</v>
      </c>
      <c r="F218" s="181" t="s">
        <v>765</v>
      </c>
      <c r="G218" s="182" t="s">
        <v>303</v>
      </c>
      <c r="H218" s="183">
        <v>1</v>
      </c>
      <c r="I218" s="184"/>
      <c r="J218" s="185">
        <f>ROUND(I218*H218,2)</f>
        <v>0</v>
      </c>
      <c r="K218" s="181" t="s">
        <v>1</v>
      </c>
      <c r="L218" s="38"/>
      <c r="M218" s="186" t="s">
        <v>1</v>
      </c>
      <c r="N218" s="187" t="s">
        <v>41</v>
      </c>
      <c r="O218" s="76"/>
      <c r="P218" s="188">
        <f>O218*H218</f>
        <v>0</v>
      </c>
      <c r="Q218" s="188">
        <v>0</v>
      </c>
      <c r="R218" s="188">
        <f>Q218*H218</f>
        <v>0</v>
      </c>
      <c r="S218" s="188">
        <v>0</v>
      </c>
      <c r="T218" s="18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0" t="s">
        <v>741</v>
      </c>
      <c r="AT218" s="190" t="s">
        <v>152</v>
      </c>
      <c r="AU218" s="190" t="s">
        <v>85</v>
      </c>
      <c r="AY218" s="18" t="s">
        <v>150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83</v>
      </c>
      <c r="BK218" s="191">
        <f>ROUND(I218*H218,2)</f>
        <v>0</v>
      </c>
      <c r="BL218" s="18" t="s">
        <v>741</v>
      </c>
      <c r="BM218" s="190" t="s">
        <v>766</v>
      </c>
    </row>
    <row r="219" s="2" customFormat="1" ht="16.5" customHeight="1">
      <c r="A219" s="37"/>
      <c r="B219" s="178"/>
      <c r="C219" s="179" t="s">
        <v>767</v>
      </c>
      <c r="D219" s="179" t="s">
        <v>152</v>
      </c>
      <c r="E219" s="180" t="s">
        <v>768</v>
      </c>
      <c r="F219" s="181" t="s">
        <v>769</v>
      </c>
      <c r="G219" s="182" t="s">
        <v>759</v>
      </c>
      <c r="H219" s="183">
        <v>1</v>
      </c>
      <c r="I219" s="184"/>
      <c r="J219" s="185">
        <f>ROUND(I219*H219,2)</f>
        <v>0</v>
      </c>
      <c r="K219" s="181" t="s">
        <v>1</v>
      </c>
      <c r="L219" s="38"/>
      <c r="M219" s="229" t="s">
        <v>1</v>
      </c>
      <c r="N219" s="230" t="s">
        <v>41</v>
      </c>
      <c r="O219" s="231"/>
      <c r="P219" s="232">
        <f>O219*H219</f>
        <v>0</v>
      </c>
      <c r="Q219" s="232">
        <v>0</v>
      </c>
      <c r="R219" s="232">
        <f>Q219*H219</f>
        <v>0</v>
      </c>
      <c r="S219" s="232">
        <v>0</v>
      </c>
      <c r="T219" s="23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0" t="s">
        <v>741</v>
      </c>
      <c r="AT219" s="190" t="s">
        <v>152</v>
      </c>
      <c r="AU219" s="190" t="s">
        <v>85</v>
      </c>
      <c r="AY219" s="18" t="s">
        <v>150</v>
      </c>
      <c r="BE219" s="191">
        <f>IF(N219="základní",J219,0)</f>
        <v>0</v>
      </c>
      <c r="BF219" s="191">
        <f>IF(N219="snížená",J219,0)</f>
        <v>0</v>
      </c>
      <c r="BG219" s="191">
        <f>IF(N219="zákl. přenesená",J219,0)</f>
        <v>0</v>
      </c>
      <c r="BH219" s="191">
        <f>IF(N219="sníž. přenesená",J219,0)</f>
        <v>0</v>
      </c>
      <c r="BI219" s="191">
        <f>IF(N219="nulová",J219,0)</f>
        <v>0</v>
      </c>
      <c r="BJ219" s="18" t="s">
        <v>83</v>
      </c>
      <c r="BK219" s="191">
        <f>ROUND(I219*H219,2)</f>
        <v>0</v>
      </c>
      <c r="BL219" s="18" t="s">
        <v>741</v>
      </c>
      <c r="BM219" s="190" t="s">
        <v>770</v>
      </c>
    </row>
    <row r="220" s="2" customFormat="1" ht="6.96" customHeight="1">
      <c r="A220" s="37"/>
      <c r="B220" s="59"/>
      <c r="C220" s="60"/>
      <c r="D220" s="60"/>
      <c r="E220" s="60"/>
      <c r="F220" s="60"/>
      <c r="G220" s="60"/>
      <c r="H220" s="60"/>
      <c r="I220" s="60"/>
      <c r="J220" s="60"/>
      <c r="K220" s="60"/>
      <c r="L220" s="38"/>
      <c r="M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</row>
  </sheetData>
  <autoFilter ref="C135:K21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4:H12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2026-06-14T18:30:17Z</dcterms:created>
  <dcterms:modified xsi:type="dcterms:W3CDTF">2026-06-14T18:30:22Z</dcterms:modified>
</cp:coreProperties>
</file>