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kramar\AppData\Roaming\ELO Digital Office\croprod\839\checkout\"/>
    </mc:Choice>
  </mc:AlternateContent>
  <xr:revisionPtr revIDLastSave="0" documentId="13_ncr:1_{E5D14DEB-716D-4853-8F9F-6F79F68AEDB3}" xr6:coauthVersionLast="36" xr6:coauthVersionMax="36" xr10:uidLastSave="{00000000-0000-0000-0000-000000000000}"/>
  <bookViews>
    <workbookView xWindow="28681" yWindow="-119" windowWidth="29038" windowHeight="15721" activeTab="5" xr2:uid="{00000000-000D-0000-FFFF-FFFF00000000}"/>
  </bookViews>
  <sheets>
    <sheet name="REKAPITULACE" sheetId="14" r:id="rId1"/>
    <sheet name="SO 02-garáž" sheetId="1" r:id="rId2"/>
    <sheet name="VzorPolozky" sheetId="10" state="hidden" r:id="rId3"/>
    <sheet name="rozpocet pol" sheetId="12" r:id="rId4"/>
    <sheet name="SO 03 - elektroinstalace" sheetId="13" r:id="rId5"/>
    <sheet name="Pokyny pro vyplnění" sheetId="11" r:id="rId6"/>
  </sheets>
  <externalReferences>
    <externalReference r:id="rId7"/>
  </externalReferences>
  <definedNames>
    <definedName name="CelkemDPHVypocet" localSheetId="0">REKAPITULACE!$H$38</definedName>
    <definedName name="CelkemDPHVypocet" localSheetId="1">'SO 02-garáž'!$H$40</definedName>
    <definedName name="CenaCelkem" localSheetId="0">REKAPITULACE!$G$27</definedName>
    <definedName name="CenaCelkem">'SO 02-garáž'!$G$29</definedName>
    <definedName name="CenaCelkemBezDPH" localSheetId="0">REKAPITULACE!$G$26</definedName>
    <definedName name="CenaCelkemBezDPH">'SO 02-garáž'!$G$28</definedName>
    <definedName name="CenaCelkemVypocet" localSheetId="0">REKAPITULACE!$I$38</definedName>
    <definedName name="CenaCelkemVypocet" localSheetId="1">'SO 02-garáž'!$I$40</definedName>
    <definedName name="cisloobjektu" localSheetId="0">REKAPITULACE!$C$3</definedName>
    <definedName name="cisloobjektu">'SO 02-garáž'!$C$3</definedName>
    <definedName name="CisloRozpoctu">'[1]Krycí list'!$C$2</definedName>
    <definedName name="CisloStavby" localSheetId="0">REKAPITULACE!$C$2</definedName>
    <definedName name="CisloStavby" localSheetId="1">'SO 02-garáž'!$C$2</definedName>
    <definedName name="cislostavby">'[1]Krycí list'!$A$7</definedName>
    <definedName name="CisloStavebnihoRozpoctu" localSheetId="0">REKAPITULACE!$D$4</definedName>
    <definedName name="CisloStavebnihoRozpoctu">'SO 02-garáž'!$D$4</definedName>
    <definedName name="dadresa" localSheetId="0">REKAPITULACE!$D$12:$G$12</definedName>
    <definedName name="dadresa">'SO 02-garáž'!$D$12:$G$12</definedName>
    <definedName name="DIČ" localSheetId="0">REKAPITULACE!$I$12</definedName>
    <definedName name="DIČ" localSheetId="1">'SO 02-garáž'!$I$12</definedName>
    <definedName name="dmisto" localSheetId="0">REKAPITULACE!$D$13:$G$13</definedName>
    <definedName name="dmisto">'SO 02-garáž'!$D$13:$G$13</definedName>
    <definedName name="DPHSni" localSheetId="0">REKAPITULACE!$G$22</definedName>
    <definedName name="DPHSni">'SO 02-garáž'!$G$24</definedName>
    <definedName name="DPHZakl" localSheetId="0">REKAPITULACE!$G$24</definedName>
    <definedName name="DPHZakl">'SO 02-garáž'!$G$26</definedName>
    <definedName name="dpsc" localSheetId="0">REKAPITULACE!$C$13</definedName>
    <definedName name="dpsc" localSheetId="1">'SO 02-garáž'!$C$13</definedName>
    <definedName name="IČO" localSheetId="0">REKAPITULACE!$I$11</definedName>
    <definedName name="IČO" localSheetId="1">'SO 02-garáž'!$I$11</definedName>
    <definedName name="Mena" localSheetId="0">REKAPITULACE!$J$27</definedName>
    <definedName name="Mena">'SO 02-garáž'!$J$29</definedName>
    <definedName name="MistoStavby" localSheetId="0">REKAPITULACE!$D$4</definedName>
    <definedName name="MistoStavby">'SO 02-garáž'!$D$4</definedName>
    <definedName name="nazevobjektu" localSheetId="0">REKAPITULACE!$D$3</definedName>
    <definedName name="nazevobjektu">'SO 02-garáž'!$D$3</definedName>
    <definedName name="NazevRozpoctu">'[1]Krycí list'!$D$2</definedName>
    <definedName name="NazevStavby" localSheetId="0">REKAPITULACE!$D$2</definedName>
    <definedName name="NazevStavby" localSheetId="1">'SO 02-garáž'!$D$2</definedName>
    <definedName name="nazevstavby">'[1]Krycí list'!$C$7</definedName>
    <definedName name="NazevStavebnihoRozpoctu" localSheetId="0">REKAPITULACE!$E$4</definedName>
    <definedName name="NazevStavebnihoRozpoctu">'SO 02-garáž'!$E$4</definedName>
    <definedName name="oadresa" localSheetId="0">REKAPITULACE!$D$6</definedName>
    <definedName name="oadresa">'SO 02-garáž'!$D$6</definedName>
    <definedName name="Objednatel" localSheetId="0">REKAPITULACE!$D$5</definedName>
    <definedName name="Objednatel" localSheetId="1">'SO 02-garáž'!$D$5</definedName>
    <definedName name="Objekt" localSheetId="0">REKAPITULACE!$B$36</definedName>
    <definedName name="Objekt" localSheetId="1">'SO 02-garáž'!$B$38</definedName>
    <definedName name="_xlnm.Print_Area" localSheetId="0">REKAPITULACE!$A$1:$J$39</definedName>
    <definedName name="_xlnm.Print_Area" localSheetId="3">'rozpocet pol'!$A$1:$U$181</definedName>
    <definedName name="_xlnm.Print_Area" localSheetId="1">'SO 02-garáž'!$A$1:$J$71</definedName>
    <definedName name="_xlnm.Print_Area" localSheetId="4">'SO 03 - elektroinstalace'!$A$1:$H$60</definedName>
    <definedName name="odic" localSheetId="0">REKAPITULACE!$I$6</definedName>
    <definedName name="odic" localSheetId="1">'SO 02-garáž'!$I$6</definedName>
    <definedName name="oico" localSheetId="0">REKAPITULACE!$I$5</definedName>
    <definedName name="oico" localSheetId="1">'SO 02-garáž'!$I$5</definedName>
    <definedName name="omisto" localSheetId="0">REKAPITULACE!$D$7</definedName>
    <definedName name="omisto" localSheetId="1">'SO 02-garáž'!$D$7</definedName>
    <definedName name="onazev" localSheetId="0">REKAPITULACE!$D$6</definedName>
    <definedName name="onazev" localSheetId="1">'SO 02-garáž'!$D$6</definedName>
    <definedName name="opsc" localSheetId="0">REKAPITULACE!$C$7</definedName>
    <definedName name="opsc" localSheetId="1">'SO 02-garáž'!$C$7</definedName>
    <definedName name="padresa" localSheetId="0">REKAPITULACE!$D$9</definedName>
    <definedName name="padresa">'SO 02-garáž'!$D$9</definedName>
    <definedName name="pdic" localSheetId="0">REKAPITULACE!$I$9</definedName>
    <definedName name="pdic">'SO 02-garáž'!$I$9</definedName>
    <definedName name="pico" localSheetId="0">REKAPITULACE!$I$8</definedName>
    <definedName name="pico">'SO 02-garáž'!$I$8</definedName>
    <definedName name="pmisto" localSheetId="0">REKAPITULACE!$D$10</definedName>
    <definedName name="pmisto">'SO 02-garáž'!$D$10</definedName>
    <definedName name="PocetMJ" localSheetId="0">#REF!</definedName>
    <definedName name="PocetMJ">#REF!</definedName>
    <definedName name="PoptavkaID" localSheetId="0">REKAPITULACE!$A$1</definedName>
    <definedName name="PoptavkaID">'SO 02-garáž'!$A$1</definedName>
    <definedName name="pPSC" localSheetId="0">REKAPITULACE!$C$10</definedName>
    <definedName name="pPSC">'SO 02-garáž'!$C$10</definedName>
    <definedName name="Projektant" localSheetId="0">REKAPITULACE!$D$8</definedName>
    <definedName name="Projektant">'SO 02-garáž'!$D$8</definedName>
    <definedName name="SazbaDPH1" localSheetId="0">REKAPITULACE!$E$21</definedName>
    <definedName name="SazbaDPH1" localSheetId="1">'SO 02-garáž'!$E$23</definedName>
    <definedName name="SazbaDPH1">'[1]Krycí list'!$C$30</definedName>
    <definedName name="SazbaDPH2" localSheetId="0">REKAPITULACE!$E$23</definedName>
    <definedName name="SazbaDPH2" localSheetId="1">'SO 02-garáž'!$E$25</definedName>
    <definedName name="SazbaDPH2">'[1]Krycí list'!$C$32</definedName>
    <definedName name="SloupecCC" localSheetId="0">#REF!</definedName>
    <definedName name="SloupecCC">#REF!</definedName>
    <definedName name="SloupecCisloPol" localSheetId="0">#REF!</definedName>
    <definedName name="SloupecCisloPol">#REF!</definedName>
    <definedName name="SloupecJC" localSheetId="0">#REF!</definedName>
    <definedName name="SloupecJC">#REF!</definedName>
    <definedName name="SloupecMJ" localSheetId="0">#REF!</definedName>
    <definedName name="SloupecMJ">#REF!</definedName>
    <definedName name="SloupecMnozstvi" localSheetId="0">#REF!</definedName>
    <definedName name="SloupecMnozstvi">#REF!</definedName>
    <definedName name="SloupecNazPol" localSheetId="0">#REF!</definedName>
    <definedName name="SloupecNazPol">#REF!</definedName>
    <definedName name="SloupecPC" localSheetId="0">#REF!</definedName>
    <definedName name="SloupecPC">#REF!</definedName>
    <definedName name="Vypracoval" localSheetId="0">REKAPITULACE!$D$14</definedName>
    <definedName name="Vypracoval">'SO 02-garáž'!$D$14</definedName>
    <definedName name="Z_B7E7C763_C459_487D_8ABA_5CFDDFBD5A84_.wvu.Cols" localSheetId="0" hidden="1">REKAPITULACE!$A:$A</definedName>
    <definedName name="Z_B7E7C763_C459_487D_8ABA_5CFDDFBD5A84_.wvu.Cols" localSheetId="1" hidden="1">'SO 02-garáž'!$A:$A</definedName>
    <definedName name="Z_B7E7C763_C459_487D_8ABA_5CFDDFBD5A84_.wvu.PrintArea" localSheetId="0" hidden="1">REKAPITULACE!$B$1:$J$34</definedName>
    <definedName name="Z_B7E7C763_C459_487D_8ABA_5CFDDFBD5A84_.wvu.PrintArea" localSheetId="1" hidden="1">'SO 02-garáž'!$B$1:$J$36</definedName>
    <definedName name="ZakladDPHSni" localSheetId="0">REKAPITULACE!$G$21</definedName>
    <definedName name="ZakladDPHSni">'SO 02-garáž'!$G$23</definedName>
    <definedName name="ZakladDPHSniVypocet" localSheetId="0">REKAPITULACE!$F$38</definedName>
    <definedName name="ZakladDPHSniVypocet" localSheetId="1">'SO 02-garáž'!$F$40</definedName>
    <definedName name="ZakladDPHZakl" localSheetId="0">REKAPITULACE!$G$23</definedName>
    <definedName name="ZakladDPHZakl">'SO 02-garáž'!$G$25</definedName>
    <definedName name="ZakladDPHZaklVypocet" localSheetId="0">REKAPITULACE!$G$38</definedName>
    <definedName name="ZakladDPHZaklVypocet" localSheetId="1">'SO 02-garáž'!$G$40</definedName>
    <definedName name="ZaObjednatele" localSheetId="0">REKAPITULACE!$G$32</definedName>
    <definedName name="ZaObjednatele">'SO 02-garáž'!$G$34</definedName>
    <definedName name="Zaokrouhleni" localSheetId="0">REKAPITULACE!$G$25</definedName>
    <definedName name="Zaokrouhleni">'SO 02-garáž'!$G$27</definedName>
    <definedName name="ZaZhotovitele" localSheetId="0">REKAPITULACE!$D$32</definedName>
    <definedName name="ZaZhotovitele">'SO 02-garáž'!$D$34</definedName>
    <definedName name="Zhotovitel" localSheetId="0">REKAPITULACE!$D$11:$G$11</definedName>
    <definedName name="Zhotovitel">'SO 02-garáž'!$D$11:$G$11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12" i="13" l="1"/>
  <c r="I38" i="14" l="1"/>
  <c r="J37" i="14" s="1"/>
  <c r="J38" i="14" s="1"/>
  <c r="H38" i="14"/>
  <c r="G38" i="14"/>
  <c r="F38" i="14"/>
  <c r="G36" i="14"/>
  <c r="F36" i="14"/>
  <c r="J26" i="14"/>
  <c r="J25" i="14"/>
  <c r="J24" i="14"/>
  <c r="E24" i="14"/>
  <c r="J23" i="14"/>
  <c r="J22" i="14"/>
  <c r="E22" i="14"/>
  <c r="J21" i="14"/>
  <c r="G51" i="13" l="1"/>
  <c r="G50" i="13"/>
  <c r="G49" i="13"/>
  <c r="G45" i="13"/>
  <c r="G44" i="13"/>
  <c r="G43" i="13"/>
  <c r="G42" i="13"/>
  <c r="G40" i="13"/>
  <c r="G39" i="13"/>
  <c r="G36" i="13"/>
  <c r="G35" i="13"/>
  <c r="G34" i="13"/>
  <c r="G29" i="13"/>
  <c r="G28" i="13"/>
  <c r="G27" i="13"/>
  <c r="G26" i="13"/>
  <c r="G25" i="13"/>
  <c r="G21" i="13"/>
  <c r="G19" i="13"/>
  <c r="G16" i="13"/>
  <c r="G15" i="13"/>
  <c r="G11" i="13"/>
  <c r="G10" i="13"/>
  <c r="G9" i="13"/>
  <c r="H46" i="13" l="1"/>
  <c r="H32" i="13"/>
  <c r="H17" i="13"/>
  <c r="G55" i="13"/>
  <c r="H55" i="13" l="1"/>
  <c r="I17" i="14"/>
  <c r="AC171" i="12"/>
  <c r="F39" i="1" s="1"/>
  <c r="G9" i="12"/>
  <c r="I9" i="12"/>
  <c r="K9" i="12"/>
  <c r="O9" i="12"/>
  <c r="Q9" i="12"/>
  <c r="U9" i="12"/>
  <c r="G13" i="12"/>
  <c r="M13" i="12" s="1"/>
  <c r="I13" i="12"/>
  <c r="K13" i="12"/>
  <c r="O13" i="12"/>
  <c r="Q13" i="12"/>
  <c r="U13" i="12"/>
  <c r="G15" i="12"/>
  <c r="M15" i="12" s="1"/>
  <c r="I15" i="12"/>
  <c r="K15" i="12"/>
  <c r="O15" i="12"/>
  <c r="Q15" i="12"/>
  <c r="U15" i="12"/>
  <c r="G16" i="12"/>
  <c r="M16" i="12" s="1"/>
  <c r="I16" i="12"/>
  <c r="K16" i="12"/>
  <c r="O16" i="12"/>
  <c r="Q16" i="12"/>
  <c r="U16" i="12"/>
  <c r="G17" i="12"/>
  <c r="M17" i="12" s="1"/>
  <c r="I17" i="12"/>
  <c r="K17" i="12"/>
  <c r="O17" i="12"/>
  <c r="Q17" i="12"/>
  <c r="U17" i="12"/>
  <c r="G18" i="12"/>
  <c r="M18" i="12" s="1"/>
  <c r="I18" i="12"/>
  <c r="K18" i="12"/>
  <c r="O18" i="12"/>
  <c r="Q18" i="12"/>
  <c r="U18" i="12"/>
  <c r="G20" i="12"/>
  <c r="M20" i="12" s="1"/>
  <c r="I20" i="12"/>
  <c r="K20" i="12"/>
  <c r="O20" i="12"/>
  <c r="Q20" i="12"/>
  <c r="U20" i="12"/>
  <c r="G23" i="12"/>
  <c r="M23" i="12" s="1"/>
  <c r="I23" i="12"/>
  <c r="K23" i="12"/>
  <c r="O23" i="12"/>
  <c r="Q23" i="12"/>
  <c r="U23" i="12"/>
  <c r="G25" i="12"/>
  <c r="I25" i="12"/>
  <c r="K25" i="12"/>
  <c r="O25" i="12"/>
  <c r="Q25" i="12"/>
  <c r="U25" i="12"/>
  <c r="G26" i="12"/>
  <c r="M26" i="12" s="1"/>
  <c r="I26" i="12"/>
  <c r="K26" i="12"/>
  <c r="O26" i="12"/>
  <c r="Q26" i="12"/>
  <c r="U26" i="12"/>
  <c r="G28" i="12"/>
  <c r="M28" i="12" s="1"/>
  <c r="I28" i="12"/>
  <c r="K28" i="12"/>
  <c r="O28" i="12"/>
  <c r="Q28" i="12"/>
  <c r="U28" i="12"/>
  <c r="G29" i="12"/>
  <c r="M29" i="12" s="1"/>
  <c r="I29" i="12"/>
  <c r="K29" i="12"/>
  <c r="O29" i="12"/>
  <c r="Q29" i="12"/>
  <c r="U29" i="12"/>
  <c r="G30" i="12"/>
  <c r="M30" i="12" s="1"/>
  <c r="I30" i="12"/>
  <c r="K30" i="12"/>
  <c r="O30" i="12"/>
  <c r="Q30" i="12"/>
  <c r="U30" i="12"/>
  <c r="G31" i="12"/>
  <c r="M31" i="12" s="1"/>
  <c r="I31" i="12"/>
  <c r="K31" i="12"/>
  <c r="O31" i="12"/>
  <c r="Q31" i="12"/>
  <c r="U31" i="12"/>
  <c r="G33" i="12"/>
  <c r="M33" i="12" s="1"/>
  <c r="M32" i="12" s="1"/>
  <c r="I33" i="12"/>
  <c r="I32" i="12" s="1"/>
  <c r="K33" i="12"/>
  <c r="K32" i="12" s="1"/>
  <c r="O33" i="12"/>
  <c r="O32" i="12" s="1"/>
  <c r="Q33" i="12"/>
  <c r="Q32" i="12" s="1"/>
  <c r="U33" i="12"/>
  <c r="U32" i="12" s="1"/>
  <c r="G36" i="12"/>
  <c r="I36" i="12"/>
  <c r="I35" i="12" s="1"/>
  <c r="K36" i="12"/>
  <c r="O36" i="12"/>
  <c r="Q36" i="12"/>
  <c r="U36" i="12"/>
  <c r="G38" i="12"/>
  <c r="M38" i="12" s="1"/>
  <c r="I38" i="12"/>
  <c r="K38" i="12"/>
  <c r="O38" i="12"/>
  <c r="Q38" i="12"/>
  <c r="U38" i="12"/>
  <c r="U35" i="12" s="1"/>
  <c r="I40" i="12"/>
  <c r="K40" i="12"/>
  <c r="G41" i="12"/>
  <c r="G40" i="12" s="1"/>
  <c r="I51" i="1" s="1"/>
  <c r="I41" i="12"/>
  <c r="K41" i="12"/>
  <c r="O41" i="12"/>
  <c r="O40" i="12" s="1"/>
  <c r="Q41" i="12"/>
  <c r="Q40" i="12" s="1"/>
  <c r="U41" i="12"/>
  <c r="U40" i="12" s="1"/>
  <c r="G43" i="12"/>
  <c r="I43" i="12"/>
  <c r="I42" i="12" s="1"/>
  <c r="K43" i="12"/>
  <c r="K42" i="12" s="1"/>
  <c r="O43" i="12"/>
  <c r="O42" i="12" s="1"/>
  <c r="Q43" i="12"/>
  <c r="Q42" i="12" s="1"/>
  <c r="U43" i="12"/>
  <c r="U42" i="12" s="1"/>
  <c r="G46" i="12"/>
  <c r="M46" i="12" s="1"/>
  <c r="I46" i="12"/>
  <c r="K46" i="12"/>
  <c r="O46" i="12"/>
  <c r="Q46" i="12"/>
  <c r="U46" i="12"/>
  <c r="G48" i="12"/>
  <c r="M48" i="12" s="1"/>
  <c r="I48" i="12"/>
  <c r="K48" i="12"/>
  <c r="O48" i="12"/>
  <c r="Q48" i="12"/>
  <c r="U48" i="12"/>
  <c r="G49" i="12"/>
  <c r="M49" i="12" s="1"/>
  <c r="I49" i="12"/>
  <c r="K49" i="12"/>
  <c r="O49" i="12"/>
  <c r="Q49" i="12"/>
  <c r="U49" i="12"/>
  <c r="G51" i="12"/>
  <c r="M51" i="12" s="1"/>
  <c r="I51" i="12"/>
  <c r="K51" i="12"/>
  <c r="O51" i="12"/>
  <c r="Q51" i="12"/>
  <c r="U51" i="12"/>
  <c r="G54" i="12"/>
  <c r="M54" i="12" s="1"/>
  <c r="I54" i="12"/>
  <c r="K54" i="12"/>
  <c r="O54" i="12"/>
  <c r="Q54" i="12"/>
  <c r="U54" i="12"/>
  <c r="G55" i="12"/>
  <c r="M55" i="12" s="1"/>
  <c r="I55" i="12"/>
  <c r="K55" i="12"/>
  <c r="O55" i="12"/>
  <c r="Q55" i="12"/>
  <c r="U55" i="12"/>
  <c r="G56" i="12"/>
  <c r="M56" i="12" s="1"/>
  <c r="I56" i="12"/>
  <c r="K56" i="12"/>
  <c r="O56" i="12"/>
  <c r="Q56" i="12"/>
  <c r="U56" i="12"/>
  <c r="G57" i="12"/>
  <c r="M57" i="12" s="1"/>
  <c r="I57" i="12"/>
  <c r="K57" i="12"/>
  <c r="O57" i="12"/>
  <c r="Q57" i="12"/>
  <c r="U57" i="12"/>
  <c r="G59" i="12"/>
  <c r="M59" i="12" s="1"/>
  <c r="I59" i="12"/>
  <c r="K59" i="12"/>
  <c r="O59" i="12"/>
  <c r="Q59" i="12"/>
  <c r="U59" i="12"/>
  <c r="G60" i="12"/>
  <c r="M60" i="12" s="1"/>
  <c r="I60" i="12"/>
  <c r="K60" i="12"/>
  <c r="O60" i="12"/>
  <c r="Q60" i="12"/>
  <c r="U60" i="12"/>
  <c r="G63" i="12"/>
  <c r="G62" i="12" s="1"/>
  <c r="I55" i="1" s="1"/>
  <c r="I63" i="12"/>
  <c r="I62" i="12" s="1"/>
  <c r="K63" i="12"/>
  <c r="K62" i="12" s="1"/>
  <c r="O63" i="12"/>
  <c r="O62" i="12" s="1"/>
  <c r="Q63" i="12"/>
  <c r="Q62" i="12" s="1"/>
  <c r="U63" i="12"/>
  <c r="U62" i="12" s="1"/>
  <c r="G66" i="12"/>
  <c r="I66" i="12"/>
  <c r="K66" i="12"/>
  <c r="O66" i="12"/>
  <c r="Q66" i="12"/>
  <c r="U66" i="12"/>
  <c r="G67" i="12"/>
  <c r="M67" i="12" s="1"/>
  <c r="I67" i="12"/>
  <c r="K67" i="12"/>
  <c r="O67" i="12"/>
  <c r="Q67" i="12"/>
  <c r="U67" i="12"/>
  <c r="G68" i="12"/>
  <c r="M68" i="12" s="1"/>
  <c r="I68" i="12"/>
  <c r="K68" i="12"/>
  <c r="O68" i="12"/>
  <c r="Q68" i="12"/>
  <c r="U68" i="12"/>
  <c r="G71" i="12"/>
  <c r="I71" i="12"/>
  <c r="K71" i="12"/>
  <c r="O71" i="12"/>
  <c r="Q71" i="12"/>
  <c r="U71" i="12"/>
  <c r="G72" i="12"/>
  <c r="M72" i="12" s="1"/>
  <c r="I72" i="12"/>
  <c r="K72" i="12"/>
  <c r="O72" i="12"/>
  <c r="Q72" i="12"/>
  <c r="U72" i="12"/>
  <c r="G73" i="12"/>
  <c r="M73" i="12" s="1"/>
  <c r="I73" i="12"/>
  <c r="K73" i="12"/>
  <c r="O73" i="12"/>
  <c r="Q73" i="12"/>
  <c r="U73" i="12"/>
  <c r="G76" i="12"/>
  <c r="M76" i="12" s="1"/>
  <c r="I76" i="12"/>
  <c r="K76" i="12"/>
  <c r="O76" i="12"/>
  <c r="Q76" i="12"/>
  <c r="U76" i="12"/>
  <c r="G77" i="12"/>
  <c r="M77" i="12" s="1"/>
  <c r="I77" i="12"/>
  <c r="K77" i="12"/>
  <c r="O77" i="12"/>
  <c r="Q77" i="12"/>
  <c r="U77" i="12"/>
  <c r="G79" i="12"/>
  <c r="M79" i="12" s="1"/>
  <c r="I79" i="12"/>
  <c r="K79" i="12"/>
  <c r="O79" i="12"/>
  <c r="Q79" i="12"/>
  <c r="U79" i="12"/>
  <c r="G81" i="12"/>
  <c r="M81" i="12" s="1"/>
  <c r="I81" i="12"/>
  <c r="K81" i="12"/>
  <c r="O81" i="12"/>
  <c r="Q81" i="12"/>
  <c r="U81" i="12"/>
  <c r="G83" i="12"/>
  <c r="M83" i="12" s="1"/>
  <c r="I83" i="12"/>
  <c r="K83" i="12"/>
  <c r="O83" i="12"/>
  <c r="Q83" i="12"/>
  <c r="U83" i="12"/>
  <c r="G84" i="12"/>
  <c r="M84" i="12" s="1"/>
  <c r="I84" i="12"/>
  <c r="K84" i="12"/>
  <c r="O84" i="12"/>
  <c r="Q84" i="12"/>
  <c r="U84" i="12"/>
  <c r="G87" i="12"/>
  <c r="G86" i="12" s="1"/>
  <c r="I59" i="1" s="1"/>
  <c r="I87" i="12"/>
  <c r="I86" i="12" s="1"/>
  <c r="K87" i="12"/>
  <c r="K86" i="12" s="1"/>
  <c r="O87" i="12"/>
  <c r="O86" i="12" s="1"/>
  <c r="Q87" i="12"/>
  <c r="Q86" i="12" s="1"/>
  <c r="U87" i="12"/>
  <c r="U86" i="12" s="1"/>
  <c r="G89" i="12"/>
  <c r="I89" i="12"/>
  <c r="K89" i="12"/>
  <c r="O89" i="12"/>
  <c r="Q89" i="12"/>
  <c r="U89" i="12"/>
  <c r="G91" i="12"/>
  <c r="M91" i="12" s="1"/>
  <c r="I91" i="12"/>
  <c r="K91" i="12"/>
  <c r="O91" i="12"/>
  <c r="Q91" i="12"/>
  <c r="U91" i="12"/>
  <c r="G92" i="12"/>
  <c r="M92" i="12" s="1"/>
  <c r="I92" i="12"/>
  <c r="K92" i="12"/>
  <c r="O92" i="12"/>
  <c r="Q92" i="12"/>
  <c r="U92" i="12"/>
  <c r="G94" i="12"/>
  <c r="M94" i="12" s="1"/>
  <c r="I94" i="12"/>
  <c r="K94" i="12"/>
  <c r="O94" i="12"/>
  <c r="Q94" i="12"/>
  <c r="U94" i="12"/>
  <c r="G96" i="12"/>
  <c r="M96" i="12" s="1"/>
  <c r="I96" i="12"/>
  <c r="K96" i="12"/>
  <c r="O96" i="12"/>
  <c r="Q96" i="12"/>
  <c r="U96" i="12"/>
  <c r="G97" i="12"/>
  <c r="M97" i="12" s="1"/>
  <c r="I97" i="12"/>
  <c r="K97" i="12"/>
  <c r="O97" i="12"/>
  <c r="Q97" i="12"/>
  <c r="U97" i="12"/>
  <c r="G99" i="12"/>
  <c r="M99" i="12" s="1"/>
  <c r="I99" i="12"/>
  <c r="K99" i="12"/>
  <c r="O99" i="12"/>
  <c r="Q99" i="12"/>
  <c r="U99" i="12"/>
  <c r="G100" i="12"/>
  <c r="M100" i="12" s="1"/>
  <c r="I100" i="12"/>
  <c r="K100" i="12"/>
  <c r="O100" i="12"/>
  <c r="Q100" i="12"/>
  <c r="U100" i="12"/>
  <c r="G101" i="12"/>
  <c r="M101" i="12" s="1"/>
  <c r="I101" i="12"/>
  <c r="K101" i="12"/>
  <c r="O101" i="12"/>
  <c r="Q101" i="12"/>
  <c r="U101" i="12"/>
  <c r="G103" i="12"/>
  <c r="M103" i="12" s="1"/>
  <c r="I103" i="12"/>
  <c r="K103" i="12"/>
  <c r="O103" i="12"/>
  <c r="Q103" i="12"/>
  <c r="U103" i="12"/>
  <c r="G105" i="12"/>
  <c r="M105" i="12" s="1"/>
  <c r="I105" i="12"/>
  <c r="K105" i="12"/>
  <c r="O105" i="12"/>
  <c r="Q105" i="12"/>
  <c r="U105" i="12"/>
  <c r="G106" i="12"/>
  <c r="M106" i="12" s="1"/>
  <c r="I106" i="12"/>
  <c r="K106" i="12"/>
  <c r="O106" i="12"/>
  <c r="Q106" i="12"/>
  <c r="U106" i="12"/>
  <c r="G109" i="12"/>
  <c r="M109" i="12" s="1"/>
  <c r="I109" i="12"/>
  <c r="K109" i="12"/>
  <c r="O109" i="12"/>
  <c r="Q109" i="12"/>
  <c r="U109" i="12"/>
  <c r="G110" i="12"/>
  <c r="M110" i="12" s="1"/>
  <c r="I110" i="12"/>
  <c r="K110" i="12"/>
  <c r="O110" i="12"/>
  <c r="Q110" i="12"/>
  <c r="U110" i="12"/>
  <c r="G113" i="12"/>
  <c r="M113" i="12" s="1"/>
  <c r="I113" i="12"/>
  <c r="K113" i="12"/>
  <c r="O113" i="12"/>
  <c r="Q113" i="12"/>
  <c r="U113" i="12"/>
  <c r="G115" i="12"/>
  <c r="I115" i="12"/>
  <c r="I114" i="12" s="1"/>
  <c r="K115" i="12"/>
  <c r="K114" i="12" s="1"/>
  <c r="O115" i="12"/>
  <c r="O114" i="12" s="1"/>
  <c r="Q115" i="12"/>
  <c r="Q114" i="12" s="1"/>
  <c r="U115" i="12"/>
  <c r="U114" i="12" s="1"/>
  <c r="G118" i="12"/>
  <c r="M118" i="12" s="1"/>
  <c r="I118" i="12"/>
  <c r="K118" i="12"/>
  <c r="O118" i="12"/>
  <c r="Q118" i="12"/>
  <c r="U118" i="12"/>
  <c r="G119" i="12"/>
  <c r="M119" i="12" s="1"/>
  <c r="I119" i="12"/>
  <c r="K119" i="12"/>
  <c r="O119" i="12"/>
  <c r="Q119" i="12"/>
  <c r="U119" i="12"/>
  <c r="G120" i="12"/>
  <c r="M120" i="12" s="1"/>
  <c r="I120" i="12"/>
  <c r="K120" i="12"/>
  <c r="O120" i="12"/>
  <c r="Q120" i="12"/>
  <c r="U120" i="12"/>
  <c r="G122" i="12"/>
  <c r="M122" i="12" s="1"/>
  <c r="I122" i="12"/>
  <c r="K122" i="12"/>
  <c r="O122" i="12"/>
  <c r="Q122" i="12"/>
  <c r="U122" i="12"/>
  <c r="G123" i="12"/>
  <c r="M123" i="12" s="1"/>
  <c r="I123" i="12"/>
  <c r="K123" i="12"/>
  <c r="O123" i="12"/>
  <c r="Q123" i="12"/>
  <c r="U123" i="12"/>
  <c r="G125" i="12"/>
  <c r="M125" i="12" s="1"/>
  <c r="I125" i="12"/>
  <c r="K125" i="12"/>
  <c r="O125" i="12"/>
  <c r="Q125" i="12"/>
  <c r="U125" i="12"/>
  <c r="G127" i="12"/>
  <c r="M127" i="12" s="1"/>
  <c r="I127" i="12"/>
  <c r="K127" i="12"/>
  <c r="O127" i="12"/>
  <c r="Q127" i="12"/>
  <c r="U127" i="12"/>
  <c r="G128" i="12"/>
  <c r="M128" i="12" s="1"/>
  <c r="I128" i="12"/>
  <c r="K128" i="12"/>
  <c r="O128" i="12"/>
  <c r="Q128" i="12"/>
  <c r="U128" i="12"/>
  <c r="G130" i="12"/>
  <c r="M130" i="12" s="1"/>
  <c r="I130" i="12"/>
  <c r="K130" i="12"/>
  <c r="O130" i="12"/>
  <c r="Q130" i="12"/>
  <c r="U130" i="12"/>
  <c r="G133" i="12"/>
  <c r="M133" i="12" s="1"/>
  <c r="I133" i="12"/>
  <c r="K133" i="12"/>
  <c r="O133" i="12"/>
  <c r="Q133" i="12"/>
  <c r="U133" i="12"/>
  <c r="G136" i="12"/>
  <c r="M136" i="12" s="1"/>
  <c r="I136" i="12"/>
  <c r="K136" i="12"/>
  <c r="O136" i="12"/>
  <c r="Q136" i="12"/>
  <c r="U136" i="12"/>
  <c r="G138" i="12"/>
  <c r="M138" i="12" s="1"/>
  <c r="M137" i="12" s="1"/>
  <c r="I138" i="12"/>
  <c r="I137" i="12" s="1"/>
  <c r="K138" i="12"/>
  <c r="K137" i="12" s="1"/>
  <c r="O138" i="12"/>
  <c r="O137" i="12" s="1"/>
  <c r="Q138" i="12"/>
  <c r="Q137" i="12" s="1"/>
  <c r="U138" i="12"/>
  <c r="U137" i="12" s="1"/>
  <c r="G141" i="12"/>
  <c r="G140" i="12" s="1"/>
  <c r="I66" i="1" s="1"/>
  <c r="I141" i="12"/>
  <c r="K141" i="12"/>
  <c r="O141" i="12"/>
  <c r="Q141" i="12"/>
  <c r="U141" i="12"/>
  <c r="G142" i="12"/>
  <c r="M142" i="12" s="1"/>
  <c r="I142" i="12"/>
  <c r="K142" i="12"/>
  <c r="O142" i="12"/>
  <c r="O140" i="12" s="1"/>
  <c r="Q142" i="12"/>
  <c r="U142" i="12"/>
  <c r="Q145" i="12"/>
  <c r="U145" i="12"/>
  <c r="G146" i="12"/>
  <c r="I146" i="12"/>
  <c r="I145" i="12" s="1"/>
  <c r="K146" i="12"/>
  <c r="K145" i="12" s="1"/>
  <c r="O146" i="12"/>
  <c r="O145" i="12" s="1"/>
  <c r="Q146" i="12"/>
  <c r="U146" i="12"/>
  <c r="G148" i="12"/>
  <c r="M148" i="12" s="1"/>
  <c r="I148" i="12"/>
  <c r="K148" i="12"/>
  <c r="O148" i="12"/>
  <c r="Q148" i="12"/>
  <c r="U148" i="12"/>
  <c r="G149" i="12"/>
  <c r="M149" i="12" s="1"/>
  <c r="I149" i="12"/>
  <c r="K149" i="12"/>
  <c r="O149" i="12"/>
  <c r="Q149" i="12"/>
  <c r="U149" i="12"/>
  <c r="G150" i="12"/>
  <c r="M150" i="12" s="1"/>
  <c r="I150" i="12"/>
  <c r="K150" i="12"/>
  <c r="O150" i="12"/>
  <c r="Q150" i="12"/>
  <c r="U150" i="12"/>
  <c r="G151" i="12"/>
  <c r="M151" i="12" s="1"/>
  <c r="I151" i="12"/>
  <c r="K151" i="12"/>
  <c r="O151" i="12"/>
  <c r="Q151" i="12"/>
  <c r="U151" i="12"/>
  <c r="G152" i="12"/>
  <c r="M152" i="12" s="1"/>
  <c r="I152" i="12"/>
  <c r="K152" i="12"/>
  <c r="O152" i="12"/>
  <c r="Q152" i="12"/>
  <c r="U152" i="12"/>
  <c r="G153" i="12"/>
  <c r="M153" i="12" s="1"/>
  <c r="I153" i="12"/>
  <c r="K153" i="12"/>
  <c r="O153" i="12"/>
  <c r="Q153" i="12"/>
  <c r="U153" i="12"/>
  <c r="G154" i="12"/>
  <c r="M154" i="12" s="1"/>
  <c r="I154" i="12"/>
  <c r="K154" i="12"/>
  <c r="O154" i="12"/>
  <c r="Q154" i="12"/>
  <c r="U154" i="12"/>
  <c r="G155" i="12"/>
  <c r="M155" i="12" s="1"/>
  <c r="I155" i="12"/>
  <c r="K155" i="12"/>
  <c r="O155" i="12"/>
  <c r="Q155" i="12"/>
  <c r="U155" i="12"/>
  <c r="G156" i="12"/>
  <c r="M156" i="12" s="1"/>
  <c r="I156" i="12"/>
  <c r="K156" i="12"/>
  <c r="O156" i="12"/>
  <c r="Q156" i="12"/>
  <c r="U156" i="12"/>
  <c r="G157" i="12"/>
  <c r="M157" i="12" s="1"/>
  <c r="I157" i="12"/>
  <c r="K157" i="12"/>
  <c r="O157" i="12"/>
  <c r="Q157" i="12"/>
  <c r="U157" i="12"/>
  <c r="G158" i="12"/>
  <c r="M158" i="12" s="1"/>
  <c r="I158" i="12"/>
  <c r="K158" i="12"/>
  <c r="O158" i="12"/>
  <c r="Q158" i="12"/>
  <c r="U158" i="12"/>
  <c r="G160" i="12"/>
  <c r="M160" i="12" s="1"/>
  <c r="I160" i="12"/>
  <c r="K160" i="12"/>
  <c r="O160" i="12"/>
  <c r="Q160" i="12"/>
  <c r="U160" i="12"/>
  <c r="G162" i="12"/>
  <c r="M162" i="12" s="1"/>
  <c r="I162" i="12"/>
  <c r="K162" i="12"/>
  <c r="O162" i="12"/>
  <c r="Q162" i="12"/>
  <c r="U162" i="12"/>
  <c r="G163" i="12"/>
  <c r="M163" i="12" s="1"/>
  <c r="I163" i="12"/>
  <c r="K163" i="12"/>
  <c r="O163" i="12"/>
  <c r="Q163" i="12"/>
  <c r="U163" i="12"/>
  <c r="G165" i="12"/>
  <c r="M165" i="12" s="1"/>
  <c r="I165" i="12"/>
  <c r="K165" i="12"/>
  <c r="O165" i="12"/>
  <c r="Q165" i="12"/>
  <c r="U165" i="12"/>
  <c r="G166" i="12"/>
  <c r="M166" i="12" s="1"/>
  <c r="I166" i="12"/>
  <c r="K166" i="12"/>
  <c r="O166" i="12"/>
  <c r="Q166" i="12"/>
  <c r="U166" i="12"/>
  <c r="G167" i="12"/>
  <c r="M167" i="12" s="1"/>
  <c r="I167" i="12"/>
  <c r="K167" i="12"/>
  <c r="O167" i="12"/>
  <c r="Q167" i="12"/>
  <c r="U167" i="12"/>
  <c r="G168" i="12"/>
  <c r="M168" i="12" s="1"/>
  <c r="I168" i="12"/>
  <c r="K168" i="12"/>
  <c r="O168" i="12"/>
  <c r="Q168" i="12"/>
  <c r="U168" i="12"/>
  <c r="G169" i="12"/>
  <c r="M169" i="12" s="1"/>
  <c r="I169" i="12"/>
  <c r="K169" i="12"/>
  <c r="O169" i="12"/>
  <c r="Q169" i="12"/>
  <c r="U169" i="12"/>
  <c r="I20" i="1"/>
  <c r="J28" i="1"/>
  <c r="J26" i="1"/>
  <c r="G38" i="1"/>
  <c r="F38" i="1"/>
  <c r="J23" i="1"/>
  <c r="J24" i="1"/>
  <c r="J25" i="1"/>
  <c r="J27" i="1"/>
  <c r="E24" i="1"/>
  <c r="E26" i="1"/>
  <c r="Q159" i="12" l="1"/>
  <c r="U117" i="12"/>
  <c r="K117" i="12"/>
  <c r="Q45" i="12"/>
  <c r="O75" i="12"/>
  <c r="O24" i="12"/>
  <c r="M159" i="12"/>
  <c r="Q140" i="12"/>
  <c r="O164" i="12"/>
  <c r="O129" i="12"/>
  <c r="H57" i="13"/>
  <c r="H58" i="13" s="1"/>
  <c r="M45" i="12"/>
  <c r="G24" i="12"/>
  <c r="I48" i="1" s="1"/>
  <c r="M25" i="12"/>
  <c r="M24" i="12" s="1"/>
  <c r="G42" i="12"/>
  <c r="I52" i="1" s="1"/>
  <c r="M43" i="12"/>
  <c r="M42" i="12" s="1"/>
  <c r="M71" i="12"/>
  <c r="M70" i="12" s="1"/>
  <c r="G70" i="12"/>
  <c r="I57" i="1" s="1"/>
  <c r="G8" i="12"/>
  <c r="I47" i="1" s="1"/>
  <c r="M117" i="12"/>
  <c r="K129" i="12"/>
  <c r="U164" i="12"/>
  <c r="I159" i="12"/>
  <c r="O147" i="12"/>
  <c r="K140" i="12"/>
  <c r="O121" i="12"/>
  <c r="K88" i="12"/>
  <c r="I70" i="12"/>
  <c r="I65" i="12"/>
  <c r="O53" i="12"/>
  <c r="I53" i="12"/>
  <c r="O8" i="12"/>
  <c r="I147" i="12"/>
  <c r="I88" i="12"/>
  <c r="I75" i="12"/>
  <c r="K164" i="12"/>
  <c r="K159" i="12"/>
  <c r="Q147" i="12"/>
  <c r="M141" i="12"/>
  <c r="M140" i="12" s="1"/>
  <c r="Q121" i="12"/>
  <c r="I117" i="12"/>
  <c r="O88" i="12"/>
  <c r="K70" i="12"/>
  <c r="Q53" i="12"/>
  <c r="K53" i="12"/>
  <c r="Q164" i="12"/>
  <c r="O159" i="12"/>
  <c r="I140" i="12"/>
  <c r="I129" i="12"/>
  <c r="Q75" i="12"/>
  <c r="K75" i="12"/>
  <c r="U45" i="12"/>
  <c r="Q24" i="12"/>
  <c r="K24" i="12"/>
  <c r="U53" i="12"/>
  <c r="O45" i="12"/>
  <c r="U8" i="12"/>
  <c r="I164" i="12"/>
  <c r="U159" i="12"/>
  <c r="K147" i="12"/>
  <c r="U140" i="12"/>
  <c r="K121" i="12"/>
  <c r="Q117" i="12"/>
  <c r="U65" i="12"/>
  <c r="Q65" i="12"/>
  <c r="Q35" i="12"/>
  <c r="Q8" i="12"/>
  <c r="U129" i="12"/>
  <c r="I121" i="12"/>
  <c r="O117" i="12"/>
  <c r="U75" i="12"/>
  <c r="U70" i="12"/>
  <c r="O70" i="12"/>
  <c r="O65" i="12"/>
  <c r="K45" i="12"/>
  <c r="O35" i="12"/>
  <c r="U24" i="12"/>
  <c r="I24" i="12"/>
  <c r="M121" i="12"/>
  <c r="U147" i="12"/>
  <c r="Q129" i="12"/>
  <c r="U121" i="12"/>
  <c r="U88" i="12"/>
  <c r="Q88" i="12"/>
  <c r="Q70" i="12"/>
  <c r="K65" i="12"/>
  <c r="I45" i="12"/>
  <c r="K35" i="12"/>
  <c r="K8" i="12"/>
  <c r="I8" i="12"/>
  <c r="F40" i="1"/>
  <c r="AD171" i="12"/>
  <c r="G39" i="1" s="1"/>
  <c r="G40" i="1" s="1"/>
  <c r="M115" i="12"/>
  <c r="M114" i="12" s="1"/>
  <c r="G114" i="12"/>
  <c r="I61" i="1" s="1"/>
  <c r="G75" i="12"/>
  <c r="I58" i="1" s="1"/>
  <c r="M36" i="12"/>
  <c r="M35" i="12" s="1"/>
  <c r="G35" i="12"/>
  <c r="I50" i="1" s="1"/>
  <c r="M164" i="12"/>
  <c r="M147" i="12"/>
  <c r="M53" i="12"/>
  <c r="M75" i="12"/>
  <c r="M66" i="12"/>
  <c r="M65" i="12" s="1"/>
  <c r="G65" i="12"/>
  <c r="I56" i="1" s="1"/>
  <c r="G53" i="12"/>
  <c r="I54" i="1" s="1"/>
  <c r="M146" i="12"/>
  <c r="M145" i="12" s="1"/>
  <c r="G145" i="12"/>
  <c r="I67" i="1" s="1"/>
  <c r="I18" i="1" s="1"/>
  <c r="M129" i="12"/>
  <c r="M89" i="12"/>
  <c r="M88" i="12" s="1"/>
  <c r="G88" i="12"/>
  <c r="I60" i="1" s="1"/>
  <c r="G45" i="12"/>
  <c r="I53" i="1" s="1"/>
  <c r="G164" i="12"/>
  <c r="I70" i="1" s="1"/>
  <c r="G117" i="12"/>
  <c r="I62" i="1" s="1"/>
  <c r="M87" i="12"/>
  <c r="M86" i="12" s="1"/>
  <c r="M63" i="12"/>
  <c r="M62" i="12" s="1"/>
  <c r="M9" i="12"/>
  <c r="M8" i="12" s="1"/>
  <c r="G121" i="12"/>
  <c r="I63" i="1" s="1"/>
  <c r="G147" i="12"/>
  <c r="I68" i="1" s="1"/>
  <c r="G129" i="12"/>
  <c r="I64" i="1" s="1"/>
  <c r="M41" i="12"/>
  <c r="M40" i="12" s="1"/>
  <c r="G159" i="12"/>
  <c r="I69" i="1" s="1"/>
  <c r="G32" i="12"/>
  <c r="I49" i="1" s="1"/>
  <c r="G137" i="12"/>
  <c r="I65" i="1" s="1"/>
  <c r="I17" i="1" l="1"/>
  <c r="G28" i="1"/>
  <c r="I16" i="1"/>
  <c r="I71" i="1"/>
  <c r="I19" i="1"/>
  <c r="G171" i="12"/>
  <c r="I16" i="14" s="1"/>
  <c r="I19" i="14" s="1"/>
  <c r="G23" i="14" s="1"/>
  <c r="G24" i="14" s="1"/>
  <c r="G27" i="14" s="1"/>
  <c r="H39" i="1"/>
  <c r="H40" i="1" s="1"/>
  <c r="I21" i="1" l="1"/>
  <c r="G25" i="1" s="1"/>
  <c r="G26" i="1" s="1"/>
  <c r="G29" i="1" s="1"/>
  <c r="I39" i="1"/>
  <c r="I40" i="1" s="1"/>
  <c r="J39" i="1" s="1"/>
  <c r="J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EFE4107F-0C8A-4C57-8496-55D5511B27E6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B4ED86F7-2AE1-40AE-B900-BEBE8F134909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9E60EC1F-AE58-4FD1-AE03-FEB70B3762D4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330E21F9-8E36-4B8B-9239-8D8B6D02CBF4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E7961C8E-07F2-4EA1-8AF1-073D1EDBAB42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CF3893EF-A147-43ED-BA20-871203BC21C2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2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2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<sst xmlns="http://schemas.openxmlformats.org/spreadsheetml/2006/main" count="883" uniqueCount="425">
  <si>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</si>
  <si>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</si>
  <si>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</si>
  <si>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</si>
  <si>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</si>
  <si>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</si>
  <si>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</si>
  <si>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</si>
  <si>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</si>
  <si>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</si>
  <si>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</si>
  <si>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</si>
  <si>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</si>
  <si>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</si>
  <si>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</si>
  <si>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</si>
  <si>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</si>
  <si>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</si>
  <si>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</si>
  <si>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</si>
  <si>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</si>
  <si>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</si>
  <si>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</si>
  <si>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</si>
  <si>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</si>
  <si>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</si>
  <si>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</si>
  <si>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</si>
  <si>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</si>
  <si>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</si>
  <si>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</si>
  <si>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</si>
  <si>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</si>
  <si>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</si>
  <si>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</si>
  <si>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</si>
  <si>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</si>
  <si>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</si>
  <si>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</si>
  <si>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Zakázka:</t>
  </si>
  <si>
    <t>Z:</t>
  </si>
  <si>
    <t>Položkový rozpočet</t>
  </si>
  <si>
    <t>OSVOBODITELŮ 187, 76001 ZLÍN</t>
  </si>
  <si>
    <t>Rozpočet:</t>
  </si>
  <si>
    <t>Misto</t>
  </si>
  <si>
    <t>STAVEBNÍ ÚPRAVY BUDOVY ČRO ZLÍN. ČÁST GARÁŽ</t>
  </si>
  <si>
    <t>ČESKÝ ROZHLAS</t>
  </si>
  <si>
    <t>VINOHRADSKÁ 12</t>
  </si>
  <si>
    <t>PRAHA 2</t>
  </si>
  <si>
    <t>12000</t>
  </si>
  <si>
    <t>45245053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</si>
  <si>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</si>
  <si>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</si>
  <si>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</si>
  <si>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</si>
  <si>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</si>
  <si>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</si>
  <si>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</si>
  <si>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</si>
  <si>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</si>
  <si>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3</t>
  </si>
  <si>
    <t>Svislé a kompletní konstrukce</t>
  </si>
  <si>
    <t>4</t>
  </si>
  <si>
    <t>Vodorovné konstrukce</t>
  </si>
  <si>
    <t>5</t>
  </si>
  <si>
    <t>Komunikace</t>
  </si>
  <si>
    <t>6</t>
  </si>
  <si>
    <t>Úpravy povrchu,podlahy</t>
  </si>
  <si>
    <t>61</t>
  </si>
  <si>
    <t>Upravy povrchů vnitřní</t>
  </si>
  <si>
    <t>63</t>
  </si>
  <si>
    <t>Podlahy a podlahové konstrukce</t>
  </si>
  <si>
    <t>90</t>
  </si>
  <si>
    <t>Přípočty</t>
  </si>
  <si>
    <t>93</t>
  </si>
  <si>
    <t>Dokončovací práce inž.staveb</t>
  </si>
  <si>
    <t>95</t>
  </si>
  <si>
    <t>Dokončovací kce na pozem.stav.</t>
  </si>
  <si>
    <t>96</t>
  </si>
  <si>
    <t>Bourání konstrukcí</t>
  </si>
  <si>
    <t>99</t>
  </si>
  <si>
    <t>Staveništní přesun hmot</t>
  </si>
  <si>
    <t>711</t>
  </si>
  <si>
    <t>Izolace proti vodě</t>
  </si>
  <si>
    <t>762</t>
  </si>
  <si>
    <t>Konstrukce tesařské</t>
  </si>
  <si>
    <t>766</t>
  </si>
  <si>
    <t>Konstrukce truhlářské</t>
  </si>
  <si>
    <t>767</t>
  </si>
  <si>
    <t>Konstrukce zámečnické</t>
  </si>
  <si>
    <t>777</t>
  </si>
  <si>
    <t>Podlahy ze syntetických hmot</t>
  </si>
  <si>
    <t>783</t>
  </si>
  <si>
    <t>Nátěry</t>
  </si>
  <si>
    <t>784</t>
  </si>
  <si>
    <t>Malby</t>
  </si>
  <si>
    <t>M46</t>
  </si>
  <si>
    <t>Zemní práce při montážích</t>
  </si>
  <si>
    <t>D96</t>
  </si>
  <si>
    <t>Suť</t>
  </si>
  <si>
    <t>ON</t>
  </si>
  <si>
    <t>VRN</t>
  </si>
  <si>
    <t>VN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</si>
  <si>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</si>
  <si>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</si>
  <si>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</si>
  <si>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</si>
  <si>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</si>
  <si>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</si>
  <si>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</si>
  <si>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</si>
  <si>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</si>
  <si>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</si>
  <si>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</si>
  <si>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</si>
  <si>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</si>
  <si>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</si>
  <si>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</si>
  <si>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</si>
  <si>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</si>
  <si>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</si>
  <si>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</si>
  <si>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</si>
  <si>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</si>
  <si>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</si>
  <si>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</si>
  <si>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</si>
  <si>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</si>
  <si>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</si>
  <si>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</si>
  <si>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139601102R00</t>
  </si>
  <si>
    <t>Ruční výkop jam, rýh a šachet v hornině tř. 3</t>
  </si>
  <si>
    <t>m3</t>
  </si>
  <si>
    <t>POL1_0</t>
  </si>
  <si>
    <t>ODKOP OKOLO OBJEKTU:73</t>
  </si>
  <si>
    <t>VV</t>
  </si>
  <si>
    <t>VSKOVACÍ JÁMA:1</t>
  </si>
  <si>
    <t>OKAPOVÝ CHODNÍK:27,84*0,3</t>
  </si>
  <si>
    <t>130901101R00</t>
  </si>
  <si>
    <t>Bourání konstrukcí cihelných na MV ve vykopávkách</t>
  </si>
  <si>
    <t>IZOLAČNÍ PŘIZDÍVKA:80,8*0,1</t>
  </si>
  <si>
    <t>151101201R00</t>
  </si>
  <si>
    <t>Pažení stěn výkopu - příložné - hloubky do 4 m</t>
  </si>
  <si>
    <t>m2</t>
  </si>
  <si>
    <t>151101211R00</t>
  </si>
  <si>
    <t>Odstranění pažení stěn - příložné - hl. do 4 m</t>
  </si>
  <si>
    <t>174101102R00</t>
  </si>
  <si>
    <t>Zásyp ruční se zhutněním</t>
  </si>
  <si>
    <t>113 10-6005.RA0</t>
  </si>
  <si>
    <t>Odstranění betonové dlažby včetně podkladu, plocha do 50 m2</t>
  </si>
  <si>
    <t>POL2_0</t>
  </si>
  <si>
    <t>27,84*0,5</t>
  </si>
  <si>
    <t>175101201R00</t>
  </si>
  <si>
    <t>Obsyp objektu bez prohození sypaniny</t>
  </si>
  <si>
    <t>9,35</t>
  </si>
  <si>
    <t>175101209R00</t>
  </si>
  <si>
    <t>Příplatek za prohození sypaniny pro obsyp objektu</t>
  </si>
  <si>
    <t>212 85-0002.RAA</t>
  </si>
  <si>
    <t>Drenáž podél základu objektu z drenážních trub d 125 mm, betonové lože, obsyp kamenivo, geotextilie, revizní šachta</t>
  </si>
  <si>
    <t>m</t>
  </si>
  <si>
    <t>216904112R00</t>
  </si>
  <si>
    <t>Očištění tlakovou vodou zdiva stěn a rubu kleneb</t>
  </si>
  <si>
    <t>(zbylá část stěn garáže nad ukončením hydroizolace:34,5</t>
  </si>
  <si>
    <t>211531111R00</t>
  </si>
  <si>
    <t>Výplň odvodňovacích žeber kam. hrubě drcen. 63 mm</t>
  </si>
  <si>
    <t>281606211R00</t>
  </si>
  <si>
    <t>Nízkotlaká injektáž cihelného zdiva tl. do 40 cm</t>
  </si>
  <si>
    <t>281606212R00</t>
  </si>
  <si>
    <t>Nízkotlaká injektáž cihelného zdiva tl. do 60 cm</t>
  </si>
  <si>
    <t>281606214R00</t>
  </si>
  <si>
    <t>Nízkotlaká injektáž cihelného zdiva tl. do 100 cm</t>
  </si>
  <si>
    <t>319201317R00</t>
  </si>
  <si>
    <t>Vyrovnání zdiva pod omítku maltou ze suché maltové směsi tl. 30 mm</t>
  </si>
  <si>
    <t>PŘEDPOKLAD 30% PLOCHY:80,8*0,3</t>
  </si>
  <si>
    <t>411122011R00</t>
  </si>
  <si>
    <t>Montáž stropních panelů dl. do 360 cm, do 1,5 t</t>
  </si>
  <si>
    <t>kus</t>
  </si>
  <si>
    <t>hlava plotu:2</t>
  </si>
  <si>
    <t>59341124R</t>
  </si>
  <si>
    <t>Deska stropní plná  PZD 270-29-10</t>
  </si>
  <si>
    <t>POL3_0</t>
  </si>
  <si>
    <t>3*2</t>
  </si>
  <si>
    <t>596811111RT4</t>
  </si>
  <si>
    <t>Kladení dlaždic kom.pro pěší, lože z kameniva těž., včetně dlaždic betonových 50/50/5 cm</t>
  </si>
  <si>
    <t>602011151RT0</t>
  </si>
  <si>
    <t>Omítka na stěnách štuková vápenocementová sanační, ručně, tloušťka vrstvy 2,5 mm</t>
  </si>
  <si>
    <t>sjednocení povrchu stěn:156</t>
  </si>
  <si>
    <t>612409991RT2</t>
  </si>
  <si>
    <t>Začištění omítek kolem oken,dveří apod., s použitím suché maltové směsi</t>
  </si>
  <si>
    <t>VRATA:(2,8+3,15+3,15)*2*2</t>
  </si>
  <si>
    <t>612433211R00</t>
  </si>
  <si>
    <t>Omítka sanační vnitřní, střední zasolení</t>
  </si>
  <si>
    <t>617455420R00</t>
  </si>
  <si>
    <t>Oprava omítek cementových šachet, ocel.hlaz.do 50%</t>
  </si>
  <si>
    <t>odhad:20</t>
  </si>
  <si>
    <t>614471713R00</t>
  </si>
  <si>
    <t>Vyspravení beton. konstrukcí cem. maltou tl. 30 mm</t>
  </si>
  <si>
    <t>montážní jáma odhad:5</t>
  </si>
  <si>
    <t>639561121R00</t>
  </si>
  <si>
    <t>Obrubník zahradní betonový výšky 250 mm, šedý</t>
  </si>
  <si>
    <t>639571311R00</t>
  </si>
  <si>
    <t>Okapový chodník - textilie proti prorůstání 45g/m2</t>
  </si>
  <si>
    <t>639571120R00</t>
  </si>
  <si>
    <t>Podklad pod okapový chodník ze štěrku tl. 200 mm</t>
  </si>
  <si>
    <t>631312811RT6</t>
  </si>
  <si>
    <t>Mazanina betonová tl. 5 - 8 cm C 30/37, s polypropylénovými vlákny 0,6 kg / m3</t>
  </si>
  <si>
    <t>tl. 80 mm:66,84*0,08</t>
  </si>
  <si>
    <t>631319151R00</t>
  </si>
  <si>
    <t>Příplatek za přehlaz. mazanin pod povlaky tl. 8 cm</t>
  </si>
  <si>
    <t>632421440R00</t>
  </si>
  <si>
    <t>Provedení potěru ve spádu, ruční zpracování, tloušťky 30 mm, bez penetrace podkladu</t>
  </si>
  <si>
    <t>hlava oplocení:2,5*0,9*2</t>
  </si>
  <si>
    <t>900      R45</t>
  </si>
  <si>
    <t>HZS, PSV v tarifní třídě 8</t>
  </si>
  <si>
    <t>h</t>
  </si>
  <si>
    <t>SPECIALISTÉ INVESTORA:10</t>
  </si>
  <si>
    <t>935112111R00</t>
  </si>
  <si>
    <t>Osazení přík.žlabu do C8/10 tl.10cm z tvárnic 50cm</t>
  </si>
  <si>
    <t>59227441R</t>
  </si>
  <si>
    <t>Žlab betonový do dlažby TBO 1-30/100 průběžný</t>
  </si>
  <si>
    <t>938907121R00</t>
  </si>
  <si>
    <t>Očištění stěn tlakovou vodou, tlak do 500 bar</t>
  </si>
  <si>
    <t>PRO CLONY ŠÍŘE 500 MM:25,64*0,5</t>
  </si>
  <si>
    <t>A23</t>
  </si>
  <si>
    <t>Vyčištění montážního prostoru v části garáže</t>
  </si>
  <si>
    <t>soub</t>
  </si>
  <si>
    <t>953941220R00</t>
  </si>
  <si>
    <t>Osazení kovových poklopů s rámy plochy nad 1 m2</t>
  </si>
  <si>
    <t>953943125R00</t>
  </si>
  <si>
    <t>Osazení kovových předmětů do betonu, 120 kg / kus</t>
  </si>
  <si>
    <t>rám jámy:1</t>
  </si>
  <si>
    <t>968071137R00</t>
  </si>
  <si>
    <t>Vyvěšení, zavěšení kovových křídel vrat nad 4 m2</t>
  </si>
  <si>
    <t>968062559R00</t>
  </si>
  <si>
    <t>Vybourání dřevěných rámů vrat pl. nad 5 m2</t>
  </si>
  <si>
    <t>2,8*3,15*2</t>
  </si>
  <si>
    <t>978015291R00</t>
  </si>
  <si>
    <t>Otlučení omítek vnějších MVC v složit.1-4 do 100 %</t>
  </si>
  <si>
    <t>předpoklad otlučení do výšky 1,0 m:44,4</t>
  </si>
  <si>
    <t>965042141RT1</t>
  </si>
  <si>
    <t>Bourání mazanin betonových tl. 10 cm, nad 4 m2, ručně tl. mazaniny 5 - 8 cm</t>
  </si>
  <si>
    <t>max 80 mm:66,84*0,08</t>
  </si>
  <si>
    <t>965048150R00</t>
  </si>
  <si>
    <t>Dočištění povrchu po vybourání dlažeb, tmel do 50%</t>
  </si>
  <si>
    <t>966055121R00</t>
  </si>
  <si>
    <t>Bourání říms železobetonových vyložení nad 50 cm</t>
  </si>
  <si>
    <t>plotová deska:2,5*2</t>
  </si>
  <si>
    <t>999281108R00</t>
  </si>
  <si>
    <t>Přesun hmot pro opravy a údržbu do výšky 12 m</t>
  </si>
  <si>
    <t>t</t>
  </si>
  <si>
    <t>POL7_0</t>
  </si>
  <si>
    <t>711140202R00</t>
  </si>
  <si>
    <t>Odstranění izolace proti vlhkosti na ploše svislé, asfaltové pásy přitavením, 2 vrstvy</t>
  </si>
  <si>
    <t>CELKEM 4 VRSTVY:80,8*2</t>
  </si>
  <si>
    <t>711112001RZ1</t>
  </si>
  <si>
    <t>Provedení izolace proti vlhkosti na ploše svislé, 1x asfaltovým penetračním nátěr, včetně dodávky asfaltového laku</t>
  </si>
  <si>
    <t>711142559RT2</t>
  </si>
  <si>
    <t>Provedení izolace proti vlhkosti na ploše svislé, asfaltovými pásy přitavením, 2 vrstvy - pásy ve specifikaci</t>
  </si>
  <si>
    <t>80,8</t>
  </si>
  <si>
    <t>62852265R</t>
  </si>
  <si>
    <t>Pás asfaltový SBS modifikovaný,natavovací, kotvicí, tl. 4 mm</t>
  </si>
  <si>
    <t>80,8*1,2</t>
  </si>
  <si>
    <t>711132311R00</t>
  </si>
  <si>
    <t>Provedení izolace nopovou fólií na ploše svislé, včetně uchycení a těsnění</t>
  </si>
  <si>
    <t>28323111R</t>
  </si>
  <si>
    <t>Fólie nopová PE-HD, s plastovou mřížkou, výška nopů 8 mm</t>
  </si>
  <si>
    <t>24,243*1,25</t>
  </si>
  <si>
    <t>711823129RT2</t>
  </si>
  <si>
    <t xml:space="preserve">Montáž ukončovací lišty k nopové fólii, včetně dodávky lišty </t>
  </si>
  <si>
    <t>711191272RT1</t>
  </si>
  <si>
    <t>Provedení izolace proti vlhkosti na ploše svislé, ochrannou textilií, textilie ve specifikaci</t>
  </si>
  <si>
    <t>67352004R</t>
  </si>
  <si>
    <t>Geotextilie netkaná PET 300 g/m2</t>
  </si>
  <si>
    <t>80,8*1,25</t>
  </si>
  <si>
    <t>711140102R00</t>
  </si>
  <si>
    <t>Odstranění izolace proti vlhkosti na ploše vodorovné, asfaltové pásy přitavením, 2 vrstvy</t>
  </si>
  <si>
    <t>66,84</t>
  </si>
  <si>
    <t>711212201R00</t>
  </si>
  <si>
    <t>Penetrace hloubková 0,20 l/m2</t>
  </si>
  <si>
    <t>711 21-0020.RA0</t>
  </si>
  <si>
    <t>Stěrka hydroizolační těsnicí hmotou</t>
  </si>
  <si>
    <t>vodrovná:66,84</t>
  </si>
  <si>
    <t>svislá:41*0,25</t>
  </si>
  <si>
    <t>711212601R00</t>
  </si>
  <si>
    <t>Utěsnění detailů při stěrkových hydroizolacích, těsnicí pás do spoje podlaha - stěna</t>
  </si>
  <si>
    <t>711212001R00</t>
  </si>
  <si>
    <t>Nátěr hydroizolační</t>
  </si>
  <si>
    <t>montážní jáma odhad:20+5</t>
  </si>
  <si>
    <t>998711101R00</t>
  </si>
  <si>
    <t>Přesun hmot pro izolace proti vodě, výšky do 6 m</t>
  </si>
  <si>
    <t>762521811R00</t>
  </si>
  <si>
    <t>Demontáž podlah bez polštářů z prken tl. do 32 mm</t>
  </si>
  <si>
    <t>krytí jámy - odhad:5</t>
  </si>
  <si>
    <t>766698112R00</t>
  </si>
  <si>
    <t>Montáž garážových vrat otevíravých, vel.nad 6 m2</t>
  </si>
  <si>
    <t>A6</t>
  </si>
  <si>
    <t xml:space="preserve">Vrata ocelová otevíravá 2,8/3,15 m, dvoukřídlá, viz stávající </t>
  </si>
  <si>
    <t>998766101R00</t>
  </si>
  <si>
    <t>Přesun hmot pro truhlářské konstr., výšky do 6 m</t>
  </si>
  <si>
    <t>767896920R00</t>
  </si>
  <si>
    <t>Těsnění spár styků tmelením</t>
  </si>
  <si>
    <t>767995104R00</t>
  </si>
  <si>
    <t>Výroba a montáž kov. atypických konstr. do 50 kg</t>
  </si>
  <si>
    <t>kg</t>
  </si>
  <si>
    <t>rám L 30/30/3 - rozm 1/4 m:(1*2+4*2)*1,36</t>
  </si>
  <si>
    <t>767590120R00</t>
  </si>
  <si>
    <t>Montáž podlahových roštů - šroubováním</t>
  </si>
  <si>
    <t>4*20</t>
  </si>
  <si>
    <t>998767101R00</t>
  </si>
  <si>
    <t>Přesun hmot pro zámečnické konstr., výšky do 6 m</t>
  </si>
  <si>
    <t>a24</t>
  </si>
  <si>
    <t>Rošt podlahový svařovaný 1000/1000/30 mm, pz.</t>
  </si>
  <si>
    <t>777511113R00</t>
  </si>
  <si>
    <t>Podlahová stěrka exteriérová epoxidocementová dekorativní</t>
  </si>
  <si>
    <t>vodorovná:66,84</t>
  </si>
  <si>
    <t>svislá:41*0,15</t>
  </si>
  <si>
    <t>778519111R00</t>
  </si>
  <si>
    <t>Příplatek za šedou barvu, stěnová stěrka epoxidocementová</t>
  </si>
  <si>
    <t>998777101R00</t>
  </si>
  <si>
    <t>Přesun hmot pro podlahy syntetické, výšky do 6 m</t>
  </si>
  <si>
    <t>783822920R00</t>
  </si>
  <si>
    <t>Údržba, nátěr syntetický omítek stěn 1x + 1x email</t>
  </si>
  <si>
    <t>784 90-0010.RAB</t>
  </si>
  <si>
    <t>Odstranění stávajících maleb, oškrábáním</t>
  </si>
  <si>
    <t>784 45-0030.RA0</t>
  </si>
  <si>
    <t>Malba ze směsi , penetrace 1x, bílá 2x, difuzně otevřená</t>
  </si>
  <si>
    <t>stěny:156</t>
  </si>
  <si>
    <t>strop:67</t>
  </si>
  <si>
    <t>460620006RT1</t>
  </si>
  <si>
    <t>Osetí povrchu trávou, včetně dodávky osiva</t>
  </si>
  <si>
    <t>979 08-2111.R00</t>
  </si>
  <si>
    <t>Vnitrostaveništní doprava suti do 10 m</t>
  </si>
  <si>
    <t>POL8_0</t>
  </si>
  <si>
    <t>979 08-1121.R00</t>
  </si>
  <si>
    <t>Příplatek k odvozu za každý další 1 km</t>
  </si>
  <si>
    <t>979 99-0107.R00</t>
  </si>
  <si>
    <t>Poplatek za uložení suti - směs betonu, cihel, dřeva, skupina odpadu 170904</t>
  </si>
  <si>
    <t>979 08-6112.R00</t>
  </si>
  <si>
    <t>Nakládání nebo překládání suti a vybouraných hmot</t>
  </si>
  <si>
    <t>979 01-1111.R00</t>
  </si>
  <si>
    <t>Svislá doprava suti a vybour. hmot za 2.NP a 1.PP</t>
  </si>
  <si>
    <t>979 08-1111.RT2</t>
  </si>
  <si>
    <t>Odvoz suti a vybour. hmot na skládku do 1 km, kontejnerem 4 t</t>
  </si>
  <si>
    <t>005 21-1080.R</t>
  </si>
  <si>
    <t xml:space="preserve">Bezpečnostní a hygienická opatření na staveništi </t>
  </si>
  <si>
    <t>Soubor</t>
  </si>
  <si>
    <t>POL99_0</t>
  </si>
  <si>
    <t>koordinátor BOZP:1</t>
  </si>
  <si>
    <t>005 26-1030.R</t>
  </si>
  <si>
    <t xml:space="preserve">Finanční rezerva </t>
  </si>
  <si>
    <t>005 23-1010.R</t>
  </si>
  <si>
    <t>Revize</t>
  </si>
  <si>
    <t>005 12-4010.R</t>
  </si>
  <si>
    <t>Koordinační činnost</t>
  </si>
  <si>
    <t>005 12-1010.R</t>
  </si>
  <si>
    <t>Vybudování zařízení staveniště</t>
  </si>
  <si>
    <t>005 12-1020.R</t>
  </si>
  <si>
    <t xml:space="preserve">Provoz zařízení staveniště </t>
  </si>
  <si>
    <t>005 12-1030.R</t>
  </si>
  <si>
    <t>Odstranění zařízení staveniště</t>
  </si>
  <si>
    <t>005 11-1021.R</t>
  </si>
  <si>
    <t>Vytyčení inženýrských sítí</t>
  </si>
  <si>
    <t/>
  </si>
  <si>
    <t>SUM</t>
  </si>
  <si>
    <t>Poznámky uchazeče k zadání</t>
  </si>
  <si>
    <t>POPUZIV</t>
  </si>
  <si>
    <t>END</t>
  </si>
  <si>
    <t>SO 02 - GARÁŽ</t>
  </si>
  <si>
    <t>POZNÁMKY:</t>
  </si>
  <si>
    <t xml:space="preserve">-V RÁMCI ZPRACOVÁNÍ NUTNO OCENIT PŘEDEPSANÉ, NEBO VYŠŠÍ STANDARDY A VÝROBKY, NEBO NEBUDE CENOVÁ NABÍDKA HODNOCENA. </t>
  </si>
  <si>
    <t>-ZHOTOVITEL MÁ NÁROK NA ZMĚNU VÝROBKŮ A MATERIÁLU A TO VE SHODNÉM A NEBO VYŠŠÍM KVALITATIVNÍM STANDARDU. PŘÍPADNÉ ZÁMĚNY UVEDE V CENOVÉ NABÍDCE S PŘEHLEDNÝM POPISEM NAVRHOVANÝCH ZMĚN!</t>
  </si>
  <si>
    <t xml:space="preserve">-NEDÍLNOU SOUČÁSTÍ VÝKAZU VÝMĚR JE PROJEKTOVÁ DOKUMENTACE OBJEKTU. </t>
  </si>
  <si>
    <t xml:space="preserve">-ZHOTOVITEL GARANTUJE DOSTATEČNOST VÝKAZU VÝMĚR VE VZTAHU K PROJEKTOVÉ DOKUMENTACI. </t>
  </si>
  <si>
    <t xml:space="preserve">-PŘÍPADNÉ PŘIPOMÍNKY UVÉST TZV. "POD ČÁRU" VÝKAZU VÝMĚR.  </t>
  </si>
  <si>
    <r>
      <rPr>
        <u/>
        <sz val="10"/>
        <rFont val="Arial Narrow"/>
        <family val="2"/>
        <charset val="238"/>
      </rPr>
      <t>PODMÍNKY K REALIZACI A OCENĚNÍ</t>
    </r>
    <r>
      <rPr>
        <sz val="10"/>
        <rFont val="Arial Narrow"/>
        <family val="2"/>
        <charset val="238"/>
      </rPr>
      <t xml:space="preserve">:_x000D_
SOUČÁSTÍ JSOU VEŠKERÉ SPOJOVACÍ PRVKY, KOTEVNÍ ELEMENTY PRO KOTVENÍ DO NAVAZUJÍCÍCH KONSTRUKCÍ, TMELY, LEPIDLA, OSTATNÍ MATERIÁL A KONSTRUKCE NEZBYTNÉ PRO ZHOTOVENÍ SYSTÉMU, POVRCHOVÉ ÚPRAVY, ANTIKOROZNÍ NÁTĚRY POMOCNÝCH KONSTRUKCÍ. DÍLENSKÁ DOKUMENTACE PRO ZÁMEČNICKÉ,KLEMPÍŘSKÉ KCE A OSTATNÍ._x000D_ _x000D_SOUČÁSTÍ CENY BUDOU I OSTATNÍ POLOŽKY NEUVÁDĚNÉ V TĚCHTO TECHNICKÝCH VÝKRESECH, KTERÉ JSOU PRO DODAVATELE POTŘEBNÉ K OCENĚNÍ DÍLA._x000D_
VEŠKERÉ SKUTEČNOSTI JE NUTNO PROVĚŘIT PŘÍMO NA MÍSTĚ A ZOHLEDNIT. V PŘÍPADĚ, ŽE SE LIŠÍ OD PŘEDPOKLADŮ V PROJEKTU, JE NUTNÁ KONZULTACE S PROJEKTANTEM PRO POSOUZENÍ ČI UPŘESNĚNÍ DALŠÍHO POSTUPU PRACÍ NA STAVBĚ. KOORDINACE TECHNICKÉ INFRASTRUKTURY BUDE PROVEDENA PŘÍMO NA STAVBĚ. NA TENTO STUPEŇ DOKUMENTACE MUSÍ NAVAZOVAT DÍLENSKÁ A VÝROBNĚ TECHNICKÁ DOKUMENTACE, ZPRACOVANÁ DODAVATELEM STAVBY, DLE PLATNÉ LEGISLATIVY A PODROBNÉHO ZAMĚŘENÍ NA STAVBĚ. NEDÍLNOU SOUČÁSTÍ DOKUMENTACE JSOU OSTATNÍ VÝKRESY, TECHNICKÉ ZPRÁVY, TABULKY A DALŠÍ ČÁSTI PD. PŘI REALIZACI JE TŘEBA DODRŽOVAT PLATNÉ BEZP. PŘEDPISY, ČSN A TECHNOL. POSTUPY. POVRCHOVÉ MATERIÁLY, DETAILY A DALŠÍ BUDOU PŘED OBJEDNÁNÍM SCHVÁLENY PROJEKTANTEM A INVESTOREM._x000D_
</t>
    </r>
  </si>
  <si>
    <t>pol.</t>
  </si>
  <si>
    <t>Čro ZLÍN</t>
  </si>
  <si>
    <t>jedn.</t>
  </si>
  <si>
    <t>mat+mont cena</t>
  </si>
  <si>
    <t>cena celkem</t>
  </si>
  <si>
    <t>VÝKAZ VÝMĚR : SILNOPROUD - ČR ZLÍN</t>
  </si>
  <si>
    <t>SVÍTIDLA - DODÁVKA INVESTORA - STÁVAJÍCÍ</t>
  </si>
  <si>
    <t>SVÍTIDLA NOUZOVVÁ, 60 MIN - DODOÁVKA INVESTORA - STÁVAJÍCÍ</t>
  </si>
  <si>
    <t>PŘÍSTROJE :</t>
  </si>
  <si>
    <t>VYPÍNAČ JEDNOPÓLOVÝ (ŘAZENÍ 1)</t>
  </si>
  <si>
    <t>ks</t>
  </si>
  <si>
    <t xml:space="preserve">PŘEPÍNAČ </t>
  </si>
  <si>
    <t>VYYPÍNAČ SERIOVÝ</t>
  </si>
  <si>
    <t>PŘEPÍNAČ KŘÍŽOVÝ</t>
  </si>
  <si>
    <t>DVOJZÁSUVKA 230V/16A BÍLÁ, KOMPLET, VČ, KRABICE, PŘETOČENÉ VÝVODY</t>
  </si>
  <si>
    <t>DTTO, PRO LIŠTOVÝ ROZVOD</t>
  </si>
  <si>
    <t>ROZVÁDĚČ HR-  v.č.04 - ÚPRAVA</t>
  </si>
  <si>
    <t>KS</t>
  </si>
  <si>
    <t>ZÁSUVKA 400V/16A KOMPLET</t>
  </si>
  <si>
    <t>KABELY - VODIČE :</t>
  </si>
  <si>
    <t>CYKY 3Jx1,5</t>
  </si>
  <si>
    <t>CYKY 5Ox1,5</t>
  </si>
  <si>
    <t>CYKY 5Jx6</t>
  </si>
  <si>
    <t>CYKY 3x2,5</t>
  </si>
  <si>
    <t>CYKY 5x2,5</t>
  </si>
  <si>
    <t>INSTALAČNÍ MATERIÁL :</t>
  </si>
  <si>
    <t>PODLAHOVÁ LIŠTA - PODLAHA STĚNA</t>
  </si>
  <si>
    <t>KRABICE PRO PODLAHOVOU LIŠTU PRO ZÁSUVKY</t>
  </si>
  <si>
    <t>KRABICE PŘÍSTROJOVÁ - VYPÍNAČE</t>
  </si>
  <si>
    <t>KRABICE ODBOČOVACÍ   KU 68-1902</t>
  </si>
  <si>
    <t>KRABICE PŘECHODOVÁ ELEKTROINSTALAČNÍ</t>
  </si>
  <si>
    <t>PŘELOŽENÍ STÁVAJÍCÍCH SVĚTEL</t>
  </si>
  <si>
    <t>kpl</t>
  </si>
  <si>
    <t>PODRUŽNÝ MATERIÁL</t>
  </si>
  <si>
    <t>DEMONTÁŽ STÁVAJÍCÍ ELEKTROINSTALACE</t>
  </si>
  <si>
    <t>VÝCHOZÍ REVIZE</t>
  </si>
  <si>
    <t>STAVEBNÍ PŘÍPOMOCE :</t>
  </si>
  <si>
    <t>PROSTUPY, VRTÁNÍ APOD.</t>
  </si>
  <si>
    <t>ZEDNICKÉ ZAČIŠTĚNÍ APOD.</t>
  </si>
  <si>
    <t>VÝMALBA DOTČENÝCH STĚN (PŘEDPOKLAD STĚNY SE ZÁSUVKAMI) D+M</t>
  </si>
  <si>
    <t>Poznámka: Výkaz výměr není ani úplný, ani vyčerpávající. Pokud Zhotovilel shledá nezbytně nutným doplnit další položky do výkazu výměr, pak lze tak učinit pouze se souhlasem zástupce Objednatele - na tuto skutečnost pak Zhotovitel přehledně upozorní v průvodním dopise k nabídce. Upozorňujeme, že nabídku lze odpovědně zpracovat pouze na základě kompletní dokumentace, tzn. průvodní a souhrnné části dokumentace, příslušné textové a výkresové části, výkazů výměr.</t>
  </si>
  <si>
    <t>STAVEBNÍ ÚPRAVY BUDOVY ČRO ZLÍN</t>
  </si>
  <si>
    <t>STAVEBNÍ OBJEKTY</t>
  </si>
  <si>
    <t>SO-02 GARÁŽ</t>
  </si>
  <si>
    <t>SO-03 ELEKTROINSTALACE</t>
  </si>
  <si>
    <t>Ing. Radek Baur</t>
  </si>
  <si>
    <t>Ve všech listech tohoto souboru můžete měnit pouze buňky se ŽLUTÝM pozadím. Jedná se o tyto údaje : 
- údaje o dodavateli
- jednotkové ceny položek zadané na maximálně dvě desetinná místa</t>
  </si>
  <si>
    <t>KRYCÍ LIST NABÍDKOVÉHO ROZPOČTU</t>
  </si>
  <si>
    <t>Celková nabídková cena v Kč bez DPH</t>
  </si>
  <si>
    <t>CENA CELKEM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</si>
</sst>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164" formatCode="#,##0.00000"/>
    <numFmt numFmtId="165" formatCode="#,##0\ &quot;Kč&quot;"/>
    <numFmt numFmtId="166" formatCode="0_\\k\s"/>
  </numFmts>
  <fonts count="2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b/>
      <u/>
      <sz val="12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u/>
      <sz val="10"/>
      <name val="Arial Narrow"/>
      <family val="2"/>
      <charset val="238"/>
    </font>
    <font>
      <b/>
      <u/>
      <sz val="12"/>
      <name val="Arial CE"/>
      <charset val="238"/>
    </font>
    <font>
      <u/>
      <sz val="10"/>
      <name val="Arial CE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76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0" xfId="0"/>
    <xf numFmtId="4" fontId="7" fillId="6" borderId="33" xfId="0" applyNumberFormat="1" applyFont="1" applyFill="1" applyBorder="1" applyAlignment="1">
      <alignment horizontal="center" vertical="center"/>
    </xf>
    <xf numFmtId="4" fontId="7" fillId="7" borderId="33" xfId="0" applyNumberFormat="1" applyFont="1" applyFill="1" applyBorder="1" applyAlignment="1">
      <alignment horizontal="center" vertical="center"/>
    </xf>
    <xf numFmtId="4" fontId="7" fillId="8" borderId="33" xfId="0" applyNumberFormat="1" applyFont="1" applyFill="1" applyBorder="1" applyAlignment="1">
      <alignment horizontal="center" vertical="center"/>
    </xf>
    <xf numFmtId="4" fontId="7" fillId="8" borderId="39" xfId="0" applyNumberFormat="1" applyFont="1" applyFill="1" applyBorder="1" applyAlignment="1">
      <alignment horizontal="center" vertical="center"/>
    </xf>
    <xf numFmtId="0" fontId="0" fillId="0" borderId="0" xfId="0"/>
    <xf numFmtId="0" fontId="18" fillId="0" borderId="0" xfId="0" applyFont="1"/>
    <xf numFmtId="0" fontId="19" fillId="0" borderId="0" xfId="0" applyFont="1"/>
    <xf numFmtId="0" fontId="0" fillId="0" borderId="55" xfId="0" applyBorder="1"/>
    <xf numFmtId="0" fontId="22" fillId="0" borderId="55" xfId="0" applyFont="1" applyBorder="1"/>
    <xf numFmtId="0" fontId="0" fillId="0" borderId="55" xfId="0" applyBorder="1" applyAlignment="1">
      <alignment horizontal="center"/>
    </xf>
    <xf numFmtId="0" fontId="0" fillId="0" borderId="49" xfId="0" applyBorder="1"/>
    <xf numFmtId="0" fontId="0" fillId="0" borderId="49" xfId="0" applyBorder="1" applyAlignment="1">
      <alignment horizontal="right"/>
    </xf>
    <xf numFmtId="0" fontId="8" fillId="0" borderId="49" xfId="0" applyFont="1" applyBorder="1"/>
    <xf numFmtId="0" fontId="0" fillId="0" borderId="0" xfId="0" applyAlignment="1">
      <alignment horizontal="right"/>
    </xf>
    <xf numFmtId="0" fontId="0" fillId="0" borderId="49" xfId="0" applyBorder="1" applyAlignment="1">
      <alignment horizontal="center" vertical="center"/>
    </xf>
    <xf numFmtId="165" fontId="0" fillId="0" borderId="49" xfId="0" applyNumberFormat="1" applyBorder="1"/>
    <xf numFmtId="0" fontId="0" fillId="0" borderId="49" xfId="0" applyBorder="1" applyAlignment="1">
      <alignment horizontal="center"/>
    </xf>
    <xf numFmtId="6" fontId="0" fillId="0" borderId="49" xfId="0" applyNumberFormat="1" applyBorder="1"/>
    <xf numFmtId="0" fontId="23" fillId="0" borderId="49" xfId="0" applyFont="1" applyBorder="1"/>
    <xf numFmtId="0" fontId="24" fillId="0" borderId="49" xfId="0" applyFont="1" applyBorder="1" applyAlignment="1">
      <alignment horizontal="left" vertical="center" wrapText="1"/>
    </xf>
    <xf numFmtId="0" fontId="25" fillId="0" borderId="49" xfId="0" applyFont="1" applyBorder="1" applyAlignment="1">
      <alignment horizontal="center" vertical="center" wrapText="1"/>
    </xf>
    <xf numFmtId="166" fontId="0" fillId="0" borderId="49" xfId="0" applyNumberFormat="1" applyBorder="1" applyAlignment="1">
      <alignment horizontal="right"/>
    </xf>
    <xf numFmtId="166" fontId="0" fillId="0" borderId="49" xfId="0" applyNumberFormat="1" applyBorder="1"/>
    <xf numFmtId="165" fontId="0" fillId="0" borderId="49" xfId="0" applyNumberFormat="1" applyBorder="1" applyAlignment="1">
      <alignment horizontal="center" vertical="center"/>
    </xf>
    <xf numFmtId="9" fontId="0" fillId="0" borderId="0" xfId="0" applyNumberFormat="1"/>
    <xf numFmtId="165" fontId="0" fillId="0" borderId="0" xfId="0" applyNumberFormat="1"/>
    <xf numFmtId="0" fontId="0" fillId="0" borderId="43" xfId="0" applyBorder="1" applyAlignment="1">
      <alignment horizontal="left" vertical="center"/>
    </xf>
    <xf numFmtId="0" fontId="0" fillId="0" borderId="43" xfId="0" applyBorder="1"/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/>
    <xf numFmtId="0" fontId="0" fillId="0" borderId="8" xfId="0" applyBorder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horizontal="left" vertical="top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1" fontId="8" fillId="0" borderId="43" xfId="0" applyNumberFormat="1" applyFont="1" applyBorder="1" applyAlignment="1">
      <alignment horizontal="right" vertical="center"/>
    </xf>
    <xf numFmtId="0" fontId="0" fillId="0" borderId="43" xfId="0" applyBorder="1" applyAlignment="1">
      <alignment horizontal="left" vertical="center" indent="1"/>
    </xf>
    <xf numFmtId="0" fontId="8" fillId="0" borderId="43" xfId="0" applyFont="1" applyBorder="1" applyAlignment="1">
      <alignment vertical="center"/>
    </xf>
    <xf numFmtId="49" fontId="0" fillId="0" borderId="16" xfId="0" applyNumberFormat="1" applyBorder="1" applyAlignment="1">
      <alignment horizontal="left" vertical="center"/>
    </xf>
    <xf numFmtId="1" fontId="8" fillId="0" borderId="53" xfId="0" applyNumberFormat="1" applyFont="1" applyBorder="1" applyAlignment="1">
      <alignment horizontal="right" vertical="center"/>
    </xf>
    <xf numFmtId="49" fontId="0" fillId="0" borderId="8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7" fillId="3" borderId="36" xfId="0" applyNumberFormat="1" applyFont="1" applyFill="1" applyBorder="1" applyAlignment="1">
      <alignment vertical="center"/>
    </xf>
    <xf numFmtId="3" fontId="10" fillId="3" borderId="52" xfId="0" applyNumberFormat="1" applyFont="1" applyFill="1" applyBorder="1" applyAlignment="1">
      <alignment horizontal="center" vertical="center" wrapText="1" shrinkToFit="1"/>
    </xf>
    <xf numFmtId="3" fontId="7" fillId="3" borderId="52" xfId="0" applyNumberFormat="1" applyFont="1" applyFill="1" applyBorder="1" applyAlignment="1">
      <alignment horizontal="center" vertical="center" wrapText="1" shrinkToFit="1"/>
    </xf>
    <xf numFmtId="3" fontId="7" fillId="3" borderId="52" xfId="0" applyNumberFormat="1" applyFont="1" applyFill="1" applyBorder="1" applyAlignment="1">
      <alignment horizontal="center" vertical="center" wrapText="1"/>
    </xf>
    <xf numFmtId="3" fontId="0" fillId="0" borderId="53" xfId="0" applyNumberFormat="1" applyBorder="1"/>
    <xf numFmtId="3" fontId="3" fillId="0" borderId="49" xfId="0" applyNumberFormat="1" applyFont="1" applyBorder="1" applyAlignment="1">
      <alignment horizontal="right" wrapText="1" shrinkToFit="1"/>
    </xf>
    <xf numFmtId="3" fontId="3" fillId="0" borderId="49" xfId="0" applyNumberFormat="1" applyFont="1" applyBorder="1" applyAlignment="1">
      <alignment horizontal="right" shrinkToFit="1"/>
    </xf>
    <xf numFmtId="3" fontId="0" fillId="0" borderId="49" xfId="0" applyNumberFormat="1" applyBorder="1" applyAlignment="1">
      <alignment shrinkToFit="1"/>
    </xf>
    <xf numFmtId="3" fontId="0" fillId="0" borderId="49" xfId="0" applyNumberFormat="1" applyBorder="1"/>
    <xf numFmtId="3" fontId="0" fillId="4" borderId="39" xfId="0" applyNumberFormat="1" applyFill="1" applyBorder="1" applyAlignment="1">
      <alignment wrapText="1" shrinkToFit="1"/>
    </xf>
    <xf numFmtId="3" fontId="0" fillId="4" borderId="39" xfId="0" applyNumberFormat="1" applyFill="1" applyBorder="1" applyAlignment="1">
      <alignment shrinkToFit="1"/>
    </xf>
    <xf numFmtId="3" fontId="0" fillId="4" borderId="39" xfId="0" applyNumberFormat="1" applyFill="1" applyBorder="1"/>
    <xf numFmtId="49" fontId="8" fillId="5" borderId="6" xfId="0" applyNumberFormat="1" applyFont="1" applyFill="1" applyBorder="1" applyAlignment="1" applyProtection="1">
      <alignment horizontal="right" vertical="center"/>
      <protection locked="0"/>
    </xf>
    <xf numFmtId="49" fontId="8" fillId="5" borderId="0" xfId="0" applyNumberFormat="1" applyFont="1" applyFill="1" applyBorder="1" applyAlignment="1" applyProtection="1">
      <alignment horizontal="left" vertical="center"/>
      <protection locked="0"/>
    </xf>
    <xf numFmtId="4" fontId="16" fillId="5" borderId="33" xfId="0" applyNumberFormat="1" applyFont="1" applyFill="1" applyBorder="1" applyAlignment="1" applyProtection="1">
      <alignment vertical="top" shrinkToFit="1"/>
      <protection locked="0"/>
    </xf>
    <xf numFmtId="4" fontId="16" fillId="5" borderId="39" xfId="0" applyNumberFormat="1" applyFont="1" applyFill="1" applyBorder="1" applyAlignment="1" applyProtection="1">
      <alignment vertical="top" shrinkToFit="1"/>
      <protection locked="0"/>
    </xf>
    <xf numFmtId="165" fontId="0" fillId="5" borderId="49" xfId="0" applyNumberFormat="1" applyFill="1" applyBorder="1"/>
    <xf numFmtId="0" fontId="8" fillId="3" borderId="11" xfId="0" applyFont="1" applyFill="1" applyBorder="1" applyAlignment="1">
      <alignment horizontal="left" vertical="center" indent="1"/>
    </xf>
    <xf numFmtId="0" fontId="0" fillId="3" borderId="7" xfId="0" applyFont="1" applyFill="1" applyBorder="1"/>
    <xf numFmtId="0" fontId="0" fillId="0" borderId="18" xfId="0" applyBorder="1" applyAlignment="1">
      <alignment horizontal="center"/>
    </xf>
    <xf numFmtId="3" fontId="0" fillId="0" borderId="43" xfId="0" applyNumberFormat="1" applyBorder="1"/>
    <xf numFmtId="3" fontId="0" fillId="0" borderId="43" xfId="0" applyNumberFormat="1" applyBorder="1" applyAlignment="1">
      <alignment wrapText="1"/>
    </xf>
    <xf numFmtId="3" fontId="0" fillId="4" borderId="53" xfId="0" applyNumberFormat="1" applyFill="1" applyBorder="1"/>
    <xf numFmtId="3" fontId="0" fillId="4" borderId="43" xfId="0" applyNumberFormat="1" applyFill="1" applyBorder="1"/>
    <xf numFmtId="3" fontId="0" fillId="4" borderId="54" xfId="0" applyNumberFormat="1" applyFill="1" applyBorder="1"/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" fontId="8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/>
    </xf>
    <xf numFmtId="4" fontId="11" fillId="0" borderId="53" xfId="0" applyNumberFormat="1" applyFont="1" applyBorder="1" applyAlignment="1">
      <alignment vertical="center"/>
    </xf>
    <xf numFmtId="4" fontId="11" fillId="0" borderId="43" xfId="0" applyNumberFormat="1" applyFont="1" applyBorder="1" applyAlignment="1">
      <alignment vertical="center"/>
    </xf>
    <xf numFmtId="4" fontId="13" fillId="0" borderId="53" xfId="0" applyNumberFormat="1" applyFont="1" applyBorder="1" applyAlignment="1">
      <alignment horizontal="right" vertical="center" indent="1"/>
    </xf>
    <xf numFmtId="4" fontId="13" fillId="0" borderId="54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53" xfId="0" applyNumberFormat="1" applyFont="1" applyBorder="1" applyAlignment="1">
      <alignment horizontal="right" vertical="center"/>
    </xf>
    <xf numFmtId="4" fontId="11" fillId="0" borderId="43" xfId="0" applyNumberFormat="1" applyFont="1" applyBorder="1" applyAlignment="1">
      <alignment horizontal="right" vertical="center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8" fillId="5" borderId="18" xfId="0" applyNumberFormat="1" applyFont="1" applyFill="1" applyBorder="1" applyAlignment="1" applyProtection="1">
      <alignment horizontal="left" vertical="center"/>
      <protection locked="0"/>
    </xf>
    <xf numFmtId="49" fontId="8" fillId="5" borderId="0" xfId="0" applyNumberFormat="1" applyFont="1" applyFill="1" applyBorder="1" applyAlignment="1" applyProtection="1">
      <alignment horizontal="left" vertical="center"/>
      <protection locked="0"/>
    </xf>
    <xf numFmtId="49" fontId="8" fillId="5" borderId="6" xfId="0" applyNumberFormat="1" applyFont="1" applyFill="1" applyBorder="1" applyAlignment="1" applyProtection="1">
      <alignment horizontal="left" vertical="center"/>
      <protection locked="0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4" fontId="11" fillId="9" borderId="15" xfId="0" applyNumberFormat="1" applyFont="1" applyFill="1" applyBorder="1" applyAlignment="1">
      <alignment horizontal="right" vertical="center" indent="1"/>
    </xf>
    <xf numFmtId="4" fontId="11" fillId="9" borderId="16" xfId="0" applyNumberFormat="1" applyFont="1" applyFill="1" applyBorder="1" applyAlignment="1">
      <alignment horizontal="right" vertical="center" indent="1"/>
    </xf>
    <xf numFmtId="0" fontId="8" fillId="9" borderId="14" xfId="0" applyFont="1" applyFill="1" applyBorder="1" applyAlignment="1">
      <alignment horizontal="left" vertical="center"/>
    </xf>
    <xf numFmtId="0" fontId="8" fillId="9" borderId="43" xfId="0" applyFont="1" applyFill="1" applyBorder="1" applyAlignment="1">
      <alignment horizontal="left" vertical="center"/>
    </xf>
    <xf numFmtId="0" fontId="8" fillId="9" borderId="54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6" fillId="3" borderId="0" xfId="0" applyNumberFormat="1" applyFont="1" applyFill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5" borderId="36" xfId="0" applyFill="1" applyBorder="1" applyAlignment="1" applyProtection="1">
      <alignment vertical="top" wrapText="1"/>
      <protection locked="0"/>
    </xf>
    <xf numFmtId="0" fontId="0" fillId="5" borderId="18" xfId="0" applyFill="1" applyBorder="1" applyAlignment="1" applyProtection="1">
      <alignment vertical="top" wrapText="1"/>
      <protection locked="0"/>
    </xf>
    <xf numFmtId="0" fontId="0" fillId="5" borderId="18" xfId="0" applyFill="1" applyBorder="1" applyAlignment="1" applyProtection="1">
      <alignment horizontal="left" vertical="top" wrapText="1"/>
      <protection locked="0"/>
    </xf>
    <xf numFmtId="0" fontId="0" fillId="5" borderId="37" xfId="0" applyFill="1" applyBorder="1" applyAlignment="1" applyProtection="1">
      <alignment vertical="top" wrapText="1"/>
      <protection locked="0"/>
    </xf>
    <xf numFmtId="0" fontId="0" fillId="5" borderId="26" xfId="0" applyFill="1" applyBorder="1" applyAlignment="1" applyProtection="1">
      <alignment vertical="top" wrapText="1"/>
      <protection locked="0"/>
    </xf>
    <xf numFmtId="0" fontId="0" fillId="5" borderId="0" xfId="0" applyFill="1" applyBorder="1" applyAlignment="1" applyProtection="1">
      <alignment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34" xfId="0" applyFill="1" applyBorder="1" applyAlignment="1" applyProtection="1">
      <alignment vertical="top" wrapText="1"/>
      <protection locked="0"/>
    </xf>
    <xf numFmtId="0" fontId="0" fillId="5" borderId="10" xfId="0" applyFill="1" applyBorder="1" applyAlignment="1" applyProtection="1">
      <alignment vertical="top" wrapText="1"/>
      <protection locked="0"/>
    </xf>
    <xf numFmtId="0" fontId="0" fillId="5" borderId="6" xfId="0" applyFill="1" applyBorder="1" applyAlignment="1" applyProtection="1">
      <alignment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26" fillId="0" borderId="53" xfId="0" applyFont="1" applyBorder="1" applyAlignment="1">
      <alignment horizontal="left" wrapText="1"/>
    </xf>
    <xf numFmtId="0" fontId="26" fillId="0" borderId="43" xfId="0" applyFont="1" applyBorder="1" applyAlignment="1">
      <alignment horizontal="left" wrapText="1"/>
    </xf>
    <xf numFmtId="0" fontId="26" fillId="0" borderId="54" xfId="0" applyFont="1" applyBorder="1" applyAlignment="1">
      <alignment horizontal="left" wrapText="1"/>
    </xf>
    <xf numFmtId="49" fontId="19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20" fillId="2" borderId="0" xfId="0" applyFont="1" applyFill="1" applyAlignment="1">
      <alignment horizontal="left" wrapText="1"/>
    </xf>
    <xf numFmtId="49" fontId="19" fillId="0" borderId="0" xfId="0" applyNumberFormat="1" applyFont="1" applyAlignment="1">
      <alignment vertical="top" wrapText="1"/>
    </xf>
    <xf numFmtId="49" fontId="0" fillId="0" borderId="0" xfId="0" applyNumberFormat="1" applyAlignment="1">
      <alignment vertical="top" wrapText="1"/>
    </xf>
    <xf numFmtId="4" fontId="7" fillId="10" borderId="35" xfId="0" applyNumberFormat="1" applyFont="1" applyFill="1" applyBorder="1" applyAlignment="1">
      <alignment horizontal="center" vertical="center"/>
    </xf>
    <xf numFmtId="4" fontId="7" fillId="10" borderId="33" xfId="0" applyNumberFormat="1" applyFont="1" applyFill="1" applyBorder="1" applyAlignment="1">
      <alignment horizontal="center" vertical="center"/>
    </xf>
    <xf numFmtId="4" fontId="6" fillId="11" borderId="16" xfId="0" applyNumberFormat="1" applyFont="1" applyFill="1" applyBorder="1" applyAlignment="1">
      <alignment horizontal="right" vertical="center" indent="1"/>
    </xf>
    <xf numFmtId="0" fontId="6" fillId="11" borderId="14" xfId="0" applyFont="1" applyFill="1" applyBorder="1" applyAlignment="1">
      <alignment horizontal="left" vertical="center" indent="1"/>
    </xf>
    <xf numFmtId="0" fontId="6" fillId="11" borderId="43" xfId="0" applyFont="1" applyFill="1" applyBorder="1" applyAlignment="1">
      <alignment vertical="center"/>
    </xf>
    <xf numFmtId="0" fontId="6" fillId="11" borderId="54" xfId="0" applyFont="1" applyFill="1" applyBorder="1" applyAlignment="1">
      <alignment vertical="center"/>
    </xf>
    <xf numFmtId="4" fontId="6" fillId="11" borderId="53" xfId="0" applyNumberFormat="1" applyFont="1" applyFill="1" applyBorder="1" applyAlignment="1">
      <alignment horizontal="right" vertical="center" indent="1"/>
    </xf>
    <xf numFmtId="0" fontId="7" fillId="12" borderId="10" xfId="0" applyFont="1" applyFill="1" applyBorder="1"/>
    <xf numFmtId="0" fontId="7" fillId="12" borderId="6" xfId="0" applyFont="1" applyFill="1" applyBorder="1"/>
    <xf numFmtId="4" fontId="7" fillId="12" borderId="39" xfId="0" applyNumberFormat="1" applyFont="1" applyFill="1" applyBorder="1" applyAlignment="1">
      <alignment horizontal="center"/>
    </xf>
    <xf numFmtId="4" fontId="7" fillId="12" borderId="39" xfId="0" applyNumberFormat="1" applyFont="1" applyFill="1" applyBorder="1" applyAlignment="1"/>
    <xf numFmtId="4" fontId="7" fillId="12" borderId="39" xfId="0" applyNumberFormat="1" applyFont="1" applyFill="1" applyBorder="1" applyAlignment="1"/>
    <xf numFmtId="0" fontId="8" fillId="13" borderId="0" xfId="0" applyFont="1" applyFill="1"/>
    <xf numFmtId="0" fontId="8" fillId="13" borderId="0" xfId="0" applyFont="1" applyFill="1" applyAlignment="1">
      <alignment horizontal="right"/>
    </xf>
    <xf numFmtId="165" fontId="8" fillId="13" borderId="0" xfId="0" applyNumberFormat="1" applyFont="1" applyFill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66"/>
  </sheetPr>
  <dimension ref="A1:J38"/>
  <sheetViews>
    <sheetView showGridLines="0" topLeftCell="B1" zoomScaleNormal="100" zoomScaleSheetLayoutView="75" workbookViewId="0">
      <selection activeCell="G16" sqref="G16:H16"/>
    </sheetView>
  </sheetViews>
  <sheetFormatPr defaultColWidth="9" defaultRowHeight="12.65" x14ac:dyDescent="0.2"/>
  <cols>
    <col min="1" max="1" width="8.42578125" style="186" hidden="1" customWidth="1"/>
    <col min="2" max="2" width="9.140625" style="186" customWidth="1"/>
    <col min="3" max="3" width="7.42578125" style="186" customWidth="1"/>
    <col min="4" max="4" width="13.42578125" style="186" customWidth="1"/>
    <col min="5" max="5" width="12.140625" style="186" customWidth="1"/>
    <col min="6" max="6" width="11.42578125" style="186" customWidth="1"/>
    <col min="7" max="9" width="12.7109375" style="186" customWidth="1"/>
    <col min="10" max="10" width="6.7109375" style="186" customWidth="1"/>
    <col min="11" max="11" width="4.28515625" style="186" customWidth="1"/>
    <col min="12" max="16384" width="9" style="186"/>
  </cols>
  <sheetData>
    <row r="1" spans="1:10" ht="33.799999999999997" customHeight="1" x14ac:dyDescent="0.2">
      <c r="A1" s="71" t="s">
        <v>36</v>
      </c>
      <c r="B1" s="283" t="s">
        <v>422</v>
      </c>
      <c r="C1" s="284"/>
      <c r="D1" s="284"/>
      <c r="E1" s="284"/>
      <c r="F1" s="284"/>
      <c r="G1" s="284"/>
      <c r="H1" s="284"/>
      <c r="I1" s="284"/>
      <c r="J1" s="285"/>
    </row>
    <row r="2" spans="1:10" ht="23.2" customHeight="1" x14ac:dyDescent="0.2">
      <c r="A2" s="4"/>
      <c r="B2" s="76" t="s">
        <v>39</v>
      </c>
      <c r="C2" s="210"/>
      <c r="D2" s="286" t="s">
        <v>416</v>
      </c>
      <c r="E2" s="287"/>
      <c r="F2" s="287"/>
      <c r="G2" s="287"/>
      <c r="H2" s="287"/>
      <c r="I2" s="287"/>
      <c r="J2" s="288"/>
    </row>
    <row r="3" spans="1:10" ht="23.2" customHeight="1" x14ac:dyDescent="0.2">
      <c r="A3" s="4"/>
      <c r="B3" s="211" t="s">
        <v>44</v>
      </c>
      <c r="C3" s="212"/>
      <c r="D3" s="289" t="s">
        <v>42</v>
      </c>
      <c r="E3" s="290"/>
      <c r="F3" s="290"/>
      <c r="G3" s="290"/>
      <c r="H3" s="290"/>
      <c r="I3" s="290"/>
      <c r="J3" s="291"/>
    </row>
    <row r="4" spans="1:10" ht="23.2" hidden="1" customHeight="1" x14ac:dyDescent="0.2">
      <c r="A4" s="4"/>
      <c r="B4" s="213" t="s">
        <v>43</v>
      </c>
      <c r="C4" s="214"/>
      <c r="D4" s="215"/>
      <c r="E4" s="215"/>
      <c r="F4" s="216"/>
      <c r="G4" s="216"/>
      <c r="H4" s="216"/>
      <c r="I4" s="216"/>
      <c r="J4" s="217"/>
    </row>
    <row r="5" spans="1:10" ht="23.95" customHeight="1" x14ac:dyDescent="0.2">
      <c r="A5" s="4"/>
      <c r="B5" s="46" t="s">
        <v>21</v>
      </c>
      <c r="D5" s="218" t="s">
        <v>46</v>
      </c>
      <c r="E5" s="219"/>
      <c r="F5" s="219"/>
      <c r="G5" s="219"/>
      <c r="H5" s="220" t="s">
        <v>33</v>
      </c>
      <c r="I5" s="218" t="s">
        <v>50</v>
      </c>
      <c r="J5" s="221"/>
    </row>
    <row r="6" spans="1:10" ht="15.8" customHeight="1" x14ac:dyDescent="0.2">
      <c r="A6" s="4"/>
      <c r="B6" s="39"/>
      <c r="C6" s="219"/>
      <c r="D6" s="218" t="s">
        <v>47</v>
      </c>
      <c r="E6" s="219"/>
      <c r="F6" s="219"/>
      <c r="G6" s="219"/>
      <c r="H6" s="220" t="s">
        <v>34</v>
      </c>
      <c r="I6" s="218"/>
      <c r="J6" s="221"/>
    </row>
    <row r="7" spans="1:10" ht="15.8" customHeight="1" x14ac:dyDescent="0.2">
      <c r="A7" s="4"/>
      <c r="B7" s="40"/>
      <c r="C7" s="83" t="s">
        <v>49</v>
      </c>
      <c r="D7" s="75" t="s">
        <v>48</v>
      </c>
      <c r="E7" s="32"/>
      <c r="F7" s="32"/>
      <c r="G7" s="32"/>
      <c r="H7" s="53"/>
      <c r="I7" s="32"/>
      <c r="J7" s="222"/>
    </row>
    <row r="8" spans="1:10" ht="23.95" hidden="1" customHeight="1" x14ac:dyDescent="0.2">
      <c r="A8" s="4"/>
      <c r="B8" s="46" t="s">
        <v>19</v>
      </c>
      <c r="D8" s="223"/>
      <c r="H8" s="220" t="s">
        <v>33</v>
      </c>
      <c r="I8" s="223"/>
      <c r="J8" s="221"/>
    </row>
    <row r="9" spans="1:10" ht="15.8" hidden="1" customHeight="1" x14ac:dyDescent="0.2">
      <c r="A9" s="4"/>
      <c r="B9" s="4"/>
      <c r="D9" s="223"/>
      <c r="H9" s="220" t="s">
        <v>34</v>
      </c>
      <c r="I9" s="223"/>
      <c r="J9" s="221"/>
    </row>
    <row r="10" spans="1:10" ht="15.8" hidden="1" customHeight="1" x14ac:dyDescent="0.2">
      <c r="A10" s="4"/>
      <c r="B10" s="50"/>
      <c r="C10" s="26"/>
      <c r="D10" s="224"/>
      <c r="E10" s="53"/>
      <c r="F10" s="53"/>
      <c r="G10" s="18"/>
      <c r="H10" s="18"/>
      <c r="I10" s="52"/>
      <c r="J10" s="222"/>
    </row>
    <row r="11" spans="1:10" ht="23.95" customHeight="1" x14ac:dyDescent="0.2">
      <c r="A11" s="4"/>
      <c r="B11" s="45" t="s">
        <v>18</v>
      </c>
      <c r="C11" s="5"/>
      <c r="D11" s="292"/>
      <c r="E11" s="292"/>
      <c r="F11" s="292"/>
      <c r="G11" s="292"/>
      <c r="H11" s="27" t="s">
        <v>33</v>
      </c>
      <c r="I11" s="254"/>
      <c r="J11" s="221"/>
    </row>
    <row r="12" spans="1:10" ht="15.8" customHeight="1" x14ac:dyDescent="0.2">
      <c r="A12" s="4"/>
      <c r="B12" s="39"/>
      <c r="C12" s="25"/>
      <c r="D12" s="293"/>
      <c r="E12" s="293"/>
      <c r="F12" s="293"/>
      <c r="G12" s="293"/>
      <c r="H12" s="27" t="s">
        <v>34</v>
      </c>
      <c r="I12" s="254"/>
      <c r="J12" s="221"/>
    </row>
    <row r="13" spans="1:10" ht="15.8" customHeight="1" x14ac:dyDescent="0.2">
      <c r="A13" s="4"/>
      <c r="B13" s="40"/>
      <c r="C13" s="253"/>
      <c r="D13" s="294"/>
      <c r="E13" s="294"/>
      <c r="F13" s="294"/>
      <c r="G13" s="294"/>
      <c r="H13" s="28"/>
      <c r="I13" s="32"/>
      <c r="J13" s="222"/>
    </row>
    <row r="14" spans="1:10" ht="23.95" customHeight="1" x14ac:dyDescent="0.2">
      <c r="A14" s="4"/>
      <c r="B14" s="225" t="s">
        <v>20</v>
      </c>
      <c r="C14" s="65"/>
      <c r="D14" s="226"/>
      <c r="E14" s="67"/>
      <c r="F14" s="67"/>
      <c r="G14" s="67"/>
      <c r="H14" s="227"/>
      <c r="I14" s="67"/>
      <c r="J14" s="228"/>
    </row>
    <row r="15" spans="1:10" ht="32.299999999999997" customHeight="1" x14ac:dyDescent="0.2">
      <c r="A15" s="4"/>
      <c r="B15" s="50" t="s">
        <v>417</v>
      </c>
      <c r="C15" s="70"/>
      <c r="D15" s="18"/>
      <c r="E15" s="280"/>
      <c r="F15" s="280"/>
      <c r="G15" s="281"/>
      <c r="H15" s="281"/>
      <c r="I15" s="281" t="s">
        <v>28</v>
      </c>
      <c r="J15" s="282"/>
    </row>
    <row r="16" spans="1:10" ht="23.2" customHeight="1" x14ac:dyDescent="0.2">
      <c r="A16" s="122" t="s">
        <v>24</v>
      </c>
      <c r="B16" s="123" t="s">
        <v>418</v>
      </c>
      <c r="C16" s="208"/>
      <c r="D16" s="209"/>
      <c r="E16" s="275"/>
      <c r="F16" s="276"/>
      <c r="G16" s="275"/>
      <c r="H16" s="276"/>
      <c r="I16" s="275">
        <f>'rozpocet pol'!G171</f>
        <v>0</v>
      </c>
      <c r="J16" s="277"/>
    </row>
    <row r="17" spans="1:10" ht="23.2" customHeight="1" x14ac:dyDescent="0.2">
      <c r="A17" s="122" t="s">
        <v>25</v>
      </c>
      <c r="B17" s="123" t="s">
        <v>419</v>
      </c>
      <c r="C17" s="208"/>
      <c r="D17" s="209"/>
      <c r="E17" s="275"/>
      <c r="F17" s="276"/>
      <c r="G17" s="275"/>
      <c r="H17" s="276"/>
      <c r="I17" s="275">
        <f>'SO 03 - elektroinstalace'!G55</f>
        <v>0</v>
      </c>
      <c r="J17" s="277"/>
    </row>
    <row r="18" spans="1:10" ht="23.2" customHeight="1" x14ac:dyDescent="0.2">
      <c r="A18" s="122" t="s">
        <v>100</v>
      </c>
      <c r="B18" s="123"/>
      <c r="C18" s="208"/>
      <c r="D18" s="209"/>
      <c r="E18" s="275"/>
      <c r="F18" s="276"/>
      <c r="G18" s="275"/>
      <c r="H18" s="276"/>
      <c r="I18" s="275"/>
      <c r="J18" s="277"/>
    </row>
    <row r="19" spans="1:10" ht="23.2" customHeight="1" x14ac:dyDescent="0.2">
      <c r="A19" s="4"/>
      <c r="B19" s="364" t="s">
        <v>423</v>
      </c>
      <c r="C19" s="365"/>
      <c r="D19" s="365"/>
      <c r="E19" s="365"/>
      <c r="F19" s="365"/>
      <c r="G19" s="365"/>
      <c r="H19" s="366"/>
      <c r="I19" s="367">
        <f>SUM(I16:J18)</f>
        <v>0</v>
      </c>
      <c r="J19" s="363"/>
    </row>
    <row r="20" spans="1:10" ht="33.049999999999997" customHeight="1" x14ac:dyDescent="0.2">
      <c r="A20" s="4"/>
      <c r="B20" s="63" t="s">
        <v>32</v>
      </c>
      <c r="C20" s="208"/>
      <c r="D20" s="209"/>
      <c r="E20" s="229"/>
      <c r="F20" s="230"/>
      <c r="G20" s="231"/>
      <c r="H20" s="231"/>
      <c r="I20" s="231"/>
      <c r="J20" s="232"/>
    </row>
    <row r="21" spans="1:10" ht="23.2" customHeight="1" x14ac:dyDescent="0.2">
      <c r="A21" s="4"/>
      <c r="B21" s="55" t="s">
        <v>11</v>
      </c>
      <c r="C21" s="208"/>
      <c r="D21" s="209"/>
      <c r="E21" s="233">
        <v>12</v>
      </c>
      <c r="F21" s="230" t="s">
        <v>0</v>
      </c>
      <c r="G21" s="273">
        <v>0</v>
      </c>
      <c r="H21" s="274"/>
      <c r="I21" s="274"/>
      <c r="J21" s="232" t="str">
        <f t="shared" ref="J21:J26" si="0">Mena</f>
        <v>CZK</v>
      </c>
    </row>
    <row r="22" spans="1:10" ht="23.2" customHeight="1" x14ac:dyDescent="0.2">
      <c r="A22" s="4"/>
      <c r="B22" s="55" t="s">
        <v>12</v>
      </c>
      <c r="C22" s="208"/>
      <c r="D22" s="209"/>
      <c r="E22" s="233">
        <f>SazbaDPH1</f>
        <v>12</v>
      </c>
      <c r="F22" s="230" t="s">
        <v>0</v>
      </c>
      <c r="G22" s="278">
        <v>0</v>
      </c>
      <c r="H22" s="279"/>
      <c r="I22" s="279"/>
      <c r="J22" s="232" t="str">
        <f t="shared" si="0"/>
        <v>CZK</v>
      </c>
    </row>
    <row r="23" spans="1:10" ht="23.2" customHeight="1" x14ac:dyDescent="0.2">
      <c r="A23" s="4"/>
      <c r="B23" s="55" t="s">
        <v>13</v>
      </c>
      <c r="C23" s="208"/>
      <c r="D23" s="209"/>
      <c r="E23" s="233">
        <v>21</v>
      </c>
      <c r="F23" s="230" t="s">
        <v>0</v>
      </c>
      <c r="G23" s="273">
        <f>I19</f>
        <v>0</v>
      </c>
      <c r="H23" s="274"/>
      <c r="I23" s="274"/>
      <c r="J23" s="232" t="str">
        <f t="shared" si="0"/>
        <v>CZK</v>
      </c>
    </row>
    <row r="24" spans="1:10" ht="23.2" customHeight="1" x14ac:dyDescent="0.2">
      <c r="A24" s="4"/>
      <c r="B24" s="47" t="s">
        <v>14</v>
      </c>
      <c r="C24" s="22"/>
      <c r="D24" s="18"/>
      <c r="E24" s="41">
        <f>SazbaDPH2</f>
        <v>21</v>
      </c>
      <c r="F24" s="42" t="s">
        <v>0</v>
      </c>
      <c r="G24" s="266">
        <f>ZakladDPHZakl*E24/100</f>
        <v>0</v>
      </c>
      <c r="H24" s="267"/>
      <c r="I24" s="267"/>
      <c r="J24" s="234" t="str">
        <f t="shared" si="0"/>
        <v>CZK</v>
      </c>
    </row>
    <row r="25" spans="1:10" ht="23.2" customHeight="1" thickBot="1" x14ac:dyDescent="0.25">
      <c r="A25" s="4"/>
      <c r="B25" s="46" t="s">
        <v>4</v>
      </c>
      <c r="C25" s="235"/>
      <c r="D25" s="236"/>
      <c r="E25" s="235"/>
      <c r="F25" s="237"/>
      <c r="G25" s="268">
        <v>0</v>
      </c>
      <c r="H25" s="268"/>
      <c r="I25" s="268"/>
      <c r="J25" s="238" t="str">
        <f t="shared" si="0"/>
        <v>CZK</v>
      </c>
    </row>
    <row r="26" spans="1:10" ht="27.85" hidden="1" customHeight="1" thickBot="1" x14ac:dyDescent="0.25">
      <c r="A26" s="4"/>
      <c r="B26" s="102" t="s">
        <v>22</v>
      </c>
      <c r="C26" s="103"/>
      <c r="D26" s="103"/>
      <c r="E26" s="104"/>
      <c r="F26" s="105"/>
      <c r="G26" s="269">
        <v>1557865.24</v>
      </c>
      <c r="H26" s="270"/>
      <c r="I26" s="270"/>
      <c r="J26" s="106" t="str">
        <f t="shared" si="0"/>
        <v>CZK</v>
      </c>
    </row>
    <row r="27" spans="1:10" ht="27.85" customHeight="1" thickBot="1" x14ac:dyDescent="0.25">
      <c r="A27" s="4"/>
      <c r="B27" s="258" t="s">
        <v>35</v>
      </c>
      <c r="C27" s="259"/>
      <c r="D27" s="259"/>
      <c r="E27" s="259"/>
      <c r="F27" s="259"/>
      <c r="G27" s="271">
        <f>SUM(G21:I25)</f>
        <v>0</v>
      </c>
      <c r="H27" s="271"/>
      <c r="I27" s="271"/>
      <c r="J27" s="107" t="s">
        <v>53</v>
      </c>
    </row>
    <row r="28" spans="1:10" ht="12.8" customHeight="1" x14ac:dyDescent="0.2">
      <c r="A28" s="4"/>
      <c r="B28" s="4"/>
      <c r="J28" s="12"/>
    </row>
    <row r="29" spans="1:10" ht="30.1" customHeight="1" x14ac:dyDescent="0.2">
      <c r="A29" s="4"/>
      <c r="B29" s="4"/>
      <c r="J29" s="12"/>
    </row>
    <row r="30" spans="1:10" ht="18.75" customHeight="1" x14ac:dyDescent="0.2">
      <c r="A30" s="4"/>
      <c r="B30" s="24"/>
      <c r="C30" s="239" t="s">
        <v>10</v>
      </c>
      <c r="D30" s="37"/>
      <c r="E30" s="37"/>
      <c r="F30" s="239" t="s">
        <v>9</v>
      </c>
      <c r="G30" s="37"/>
      <c r="H30" s="38"/>
      <c r="I30" s="37"/>
      <c r="J30" s="12"/>
    </row>
    <row r="31" spans="1:10" ht="47.35" customHeight="1" x14ac:dyDescent="0.2">
      <c r="A31" s="4"/>
      <c r="B31" s="4"/>
      <c r="J31" s="12"/>
    </row>
    <row r="32" spans="1:10" s="35" customFormat="1" ht="18.75" customHeight="1" x14ac:dyDescent="0.2">
      <c r="A32" s="29"/>
      <c r="B32" s="29"/>
      <c r="D32" s="272"/>
      <c r="E32" s="272"/>
      <c r="G32" s="272" t="s">
        <v>420</v>
      </c>
      <c r="H32" s="272"/>
      <c r="I32" s="272"/>
      <c r="J32" s="36"/>
    </row>
    <row r="33" spans="1:10" ht="12.8" customHeight="1" x14ac:dyDescent="0.2">
      <c r="A33" s="4"/>
      <c r="B33" s="4"/>
      <c r="D33" s="260" t="s">
        <v>2</v>
      </c>
      <c r="E33" s="260"/>
      <c r="H33" s="240" t="s">
        <v>3</v>
      </c>
      <c r="J33" s="12"/>
    </row>
    <row r="34" spans="1:10" ht="13.55" customHeight="1" thickBot="1" x14ac:dyDescent="0.25">
      <c r="A34" s="14"/>
      <c r="B34" s="14"/>
      <c r="C34" s="15"/>
      <c r="D34" s="15"/>
      <c r="E34" s="15"/>
      <c r="F34" s="15"/>
      <c r="G34" s="15"/>
      <c r="H34" s="15"/>
      <c r="I34" s="15"/>
      <c r="J34" s="17"/>
    </row>
    <row r="35" spans="1:10" ht="27.1" hidden="1" customHeight="1" x14ac:dyDescent="0.25">
      <c r="B35" s="72" t="s">
        <v>15</v>
      </c>
      <c r="C35" s="3"/>
      <c r="D35" s="3"/>
      <c r="E35" s="3"/>
      <c r="F35" s="94"/>
      <c r="G35" s="94"/>
      <c r="H35" s="94"/>
      <c r="I35" s="94"/>
      <c r="J35" s="3"/>
    </row>
    <row r="36" spans="1:10" ht="25.45" hidden="1" customHeight="1" x14ac:dyDescent="0.2">
      <c r="A36" s="86" t="s">
        <v>37</v>
      </c>
      <c r="B36" s="241" t="s">
        <v>16</v>
      </c>
      <c r="C36" s="89" t="s">
        <v>5</v>
      </c>
      <c r="D36" s="90"/>
      <c r="E36" s="90"/>
      <c r="F36" s="242" t="str">
        <f>B21</f>
        <v>Základ pro sníženou DPH</v>
      </c>
      <c r="G36" s="242" t="str">
        <f>B23</f>
        <v>Základ pro základní DPH</v>
      </c>
      <c r="H36" s="243" t="s">
        <v>17</v>
      </c>
      <c r="I36" s="243" t="s">
        <v>1</v>
      </c>
      <c r="J36" s="244" t="s">
        <v>0</v>
      </c>
    </row>
    <row r="37" spans="1:10" ht="25.45" hidden="1" customHeight="1" x14ac:dyDescent="0.2">
      <c r="A37" s="86">
        <v>1</v>
      </c>
      <c r="B37" s="245" t="s">
        <v>51</v>
      </c>
      <c r="C37" s="261" t="s">
        <v>45</v>
      </c>
      <c r="D37" s="262"/>
      <c r="E37" s="262"/>
      <c r="F37" s="246">
        <v>0</v>
      </c>
      <c r="G37" s="247">
        <v>1557865.24</v>
      </c>
      <c r="H37" s="248">
        <v>327152</v>
      </c>
      <c r="I37" s="248">
        <v>1885017.24</v>
      </c>
      <c r="J37" s="249">
        <f>IF(CenaCelkemVypocet=0,"",I37/CenaCelkemVypocet*100)</f>
        <v>100</v>
      </c>
    </row>
    <row r="38" spans="1:10" ht="25.45" hidden="1" customHeight="1" x14ac:dyDescent="0.2">
      <c r="A38" s="86"/>
      <c r="B38" s="263" t="s">
        <v>52</v>
      </c>
      <c r="C38" s="264"/>
      <c r="D38" s="264"/>
      <c r="E38" s="265"/>
      <c r="F38" s="250">
        <f>SUMIF(A37:A37,"=1",F37:F37)</f>
        <v>0</v>
      </c>
      <c r="G38" s="251">
        <f>SUMIF(A37:A37,"=1",G37:G37)</f>
        <v>1557865.24</v>
      </c>
      <c r="H38" s="251">
        <f>SUMIF(A37:A37,"=1",H37:H37)</f>
        <v>327152</v>
      </c>
      <c r="I38" s="251">
        <f>SUMIF(A37:A37,"=1",I37:I37)</f>
        <v>1885017.24</v>
      </c>
      <c r="J38" s="252">
        <f>SUMIF(A37:A37,"=1",J37:J37)</f>
        <v>100</v>
      </c>
    </row>
  </sheetData>
  <mergeCells count="31">
    <mergeCell ref="E15:F15"/>
    <mergeCell ref="G15:H15"/>
    <mergeCell ref="I15:J15"/>
    <mergeCell ref="B1:J1"/>
    <mergeCell ref="D2:J2"/>
    <mergeCell ref="D3:J3"/>
    <mergeCell ref="D11:G11"/>
    <mergeCell ref="D12:G12"/>
    <mergeCell ref="D13:G13"/>
    <mergeCell ref="G23:I23"/>
    <mergeCell ref="E18:F18"/>
    <mergeCell ref="G18:H18"/>
    <mergeCell ref="I18:J18"/>
    <mergeCell ref="E16:F16"/>
    <mergeCell ref="G16:H16"/>
    <mergeCell ref="I16:J16"/>
    <mergeCell ref="E17:F17"/>
    <mergeCell ref="G17:H17"/>
    <mergeCell ref="I17:J17"/>
    <mergeCell ref="I19:J19"/>
    <mergeCell ref="G21:I21"/>
    <mergeCell ref="G22:I22"/>
    <mergeCell ref="D33:E33"/>
    <mergeCell ref="C37:E37"/>
    <mergeCell ref="B38:E38"/>
    <mergeCell ref="G24:I24"/>
    <mergeCell ref="G25:I25"/>
    <mergeCell ref="G26:I26"/>
    <mergeCell ref="G27:I27"/>
    <mergeCell ref="D32:E32"/>
    <mergeCell ref="G32:I32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4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112">
    <tabColor rgb="FF66FF66"/>
  </sheetPr>
  <dimension ref="A1:O74"/>
  <sheetViews>
    <sheetView showGridLines="0" topLeftCell="B1" zoomScaleNormal="100" zoomScaleSheetLayoutView="75" workbookViewId="0">
      <selection activeCell="P15" sqref="P15"/>
    </sheetView>
  </sheetViews>
  <sheetFormatPr defaultColWidth="9" defaultRowHeight="12.6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99999999999997" customHeight="1" x14ac:dyDescent="0.2">
      <c r="A1" s="71" t="s">
        <v>36</v>
      </c>
      <c r="B1" s="283" t="s">
        <v>41</v>
      </c>
      <c r="C1" s="284"/>
      <c r="D1" s="284"/>
      <c r="E1" s="284"/>
      <c r="F1" s="284"/>
      <c r="G1" s="284"/>
      <c r="H1" s="284"/>
      <c r="I1" s="284"/>
      <c r="J1" s="285"/>
    </row>
    <row r="2" spans="1:15" ht="23.2" customHeight="1" x14ac:dyDescent="0.2">
      <c r="A2" s="4"/>
      <c r="B2" s="76" t="s">
        <v>39</v>
      </c>
      <c r="C2" s="77"/>
      <c r="D2" s="286" t="s">
        <v>45</v>
      </c>
      <c r="E2" s="287"/>
      <c r="F2" s="287"/>
      <c r="G2" s="287"/>
      <c r="H2" s="287"/>
      <c r="I2" s="287"/>
      <c r="J2" s="288"/>
      <c r="O2" s="2"/>
    </row>
    <row r="3" spans="1:15" ht="23.2" customHeight="1" x14ac:dyDescent="0.2">
      <c r="A3" s="4"/>
      <c r="B3" s="78" t="s">
        <v>44</v>
      </c>
      <c r="C3" s="79"/>
      <c r="D3" s="303" t="s">
        <v>42</v>
      </c>
      <c r="E3" s="304"/>
      <c r="F3" s="304"/>
      <c r="G3" s="304"/>
      <c r="H3" s="304"/>
      <c r="I3" s="304"/>
      <c r="J3" s="291"/>
    </row>
    <row r="4" spans="1:15" ht="23.2" customHeight="1" x14ac:dyDescent="0.2">
      <c r="A4" s="4"/>
      <c r="B4" s="80" t="s">
        <v>43</v>
      </c>
      <c r="C4" s="81"/>
      <c r="D4" s="314" t="s">
        <v>367</v>
      </c>
      <c r="E4" s="314"/>
      <c r="F4" s="314"/>
      <c r="G4" s="314"/>
      <c r="H4" s="314"/>
      <c r="I4" s="314"/>
      <c r="J4" s="315"/>
    </row>
    <row r="5" spans="1:15" ht="23.95" customHeight="1" x14ac:dyDescent="0.2">
      <c r="A5" s="4"/>
      <c r="B5" s="45" t="s">
        <v>21</v>
      </c>
      <c r="C5" s="5"/>
      <c r="D5" s="82" t="s">
        <v>46</v>
      </c>
      <c r="E5" s="25"/>
      <c r="F5" s="25"/>
      <c r="G5" s="25"/>
      <c r="H5" s="27" t="s">
        <v>33</v>
      </c>
      <c r="I5" s="82" t="s">
        <v>50</v>
      </c>
      <c r="J5" s="11"/>
    </row>
    <row r="6" spans="1:15" ht="15.8" customHeight="1" x14ac:dyDescent="0.2">
      <c r="A6" s="4"/>
      <c r="B6" s="39"/>
      <c r="C6" s="25"/>
      <c r="D6" s="82" t="s">
        <v>47</v>
      </c>
      <c r="E6" s="25"/>
      <c r="F6" s="25"/>
      <c r="G6" s="25"/>
      <c r="H6" s="27" t="s">
        <v>34</v>
      </c>
      <c r="I6" s="82"/>
      <c r="J6" s="11"/>
    </row>
    <row r="7" spans="1:15" ht="15.8" customHeight="1" x14ac:dyDescent="0.2">
      <c r="A7" s="4"/>
      <c r="B7" s="40"/>
      <c r="C7" s="83" t="s">
        <v>49</v>
      </c>
      <c r="D7" s="75" t="s">
        <v>48</v>
      </c>
      <c r="E7" s="32"/>
      <c r="F7" s="32"/>
      <c r="G7" s="32"/>
      <c r="H7" s="34"/>
      <c r="I7" s="32"/>
      <c r="J7" s="49"/>
    </row>
    <row r="8" spans="1:15" ht="23.95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8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8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3.95" customHeight="1" x14ac:dyDescent="0.2">
      <c r="A11" s="4"/>
      <c r="B11" s="45" t="s">
        <v>18</v>
      </c>
      <c r="C11" s="5"/>
      <c r="D11" s="292"/>
      <c r="E11" s="292"/>
      <c r="F11" s="292"/>
      <c r="G11" s="292"/>
      <c r="H11" s="27" t="s">
        <v>33</v>
      </c>
      <c r="I11" s="254"/>
      <c r="J11" s="11"/>
    </row>
    <row r="12" spans="1:15" ht="15.8" customHeight="1" x14ac:dyDescent="0.2">
      <c r="A12" s="4"/>
      <c r="B12" s="39"/>
      <c r="C12" s="25"/>
      <c r="D12" s="293"/>
      <c r="E12" s="293"/>
      <c r="F12" s="293"/>
      <c r="G12" s="293"/>
      <c r="H12" s="27" t="s">
        <v>34</v>
      </c>
      <c r="I12" s="254"/>
      <c r="J12" s="11"/>
    </row>
    <row r="13" spans="1:15" ht="15.8" customHeight="1" x14ac:dyDescent="0.2">
      <c r="A13" s="4"/>
      <c r="B13" s="40"/>
      <c r="C13" s="253"/>
      <c r="D13" s="294"/>
      <c r="E13" s="294"/>
      <c r="F13" s="294"/>
      <c r="G13" s="294"/>
      <c r="H13" s="28"/>
      <c r="I13" s="32"/>
      <c r="J13" s="49"/>
    </row>
    <row r="14" spans="1:15" ht="23.95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99999999999997" customHeight="1" x14ac:dyDescent="0.2">
      <c r="A15" s="4"/>
      <c r="B15" s="50" t="s">
        <v>31</v>
      </c>
      <c r="C15" s="70"/>
      <c r="D15" s="51"/>
      <c r="E15" s="297"/>
      <c r="F15" s="297"/>
      <c r="G15" s="320"/>
      <c r="H15" s="320"/>
      <c r="I15" s="320" t="s">
        <v>28</v>
      </c>
      <c r="J15" s="321"/>
    </row>
    <row r="16" spans="1:15" ht="23.2" customHeight="1" x14ac:dyDescent="0.2">
      <c r="A16" s="122" t="s">
        <v>23</v>
      </c>
      <c r="B16" s="123" t="s">
        <v>23</v>
      </c>
      <c r="C16" s="56"/>
      <c r="D16" s="57"/>
      <c r="E16" s="295"/>
      <c r="F16" s="296"/>
      <c r="G16" s="295"/>
      <c r="H16" s="296"/>
      <c r="I16" s="295">
        <f>SUM(I47:J59,I68)</f>
        <v>0</v>
      </c>
      <c r="J16" s="277"/>
    </row>
    <row r="17" spans="1:10" ht="23.2" customHeight="1" x14ac:dyDescent="0.2">
      <c r="A17" s="122" t="s">
        <v>24</v>
      </c>
      <c r="B17" s="123" t="s">
        <v>24</v>
      </c>
      <c r="C17" s="56"/>
      <c r="D17" s="57"/>
      <c r="E17" s="295"/>
      <c r="F17" s="296"/>
      <c r="G17" s="295"/>
      <c r="H17" s="296"/>
      <c r="I17" s="295">
        <f>SUM(I60:J66)</f>
        <v>0</v>
      </c>
      <c r="J17" s="277"/>
    </row>
    <row r="18" spans="1:10" ht="23.2" customHeight="1" x14ac:dyDescent="0.2">
      <c r="A18" s="122" t="s">
        <v>25</v>
      </c>
      <c r="B18" s="123" t="s">
        <v>25</v>
      </c>
      <c r="C18" s="56"/>
      <c r="D18" s="57"/>
      <c r="E18" s="295"/>
      <c r="F18" s="296"/>
      <c r="G18" s="295"/>
      <c r="H18" s="296"/>
      <c r="I18" s="295">
        <f>SUM(I67)</f>
        <v>0</v>
      </c>
      <c r="J18" s="277"/>
    </row>
    <row r="19" spans="1:10" ht="23.2" customHeight="1" x14ac:dyDescent="0.2">
      <c r="A19" s="122" t="s">
        <v>102</v>
      </c>
      <c r="B19" s="123" t="s">
        <v>26</v>
      </c>
      <c r="C19" s="56"/>
      <c r="D19" s="57"/>
      <c r="E19" s="295"/>
      <c r="F19" s="296"/>
      <c r="G19" s="295"/>
      <c r="H19" s="296"/>
      <c r="I19" s="295">
        <f>SUM(I69:J70)</f>
        <v>0</v>
      </c>
      <c r="J19" s="277"/>
    </row>
    <row r="20" spans="1:10" ht="23.2" customHeight="1" x14ac:dyDescent="0.2">
      <c r="A20" s="122" t="s">
        <v>100</v>
      </c>
      <c r="B20" s="123" t="s">
        <v>27</v>
      </c>
      <c r="C20" s="56"/>
      <c r="D20" s="57"/>
      <c r="E20" s="295"/>
      <c r="F20" s="296"/>
      <c r="G20" s="295"/>
      <c r="H20" s="296"/>
      <c r="I20" s="295">
        <f>SUMIF(F47:F70,A20,I47:I70)</f>
        <v>0</v>
      </c>
      <c r="J20" s="277"/>
    </row>
    <row r="21" spans="1:10" ht="23.2" customHeight="1" x14ac:dyDescent="0.2">
      <c r="A21" s="4"/>
      <c r="B21" s="300" t="s">
        <v>22</v>
      </c>
      <c r="C21" s="301"/>
      <c r="D21" s="301"/>
      <c r="E21" s="301"/>
      <c r="F21" s="301"/>
      <c r="G21" s="301"/>
      <c r="H21" s="302"/>
      <c r="I21" s="298">
        <f>SUM(I16:J20)</f>
        <v>0</v>
      </c>
      <c r="J21" s="299"/>
    </row>
    <row r="22" spans="1:10" ht="33.049999999999997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316">
        <v>0</v>
      </c>
      <c r="H23" s="317"/>
      <c r="I23" s="317"/>
      <c r="J23" s="60" t="str">
        <f t="shared" ref="J23:J28" si="0">Mena</f>
        <v>CZK</v>
      </c>
    </row>
    <row r="24" spans="1:10" ht="23.2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318">
        <v>0</v>
      </c>
      <c r="H24" s="319"/>
      <c r="I24" s="319"/>
      <c r="J24" s="60" t="str">
        <f t="shared" si="0"/>
        <v>CZK</v>
      </c>
    </row>
    <row r="25" spans="1:10" ht="23.2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316">
        <f>I21</f>
        <v>0</v>
      </c>
      <c r="H25" s="317"/>
      <c r="I25" s="317"/>
      <c r="J25" s="60" t="str">
        <f t="shared" si="0"/>
        <v>CZK</v>
      </c>
    </row>
    <row r="26" spans="1:10" ht="23.2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266">
        <f>ZakladDPHZakl*E26/100</f>
        <v>0</v>
      </c>
      <c r="H26" s="267"/>
      <c r="I26" s="267"/>
      <c r="J26" s="54" t="str">
        <f t="shared" si="0"/>
        <v>CZK</v>
      </c>
    </row>
    <row r="27" spans="1:10" ht="23.2" customHeight="1" thickBot="1" x14ac:dyDescent="0.25">
      <c r="A27" s="4"/>
      <c r="B27" s="46" t="s">
        <v>4</v>
      </c>
      <c r="C27" s="20"/>
      <c r="D27" s="23"/>
      <c r="E27" s="20"/>
      <c r="F27" s="21"/>
      <c r="G27" s="268">
        <v>0</v>
      </c>
      <c r="H27" s="268"/>
      <c r="I27" s="268"/>
      <c r="J27" s="61" t="str">
        <f t="shared" si="0"/>
        <v>CZK</v>
      </c>
    </row>
    <row r="28" spans="1:10" ht="27.85" hidden="1" customHeight="1" thickBot="1" x14ac:dyDescent="0.25">
      <c r="A28" s="4"/>
      <c r="B28" s="102" t="s">
        <v>22</v>
      </c>
      <c r="C28" s="103"/>
      <c r="D28" s="103"/>
      <c r="E28" s="104"/>
      <c r="F28" s="105"/>
      <c r="G28" s="270">
        <f>ZakladDPHSniVypocet+ZakladDPHZaklVypocet</f>
        <v>0</v>
      </c>
      <c r="H28" s="270"/>
      <c r="I28" s="270"/>
      <c r="J28" s="106" t="str">
        <f t="shared" si="0"/>
        <v>CZK</v>
      </c>
    </row>
    <row r="29" spans="1:10" ht="27.85" customHeight="1" thickBot="1" x14ac:dyDescent="0.25">
      <c r="A29" s="4"/>
      <c r="B29" s="258" t="s">
        <v>35</v>
      </c>
      <c r="C29" s="259"/>
      <c r="D29" s="259"/>
      <c r="E29" s="259"/>
      <c r="F29" s="259"/>
      <c r="G29" s="271">
        <f>ZakladDPHSni+DPHSni+ZakladDPHZakl+DPHZakl+Zaokrouhleni</f>
        <v>0</v>
      </c>
      <c r="H29" s="271"/>
      <c r="I29" s="271"/>
      <c r="J29" s="107" t="s">
        <v>53</v>
      </c>
    </row>
    <row r="30" spans="1:10" ht="12.8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.1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/>
      <c r="I32" s="37"/>
      <c r="J32" s="12"/>
    </row>
    <row r="33" spans="1:10" ht="47.3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272"/>
      <c r="E34" s="272"/>
      <c r="F34" s="30"/>
      <c r="G34" s="272"/>
      <c r="H34" s="272"/>
      <c r="I34" s="272"/>
      <c r="J34" s="36"/>
    </row>
    <row r="35" spans="1:10" ht="12.8" customHeight="1" x14ac:dyDescent="0.2">
      <c r="A35" s="4"/>
      <c r="B35" s="4"/>
      <c r="C35" s="5"/>
      <c r="D35" s="260" t="s">
        <v>2</v>
      </c>
      <c r="E35" s="260"/>
      <c r="F35" s="5"/>
      <c r="G35" s="43"/>
      <c r="H35" s="13" t="s">
        <v>3</v>
      </c>
      <c r="I35" s="43"/>
      <c r="J35" s="12"/>
    </row>
    <row r="36" spans="1:10" ht="13.5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.1" hidden="1" customHeight="1" x14ac:dyDescent="0.25">
      <c r="B37" s="72" t="s">
        <v>15</v>
      </c>
      <c r="C37" s="3"/>
      <c r="D37" s="3"/>
      <c r="E37" s="3"/>
      <c r="F37" s="94"/>
      <c r="G37" s="94"/>
      <c r="H37" s="94"/>
      <c r="I37" s="94"/>
      <c r="J37" s="3"/>
    </row>
    <row r="38" spans="1:10" ht="25.45" hidden="1" customHeight="1" x14ac:dyDescent="0.2">
      <c r="A38" s="86" t="s">
        <v>37</v>
      </c>
      <c r="B38" s="88" t="s">
        <v>16</v>
      </c>
      <c r="C38" s="89" t="s">
        <v>5</v>
      </c>
      <c r="D38" s="90"/>
      <c r="E38" s="90"/>
      <c r="F38" s="95" t="str">
        <f>B23</f>
        <v>Základ pro sníženou DPH</v>
      </c>
      <c r="G38" s="95" t="str">
        <f>B25</f>
        <v>Základ pro základní DPH</v>
      </c>
      <c r="H38" s="96" t="s">
        <v>17</v>
      </c>
      <c r="I38" s="96" t="s">
        <v>1</v>
      </c>
      <c r="J38" s="91" t="s">
        <v>0</v>
      </c>
    </row>
    <row r="39" spans="1:10" ht="25.45" hidden="1" customHeight="1" x14ac:dyDescent="0.2">
      <c r="A39" s="86">
        <v>1</v>
      </c>
      <c r="B39" s="92" t="s">
        <v>51</v>
      </c>
      <c r="C39" s="305" t="s">
        <v>45</v>
      </c>
      <c r="D39" s="306"/>
      <c r="E39" s="306"/>
      <c r="F39" s="97">
        <f>'rozpocet pol'!AC171</f>
        <v>0</v>
      </c>
      <c r="G39" s="98">
        <f>'rozpocet pol'!AD171</f>
        <v>0</v>
      </c>
      <c r="H39" s="99">
        <f>(F39*SazbaDPH1/100)+(G39*SazbaDPH2/100)</f>
        <v>0</v>
      </c>
      <c r="I39" s="99">
        <f>F39+G39+H39</f>
        <v>0</v>
      </c>
      <c r="J39" s="93" t="str">
        <f>IF(CenaCelkemVypocet=0,"",I39/CenaCelkemVypocet*100)</f>
        <v/>
      </c>
    </row>
    <row r="40" spans="1:10" ht="25.45" hidden="1" customHeight="1" x14ac:dyDescent="0.2">
      <c r="A40" s="86"/>
      <c r="B40" s="307" t="s">
        <v>52</v>
      </c>
      <c r="C40" s="308"/>
      <c r="D40" s="308"/>
      <c r="E40" s="309"/>
      <c r="F40" s="100">
        <f>SUMIF(A39:A39,"=1",F39:F39)</f>
        <v>0</v>
      </c>
      <c r="G40" s="101">
        <f>SUMIF(A39:A39,"=1",G39:G39)</f>
        <v>0</v>
      </c>
      <c r="H40" s="101">
        <f>SUMIF(A39:A39,"=1",H39:H39)</f>
        <v>0</v>
      </c>
      <c r="I40" s="101">
        <f>SUMIF(A39:A39,"=1",I39:I39)</f>
        <v>0</v>
      </c>
      <c r="J40" s="87">
        <f>SUMIF(A39:A39,"=1",J39:J39)</f>
        <v>0</v>
      </c>
    </row>
    <row r="44" spans="1:10" ht="15.6" x14ac:dyDescent="0.25">
      <c r="B44" s="108" t="s">
        <v>54</v>
      </c>
    </row>
    <row r="46" spans="1:10" ht="25.45" customHeight="1" x14ac:dyDescent="0.2">
      <c r="A46" s="109"/>
      <c r="B46" s="113" t="s">
        <v>16</v>
      </c>
      <c r="C46" s="113" t="s">
        <v>5</v>
      </c>
      <c r="D46" s="114"/>
      <c r="E46" s="114"/>
      <c r="F46" s="115" t="s">
        <v>55</v>
      </c>
      <c r="G46" s="115"/>
      <c r="H46" s="115"/>
      <c r="I46" s="310" t="s">
        <v>28</v>
      </c>
      <c r="J46" s="310"/>
    </row>
    <row r="47" spans="1:10" ht="25.45" customHeight="1" x14ac:dyDescent="0.2">
      <c r="A47" s="110"/>
      <c r="B47" s="116" t="s">
        <v>56</v>
      </c>
      <c r="C47" s="312" t="s">
        <v>57</v>
      </c>
      <c r="D47" s="313"/>
      <c r="E47" s="313"/>
      <c r="F47" s="361" t="s">
        <v>23</v>
      </c>
      <c r="G47" s="118"/>
      <c r="H47" s="118"/>
      <c r="I47" s="311">
        <f>'rozpocet pol'!G8</f>
        <v>0</v>
      </c>
      <c r="J47" s="311"/>
    </row>
    <row r="48" spans="1:10" ht="25.45" customHeight="1" x14ac:dyDescent="0.2">
      <c r="A48" s="110"/>
      <c r="B48" s="112" t="s">
        <v>58</v>
      </c>
      <c r="C48" s="323" t="s">
        <v>59</v>
      </c>
      <c r="D48" s="324"/>
      <c r="E48" s="324"/>
      <c r="F48" s="362" t="s">
        <v>23</v>
      </c>
      <c r="G48" s="119"/>
      <c r="H48" s="119"/>
      <c r="I48" s="322">
        <f>'rozpocet pol'!G24</f>
        <v>0</v>
      </c>
      <c r="J48" s="322"/>
    </row>
    <row r="49" spans="1:10" ht="25.45" customHeight="1" x14ac:dyDescent="0.2">
      <c r="A49" s="110"/>
      <c r="B49" s="112" t="s">
        <v>60</v>
      </c>
      <c r="C49" s="323" t="s">
        <v>61</v>
      </c>
      <c r="D49" s="324"/>
      <c r="E49" s="324"/>
      <c r="F49" s="362" t="s">
        <v>23</v>
      </c>
      <c r="G49" s="119"/>
      <c r="H49" s="119"/>
      <c r="I49" s="322">
        <f>'rozpocet pol'!G32</f>
        <v>0</v>
      </c>
      <c r="J49" s="322"/>
    </row>
    <row r="50" spans="1:10" ht="25.45" customHeight="1" x14ac:dyDescent="0.2">
      <c r="A50" s="110"/>
      <c r="B50" s="112" t="s">
        <v>62</v>
      </c>
      <c r="C50" s="323" t="s">
        <v>63</v>
      </c>
      <c r="D50" s="324"/>
      <c r="E50" s="324"/>
      <c r="F50" s="362" t="s">
        <v>23</v>
      </c>
      <c r="G50" s="119"/>
      <c r="H50" s="119"/>
      <c r="I50" s="322">
        <f>'rozpocet pol'!G35</f>
        <v>0</v>
      </c>
      <c r="J50" s="322"/>
    </row>
    <row r="51" spans="1:10" ht="25.45" customHeight="1" x14ac:dyDescent="0.2">
      <c r="A51" s="110"/>
      <c r="B51" s="112" t="s">
        <v>64</v>
      </c>
      <c r="C51" s="323" t="s">
        <v>65</v>
      </c>
      <c r="D51" s="324"/>
      <c r="E51" s="324"/>
      <c r="F51" s="362" t="s">
        <v>23</v>
      </c>
      <c r="G51" s="119"/>
      <c r="H51" s="119"/>
      <c r="I51" s="322">
        <f>'rozpocet pol'!G40</f>
        <v>0</v>
      </c>
      <c r="J51" s="322"/>
    </row>
    <row r="52" spans="1:10" ht="25.45" customHeight="1" x14ac:dyDescent="0.2">
      <c r="A52" s="110"/>
      <c r="B52" s="112" t="s">
        <v>66</v>
      </c>
      <c r="C52" s="323" t="s">
        <v>67</v>
      </c>
      <c r="D52" s="324"/>
      <c r="E52" s="324"/>
      <c r="F52" s="362" t="s">
        <v>23</v>
      </c>
      <c r="G52" s="119"/>
      <c r="H52" s="119"/>
      <c r="I52" s="322">
        <f>'rozpocet pol'!G42</f>
        <v>0</v>
      </c>
      <c r="J52" s="322"/>
    </row>
    <row r="53" spans="1:10" ht="25.45" customHeight="1" x14ac:dyDescent="0.2">
      <c r="A53" s="110"/>
      <c r="B53" s="112" t="s">
        <v>68</v>
      </c>
      <c r="C53" s="323" t="s">
        <v>69</v>
      </c>
      <c r="D53" s="324"/>
      <c r="E53" s="324"/>
      <c r="F53" s="362" t="s">
        <v>23</v>
      </c>
      <c r="G53" s="119"/>
      <c r="H53" s="119"/>
      <c r="I53" s="322">
        <f>'rozpocet pol'!G45</f>
        <v>0</v>
      </c>
      <c r="J53" s="322"/>
    </row>
    <row r="54" spans="1:10" ht="25.45" customHeight="1" x14ac:dyDescent="0.2">
      <c r="A54" s="110"/>
      <c r="B54" s="112" t="s">
        <v>70</v>
      </c>
      <c r="C54" s="323" t="s">
        <v>71</v>
      </c>
      <c r="D54" s="324"/>
      <c r="E54" s="324"/>
      <c r="F54" s="362" t="s">
        <v>23</v>
      </c>
      <c r="G54" s="119"/>
      <c r="H54" s="119"/>
      <c r="I54" s="322">
        <f>'rozpocet pol'!G53</f>
        <v>0</v>
      </c>
      <c r="J54" s="322"/>
    </row>
    <row r="55" spans="1:10" ht="25.45" customHeight="1" x14ac:dyDescent="0.2">
      <c r="A55" s="110"/>
      <c r="B55" s="112" t="s">
        <v>72</v>
      </c>
      <c r="C55" s="323" t="s">
        <v>73</v>
      </c>
      <c r="D55" s="324"/>
      <c r="E55" s="324"/>
      <c r="F55" s="362" t="s">
        <v>23</v>
      </c>
      <c r="G55" s="119"/>
      <c r="H55" s="119"/>
      <c r="I55" s="322">
        <f>'rozpocet pol'!G62</f>
        <v>0</v>
      </c>
      <c r="J55" s="322"/>
    </row>
    <row r="56" spans="1:10" ht="25.45" customHeight="1" x14ac:dyDescent="0.2">
      <c r="A56" s="110"/>
      <c r="B56" s="112" t="s">
        <v>74</v>
      </c>
      <c r="C56" s="323" t="s">
        <v>75</v>
      </c>
      <c r="D56" s="324"/>
      <c r="E56" s="324"/>
      <c r="F56" s="362" t="s">
        <v>23</v>
      </c>
      <c r="G56" s="119"/>
      <c r="H56" s="119"/>
      <c r="I56" s="322">
        <f>'rozpocet pol'!G65</f>
        <v>0</v>
      </c>
      <c r="J56" s="322"/>
    </row>
    <row r="57" spans="1:10" ht="25.45" customHeight="1" x14ac:dyDescent="0.2">
      <c r="A57" s="110"/>
      <c r="B57" s="112" t="s">
        <v>76</v>
      </c>
      <c r="C57" s="323" t="s">
        <v>77</v>
      </c>
      <c r="D57" s="324"/>
      <c r="E57" s="324"/>
      <c r="F57" s="362" t="s">
        <v>23</v>
      </c>
      <c r="G57" s="119"/>
      <c r="H57" s="119"/>
      <c r="I57" s="322">
        <f>'rozpocet pol'!G70</f>
        <v>0</v>
      </c>
      <c r="J57" s="322"/>
    </row>
    <row r="58" spans="1:10" ht="25.45" customHeight="1" x14ac:dyDescent="0.2">
      <c r="A58" s="110"/>
      <c r="B58" s="112" t="s">
        <v>78</v>
      </c>
      <c r="C58" s="323" t="s">
        <v>79</v>
      </c>
      <c r="D58" s="324"/>
      <c r="E58" s="324"/>
      <c r="F58" s="362" t="s">
        <v>23</v>
      </c>
      <c r="G58" s="119"/>
      <c r="H58" s="119"/>
      <c r="I58" s="322">
        <f>'rozpocet pol'!G75</f>
        <v>0</v>
      </c>
      <c r="J58" s="322"/>
    </row>
    <row r="59" spans="1:10" ht="25.45" customHeight="1" x14ac:dyDescent="0.2">
      <c r="A59" s="110"/>
      <c r="B59" s="112" t="s">
        <v>80</v>
      </c>
      <c r="C59" s="323" t="s">
        <v>81</v>
      </c>
      <c r="D59" s="324"/>
      <c r="E59" s="324"/>
      <c r="F59" s="362" t="s">
        <v>23</v>
      </c>
      <c r="G59" s="119"/>
      <c r="H59" s="119"/>
      <c r="I59" s="322">
        <f>'rozpocet pol'!G86</f>
        <v>0</v>
      </c>
      <c r="J59" s="322"/>
    </row>
    <row r="60" spans="1:10" ht="25.45" customHeight="1" x14ac:dyDescent="0.2">
      <c r="A60" s="110"/>
      <c r="B60" s="112" t="s">
        <v>82</v>
      </c>
      <c r="C60" s="323" t="s">
        <v>83</v>
      </c>
      <c r="D60" s="324"/>
      <c r="E60" s="324"/>
      <c r="F60" s="182" t="s">
        <v>24</v>
      </c>
      <c r="G60" s="119"/>
      <c r="H60" s="119"/>
      <c r="I60" s="322">
        <f>'rozpocet pol'!G88</f>
        <v>0</v>
      </c>
      <c r="J60" s="322"/>
    </row>
    <row r="61" spans="1:10" ht="25.45" customHeight="1" x14ac:dyDescent="0.2">
      <c r="A61" s="110"/>
      <c r="B61" s="112" t="s">
        <v>84</v>
      </c>
      <c r="C61" s="323" t="s">
        <v>85</v>
      </c>
      <c r="D61" s="324"/>
      <c r="E61" s="324"/>
      <c r="F61" s="182" t="s">
        <v>24</v>
      </c>
      <c r="G61" s="119"/>
      <c r="H61" s="119"/>
      <c r="I61" s="322">
        <f>'rozpocet pol'!G114</f>
        <v>0</v>
      </c>
      <c r="J61" s="322"/>
    </row>
    <row r="62" spans="1:10" ht="25.45" customHeight="1" x14ac:dyDescent="0.2">
      <c r="A62" s="110"/>
      <c r="B62" s="112" t="s">
        <v>86</v>
      </c>
      <c r="C62" s="323" t="s">
        <v>87</v>
      </c>
      <c r="D62" s="324"/>
      <c r="E62" s="324"/>
      <c r="F62" s="182" t="s">
        <v>24</v>
      </c>
      <c r="G62" s="119"/>
      <c r="H62" s="119"/>
      <c r="I62" s="322">
        <f>'rozpocet pol'!G117</f>
        <v>0</v>
      </c>
      <c r="J62" s="322"/>
    </row>
    <row r="63" spans="1:10" ht="25.45" customHeight="1" x14ac:dyDescent="0.2">
      <c r="A63" s="110"/>
      <c r="B63" s="112" t="s">
        <v>88</v>
      </c>
      <c r="C63" s="323" t="s">
        <v>89</v>
      </c>
      <c r="D63" s="324"/>
      <c r="E63" s="324"/>
      <c r="F63" s="182" t="s">
        <v>24</v>
      </c>
      <c r="G63" s="119"/>
      <c r="H63" s="119"/>
      <c r="I63" s="322">
        <f>'rozpocet pol'!G121</f>
        <v>0</v>
      </c>
      <c r="J63" s="322"/>
    </row>
    <row r="64" spans="1:10" ht="25.45" customHeight="1" x14ac:dyDescent="0.2">
      <c r="A64" s="110"/>
      <c r="B64" s="112" t="s">
        <v>90</v>
      </c>
      <c r="C64" s="323" t="s">
        <v>91</v>
      </c>
      <c r="D64" s="324"/>
      <c r="E64" s="324"/>
      <c r="F64" s="182" t="s">
        <v>24</v>
      </c>
      <c r="G64" s="119"/>
      <c r="H64" s="119"/>
      <c r="I64" s="322">
        <f>'rozpocet pol'!G129</f>
        <v>0</v>
      </c>
      <c r="J64" s="322"/>
    </row>
    <row r="65" spans="1:10" ht="25.45" customHeight="1" x14ac:dyDescent="0.2">
      <c r="A65" s="110"/>
      <c r="B65" s="112" t="s">
        <v>92</v>
      </c>
      <c r="C65" s="323" t="s">
        <v>93</v>
      </c>
      <c r="D65" s="324"/>
      <c r="E65" s="324"/>
      <c r="F65" s="182" t="s">
        <v>24</v>
      </c>
      <c r="G65" s="119"/>
      <c r="H65" s="119"/>
      <c r="I65" s="322">
        <f>'rozpocet pol'!G137</f>
        <v>0</v>
      </c>
      <c r="J65" s="322"/>
    </row>
    <row r="66" spans="1:10" ht="25.45" customHeight="1" x14ac:dyDescent="0.2">
      <c r="A66" s="110"/>
      <c r="B66" s="112" t="s">
        <v>94</v>
      </c>
      <c r="C66" s="323" t="s">
        <v>95</v>
      </c>
      <c r="D66" s="324"/>
      <c r="E66" s="324"/>
      <c r="F66" s="182" t="s">
        <v>24</v>
      </c>
      <c r="G66" s="119"/>
      <c r="H66" s="119"/>
      <c r="I66" s="322">
        <f>'rozpocet pol'!G140</f>
        <v>0</v>
      </c>
      <c r="J66" s="322"/>
    </row>
    <row r="67" spans="1:10" ht="25.45" customHeight="1" x14ac:dyDescent="0.2">
      <c r="A67" s="110"/>
      <c r="B67" s="112" t="s">
        <v>96</v>
      </c>
      <c r="C67" s="323" t="s">
        <v>97</v>
      </c>
      <c r="D67" s="324"/>
      <c r="E67" s="324"/>
      <c r="F67" s="183" t="s">
        <v>25</v>
      </c>
      <c r="G67" s="119"/>
      <c r="H67" s="119"/>
      <c r="I67" s="322">
        <f>'rozpocet pol'!G145</f>
        <v>0</v>
      </c>
      <c r="J67" s="322"/>
    </row>
    <row r="68" spans="1:10" ht="25.45" customHeight="1" x14ac:dyDescent="0.2">
      <c r="A68" s="110"/>
      <c r="B68" s="112" t="s">
        <v>98</v>
      </c>
      <c r="C68" s="323" t="s">
        <v>99</v>
      </c>
      <c r="D68" s="324"/>
      <c r="E68" s="324"/>
      <c r="F68" s="362" t="s">
        <v>23</v>
      </c>
      <c r="G68" s="119"/>
      <c r="H68" s="119"/>
      <c r="I68" s="322">
        <f>'rozpocet pol'!G147</f>
        <v>0</v>
      </c>
      <c r="J68" s="322"/>
    </row>
    <row r="69" spans="1:10" ht="25.45" customHeight="1" x14ac:dyDescent="0.2">
      <c r="A69" s="110"/>
      <c r="B69" s="112" t="s">
        <v>100</v>
      </c>
      <c r="C69" s="323" t="s">
        <v>101</v>
      </c>
      <c r="D69" s="324"/>
      <c r="E69" s="324"/>
      <c r="F69" s="184" t="s">
        <v>101</v>
      </c>
      <c r="G69" s="119"/>
      <c r="H69" s="119"/>
      <c r="I69" s="322">
        <f>'rozpocet pol'!G159</f>
        <v>0</v>
      </c>
      <c r="J69" s="322"/>
    </row>
    <row r="70" spans="1:10" ht="25.45" customHeight="1" x14ac:dyDescent="0.2">
      <c r="A70" s="110"/>
      <c r="B70" s="117" t="s">
        <v>102</v>
      </c>
      <c r="C70" s="326" t="s">
        <v>101</v>
      </c>
      <c r="D70" s="327"/>
      <c r="E70" s="327"/>
      <c r="F70" s="185" t="s">
        <v>101</v>
      </c>
      <c r="G70" s="120"/>
      <c r="H70" s="120"/>
      <c r="I70" s="325">
        <f>'rozpocet pol'!G164</f>
        <v>0</v>
      </c>
      <c r="J70" s="325"/>
    </row>
    <row r="71" spans="1:10" ht="25.45" customHeight="1" x14ac:dyDescent="0.2">
      <c r="A71" s="111"/>
      <c r="B71" s="368" t="s">
        <v>1</v>
      </c>
      <c r="C71" s="368"/>
      <c r="D71" s="369"/>
      <c r="E71" s="369"/>
      <c r="F71" s="370"/>
      <c r="G71" s="371"/>
      <c r="H71" s="371"/>
      <c r="I71" s="372">
        <f>SUM(I47:I70)</f>
        <v>0</v>
      </c>
      <c r="J71" s="372"/>
    </row>
    <row r="72" spans="1:10" x14ac:dyDescent="0.2">
      <c r="F72" s="121"/>
      <c r="G72" s="85"/>
      <c r="H72" s="121"/>
      <c r="I72" s="85"/>
      <c r="J72" s="85"/>
    </row>
    <row r="73" spans="1:10" x14ac:dyDescent="0.2">
      <c r="F73" s="121"/>
      <c r="G73" s="85"/>
      <c r="H73" s="121"/>
      <c r="I73" s="85"/>
      <c r="J73" s="85"/>
    </row>
    <row r="74" spans="1:10" x14ac:dyDescent="0.2">
      <c r="F74" s="121"/>
      <c r="G74" s="85"/>
      <c r="H74" s="121"/>
      <c r="I74" s="85"/>
      <c r="J74" s="8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9">
    <mergeCell ref="I69:J69"/>
    <mergeCell ref="C69:E69"/>
    <mergeCell ref="I70:J70"/>
    <mergeCell ref="C70:E70"/>
    <mergeCell ref="I71:J71"/>
    <mergeCell ref="I66:J66"/>
    <mergeCell ref="C66:E66"/>
    <mergeCell ref="I67:J67"/>
    <mergeCell ref="C67:E67"/>
    <mergeCell ref="I68:J68"/>
    <mergeCell ref="C68:E68"/>
    <mergeCell ref="I63:J63"/>
    <mergeCell ref="C63:E63"/>
    <mergeCell ref="I64:J64"/>
    <mergeCell ref="C64:E64"/>
    <mergeCell ref="I65:J65"/>
    <mergeCell ref="C65:E65"/>
    <mergeCell ref="I60:J60"/>
    <mergeCell ref="C60:E60"/>
    <mergeCell ref="I61:J61"/>
    <mergeCell ref="C61:E61"/>
    <mergeCell ref="I62:J62"/>
    <mergeCell ref="C62:E62"/>
    <mergeCell ref="I57:J57"/>
    <mergeCell ref="C57:E57"/>
    <mergeCell ref="I58:J58"/>
    <mergeCell ref="C58:E58"/>
    <mergeCell ref="I59:J59"/>
    <mergeCell ref="C59:E59"/>
    <mergeCell ref="I54:J54"/>
    <mergeCell ref="C54:E54"/>
    <mergeCell ref="I55:J55"/>
    <mergeCell ref="C55:E55"/>
    <mergeCell ref="I56:J56"/>
    <mergeCell ref="C56:E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G23:I23"/>
    <mergeCell ref="G28:I28"/>
    <mergeCell ref="G15:H15"/>
    <mergeCell ref="I15:J15"/>
    <mergeCell ref="E16:F16"/>
    <mergeCell ref="C39:E39"/>
    <mergeCell ref="B40:E40"/>
    <mergeCell ref="I46:J46"/>
    <mergeCell ref="I47:J47"/>
    <mergeCell ref="C47:E47"/>
    <mergeCell ref="D12:G12"/>
    <mergeCell ref="D13:G13"/>
    <mergeCell ref="D34:E34"/>
    <mergeCell ref="B1:J1"/>
    <mergeCell ref="G29:I29"/>
    <mergeCell ref="I16:J16"/>
    <mergeCell ref="I19:J19"/>
    <mergeCell ref="D11:G11"/>
    <mergeCell ref="D2:J2"/>
    <mergeCell ref="E17:F17"/>
    <mergeCell ref="G16:H16"/>
    <mergeCell ref="G17:H17"/>
    <mergeCell ref="G18:H18"/>
    <mergeCell ref="I17:J17"/>
    <mergeCell ref="D3:J3"/>
    <mergeCell ref="D4:J4"/>
    <mergeCell ref="I18:J18"/>
    <mergeCell ref="E18:F18"/>
    <mergeCell ref="E15:F15"/>
    <mergeCell ref="D35:E35"/>
    <mergeCell ref="E19:F19"/>
    <mergeCell ref="E20:F20"/>
    <mergeCell ref="I20:J20"/>
    <mergeCell ref="I21:J21"/>
    <mergeCell ref="G19:H19"/>
    <mergeCell ref="G20:H20"/>
    <mergeCell ref="G34:I34"/>
    <mergeCell ref="B21:H21"/>
    <mergeCell ref="G26:I26"/>
    <mergeCell ref="G27:I27"/>
    <mergeCell ref="G25:I25"/>
    <mergeCell ref="G24:I2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rgb="FFFF9966"/>
  </sheetPr>
  <dimension ref="A1:G5"/>
  <sheetViews>
    <sheetView workbookViewId="0">
      <selection activeCell="A5" sqref="A5:IV5"/>
    </sheetView>
  </sheetViews>
  <sheetFormatPr defaultRowHeight="12.6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6" x14ac:dyDescent="0.2">
      <c r="A1" s="328" t="s">
        <v>6</v>
      </c>
      <c r="B1" s="328"/>
      <c r="C1" s="329"/>
      <c r="D1" s="328"/>
      <c r="E1" s="328"/>
      <c r="F1" s="328"/>
      <c r="G1" s="328"/>
    </row>
    <row r="2" spans="1:7" ht="24.9" customHeight="1" x14ac:dyDescent="0.2">
      <c r="A2" s="74" t="s">
        <v>40</v>
      </c>
      <c r="B2" s="73"/>
      <c r="C2" s="330"/>
      <c r="D2" s="330"/>
      <c r="E2" s="330"/>
      <c r="F2" s="330"/>
      <c r="G2" s="331"/>
    </row>
    <row r="3" spans="1:7" ht="24.9" hidden="1" customHeight="1" x14ac:dyDescent="0.2">
      <c r="A3" s="74" t="s">
        <v>7</v>
      </c>
      <c r="B3" s="73"/>
      <c r="C3" s="330"/>
      <c r="D3" s="330"/>
      <c r="E3" s="330"/>
      <c r="F3" s="330"/>
      <c r="G3" s="331"/>
    </row>
    <row r="4" spans="1:7" ht="24.9" hidden="1" customHeight="1" x14ac:dyDescent="0.2">
      <c r="A4" s="74" t="s">
        <v>8</v>
      </c>
      <c r="B4" s="73"/>
      <c r="C4" s="330"/>
      <c r="D4" s="330"/>
      <c r="E4" s="330"/>
      <c r="F4" s="330"/>
      <c r="G4" s="331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BH181"/>
  <sheetViews>
    <sheetView zoomScale="85" zoomScaleNormal="85" workbookViewId="0">
      <selection activeCell="V92" sqref="V92"/>
    </sheetView>
  </sheetViews>
  <sheetFormatPr defaultRowHeight="12.65" outlineLevelRow="1" x14ac:dyDescent="0.2"/>
  <cols>
    <col min="1" max="1" width="4.28515625" customWidth="1"/>
    <col min="2" max="2" width="14.42578125" style="84" customWidth="1"/>
    <col min="3" max="3" width="38.28515625" style="84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8" width="18.28515625" hidden="1" customWidth="1"/>
    <col min="9" max="9" width="7.7109375" hidden="1" customWidth="1"/>
    <col min="10" max="10" width="16.5703125" hidden="1" customWidth="1"/>
    <col min="11" max="11" width="22" hidden="1" customWidth="1"/>
    <col min="12" max="12" width="18" hidden="1" customWidth="1"/>
    <col min="13" max="13" width="30.140625" hidden="1" customWidth="1"/>
    <col min="14" max="14" width="15.140625" hidden="1" customWidth="1"/>
    <col min="15" max="15" width="17.5703125" hidden="1" customWidth="1"/>
    <col min="16" max="16" width="27.7109375" hidden="1" customWidth="1"/>
    <col min="17" max="17" width="10" hidden="1" customWidth="1"/>
    <col min="18" max="18" width="9.28515625" hidden="1" customWidth="1"/>
    <col min="19" max="19" width="15.85546875" hidden="1" customWidth="1"/>
    <col min="20" max="20" width="166.7109375" hidden="1" customWidth="1"/>
    <col min="21" max="21" width="118.5703125" hidden="1" customWidth="1"/>
    <col min="29" max="39" width="0" hidden="1" customWidth="1"/>
  </cols>
  <sheetData>
    <row r="1" spans="1:60" ht="15.8" customHeight="1" x14ac:dyDescent="0.25">
      <c r="A1" s="344" t="s">
        <v>6</v>
      </c>
      <c r="B1" s="344"/>
      <c r="C1" s="344"/>
      <c r="D1" s="344"/>
      <c r="E1" s="344"/>
      <c r="F1" s="344"/>
      <c r="G1" s="344"/>
      <c r="AE1" t="s">
        <v>104</v>
      </c>
    </row>
    <row r="2" spans="1:60" ht="24.9" customHeight="1" x14ac:dyDescent="0.2">
      <c r="A2" s="126" t="s">
        <v>103</v>
      </c>
      <c r="B2" s="124"/>
      <c r="C2" s="345" t="s">
        <v>45</v>
      </c>
      <c r="D2" s="346"/>
      <c r="E2" s="346"/>
      <c r="F2" s="346"/>
      <c r="G2" s="347"/>
      <c r="AE2" t="s">
        <v>105</v>
      </c>
    </row>
    <row r="3" spans="1:60" ht="24.9" customHeight="1" x14ac:dyDescent="0.2">
      <c r="A3" s="127" t="s">
        <v>7</v>
      </c>
      <c r="B3" s="125"/>
      <c r="C3" s="348" t="s">
        <v>42</v>
      </c>
      <c r="D3" s="349"/>
      <c r="E3" s="349"/>
      <c r="F3" s="349"/>
      <c r="G3" s="350"/>
      <c r="AE3" t="s">
        <v>106</v>
      </c>
    </row>
    <row r="4" spans="1:60" ht="24.9" hidden="1" customHeight="1" x14ac:dyDescent="0.2">
      <c r="A4" s="127" t="s">
        <v>8</v>
      </c>
      <c r="B4" s="125"/>
      <c r="C4" s="348"/>
      <c r="D4" s="349"/>
      <c r="E4" s="349"/>
      <c r="F4" s="349"/>
      <c r="G4" s="350"/>
      <c r="AE4" t="s">
        <v>107</v>
      </c>
    </row>
    <row r="5" spans="1:60" hidden="1" x14ac:dyDescent="0.2">
      <c r="A5" s="128" t="s">
        <v>108</v>
      </c>
      <c r="B5" s="129"/>
      <c r="C5" s="130"/>
      <c r="D5" s="131"/>
      <c r="E5" s="131"/>
      <c r="F5" s="131"/>
      <c r="G5" s="132"/>
      <c r="AE5" t="s">
        <v>109</v>
      </c>
    </row>
    <row r="7" spans="1:60" ht="37.85" x14ac:dyDescent="0.2">
      <c r="A7" s="137" t="s">
        <v>110</v>
      </c>
      <c r="B7" s="138" t="s">
        <v>111</v>
      </c>
      <c r="C7" s="138" t="s">
        <v>112</v>
      </c>
      <c r="D7" s="137" t="s">
        <v>113</v>
      </c>
      <c r="E7" s="137" t="s">
        <v>114</v>
      </c>
      <c r="F7" s="133" t="s">
        <v>115</v>
      </c>
      <c r="G7" s="155" t="s">
        <v>28</v>
      </c>
      <c r="H7" s="156" t="s">
        <v>29</v>
      </c>
      <c r="I7" s="156" t="s">
        <v>116</v>
      </c>
      <c r="J7" s="156" t="s">
        <v>30</v>
      </c>
      <c r="K7" s="156" t="s">
        <v>117</v>
      </c>
      <c r="L7" s="156" t="s">
        <v>118</v>
      </c>
      <c r="M7" s="156" t="s">
        <v>119</v>
      </c>
      <c r="N7" s="156" t="s">
        <v>120</v>
      </c>
      <c r="O7" s="156" t="s">
        <v>121</v>
      </c>
      <c r="P7" s="156" t="s">
        <v>122</v>
      </c>
      <c r="Q7" s="156" t="s">
        <v>123</v>
      </c>
      <c r="R7" s="156" t="s">
        <v>124</v>
      </c>
      <c r="S7" s="156" t="s">
        <v>125</v>
      </c>
      <c r="T7" s="156" t="s">
        <v>126</v>
      </c>
      <c r="U7" s="140" t="s">
        <v>127</v>
      </c>
    </row>
    <row r="8" spans="1:60" x14ac:dyDescent="0.2">
      <c r="A8" s="157" t="s">
        <v>128</v>
      </c>
      <c r="B8" s="158" t="s">
        <v>56</v>
      </c>
      <c r="C8" s="159" t="s">
        <v>57</v>
      </c>
      <c r="D8" s="160"/>
      <c r="E8" s="161"/>
      <c r="F8" s="162"/>
      <c r="G8" s="162">
        <f>SUMIF(AE9:AE23,"&lt;&gt;NOR",G9:G23)</f>
        <v>0</v>
      </c>
      <c r="H8" s="162"/>
      <c r="I8" s="162">
        <f>SUM(I9:I23)</f>
        <v>0</v>
      </c>
      <c r="J8" s="162"/>
      <c r="K8" s="162">
        <f>SUM(K9:K23)</f>
        <v>0</v>
      </c>
      <c r="L8" s="162"/>
      <c r="M8" s="162">
        <f>SUM(M9:M23)</f>
        <v>0</v>
      </c>
      <c r="N8" s="139"/>
      <c r="O8" s="139">
        <f>SUM(O9:O23)</f>
        <v>1.5480000000000001E-2</v>
      </c>
      <c r="P8" s="139"/>
      <c r="Q8" s="139">
        <f>SUM(Q9:Q23)</f>
        <v>4.9833600000000002</v>
      </c>
      <c r="R8" s="139"/>
      <c r="S8" s="139"/>
      <c r="T8" s="157"/>
      <c r="U8" s="139">
        <f>SUM(U9:U23)</f>
        <v>469.6</v>
      </c>
      <c r="AE8" t="s">
        <v>129</v>
      </c>
    </row>
    <row r="9" spans="1:60" outlineLevel="1" x14ac:dyDescent="0.2">
      <c r="A9" s="135">
        <v>1</v>
      </c>
      <c r="B9" s="141" t="s">
        <v>130</v>
      </c>
      <c r="C9" s="174" t="s">
        <v>131</v>
      </c>
      <c r="D9" s="143" t="s">
        <v>132</v>
      </c>
      <c r="E9" s="150">
        <v>82.352000000000004</v>
      </c>
      <c r="F9" s="255">
        <v>0</v>
      </c>
      <c r="G9" s="153">
        <f>ROUND(E9*F9,2)</f>
        <v>0</v>
      </c>
      <c r="H9" s="153"/>
      <c r="I9" s="153">
        <f>ROUND(E9*H9,2)</f>
        <v>0</v>
      </c>
      <c r="J9" s="153"/>
      <c r="K9" s="153">
        <f>ROUND(E9*J9,2)</f>
        <v>0</v>
      </c>
      <c r="L9" s="153">
        <v>21</v>
      </c>
      <c r="M9" s="153">
        <f>G9*(1+L9/100)</f>
        <v>0</v>
      </c>
      <c r="N9" s="144">
        <v>0</v>
      </c>
      <c r="O9" s="144">
        <f>ROUND(E9*N9,5)</f>
        <v>0</v>
      </c>
      <c r="P9" s="144">
        <v>0</v>
      </c>
      <c r="Q9" s="144">
        <f>ROUND(E9*P9,5)</f>
        <v>0</v>
      </c>
      <c r="R9" s="144"/>
      <c r="S9" s="144"/>
      <c r="T9" s="145">
        <v>3.5329999999999999</v>
      </c>
      <c r="U9" s="144">
        <f>ROUND(E9*T9,2)</f>
        <v>290.95</v>
      </c>
      <c r="V9" s="134"/>
      <c r="W9" s="134"/>
      <c r="X9" s="134"/>
      <c r="Y9" s="134"/>
      <c r="Z9" s="134"/>
      <c r="AA9" s="134"/>
      <c r="AB9" s="134"/>
      <c r="AC9" s="134"/>
      <c r="AD9" s="134"/>
      <c r="AE9" s="134" t="s">
        <v>133</v>
      </c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</row>
    <row r="10" spans="1:60" outlineLevel="1" x14ac:dyDescent="0.2">
      <c r="A10" s="135"/>
      <c r="B10" s="141"/>
      <c r="C10" s="175" t="s">
        <v>134</v>
      </c>
      <c r="D10" s="146"/>
      <c r="E10" s="151">
        <v>73</v>
      </c>
      <c r="F10" s="153"/>
      <c r="G10" s="153"/>
      <c r="H10" s="153"/>
      <c r="I10" s="153"/>
      <c r="J10" s="153"/>
      <c r="K10" s="153"/>
      <c r="L10" s="153"/>
      <c r="M10" s="153"/>
      <c r="N10" s="144"/>
      <c r="O10" s="144"/>
      <c r="P10" s="144"/>
      <c r="Q10" s="144"/>
      <c r="R10" s="144"/>
      <c r="S10" s="144"/>
      <c r="T10" s="145"/>
      <c r="U10" s="144"/>
      <c r="V10" s="134"/>
      <c r="W10" s="134"/>
      <c r="X10" s="134"/>
      <c r="Y10" s="134"/>
      <c r="Z10" s="134"/>
      <c r="AA10" s="134"/>
      <c r="AB10" s="134"/>
      <c r="AC10" s="134"/>
      <c r="AD10" s="134"/>
      <c r="AE10" s="134" t="s">
        <v>135</v>
      </c>
      <c r="AF10" s="134">
        <v>0</v>
      </c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</row>
    <row r="11" spans="1:60" outlineLevel="1" x14ac:dyDescent="0.2">
      <c r="A11" s="135"/>
      <c r="B11" s="141"/>
      <c r="C11" s="175" t="s">
        <v>136</v>
      </c>
      <c r="D11" s="146"/>
      <c r="E11" s="151">
        <v>1</v>
      </c>
      <c r="F11" s="153"/>
      <c r="G11" s="153"/>
      <c r="H11" s="153"/>
      <c r="I11" s="153"/>
      <c r="J11" s="153"/>
      <c r="K11" s="153"/>
      <c r="L11" s="153"/>
      <c r="M11" s="153"/>
      <c r="N11" s="144"/>
      <c r="O11" s="144"/>
      <c r="P11" s="144"/>
      <c r="Q11" s="144"/>
      <c r="R11" s="144"/>
      <c r="S11" s="144"/>
      <c r="T11" s="145"/>
      <c r="U11" s="144"/>
      <c r="V11" s="134"/>
      <c r="W11" s="134"/>
      <c r="X11" s="134"/>
      <c r="Y11" s="134"/>
      <c r="Z11" s="134"/>
      <c r="AA11" s="134"/>
      <c r="AB11" s="134"/>
      <c r="AC11" s="134"/>
      <c r="AD11" s="134"/>
      <c r="AE11" s="134" t="s">
        <v>135</v>
      </c>
      <c r="AF11" s="134">
        <v>0</v>
      </c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</row>
    <row r="12" spans="1:60" outlineLevel="1" x14ac:dyDescent="0.2">
      <c r="A12" s="135"/>
      <c r="B12" s="141"/>
      <c r="C12" s="175" t="s">
        <v>137</v>
      </c>
      <c r="D12" s="146"/>
      <c r="E12" s="151">
        <v>8.3520000000000003</v>
      </c>
      <c r="F12" s="153"/>
      <c r="G12" s="153"/>
      <c r="H12" s="153"/>
      <c r="I12" s="153"/>
      <c r="J12" s="153"/>
      <c r="K12" s="153"/>
      <c r="L12" s="153"/>
      <c r="M12" s="153"/>
      <c r="N12" s="144"/>
      <c r="O12" s="144"/>
      <c r="P12" s="144"/>
      <c r="Q12" s="144"/>
      <c r="R12" s="144"/>
      <c r="S12" s="144"/>
      <c r="T12" s="145"/>
      <c r="U12" s="144"/>
      <c r="V12" s="134"/>
      <c r="W12" s="134"/>
      <c r="X12" s="134"/>
      <c r="Y12" s="134"/>
      <c r="Z12" s="134"/>
      <c r="AA12" s="134"/>
      <c r="AB12" s="134"/>
      <c r="AC12" s="134"/>
      <c r="AD12" s="134"/>
      <c r="AE12" s="134" t="s">
        <v>135</v>
      </c>
      <c r="AF12" s="134">
        <v>0</v>
      </c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</row>
    <row r="13" spans="1:60" outlineLevel="1" x14ac:dyDescent="0.2">
      <c r="A13" s="135">
        <v>2</v>
      </c>
      <c r="B13" s="141" t="s">
        <v>138</v>
      </c>
      <c r="C13" s="174" t="s">
        <v>139</v>
      </c>
      <c r="D13" s="143" t="s">
        <v>132</v>
      </c>
      <c r="E13" s="150">
        <v>8.08</v>
      </c>
      <c r="F13" s="255">
        <v>0</v>
      </c>
      <c r="G13" s="153">
        <f>ROUND(E13*F13,2)</f>
        <v>0</v>
      </c>
      <c r="H13" s="153"/>
      <c r="I13" s="153">
        <f>ROUND(E13*H13,2)</f>
        <v>0</v>
      </c>
      <c r="J13" s="153"/>
      <c r="K13" s="153">
        <f>ROUND(E13*J13,2)</f>
        <v>0</v>
      </c>
      <c r="L13" s="153">
        <v>21</v>
      </c>
      <c r="M13" s="153">
        <f>G13*(1+L13/100)</f>
        <v>0</v>
      </c>
      <c r="N13" s="144">
        <v>0</v>
      </c>
      <c r="O13" s="144">
        <f>ROUND(E13*N13,5)</f>
        <v>0</v>
      </c>
      <c r="P13" s="144">
        <v>0</v>
      </c>
      <c r="Q13" s="144">
        <f>ROUND(E13*P13,5)</f>
        <v>0</v>
      </c>
      <c r="R13" s="144"/>
      <c r="S13" s="144"/>
      <c r="T13" s="145">
        <v>3.9020000000000001</v>
      </c>
      <c r="U13" s="144">
        <f>ROUND(E13*T13,2)</f>
        <v>31.53</v>
      </c>
      <c r="V13" s="134"/>
      <c r="W13" s="134"/>
      <c r="X13" s="134"/>
      <c r="Y13" s="134"/>
      <c r="Z13" s="134"/>
      <c r="AA13" s="134"/>
      <c r="AB13" s="134"/>
      <c r="AC13" s="134"/>
      <c r="AD13" s="134"/>
      <c r="AE13" s="134" t="s">
        <v>133</v>
      </c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</row>
    <row r="14" spans="1:60" outlineLevel="1" x14ac:dyDescent="0.2">
      <c r="A14" s="135"/>
      <c r="B14" s="141"/>
      <c r="C14" s="175" t="s">
        <v>140</v>
      </c>
      <c r="D14" s="146"/>
      <c r="E14" s="151">
        <v>8.08</v>
      </c>
      <c r="F14" s="153"/>
      <c r="G14" s="153"/>
      <c r="H14" s="153"/>
      <c r="I14" s="153"/>
      <c r="J14" s="153"/>
      <c r="K14" s="153"/>
      <c r="L14" s="153"/>
      <c r="M14" s="153"/>
      <c r="N14" s="144"/>
      <c r="O14" s="144"/>
      <c r="P14" s="144"/>
      <c r="Q14" s="144"/>
      <c r="R14" s="144"/>
      <c r="S14" s="144"/>
      <c r="T14" s="145"/>
      <c r="U14" s="144"/>
      <c r="V14" s="134"/>
      <c r="W14" s="134"/>
      <c r="X14" s="134"/>
      <c r="Y14" s="134"/>
      <c r="Z14" s="134"/>
      <c r="AA14" s="134"/>
      <c r="AB14" s="134"/>
      <c r="AC14" s="134"/>
      <c r="AD14" s="134"/>
      <c r="AE14" s="134" t="s">
        <v>135</v>
      </c>
      <c r="AF14" s="134">
        <v>0</v>
      </c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</row>
    <row r="15" spans="1:60" outlineLevel="1" x14ac:dyDescent="0.2">
      <c r="A15" s="135">
        <v>3</v>
      </c>
      <c r="B15" s="141" t="s">
        <v>141</v>
      </c>
      <c r="C15" s="174" t="s">
        <v>142</v>
      </c>
      <c r="D15" s="143" t="s">
        <v>143</v>
      </c>
      <c r="E15" s="150">
        <v>22.12</v>
      </c>
      <c r="F15" s="255">
        <v>0</v>
      </c>
      <c r="G15" s="153">
        <f>ROUND(E15*F15,2)</f>
        <v>0</v>
      </c>
      <c r="H15" s="153"/>
      <c r="I15" s="153">
        <f>ROUND(E15*H15,2)</f>
        <v>0</v>
      </c>
      <c r="J15" s="153"/>
      <c r="K15" s="153">
        <f>ROUND(E15*J15,2)</f>
        <v>0</v>
      </c>
      <c r="L15" s="153">
        <v>21</v>
      </c>
      <c r="M15" s="153">
        <f>G15*(1+L15/100)</f>
        <v>0</v>
      </c>
      <c r="N15" s="144">
        <v>6.9999999999999999E-4</v>
      </c>
      <c r="O15" s="144">
        <f>ROUND(E15*N15,5)</f>
        <v>1.5480000000000001E-2</v>
      </c>
      <c r="P15" s="144">
        <v>0</v>
      </c>
      <c r="Q15" s="144">
        <f>ROUND(E15*P15,5)</f>
        <v>0</v>
      </c>
      <c r="R15" s="144"/>
      <c r="S15" s="144"/>
      <c r="T15" s="145">
        <v>0.156</v>
      </c>
      <c r="U15" s="144">
        <f>ROUND(E15*T15,2)</f>
        <v>3.45</v>
      </c>
      <c r="V15" s="134"/>
      <c r="W15" s="134"/>
      <c r="X15" s="134"/>
      <c r="Y15" s="134"/>
      <c r="Z15" s="134"/>
      <c r="AA15" s="134"/>
      <c r="AB15" s="134"/>
      <c r="AC15" s="134"/>
      <c r="AD15" s="134"/>
      <c r="AE15" s="134" t="s">
        <v>133</v>
      </c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</row>
    <row r="16" spans="1:60" outlineLevel="1" x14ac:dyDescent="0.2">
      <c r="A16" s="135">
        <v>4</v>
      </c>
      <c r="B16" s="141" t="s">
        <v>144</v>
      </c>
      <c r="C16" s="174" t="s">
        <v>145</v>
      </c>
      <c r="D16" s="143" t="s">
        <v>143</v>
      </c>
      <c r="E16" s="150">
        <v>22.12</v>
      </c>
      <c r="F16" s="255">
        <v>0</v>
      </c>
      <c r="G16" s="153">
        <f>ROUND(E16*F16,2)</f>
        <v>0</v>
      </c>
      <c r="H16" s="153"/>
      <c r="I16" s="153">
        <f>ROUND(E16*H16,2)</f>
        <v>0</v>
      </c>
      <c r="J16" s="153"/>
      <c r="K16" s="153">
        <f>ROUND(E16*J16,2)</f>
        <v>0</v>
      </c>
      <c r="L16" s="153">
        <v>21</v>
      </c>
      <c r="M16" s="153">
        <f>G16*(1+L16/100)</f>
        <v>0</v>
      </c>
      <c r="N16" s="144">
        <v>0</v>
      </c>
      <c r="O16" s="144">
        <f>ROUND(E16*N16,5)</f>
        <v>0</v>
      </c>
      <c r="P16" s="144">
        <v>0</v>
      </c>
      <c r="Q16" s="144">
        <f>ROUND(E16*P16,5)</f>
        <v>0</v>
      </c>
      <c r="R16" s="144"/>
      <c r="S16" s="144"/>
      <c r="T16" s="145">
        <v>9.5000000000000001E-2</v>
      </c>
      <c r="U16" s="144">
        <f>ROUND(E16*T16,2)</f>
        <v>2.1</v>
      </c>
      <c r="V16" s="134"/>
      <c r="W16" s="134"/>
      <c r="X16" s="134"/>
      <c r="Y16" s="134"/>
      <c r="Z16" s="134"/>
      <c r="AA16" s="134"/>
      <c r="AB16" s="134"/>
      <c r="AC16" s="134"/>
      <c r="AD16" s="134"/>
      <c r="AE16" s="134" t="s">
        <v>133</v>
      </c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</row>
    <row r="17" spans="1:60" outlineLevel="1" x14ac:dyDescent="0.2">
      <c r="A17" s="135">
        <v>5</v>
      </c>
      <c r="B17" s="141" t="s">
        <v>146</v>
      </c>
      <c r="C17" s="174" t="s">
        <v>147</v>
      </c>
      <c r="D17" s="143" t="s">
        <v>132</v>
      </c>
      <c r="E17" s="150">
        <v>73</v>
      </c>
      <c r="F17" s="255">
        <v>0</v>
      </c>
      <c r="G17" s="153">
        <f>ROUND(E17*F17,2)</f>
        <v>0</v>
      </c>
      <c r="H17" s="153"/>
      <c r="I17" s="153">
        <f>ROUND(E17*H17,2)</f>
        <v>0</v>
      </c>
      <c r="J17" s="153"/>
      <c r="K17" s="153">
        <f>ROUND(E17*J17,2)</f>
        <v>0</v>
      </c>
      <c r="L17" s="153">
        <v>21</v>
      </c>
      <c r="M17" s="153">
        <f>G17*(1+L17/100)</f>
        <v>0</v>
      </c>
      <c r="N17" s="144">
        <v>0</v>
      </c>
      <c r="O17" s="144">
        <f>ROUND(E17*N17,5)</f>
        <v>0</v>
      </c>
      <c r="P17" s="144">
        <v>0</v>
      </c>
      <c r="Q17" s="144">
        <f>ROUND(E17*P17,5)</f>
        <v>0</v>
      </c>
      <c r="R17" s="144"/>
      <c r="S17" s="144"/>
      <c r="T17" s="145">
        <v>1.1499999999999999</v>
      </c>
      <c r="U17" s="144">
        <f>ROUND(E17*T17,2)</f>
        <v>83.95</v>
      </c>
      <c r="V17" s="134"/>
      <c r="W17" s="134"/>
      <c r="X17" s="134"/>
      <c r="Y17" s="134"/>
      <c r="Z17" s="134"/>
      <c r="AA17" s="134"/>
      <c r="AB17" s="134"/>
      <c r="AC17" s="134"/>
      <c r="AD17" s="134"/>
      <c r="AE17" s="134" t="s">
        <v>133</v>
      </c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</row>
    <row r="18" spans="1:60" ht="22.3" outlineLevel="1" x14ac:dyDescent="0.2">
      <c r="A18" s="135">
        <v>6</v>
      </c>
      <c r="B18" s="141" t="s">
        <v>148</v>
      </c>
      <c r="C18" s="174" t="s">
        <v>149</v>
      </c>
      <c r="D18" s="143" t="s">
        <v>143</v>
      </c>
      <c r="E18" s="150">
        <v>13.92</v>
      </c>
      <c r="F18" s="255">
        <v>0</v>
      </c>
      <c r="G18" s="153">
        <f>ROUND(E18*F18,2)</f>
        <v>0</v>
      </c>
      <c r="H18" s="153"/>
      <c r="I18" s="153">
        <f>ROUND(E18*H18,2)</f>
        <v>0</v>
      </c>
      <c r="J18" s="153"/>
      <c r="K18" s="153">
        <f>ROUND(E18*J18,2)</f>
        <v>0</v>
      </c>
      <c r="L18" s="153">
        <v>21</v>
      </c>
      <c r="M18" s="153">
        <f>G18*(1+L18/100)</f>
        <v>0</v>
      </c>
      <c r="N18" s="144">
        <v>0</v>
      </c>
      <c r="O18" s="144">
        <f>ROUND(E18*N18,5)</f>
        <v>0</v>
      </c>
      <c r="P18" s="144">
        <v>0.35799999999999998</v>
      </c>
      <c r="Q18" s="144">
        <f>ROUND(E18*P18,5)</f>
        <v>4.9833600000000002</v>
      </c>
      <c r="R18" s="144"/>
      <c r="S18" s="144"/>
      <c r="T18" s="145">
        <v>0.62002999999999997</v>
      </c>
      <c r="U18" s="144">
        <f>ROUND(E18*T18,2)</f>
        <v>8.6300000000000008</v>
      </c>
      <c r="V18" s="134"/>
      <c r="W18" s="134"/>
      <c r="X18" s="134"/>
      <c r="Y18" s="134"/>
      <c r="Z18" s="134"/>
      <c r="AA18" s="134"/>
      <c r="AB18" s="134"/>
      <c r="AC18" s="134"/>
      <c r="AD18" s="134"/>
      <c r="AE18" s="134" t="s">
        <v>150</v>
      </c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</row>
    <row r="19" spans="1:60" outlineLevel="1" x14ac:dyDescent="0.2">
      <c r="A19" s="135"/>
      <c r="B19" s="141"/>
      <c r="C19" s="175" t="s">
        <v>151</v>
      </c>
      <c r="D19" s="146"/>
      <c r="E19" s="151">
        <v>13.92</v>
      </c>
      <c r="F19" s="153"/>
      <c r="G19" s="153"/>
      <c r="H19" s="153"/>
      <c r="I19" s="153"/>
      <c r="J19" s="153"/>
      <c r="K19" s="153"/>
      <c r="L19" s="153"/>
      <c r="M19" s="153"/>
      <c r="N19" s="144"/>
      <c r="O19" s="144"/>
      <c r="P19" s="144"/>
      <c r="Q19" s="144"/>
      <c r="R19" s="144"/>
      <c r="S19" s="144"/>
      <c r="T19" s="145"/>
      <c r="U19" s="144"/>
      <c r="V19" s="134"/>
      <c r="W19" s="134"/>
      <c r="X19" s="134"/>
      <c r="Y19" s="134"/>
      <c r="Z19" s="134"/>
      <c r="AA19" s="134"/>
      <c r="AB19" s="134"/>
      <c r="AC19" s="134"/>
      <c r="AD19" s="134"/>
      <c r="AE19" s="134" t="s">
        <v>135</v>
      </c>
      <c r="AF19" s="134">
        <v>0</v>
      </c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</row>
    <row r="20" spans="1:60" outlineLevel="1" x14ac:dyDescent="0.2">
      <c r="A20" s="135">
        <v>7</v>
      </c>
      <c r="B20" s="141" t="s">
        <v>152</v>
      </c>
      <c r="C20" s="174" t="s">
        <v>153</v>
      </c>
      <c r="D20" s="143" t="s">
        <v>132</v>
      </c>
      <c r="E20" s="150">
        <v>15.35</v>
      </c>
      <c r="F20" s="255">
        <v>0</v>
      </c>
      <c r="G20" s="153">
        <f>ROUND(E20*F20,2)</f>
        <v>0</v>
      </c>
      <c r="H20" s="153"/>
      <c r="I20" s="153">
        <f>ROUND(E20*H20,2)</f>
        <v>0</v>
      </c>
      <c r="J20" s="153"/>
      <c r="K20" s="153">
        <f>ROUND(E20*J20,2)</f>
        <v>0</v>
      </c>
      <c r="L20" s="153">
        <v>21</v>
      </c>
      <c r="M20" s="153">
        <f>G20*(1+L20/100)</f>
        <v>0</v>
      </c>
      <c r="N20" s="144">
        <v>0</v>
      </c>
      <c r="O20" s="144">
        <f>ROUND(E20*N20,5)</f>
        <v>0</v>
      </c>
      <c r="P20" s="144">
        <v>0</v>
      </c>
      <c r="Q20" s="144">
        <f>ROUND(E20*P20,5)</f>
        <v>0</v>
      </c>
      <c r="R20" s="144"/>
      <c r="S20" s="144"/>
      <c r="T20" s="145">
        <v>2.1949999999999998</v>
      </c>
      <c r="U20" s="144">
        <f>ROUND(E20*T20,2)</f>
        <v>33.69</v>
      </c>
      <c r="V20" s="134"/>
      <c r="W20" s="134"/>
      <c r="X20" s="134"/>
      <c r="Y20" s="134"/>
      <c r="Z20" s="134"/>
      <c r="AA20" s="134"/>
      <c r="AB20" s="134"/>
      <c r="AC20" s="134"/>
      <c r="AD20" s="134"/>
      <c r="AE20" s="134" t="s">
        <v>133</v>
      </c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</row>
    <row r="21" spans="1:60" outlineLevel="1" x14ac:dyDescent="0.2">
      <c r="A21" s="135"/>
      <c r="B21" s="141"/>
      <c r="C21" s="175" t="s">
        <v>154</v>
      </c>
      <c r="D21" s="146"/>
      <c r="E21" s="151">
        <v>9.35</v>
      </c>
      <c r="F21" s="153"/>
      <c r="G21" s="153"/>
      <c r="H21" s="153"/>
      <c r="I21" s="153"/>
      <c r="J21" s="153"/>
      <c r="K21" s="153"/>
      <c r="L21" s="153"/>
      <c r="M21" s="153"/>
      <c r="N21" s="144"/>
      <c r="O21" s="144"/>
      <c r="P21" s="144"/>
      <c r="Q21" s="144"/>
      <c r="R21" s="144"/>
      <c r="S21" s="144"/>
      <c r="T21" s="145"/>
      <c r="U21" s="144"/>
      <c r="V21" s="134"/>
      <c r="W21" s="134"/>
      <c r="X21" s="134"/>
      <c r="Y21" s="134"/>
      <c r="Z21" s="134"/>
      <c r="AA21" s="134"/>
      <c r="AB21" s="134"/>
      <c r="AC21" s="134"/>
      <c r="AD21" s="134"/>
      <c r="AE21" s="134" t="s">
        <v>135</v>
      </c>
      <c r="AF21" s="134">
        <v>0</v>
      </c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</row>
    <row r="22" spans="1:60" outlineLevel="1" x14ac:dyDescent="0.2">
      <c r="A22" s="135"/>
      <c r="B22" s="141"/>
      <c r="C22" s="175" t="s">
        <v>66</v>
      </c>
      <c r="D22" s="146"/>
      <c r="E22" s="151">
        <v>6</v>
      </c>
      <c r="F22" s="153"/>
      <c r="G22" s="153"/>
      <c r="H22" s="153"/>
      <c r="I22" s="153"/>
      <c r="J22" s="153"/>
      <c r="K22" s="153"/>
      <c r="L22" s="153"/>
      <c r="M22" s="153"/>
      <c r="N22" s="144"/>
      <c r="O22" s="144"/>
      <c r="P22" s="144"/>
      <c r="Q22" s="144"/>
      <c r="R22" s="144"/>
      <c r="S22" s="144"/>
      <c r="T22" s="145"/>
      <c r="U22" s="144"/>
      <c r="V22" s="134"/>
      <c r="W22" s="134"/>
      <c r="X22" s="134"/>
      <c r="Y22" s="134"/>
      <c r="Z22" s="134"/>
      <c r="AA22" s="134"/>
      <c r="AB22" s="134"/>
      <c r="AC22" s="134"/>
      <c r="AD22" s="134"/>
      <c r="AE22" s="134" t="s">
        <v>135</v>
      </c>
      <c r="AF22" s="134">
        <v>0</v>
      </c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</row>
    <row r="23" spans="1:60" outlineLevel="1" x14ac:dyDescent="0.2">
      <c r="A23" s="135">
        <v>8</v>
      </c>
      <c r="B23" s="141" t="s">
        <v>155</v>
      </c>
      <c r="C23" s="174" t="s">
        <v>156</v>
      </c>
      <c r="D23" s="143" t="s">
        <v>132</v>
      </c>
      <c r="E23" s="150">
        <v>15.35</v>
      </c>
      <c r="F23" s="255">
        <v>0</v>
      </c>
      <c r="G23" s="153">
        <f>ROUND(E23*F23,2)</f>
        <v>0</v>
      </c>
      <c r="H23" s="153"/>
      <c r="I23" s="153">
        <f>ROUND(E23*H23,2)</f>
        <v>0</v>
      </c>
      <c r="J23" s="153"/>
      <c r="K23" s="153">
        <f>ROUND(E23*J23,2)</f>
        <v>0</v>
      </c>
      <c r="L23" s="153">
        <v>21</v>
      </c>
      <c r="M23" s="153">
        <f>G23*(1+L23/100)</f>
        <v>0</v>
      </c>
      <c r="N23" s="144">
        <v>0</v>
      </c>
      <c r="O23" s="144">
        <f>ROUND(E23*N23,5)</f>
        <v>0</v>
      </c>
      <c r="P23" s="144">
        <v>0</v>
      </c>
      <c r="Q23" s="144">
        <f>ROUND(E23*P23,5)</f>
        <v>0</v>
      </c>
      <c r="R23" s="144"/>
      <c r="S23" s="144"/>
      <c r="T23" s="145">
        <v>0.997</v>
      </c>
      <c r="U23" s="144">
        <f>ROUND(E23*T23,2)</f>
        <v>15.3</v>
      </c>
      <c r="V23" s="134"/>
      <c r="W23" s="134"/>
      <c r="X23" s="134"/>
      <c r="Y23" s="134"/>
      <c r="Z23" s="134"/>
      <c r="AA23" s="134"/>
      <c r="AB23" s="134"/>
      <c r="AC23" s="134"/>
      <c r="AD23" s="134"/>
      <c r="AE23" s="134" t="s">
        <v>133</v>
      </c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</row>
    <row r="24" spans="1:60" x14ac:dyDescent="0.2">
      <c r="A24" s="136" t="s">
        <v>128</v>
      </c>
      <c r="B24" s="142" t="s">
        <v>58</v>
      </c>
      <c r="C24" s="176" t="s">
        <v>59</v>
      </c>
      <c r="D24" s="147"/>
      <c r="E24" s="152"/>
      <c r="F24" s="154"/>
      <c r="G24" s="154">
        <f>SUMIF(AE25:AE31,"&lt;&gt;NOR",G25:G31)</f>
        <v>0</v>
      </c>
      <c r="H24" s="154"/>
      <c r="I24" s="154">
        <f>SUM(I25:I31)</f>
        <v>0</v>
      </c>
      <c r="J24" s="154"/>
      <c r="K24" s="154">
        <f>SUM(K25:K31)</f>
        <v>0</v>
      </c>
      <c r="L24" s="154"/>
      <c r="M24" s="154">
        <f>SUM(M25:M31)</f>
        <v>0</v>
      </c>
      <c r="N24" s="148"/>
      <c r="O24" s="148">
        <f>SUM(O25:O31)</f>
        <v>5.4215600000000004</v>
      </c>
      <c r="P24" s="148"/>
      <c r="Q24" s="148">
        <f>SUM(Q25:Q31)</f>
        <v>0</v>
      </c>
      <c r="R24" s="148"/>
      <c r="S24" s="148"/>
      <c r="T24" s="149"/>
      <c r="U24" s="148">
        <f>SUM(U25:U31)</f>
        <v>56.53</v>
      </c>
      <c r="AE24" t="s">
        <v>129</v>
      </c>
    </row>
    <row r="25" spans="1:60" ht="33.4" outlineLevel="1" x14ac:dyDescent="0.2">
      <c r="A25" s="135">
        <v>9</v>
      </c>
      <c r="B25" s="141" t="s">
        <v>157</v>
      </c>
      <c r="C25" s="174" t="s">
        <v>158</v>
      </c>
      <c r="D25" s="143" t="s">
        <v>159</v>
      </c>
      <c r="E25" s="150">
        <v>9</v>
      </c>
      <c r="F25" s="255">
        <v>0</v>
      </c>
      <c r="G25" s="153">
        <f>ROUND(E25*F25,2)</f>
        <v>0</v>
      </c>
      <c r="H25" s="153"/>
      <c r="I25" s="153">
        <f>ROUND(E25*H25,2)</f>
        <v>0</v>
      </c>
      <c r="J25" s="153"/>
      <c r="K25" s="153">
        <f>ROUND(E25*J25,2)</f>
        <v>0</v>
      </c>
      <c r="L25" s="153">
        <v>21</v>
      </c>
      <c r="M25" s="153">
        <f>G25*(1+L25/100)</f>
        <v>0</v>
      </c>
      <c r="N25" s="144">
        <v>0.41769000000000001</v>
      </c>
      <c r="O25" s="144">
        <f>ROUND(E25*N25,5)</f>
        <v>3.7592099999999999</v>
      </c>
      <c r="P25" s="144">
        <v>0</v>
      </c>
      <c r="Q25" s="144">
        <f>ROUND(E25*P25,5)</f>
        <v>0</v>
      </c>
      <c r="R25" s="144"/>
      <c r="S25" s="144"/>
      <c r="T25" s="145">
        <v>0.79481000000000002</v>
      </c>
      <c r="U25" s="144">
        <f>ROUND(E25*T25,2)</f>
        <v>7.15</v>
      </c>
      <c r="V25" s="134"/>
      <c r="W25" s="134"/>
      <c r="X25" s="134"/>
      <c r="Y25" s="134"/>
      <c r="Z25" s="134"/>
      <c r="AA25" s="134"/>
      <c r="AB25" s="134"/>
      <c r="AC25" s="134"/>
      <c r="AD25" s="134"/>
      <c r="AE25" s="134" t="s">
        <v>150</v>
      </c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</row>
    <row r="26" spans="1:60" outlineLevel="1" x14ac:dyDescent="0.2">
      <c r="A26" s="135">
        <v>10</v>
      </c>
      <c r="B26" s="141" t="s">
        <v>160</v>
      </c>
      <c r="C26" s="174" t="s">
        <v>161</v>
      </c>
      <c r="D26" s="143" t="s">
        <v>143</v>
      </c>
      <c r="E26" s="150">
        <v>34.5</v>
      </c>
      <c r="F26" s="255">
        <v>0</v>
      </c>
      <c r="G26" s="153">
        <f>ROUND(E26*F26,2)</f>
        <v>0</v>
      </c>
      <c r="H26" s="153"/>
      <c r="I26" s="153">
        <f>ROUND(E26*H26,2)</f>
        <v>0</v>
      </c>
      <c r="J26" s="153"/>
      <c r="K26" s="153">
        <f>ROUND(E26*J26,2)</f>
        <v>0</v>
      </c>
      <c r="L26" s="153">
        <v>21</v>
      </c>
      <c r="M26" s="153">
        <f>G26*(1+L26/100)</f>
        <v>0</v>
      </c>
      <c r="N26" s="144">
        <v>2.0000000000000002E-5</v>
      </c>
      <c r="O26" s="144">
        <f>ROUND(E26*N26,5)</f>
        <v>6.8999999999999997E-4</v>
      </c>
      <c r="P26" s="144">
        <v>0</v>
      </c>
      <c r="Q26" s="144">
        <f>ROUND(E26*P26,5)</f>
        <v>0</v>
      </c>
      <c r="R26" s="144"/>
      <c r="S26" s="144"/>
      <c r="T26" s="145">
        <v>0.32</v>
      </c>
      <c r="U26" s="144">
        <f>ROUND(E26*T26,2)</f>
        <v>11.04</v>
      </c>
      <c r="V26" s="134"/>
      <c r="W26" s="134"/>
      <c r="X26" s="134"/>
      <c r="Y26" s="134"/>
      <c r="Z26" s="134"/>
      <c r="AA26" s="134"/>
      <c r="AB26" s="134"/>
      <c r="AC26" s="134"/>
      <c r="AD26" s="134"/>
      <c r="AE26" s="134" t="s">
        <v>133</v>
      </c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</row>
    <row r="27" spans="1:60" ht="22.3" outlineLevel="1" x14ac:dyDescent="0.2">
      <c r="A27" s="135"/>
      <c r="B27" s="141"/>
      <c r="C27" s="175" t="s">
        <v>162</v>
      </c>
      <c r="D27" s="146"/>
      <c r="E27" s="151">
        <v>34.5</v>
      </c>
      <c r="F27" s="153"/>
      <c r="G27" s="153"/>
      <c r="H27" s="153"/>
      <c r="I27" s="153"/>
      <c r="J27" s="153"/>
      <c r="K27" s="153"/>
      <c r="L27" s="153"/>
      <c r="M27" s="153"/>
      <c r="N27" s="144"/>
      <c r="O27" s="144"/>
      <c r="P27" s="144"/>
      <c r="Q27" s="144"/>
      <c r="R27" s="144"/>
      <c r="S27" s="144"/>
      <c r="T27" s="145"/>
      <c r="U27" s="144"/>
      <c r="V27" s="134"/>
      <c r="W27" s="134"/>
      <c r="X27" s="134"/>
      <c r="Y27" s="134"/>
      <c r="Z27" s="134"/>
      <c r="AA27" s="134"/>
      <c r="AB27" s="134"/>
      <c r="AC27" s="134"/>
      <c r="AD27" s="134"/>
      <c r="AE27" s="134" t="s">
        <v>135</v>
      </c>
      <c r="AF27" s="134">
        <v>0</v>
      </c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</row>
    <row r="28" spans="1:60" ht="22.3" outlineLevel="1" x14ac:dyDescent="0.2">
      <c r="A28" s="135">
        <v>11</v>
      </c>
      <c r="B28" s="141" t="s">
        <v>163</v>
      </c>
      <c r="C28" s="174" t="s">
        <v>164</v>
      </c>
      <c r="D28" s="143" t="s">
        <v>132</v>
      </c>
      <c r="E28" s="150">
        <v>1</v>
      </c>
      <c r="F28" s="255">
        <v>0</v>
      </c>
      <c r="G28" s="153">
        <f>ROUND(E28*F28,2)</f>
        <v>0</v>
      </c>
      <c r="H28" s="153"/>
      <c r="I28" s="153">
        <f>ROUND(E28*H28,2)</f>
        <v>0</v>
      </c>
      <c r="J28" s="153"/>
      <c r="K28" s="153">
        <f>ROUND(E28*J28,2)</f>
        <v>0</v>
      </c>
      <c r="L28" s="153">
        <v>21</v>
      </c>
      <c r="M28" s="153">
        <f>G28*(1+L28/100)</f>
        <v>0</v>
      </c>
      <c r="N28" s="144">
        <v>1.63</v>
      </c>
      <c r="O28" s="144">
        <f>ROUND(E28*N28,5)</f>
        <v>1.63</v>
      </c>
      <c r="P28" s="144">
        <v>0</v>
      </c>
      <c r="Q28" s="144">
        <f>ROUND(E28*P28,5)</f>
        <v>0</v>
      </c>
      <c r="R28" s="144"/>
      <c r="S28" s="144"/>
      <c r="T28" s="145">
        <v>0.92</v>
      </c>
      <c r="U28" s="144">
        <f>ROUND(E28*T28,2)</f>
        <v>0.92</v>
      </c>
      <c r="V28" s="134"/>
      <c r="W28" s="134"/>
      <c r="X28" s="134"/>
      <c r="Y28" s="134"/>
      <c r="Z28" s="134"/>
      <c r="AA28" s="134"/>
      <c r="AB28" s="134"/>
      <c r="AC28" s="134"/>
      <c r="AD28" s="134"/>
      <c r="AE28" s="134" t="s">
        <v>133</v>
      </c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</row>
    <row r="29" spans="1:60" outlineLevel="1" x14ac:dyDescent="0.2">
      <c r="A29" s="135">
        <v>12</v>
      </c>
      <c r="B29" s="141" t="s">
        <v>165</v>
      </c>
      <c r="C29" s="174" t="s">
        <v>166</v>
      </c>
      <c r="D29" s="143" t="s">
        <v>159</v>
      </c>
      <c r="E29" s="150">
        <v>7.2</v>
      </c>
      <c r="F29" s="255">
        <v>0</v>
      </c>
      <c r="G29" s="153">
        <f>ROUND(E29*F29,2)</f>
        <v>0</v>
      </c>
      <c r="H29" s="153"/>
      <c r="I29" s="153">
        <f>ROUND(E29*H29,2)</f>
        <v>0</v>
      </c>
      <c r="J29" s="153"/>
      <c r="K29" s="153">
        <f>ROUND(E29*J29,2)</f>
        <v>0</v>
      </c>
      <c r="L29" s="153">
        <v>21</v>
      </c>
      <c r="M29" s="153">
        <f>G29*(1+L29/100)</f>
        <v>0</v>
      </c>
      <c r="N29" s="144">
        <v>5.2999999999999998E-4</v>
      </c>
      <c r="O29" s="144">
        <f>ROUND(E29*N29,5)</f>
        <v>3.82E-3</v>
      </c>
      <c r="P29" s="144">
        <v>0</v>
      </c>
      <c r="Q29" s="144">
        <f>ROUND(E29*P29,5)</f>
        <v>0</v>
      </c>
      <c r="R29" s="144"/>
      <c r="S29" s="144"/>
      <c r="T29" s="145">
        <v>0.99999000000000005</v>
      </c>
      <c r="U29" s="144">
        <f>ROUND(E29*T29,2)</f>
        <v>7.2</v>
      </c>
      <c r="V29" s="134"/>
      <c r="W29" s="134"/>
      <c r="X29" s="134"/>
      <c r="Y29" s="134"/>
      <c r="Z29" s="134"/>
      <c r="AA29" s="134"/>
      <c r="AB29" s="134"/>
      <c r="AC29" s="134"/>
      <c r="AD29" s="134"/>
      <c r="AE29" s="134" t="s">
        <v>133</v>
      </c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</row>
    <row r="30" spans="1:60" outlineLevel="1" x14ac:dyDescent="0.2">
      <c r="A30" s="135">
        <v>13</v>
      </c>
      <c r="B30" s="141" t="s">
        <v>167</v>
      </c>
      <c r="C30" s="174" t="s">
        <v>168</v>
      </c>
      <c r="D30" s="143" t="s">
        <v>159</v>
      </c>
      <c r="E30" s="150">
        <v>21</v>
      </c>
      <c r="F30" s="255">
        <v>0</v>
      </c>
      <c r="G30" s="153">
        <f>ROUND(E30*F30,2)</f>
        <v>0</v>
      </c>
      <c r="H30" s="153"/>
      <c r="I30" s="153">
        <f>ROUND(E30*H30,2)</f>
        <v>0</v>
      </c>
      <c r="J30" s="153"/>
      <c r="K30" s="153">
        <f>ROUND(E30*J30,2)</f>
        <v>0</v>
      </c>
      <c r="L30" s="153">
        <v>21</v>
      </c>
      <c r="M30" s="153">
        <f>G30*(1+L30/100)</f>
        <v>0</v>
      </c>
      <c r="N30" s="144">
        <v>8.0000000000000004E-4</v>
      </c>
      <c r="O30" s="144">
        <f>ROUND(E30*N30,5)</f>
        <v>1.6799999999999999E-2</v>
      </c>
      <c r="P30" s="144">
        <v>0</v>
      </c>
      <c r="Q30" s="144">
        <f>ROUND(E30*P30,5)</f>
        <v>0</v>
      </c>
      <c r="R30" s="144"/>
      <c r="S30" s="144"/>
      <c r="T30" s="145">
        <v>1.01999</v>
      </c>
      <c r="U30" s="144">
        <f>ROUND(E30*T30,2)</f>
        <v>21.42</v>
      </c>
      <c r="V30" s="134"/>
      <c r="W30" s="134"/>
      <c r="X30" s="134"/>
      <c r="Y30" s="134"/>
      <c r="Z30" s="134"/>
      <c r="AA30" s="134"/>
      <c r="AB30" s="134"/>
      <c r="AC30" s="134"/>
      <c r="AD30" s="134"/>
      <c r="AE30" s="134" t="s">
        <v>133</v>
      </c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</row>
    <row r="31" spans="1:60" outlineLevel="1" x14ac:dyDescent="0.2">
      <c r="A31" s="135">
        <v>14</v>
      </c>
      <c r="B31" s="141" t="s">
        <v>169</v>
      </c>
      <c r="C31" s="174" t="s">
        <v>170</v>
      </c>
      <c r="D31" s="143" t="s">
        <v>159</v>
      </c>
      <c r="E31" s="150">
        <v>8.3000000000000007</v>
      </c>
      <c r="F31" s="255">
        <v>0</v>
      </c>
      <c r="G31" s="153">
        <f>ROUND(E31*F31,2)</f>
        <v>0</v>
      </c>
      <c r="H31" s="153"/>
      <c r="I31" s="153">
        <f>ROUND(E31*H31,2)</f>
        <v>0</v>
      </c>
      <c r="J31" s="153"/>
      <c r="K31" s="153">
        <f>ROUND(E31*J31,2)</f>
        <v>0</v>
      </c>
      <c r="L31" s="153">
        <v>21</v>
      </c>
      <c r="M31" s="153">
        <f>G31*(1+L31/100)</f>
        <v>0</v>
      </c>
      <c r="N31" s="144">
        <v>1.33E-3</v>
      </c>
      <c r="O31" s="144">
        <f>ROUND(E31*N31,5)</f>
        <v>1.1039999999999999E-2</v>
      </c>
      <c r="P31" s="144">
        <v>0</v>
      </c>
      <c r="Q31" s="144">
        <f>ROUND(E31*P31,5)</f>
        <v>0</v>
      </c>
      <c r="R31" s="144"/>
      <c r="S31" s="144"/>
      <c r="T31" s="145">
        <v>1.05999</v>
      </c>
      <c r="U31" s="144">
        <f>ROUND(E31*T31,2)</f>
        <v>8.8000000000000007</v>
      </c>
      <c r="V31" s="134"/>
      <c r="W31" s="134"/>
      <c r="X31" s="134"/>
      <c r="Y31" s="134"/>
      <c r="Z31" s="134"/>
      <c r="AA31" s="134"/>
      <c r="AB31" s="134"/>
      <c r="AC31" s="134"/>
      <c r="AD31" s="134"/>
      <c r="AE31" s="134" t="s">
        <v>133</v>
      </c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</row>
    <row r="32" spans="1:60" x14ac:dyDescent="0.2">
      <c r="A32" s="136" t="s">
        <v>128</v>
      </c>
      <c r="B32" s="142" t="s">
        <v>60</v>
      </c>
      <c r="C32" s="176" t="s">
        <v>61</v>
      </c>
      <c r="D32" s="147"/>
      <c r="E32" s="152"/>
      <c r="F32" s="154"/>
      <c r="G32" s="154">
        <f>SUMIF(AE33:AE34,"&lt;&gt;NOR",G33:G34)</f>
        <v>0</v>
      </c>
      <c r="H32" s="154"/>
      <c r="I32" s="154">
        <f>SUM(I33:I34)</f>
        <v>0</v>
      </c>
      <c r="J32" s="154"/>
      <c r="K32" s="154">
        <f>SUM(K33:K34)</f>
        <v>0</v>
      </c>
      <c r="L32" s="154"/>
      <c r="M32" s="154">
        <f>SUM(M33:M34)</f>
        <v>0</v>
      </c>
      <c r="N32" s="148"/>
      <c r="O32" s="148">
        <f>SUM(O33:O34)</f>
        <v>0.63</v>
      </c>
      <c r="P32" s="148"/>
      <c r="Q32" s="148">
        <f>SUM(Q33:Q34)</f>
        <v>0</v>
      </c>
      <c r="R32" s="148"/>
      <c r="S32" s="148"/>
      <c r="T32" s="149"/>
      <c r="U32" s="148">
        <f>SUM(U33:U34)</f>
        <v>10.67</v>
      </c>
      <c r="AE32" t="s">
        <v>129</v>
      </c>
    </row>
    <row r="33" spans="1:60" ht="22.3" outlineLevel="1" x14ac:dyDescent="0.2">
      <c r="A33" s="135">
        <v>15</v>
      </c>
      <c r="B33" s="141" t="s">
        <v>171</v>
      </c>
      <c r="C33" s="174" t="s">
        <v>172</v>
      </c>
      <c r="D33" s="143" t="s">
        <v>143</v>
      </c>
      <c r="E33" s="150">
        <v>24.24</v>
      </c>
      <c r="F33" s="255">
        <v>0</v>
      </c>
      <c r="G33" s="153">
        <f>ROUND(E33*F33,2)</f>
        <v>0</v>
      </c>
      <c r="H33" s="153"/>
      <c r="I33" s="153">
        <f>ROUND(E33*H33,2)</f>
        <v>0</v>
      </c>
      <c r="J33" s="153"/>
      <c r="K33" s="153">
        <f>ROUND(E33*J33,2)</f>
        <v>0</v>
      </c>
      <c r="L33" s="153">
        <v>21</v>
      </c>
      <c r="M33" s="153">
        <f>G33*(1+L33/100)</f>
        <v>0</v>
      </c>
      <c r="N33" s="144">
        <v>2.5989999999999999E-2</v>
      </c>
      <c r="O33" s="144">
        <f>ROUND(E33*N33,5)</f>
        <v>0.63</v>
      </c>
      <c r="P33" s="144">
        <v>0</v>
      </c>
      <c r="Q33" s="144">
        <f>ROUND(E33*P33,5)</f>
        <v>0</v>
      </c>
      <c r="R33" s="144"/>
      <c r="S33" s="144"/>
      <c r="T33" s="145">
        <v>0.44</v>
      </c>
      <c r="U33" s="144">
        <f>ROUND(E33*T33,2)</f>
        <v>10.67</v>
      </c>
      <c r="V33" s="134"/>
      <c r="W33" s="134"/>
      <c r="X33" s="134"/>
      <c r="Y33" s="134"/>
      <c r="Z33" s="134"/>
      <c r="AA33" s="134"/>
      <c r="AB33" s="134"/>
      <c r="AC33" s="134"/>
      <c r="AD33" s="134"/>
      <c r="AE33" s="134" t="s">
        <v>133</v>
      </c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</row>
    <row r="34" spans="1:60" outlineLevel="1" x14ac:dyDescent="0.2">
      <c r="A34" s="135"/>
      <c r="B34" s="141"/>
      <c r="C34" s="175" t="s">
        <v>173</v>
      </c>
      <c r="D34" s="146"/>
      <c r="E34" s="151">
        <v>24.24</v>
      </c>
      <c r="F34" s="153"/>
      <c r="G34" s="153"/>
      <c r="H34" s="153"/>
      <c r="I34" s="153"/>
      <c r="J34" s="153"/>
      <c r="K34" s="153"/>
      <c r="L34" s="153"/>
      <c r="M34" s="153"/>
      <c r="N34" s="144"/>
      <c r="O34" s="144"/>
      <c r="P34" s="144"/>
      <c r="Q34" s="144"/>
      <c r="R34" s="144"/>
      <c r="S34" s="144"/>
      <c r="T34" s="145"/>
      <c r="U34" s="144"/>
      <c r="V34" s="134"/>
      <c r="W34" s="134"/>
      <c r="X34" s="134"/>
      <c r="Y34" s="134"/>
      <c r="Z34" s="134"/>
      <c r="AA34" s="134"/>
      <c r="AB34" s="134"/>
      <c r="AC34" s="134"/>
      <c r="AD34" s="134"/>
      <c r="AE34" s="134" t="s">
        <v>135</v>
      </c>
      <c r="AF34" s="134">
        <v>0</v>
      </c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</row>
    <row r="35" spans="1:60" x14ac:dyDescent="0.2">
      <c r="A35" s="136" t="s">
        <v>128</v>
      </c>
      <c r="B35" s="142" t="s">
        <v>62</v>
      </c>
      <c r="C35" s="176" t="s">
        <v>63</v>
      </c>
      <c r="D35" s="147"/>
      <c r="E35" s="152"/>
      <c r="F35" s="154"/>
      <c r="G35" s="154">
        <f>SUMIF(AE36:AE39,"&lt;&gt;NOR",G36:G39)</f>
        <v>0</v>
      </c>
      <c r="H35" s="154"/>
      <c r="I35" s="154">
        <f>SUM(I36:I39)</f>
        <v>0</v>
      </c>
      <c r="J35" s="154"/>
      <c r="K35" s="154">
        <f>SUM(K36:K39)</f>
        <v>0</v>
      </c>
      <c r="L35" s="154"/>
      <c r="M35" s="154">
        <f>SUM(M36:M39)</f>
        <v>0</v>
      </c>
      <c r="N35" s="148"/>
      <c r="O35" s="148">
        <f>SUM(O36:O39)</f>
        <v>1.39096</v>
      </c>
      <c r="P35" s="148"/>
      <c r="Q35" s="148">
        <f>SUM(Q36:Q39)</f>
        <v>0</v>
      </c>
      <c r="R35" s="148"/>
      <c r="S35" s="148"/>
      <c r="T35" s="149"/>
      <c r="U35" s="148">
        <f>SUM(U36:U39)</f>
        <v>2.0099999999999998</v>
      </c>
      <c r="AE35" t="s">
        <v>129</v>
      </c>
    </row>
    <row r="36" spans="1:60" outlineLevel="1" x14ac:dyDescent="0.2">
      <c r="A36" s="135">
        <v>16</v>
      </c>
      <c r="B36" s="141" t="s">
        <v>174</v>
      </c>
      <c r="C36" s="174" t="s">
        <v>175</v>
      </c>
      <c r="D36" s="143" t="s">
        <v>176</v>
      </c>
      <c r="E36" s="150">
        <v>2</v>
      </c>
      <c r="F36" s="255">
        <v>0</v>
      </c>
      <c r="G36" s="153">
        <f>ROUND(E36*F36,2)</f>
        <v>0</v>
      </c>
      <c r="H36" s="153"/>
      <c r="I36" s="153">
        <f>ROUND(E36*H36,2)</f>
        <v>0</v>
      </c>
      <c r="J36" s="153"/>
      <c r="K36" s="153">
        <f>ROUND(E36*J36,2)</f>
        <v>0</v>
      </c>
      <c r="L36" s="153">
        <v>21</v>
      </c>
      <c r="M36" s="153">
        <f>G36*(1+L36/100)</f>
        <v>0</v>
      </c>
      <c r="N36" s="144">
        <v>0.11047999999999999</v>
      </c>
      <c r="O36" s="144">
        <f>ROUND(E36*N36,5)</f>
        <v>0.22095999999999999</v>
      </c>
      <c r="P36" s="144">
        <v>0</v>
      </c>
      <c r="Q36" s="144">
        <f>ROUND(E36*P36,5)</f>
        <v>0</v>
      </c>
      <c r="R36" s="144"/>
      <c r="S36" s="144"/>
      <c r="T36" s="145">
        <v>1.0069999999999999</v>
      </c>
      <c r="U36" s="144">
        <f>ROUND(E36*T36,2)</f>
        <v>2.0099999999999998</v>
      </c>
      <c r="V36" s="134"/>
      <c r="W36" s="134"/>
      <c r="X36" s="134"/>
      <c r="Y36" s="134"/>
      <c r="Z36" s="134"/>
      <c r="AA36" s="134"/>
      <c r="AB36" s="134"/>
      <c r="AC36" s="134"/>
      <c r="AD36" s="134"/>
      <c r="AE36" s="134" t="s">
        <v>133</v>
      </c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</row>
    <row r="37" spans="1:60" outlineLevel="1" x14ac:dyDescent="0.2">
      <c r="A37" s="135"/>
      <c r="B37" s="141"/>
      <c r="C37" s="175" t="s">
        <v>177</v>
      </c>
      <c r="D37" s="146"/>
      <c r="E37" s="151">
        <v>2</v>
      </c>
      <c r="F37" s="153"/>
      <c r="G37" s="153"/>
      <c r="H37" s="153"/>
      <c r="I37" s="153"/>
      <c r="J37" s="153"/>
      <c r="K37" s="153"/>
      <c r="L37" s="153"/>
      <c r="M37" s="153"/>
      <c r="N37" s="144"/>
      <c r="O37" s="144"/>
      <c r="P37" s="144"/>
      <c r="Q37" s="144"/>
      <c r="R37" s="144"/>
      <c r="S37" s="144"/>
      <c r="T37" s="145"/>
      <c r="U37" s="144"/>
      <c r="V37" s="134"/>
      <c r="W37" s="134"/>
      <c r="X37" s="134"/>
      <c r="Y37" s="134"/>
      <c r="Z37" s="134"/>
      <c r="AA37" s="134"/>
      <c r="AB37" s="134"/>
      <c r="AC37" s="134"/>
      <c r="AD37" s="134"/>
      <c r="AE37" s="134" t="s">
        <v>135</v>
      </c>
      <c r="AF37" s="134">
        <v>0</v>
      </c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</row>
    <row r="38" spans="1:60" outlineLevel="1" x14ac:dyDescent="0.2">
      <c r="A38" s="135">
        <v>17</v>
      </c>
      <c r="B38" s="141" t="s">
        <v>178</v>
      </c>
      <c r="C38" s="174" t="s">
        <v>179</v>
      </c>
      <c r="D38" s="143" t="s">
        <v>176</v>
      </c>
      <c r="E38" s="150">
        <v>6</v>
      </c>
      <c r="F38" s="255">
        <v>0</v>
      </c>
      <c r="G38" s="153">
        <f>ROUND(E38*F38,2)</f>
        <v>0</v>
      </c>
      <c r="H38" s="153"/>
      <c r="I38" s="153">
        <f>ROUND(E38*H38,2)</f>
        <v>0</v>
      </c>
      <c r="J38" s="153"/>
      <c r="K38" s="153">
        <f>ROUND(E38*J38,2)</f>
        <v>0</v>
      </c>
      <c r="L38" s="153">
        <v>21</v>
      </c>
      <c r="M38" s="153">
        <f>G38*(1+L38/100)</f>
        <v>0</v>
      </c>
      <c r="N38" s="144">
        <v>0.19500000000000001</v>
      </c>
      <c r="O38" s="144">
        <f>ROUND(E38*N38,5)</f>
        <v>1.17</v>
      </c>
      <c r="P38" s="144">
        <v>0</v>
      </c>
      <c r="Q38" s="144">
        <f>ROUND(E38*P38,5)</f>
        <v>0</v>
      </c>
      <c r="R38" s="144"/>
      <c r="S38" s="144"/>
      <c r="T38" s="145">
        <v>0</v>
      </c>
      <c r="U38" s="144">
        <f>ROUND(E38*T38,2)</f>
        <v>0</v>
      </c>
      <c r="V38" s="134"/>
      <c r="W38" s="134"/>
      <c r="X38" s="134"/>
      <c r="Y38" s="134"/>
      <c r="Z38" s="134"/>
      <c r="AA38" s="134"/>
      <c r="AB38" s="134"/>
      <c r="AC38" s="134"/>
      <c r="AD38" s="134"/>
      <c r="AE38" s="134" t="s">
        <v>180</v>
      </c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</row>
    <row r="39" spans="1:60" outlineLevel="1" x14ac:dyDescent="0.2">
      <c r="A39" s="135"/>
      <c r="B39" s="141"/>
      <c r="C39" s="175" t="s">
        <v>181</v>
      </c>
      <c r="D39" s="146"/>
      <c r="E39" s="151">
        <v>6</v>
      </c>
      <c r="F39" s="153"/>
      <c r="G39" s="153"/>
      <c r="H39" s="153"/>
      <c r="I39" s="153"/>
      <c r="J39" s="153"/>
      <c r="K39" s="153"/>
      <c r="L39" s="153"/>
      <c r="M39" s="153"/>
      <c r="N39" s="144"/>
      <c r="O39" s="144"/>
      <c r="P39" s="144"/>
      <c r="Q39" s="144"/>
      <c r="R39" s="144"/>
      <c r="S39" s="144"/>
      <c r="T39" s="145"/>
      <c r="U39" s="144"/>
      <c r="V39" s="134"/>
      <c r="W39" s="134"/>
      <c r="X39" s="134"/>
      <c r="Y39" s="134"/>
      <c r="Z39" s="134"/>
      <c r="AA39" s="134"/>
      <c r="AB39" s="134"/>
      <c r="AC39" s="134"/>
      <c r="AD39" s="134"/>
      <c r="AE39" s="134" t="s">
        <v>135</v>
      </c>
      <c r="AF39" s="134">
        <v>0</v>
      </c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</row>
    <row r="40" spans="1:60" x14ac:dyDescent="0.2">
      <c r="A40" s="136" t="s">
        <v>128</v>
      </c>
      <c r="B40" s="142" t="s">
        <v>64</v>
      </c>
      <c r="C40" s="176" t="s">
        <v>65</v>
      </c>
      <c r="D40" s="147"/>
      <c r="E40" s="152"/>
      <c r="F40" s="154"/>
      <c r="G40" s="154">
        <f>SUMIF(AE41:AE41,"&lt;&gt;NOR",G41:G41)</f>
        <v>0</v>
      </c>
      <c r="H40" s="154"/>
      <c r="I40" s="154">
        <f>SUM(I41:I41)</f>
        <v>0</v>
      </c>
      <c r="J40" s="154"/>
      <c r="K40" s="154">
        <f>SUM(K41:K41)</f>
        <v>0</v>
      </c>
      <c r="L40" s="154"/>
      <c r="M40" s="154">
        <f>SUM(M41:M41)</f>
        <v>0</v>
      </c>
      <c r="N40" s="148"/>
      <c r="O40" s="148">
        <f>SUM(O41:O41)</f>
        <v>1.831</v>
      </c>
      <c r="P40" s="148"/>
      <c r="Q40" s="148">
        <f>SUM(Q41:Q41)</f>
        <v>0</v>
      </c>
      <c r="R40" s="148"/>
      <c r="S40" s="148"/>
      <c r="T40" s="149"/>
      <c r="U40" s="148">
        <f>SUM(U41:U41)</f>
        <v>3.75</v>
      </c>
      <c r="AE40" t="s">
        <v>129</v>
      </c>
    </row>
    <row r="41" spans="1:60" ht="22.3" outlineLevel="1" x14ac:dyDescent="0.2">
      <c r="A41" s="135">
        <v>18</v>
      </c>
      <c r="B41" s="141" t="s">
        <v>182</v>
      </c>
      <c r="C41" s="174" t="s">
        <v>183</v>
      </c>
      <c r="D41" s="143" t="s">
        <v>143</v>
      </c>
      <c r="E41" s="150">
        <v>10</v>
      </c>
      <c r="F41" s="255">
        <v>0</v>
      </c>
      <c r="G41" s="153">
        <f>ROUND(E41*F41,2)</f>
        <v>0</v>
      </c>
      <c r="H41" s="153"/>
      <c r="I41" s="153">
        <f>ROUND(E41*H41,2)</f>
        <v>0</v>
      </c>
      <c r="J41" s="153"/>
      <c r="K41" s="153">
        <f>ROUND(E41*J41,2)</f>
        <v>0</v>
      </c>
      <c r="L41" s="153">
        <v>21</v>
      </c>
      <c r="M41" s="153">
        <f>G41*(1+L41/100)</f>
        <v>0</v>
      </c>
      <c r="N41" s="144">
        <v>0.18310000000000001</v>
      </c>
      <c r="O41" s="144">
        <f>ROUND(E41*N41,5)</f>
        <v>1.831</v>
      </c>
      <c r="P41" s="144">
        <v>0</v>
      </c>
      <c r="Q41" s="144">
        <f>ROUND(E41*P41,5)</f>
        <v>0</v>
      </c>
      <c r="R41" s="144"/>
      <c r="S41" s="144"/>
      <c r="T41" s="145">
        <v>0.375</v>
      </c>
      <c r="U41" s="144">
        <f>ROUND(E41*T41,2)</f>
        <v>3.75</v>
      </c>
      <c r="V41" s="134"/>
      <c r="W41" s="134"/>
      <c r="X41" s="134"/>
      <c r="Y41" s="134"/>
      <c r="Z41" s="134"/>
      <c r="AA41" s="134"/>
      <c r="AB41" s="134"/>
      <c r="AC41" s="134"/>
      <c r="AD41" s="134"/>
      <c r="AE41" s="134" t="s">
        <v>133</v>
      </c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</row>
    <row r="42" spans="1:60" x14ac:dyDescent="0.2">
      <c r="A42" s="136" t="s">
        <v>128</v>
      </c>
      <c r="B42" s="142" t="s">
        <v>66</v>
      </c>
      <c r="C42" s="176" t="s">
        <v>67</v>
      </c>
      <c r="D42" s="147"/>
      <c r="E42" s="152"/>
      <c r="F42" s="154"/>
      <c r="G42" s="154">
        <f>SUMIF(AE43:AE44,"&lt;&gt;NOR",G43:G44)</f>
        <v>0</v>
      </c>
      <c r="H42" s="154"/>
      <c r="I42" s="154">
        <f>SUM(I43:I44)</f>
        <v>0</v>
      </c>
      <c r="J42" s="154"/>
      <c r="K42" s="154">
        <f>SUM(K43:K44)</f>
        <v>0</v>
      </c>
      <c r="L42" s="154"/>
      <c r="M42" s="154">
        <f>SUM(M43:M44)</f>
        <v>0</v>
      </c>
      <c r="N42" s="148"/>
      <c r="O42" s="148">
        <f>SUM(O43:O44)</f>
        <v>0.60995999999999995</v>
      </c>
      <c r="P42" s="148"/>
      <c r="Q42" s="148">
        <f>SUM(Q43:Q44)</f>
        <v>0</v>
      </c>
      <c r="R42" s="148"/>
      <c r="S42" s="148"/>
      <c r="T42" s="149"/>
      <c r="U42" s="148">
        <f>SUM(U43:U44)</f>
        <v>37.44</v>
      </c>
      <c r="AE42" t="s">
        <v>129</v>
      </c>
    </row>
    <row r="43" spans="1:60" ht="22.3" outlineLevel="1" x14ac:dyDescent="0.2">
      <c r="A43" s="135">
        <v>19</v>
      </c>
      <c r="B43" s="141" t="s">
        <v>184</v>
      </c>
      <c r="C43" s="174" t="s">
        <v>185</v>
      </c>
      <c r="D43" s="143" t="s">
        <v>143</v>
      </c>
      <c r="E43" s="150">
        <v>156</v>
      </c>
      <c r="F43" s="255">
        <v>0</v>
      </c>
      <c r="G43" s="153">
        <f>ROUND(E43*F43,2)</f>
        <v>0</v>
      </c>
      <c r="H43" s="153"/>
      <c r="I43" s="153">
        <f>ROUND(E43*H43,2)</f>
        <v>0</v>
      </c>
      <c r="J43" s="153"/>
      <c r="K43" s="153">
        <f>ROUND(E43*J43,2)</f>
        <v>0</v>
      </c>
      <c r="L43" s="153">
        <v>21</v>
      </c>
      <c r="M43" s="153">
        <f>G43*(1+L43/100)</f>
        <v>0</v>
      </c>
      <c r="N43" s="144">
        <v>3.9100000000000003E-3</v>
      </c>
      <c r="O43" s="144">
        <f>ROUND(E43*N43,5)</f>
        <v>0.60995999999999995</v>
      </c>
      <c r="P43" s="144">
        <v>0</v>
      </c>
      <c r="Q43" s="144">
        <f>ROUND(E43*P43,5)</f>
        <v>0</v>
      </c>
      <c r="R43" s="144"/>
      <c r="S43" s="144"/>
      <c r="T43" s="145">
        <v>0.24</v>
      </c>
      <c r="U43" s="144">
        <f>ROUND(E43*T43,2)</f>
        <v>37.44</v>
      </c>
      <c r="V43" s="134"/>
      <c r="W43" s="134"/>
      <c r="X43" s="134"/>
      <c r="Y43" s="134"/>
      <c r="Z43" s="134"/>
      <c r="AA43" s="134"/>
      <c r="AB43" s="134"/>
      <c r="AC43" s="134"/>
      <c r="AD43" s="134"/>
      <c r="AE43" s="134" t="s">
        <v>133</v>
      </c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</row>
    <row r="44" spans="1:60" outlineLevel="1" x14ac:dyDescent="0.2">
      <c r="A44" s="135"/>
      <c r="B44" s="141"/>
      <c r="C44" s="175" t="s">
        <v>186</v>
      </c>
      <c r="D44" s="146"/>
      <c r="E44" s="151">
        <v>156</v>
      </c>
      <c r="F44" s="153"/>
      <c r="G44" s="153"/>
      <c r="H44" s="153"/>
      <c r="I44" s="153"/>
      <c r="J44" s="153"/>
      <c r="K44" s="153"/>
      <c r="L44" s="153"/>
      <c r="M44" s="153"/>
      <c r="N44" s="144"/>
      <c r="O44" s="144"/>
      <c r="P44" s="144"/>
      <c r="Q44" s="144"/>
      <c r="R44" s="144"/>
      <c r="S44" s="144"/>
      <c r="T44" s="145"/>
      <c r="U44" s="144"/>
      <c r="V44" s="134"/>
      <c r="W44" s="134"/>
      <c r="X44" s="134"/>
      <c r="Y44" s="134"/>
      <c r="Z44" s="134"/>
      <c r="AA44" s="134"/>
      <c r="AB44" s="134"/>
      <c r="AC44" s="134"/>
      <c r="AD44" s="134"/>
      <c r="AE44" s="134" t="s">
        <v>135</v>
      </c>
      <c r="AF44" s="134">
        <v>0</v>
      </c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  <c r="BH44" s="134"/>
    </row>
    <row r="45" spans="1:60" x14ac:dyDescent="0.2">
      <c r="A45" s="136" t="s">
        <v>128</v>
      </c>
      <c r="B45" s="142" t="s">
        <v>68</v>
      </c>
      <c r="C45" s="176" t="s">
        <v>69</v>
      </c>
      <c r="D45" s="147"/>
      <c r="E45" s="152"/>
      <c r="F45" s="154"/>
      <c r="G45" s="154">
        <f>SUMIF(AE46:AE52,"&lt;&gt;NOR",G46:G52)</f>
        <v>0</v>
      </c>
      <c r="H45" s="154"/>
      <c r="I45" s="154">
        <f>SUM(I46:I52)</f>
        <v>0</v>
      </c>
      <c r="J45" s="154"/>
      <c r="K45" s="154">
        <f>SUM(K46:K52)</f>
        <v>0</v>
      </c>
      <c r="L45" s="154"/>
      <c r="M45" s="154">
        <f>SUM(M46:M52)</f>
        <v>0</v>
      </c>
      <c r="N45" s="148"/>
      <c r="O45" s="148">
        <f>SUM(O46:O52)</f>
        <v>2.24871</v>
      </c>
      <c r="P45" s="148"/>
      <c r="Q45" s="148">
        <f>SUM(Q46:Q52)</f>
        <v>0</v>
      </c>
      <c r="R45" s="148"/>
      <c r="S45" s="148"/>
      <c r="T45" s="149"/>
      <c r="U45" s="148">
        <f>SUM(U46:U52)</f>
        <v>54.11</v>
      </c>
      <c r="AE45" t="s">
        <v>129</v>
      </c>
    </row>
    <row r="46" spans="1:60" ht="22.3" outlineLevel="1" x14ac:dyDescent="0.2">
      <c r="A46" s="135">
        <v>20</v>
      </c>
      <c r="B46" s="141" t="s">
        <v>187</v>
      </c>
      <c r="C46" s="174" t="s">
        <v>188</v>
      </c>
      <c r="D46" s="143" t="s">
        <v>159</v>
      </c>
      <c r="E46" s="150">
        <v>36.4</v>
      </c>
      <c r="F46" s="255">
        <v>0</v>
      </c>
      <c r="G46" s="153">
        <f>ROUND(E46*F46,2)</f>
        <v>0</v>
      </c>
      <c r="H46" s="153"/>
      <c r="I46" s="153">
        <f>ROUND(E46*H46,2)</f>
        <v>0</v>
      </c>
      <c r="J46" s="153"/>
      <c r="K46" s="153">
        <f>ROUND(E46*J46,2)</f>
        <v>0</v>
      </c>
      <c r="L46" s="153">
        <v>21</v>
      </c>
      <c r="M46" s="153">
        <f>G46*(1+L46/100)</f>
        <v>0</v>
      </c>
      <c r="N46" s="144">
        <v>2.5100000000000001E-3</v>
      </c>
      <c r="O46" s="144">
        <f>ROUND(E46*N46,5)</f>
        <v>9.1359999999999997E-2</v>
      </c>
      <c r="P46" s="144">
        <v>0</v>
      </c>
      <c r="Q46" s="144">
        <f>ROUND(E46*P46,5)</f>
        <v>0</v>
      </c>
      <c r="R46" s="144"/>
      <c r="S46" s="144"/>
      <c r="T46" s="145">
        <v>0.18232999999999999</v>
      </c>
      <c r="U46" s="144">
        <f>ROUND(E46*T46,2)</f>
        <v>6.64</v>
      </c>
      <c r="V46" s="134"/>
      <c r="W46" s="134"/>
      <c r="X46" s="134"/>
      <c r="Y46" s="134"/>
      <c r="Z46" s="134"/>
      <c r="AA46" s="134"/>
      <c r="AB46" s="134"/>
      <c r="AC46" s="134"/>
      <c r="AD46" s="134"/>
      <c r="AE46" s="134" t="s">
        <v>133</v>
      </c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34"/>
      <c r="BH46" s="134"/>
    </row>
    <row r="47" spans="1:60" outlineLevel="1" x14ac:dyDescent="0.2">
      <c r="A47" s="135"/>
      <c r="B47" s="141"/>
      <c r="C47" s="175" t="s">
        <v>189</v>
      </c>
      <c r="D47" s="146"/>
      <c r="E47" s="151">
        <v>36.4</v>
      </c>
      <c r="F47" s="153"/>
      <c r="G47" s="153"/>
      <c r="H47" s="153"/>
      <c r="I47" s="153"/>
      <c r="J47" s="153"/>
      <c r="K47" s="153"/>
      <c r="L47" s="153"/>
      <c r="M47" s="153"/>
      <c r="N47" s="144"/>
      <c r="O47" s="144"/>
      <c r="P47" s="144"/>
      <c r="Q47" s="144"/>
      <c r="R47" s="144"/>
      <c r="S47" s="144"/>
      <c r="T47" s="145"/>
      <c r="U47" s="144"/>
      <c r="V47" s="134"/>
      <c r="W47" s="134"/>
      <c r="X47" s="134"/>
      <c r="Y47" s="134"/>
      <c r="Z47" s="134"/>
      <c r="AA47" s="134"/>
      <c r="AB47" s="134"/>
      <c r="AC47" s="134"/>
      <c r="AD47" s="134"/>
      <c r="AE47" s="134" t="s">
        <v>135</v>
      </c>
      <c r="AF47" s="134">
        <v>0</v>
      </c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</row>
    <row r="48" spans="1:60" outlineLevel="1" x14ac:dyDescent="0.2">
      <c r="A48" s="135">
        <v>21</v>
      </c>
      <c r="B48" s="141" t="s">
        <v>190</v>
      </c>
      <c r="C48" s="174" t="s">
        <v>191</v>
      </c>
      <c r="D48" s="143" t="s">
        <v>143</v>
      </c>
      <c r="E48" s="150">
        <v>44.4</v>
      </c>
      <c r="F48" s="255">
        <v>0</v>
      </c>
      <c r="G48" s="153">
        <f>ROUND(E48*F48,2)</f>
        <v>0</v>
      </c>
      <c r="H48" s="153"/>
      <c r="I48" s="153">
        <f>ROUND(E48*H48,2)</f>
        <v>0</v>
      </c>
      <c r="J48" s="153"/>
      <c r="K48" s="153">
        <f>ROUND(E48*J48,2)</f>
        <v>0</v>
      </c>
      <c r="L48" s="153">
        <v>21</v>
      </c>
      <c r="M48" s="153">
        <f>G48*(1+L48/100)</f>
        <v>0</v>
      </c>
      <c r="N48" s="144">
        <v>1.8499999999999999E-2</v>
      </c>
      <c r="O48" s="144">
        <f>ROUND(E48*N48,5)</f>
        <v>0.82140000000000002</v>
      </c>
      <c r="P48" s="144">
        <v>0</v>
      </c>
      <c r="Q48" s="144">
        <f>ROUND(E48*P48,5)</f>
        <v>0</v>
      </c>
      <c r="R48" s="144"/>
      <c r="S48" s="144"/>
      <c r="T48" s="145">
        <v>0.57984000000000002</v>
      </c>
      <c r="U48" s="144">
        <f>ROUND(E48*T48,2)</f>
        <v>25.74</v>
      </c>
      <c r="V48" s="134"/>
      <c r="W48" s="134"/>
      <c r="X48" s="134"/>
      <c r="Y48" s="134"/>
      <c r="Z48" s="134"/>
      <c r="AA48" s="134"/>
      <c r="AB48" s="134"/>
      <c r="AC48" s="134"/>
      <c r="AD48" s="134"/>
      <c r="AE48" s="134" t="s">
        <v>133</v>
      </c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</row>
    <row r="49" spans="1:60" ht="22.3" outlineLevel="1" x14ac:dyDescent="0.2">
      <c r="A49" s="135">
        <v>22</v>
      </c>
      <c r="B49" s="141" t="s">
        <v>192</v>
      </c>
      <c r="C49" s="174" t="s">
        <v>193</v>
      </c>
      <c r="D49" s="143" t="s">
        <v>143</v>
      </c>
      <c r="E49" s="150">
        <v>20</v>
      </c>
      <c r="F49" s="255">
        <v>0</v>
      </c>
      <c r="G49" s="153">
        <f>ROUND(E49*F49,2)</f>
        <v>0</v>
      </c>
      <c r="H49" s="153"/>
      <c r="I49" s="153">
        <f>ROUND(E49*H49,2)</f>
        <v>0</v>
      </c>
      <c r="J49" s="153"/>
      <c r="K49" s="153">
        <f>ROUND(E49*J49,2)</f>
        <v>0</v>
      </c>
      <c r="L49" s="153">
        <v>21</v>
      </c>
      <c r="M49" s="153">
        <f>G49*(1+L49/100)</f>
        <v>0</v>
      </c>
      <c r="N49" s="144">
        <v>5.4309999999999997E-2</v>
      </c>
      <c r="O49" s="144">
        <f>ROUND(E49*N49,5)</f>
        <v>1.0862000000000001</v>
      </c>
      <c r="P49" s="144">
        <v>0</v>
      </c>
      <c r="Q49" s="144">
        <f>ROUND(E49*P49,5)</f>
        <v>0</v>
      </c>
      <c r="R49" s="144"/>
      <c r="S49" s="144"/>
      <c r="T49" s="145">
        <v>1.0263199999999999</v>
      </c>
      <c r="U49" s="144">
        <f>ROUND(E49*T49,2)</f>
        <v>20.53</v>
      </c>
      <c r="V49" s="134"/>
      <c r="W49" s="134"/>
      <c r="X49" s="134"/>
      <c r="Y49" s="134"/>
      <c r="Z49" s="134"/>
      <c r="AA49" s="134"/>
      <c r="AB49" s="134"/>
      <c r="AC49" s="134"/>
      <c r="AD49" s="134"/>
      <c r="AE49" s="134" t="s">
        <v>133</v>
      </c>
      <c r="AF49" s="134"/>
      <c r="AG49" s="134"/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</row>
    <row r="50" spans="1:60" outlineLevel="1" x14ac:dyDescent="0.2">
      <c r="A50" s="135"/>
      <c r="B50" s="141"/>
      <c r="C50" s="175" t="s">
        <v>194</v>
      </c>
      <c r="D50" s="146"/>
      <c r="E50" s="151">
        <v>20</v>
      </c>
      <c r="F50" s="153"/>
      <c r="G50" s="153"/>
      <c r="H50" s="153"/>
      <c r="I50" s="153"/>
      <c r="J50" s="153"/>
      <c r="K50" s="153"/>
      <c r="L50" s="153"/>
      <c r="M50" s="153"/>
      <c r="N50" s="144"/>
      <c r="O50" s="144"/>
      <c r="P50" s="144"/>
      <c r="Q50" s="144"/>
      <c r="R50" s="144"/>
      <c r="S50" s="144"/>
      <c r="T50" s="145"/>
      <c r="U50" s="144"/>
      <c r="V50" s="134"/>
      <c r="W50" s="134"/>
      <c r="X50" s="134"/>
      <c r="Y50" s="134"/>
      <c r="Z50" s="134"/>
      <c r="AA50" s="134"/>
      <c r="AB50" s="134"/>
      <c r="AC50" s="134"/>
      <c r="AD50" s="134"/>
      <c r="AE50" s="134" t="s">
        <v>135</v>
      </c>
      <c r="AF50" s="134">
        <v>0</v>
      </c>
      <c r="AG50" s="134"/>
      <c r="AH50" s="134"/>
      <c r="AI50" s="134"/>
      <c r="AJ50" s="134"/>
      <c r="AK50" s="134"/>
      <c r="AL50" s="134"/>
      <c r="AM50" s="134"/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</row>
    <row r="51" spans="1:60" outlineLevel="1" x14ac:dyDescent="0.2">
      <c r="A51" s="135">
        <v>23</v>
      </c>
      <c r="B51" s="141" t="s">
        <v>195</v>
      </c>
      <c r="C51" s="174" t="s">
        <v>196</v>
      </c>
      <c r="D51" s="143" t="s">
        <v>143</v>
      </c>
      <c r="E51" s="150">
        <v>5</v>
      </c>
      <c r="F51" s="255">
        <v>0</v>
      </c>
      <c r="G51" s="153">
        <f>ROUND(E51*F51,2)</f>
        <v>0</v>
      </c>
      <c r="H51" s="153"/>
      <c r="I51" s="153">
        <f>ROUND(E51*H51,2)</f>
        <v>0</v>
      </c>
      <c r="J51" s="153"/>
      <c r="K51" s="153">
        <f>ROUND(E51*J51,2)</f>
        <v>0</v>
      </c>
      <c r="L51" s="153">
        <v>21</v>
      </c>
      <c r="M51" s="153">
        <f>G51*(1+L51/100)</f>
        <v>0</v>
      </c>
      <c r="N51" s="144">
        <v>4.9950000000000001E-2</v>
      </c>
      <c r="O51" s="144">
        <f>ROUND(E51*N51,5)</f>
        <v>0.24975</v>
      </c>
      <c r="P51" s="144">
        <v>0</v>
      </c>
      <c r="Q51" s="144">
        <f>ROUND(E51*P51,5)</f>
        <v>0</v>
      </c>
      <c r="R51" s="144"/>
      <c r="S51" s="144"/>
      <c r="T51" s="145">
        <v>0.24</v>
      </c>
      <c r="U51" s="144">
        <f>ROUND(E51*T51,2)</f>
        <v>1.2</v>
      </c>
      <c r="V51" s="134"/>
      <c r="W51" s="134"/>
      <c r="X51" s="134"/>
      <c r="Y51" s="134"/>
      <c r="Z51" s="134"/>
      <c r="AA51" s="134"/>
      <c r="AB51" s="134"/>
      <c r="AC51" s="134"/>
      <c r="AD51" s="134"/>
      <c r="AE51" s="134" t="s">
        <v>133</v>
      </c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</row>
    <row r="52" spans="1:60" outlineLevel="1" x14ac:dyDescent="0.2">
      <c r="A52" s="135"/>
      <c r="B52" s="141"/>
      <c r="C52" s="175" t="s">
        <v>197</v>
      </c>
      <c r="D52" s="146"/>
      <c r="E52" s="151">
        <v>5</v>
      </c>
      <c r="F52" s="153"/>
      <c r="G52" s="153"/>
      <c r="H52" s="153"/>
      <c r="I52" s="153"/>
      <c r="J52" s="153"/>
      <c r="K52" s="153"/>
      <c r="L52" s="153"/>
      <c r="M52" s="153"/>
      <c r="N52" s="144"/>
      <c r="O52" s="144"/>
      <c r="P52" s="144"/>
      <c r="Q52" s="144"/>
      <c r="R52" s="144"/>
      <c r="S52" s="144"/>
      <c r="T52" s="145"/>
      <c r="U52" s="144"/>
      <c r="V52" s="134"/>
      <c r="W52" s="134"/>
      <c r="X52" s="134"/>
      <c r="Y52" s="134"/>
      <c r="Z52" s="134"/>
      <c r="AA52" s="134"/>
      <c r="AB52" s="134"/>
      <c r="AC52" s="134"/>
      <c r="AD52" s="134"/>
      <c r="AE52" s="134" t="s">
        <v>135</v>
      </c>
      <c r="AF52" s="134">
        <v>0</v>
      </c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</row>
    <row r="53" spans="1:60" x14ac:dyDescent="0.2">
      <c r="A53" s="136" t="s">
        <v>128</v>
      </c>
      <c r="B53" s="142" t="s">
        <v>70</v>
      </c>
      <c r="C53" s="176" t="s">
        <v>71</v>
      </c>
      <c r="D53" s="147"/>
      <c r="E53" s="152"/>
      <c r="F53" s="154"/>
      <c r="G53" s="154">
        <f>SUMIF(AE54:AE61,"&lt;&gt;NOR",G54:G61)</f>
        <v>0</v>
      </c>
      <c r="H53" s="154"/>
      <c r="I53" s="154">
        <f>SUM(I54:I61)</f>
        <v>0</v>
      </c>
      <c r="J53" s="154"/>
      <c r="K53" s="154">
        <f>SUM(K54:K61)</f>
        <v>0</v>
      </c>
      <c r="L53" s="154"/>
      <c r="M53" s="154">
        <f>SUM(M54:M61)</f>
        <v>0</v>
      </c>
      <c r="N53" s="148"/>
      <c r="O53" s="148">
        <f>SUM(O54:O61)</f>
        <v>24.736319999999999</v>
      </c>
      <c r="P53" s="148"/>
      <c r="Q53" s="148">
        <f>SUM(Q54:Q61)</f>
        <v>0</v>
      </c>
      <c r="R53" s="148"/>
      <c r="S53" s="148"/>
      <c r="T53" s="149"/>
      <c r="U53" s="148">
        <f>SUM(U54:U61)</f>
        <v>47.45</v>
      </c>
      <c r="AE53" t="s">
        <v>129</v>
      </c>
    </row>
    <row r="54" spans="1:60" outlineLevel="1" x14ac:dyDescent="0.2">
      <c r="A54" s="135">
        <v>24</v>
      </c>
      <c r="B54" s="141" t="s">
        <v>198</v>
      </c>
      <c r="C54" s="174" t="s">
        <v>199</v>
      </c>
      <c r="D54" s="143" t="s">
        <v>159</v>
      </c>
      <c r="E54" s="150">
        <v>10</v>
      </c>
      <c r="F54" s="255">
        <v>0</v>
      </c>
      <c r="G54" s="153">
        <f>ROUND(E54*F54,2)</f>
        <v>0</v>
      </c>
      <c r="H54" s="153"/>
      <c r="I54" s="153">
        <f>ROUND(E54*H54,2)</f>
        <v>0</v>
      </c>
      <c r="J54" s="153"/>
      <c r="K54" s="153">
        <f>ROUND(E54*J54,2)</f>
        <v>0</v>
      </c>
      <c r="L54" s="153">
        <v>21</v>
      </c>
      <c r="M54" s="153">
        <f>G54*(1+L54/100)</f>
        <v>0</v>
      </c>
      <c r="N54" s="144">
        <v>0.12068</v>
      </c>
      <c r="O54" s="144">
        <f>ROUND(E54*N54,5)</f>
        <v>1.2068000000000001</v>
      </c>
      <c r="P54" s="144">
        <v>0</v>
      </c>
      <c r="Q54" s="144">
        <f>ROUND(E54*P54,5)</f>
        <v>0</v>
      </c>
      <c r="R54" s="144"/>
      <c r="S54" s="144"/>
      <c r="T54" s="145">
        <v>0.14000000000000001</v>
      </c>
      <c r="U54" s="144">
        <f>ROUND(E54*T54,2)</f>
        <v>1.4</v>
      </c>
      <c r="V54" s="134"/>
      <c r="W54" s="134"/>
      <c r="X54" s="134"/>
      <c r="Y54" s="134"/>
      <c r="Z54" s="134"/>
      <c r="AA54" s="134"/>
      <c r="AB54" s="134"/>
      <c r="AC54" s="134"/>
      <c r="AD54" s="134"/>
      <c r="AE54" s="134" t="s">
        <v>133</v>
      </c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  <c r="BC54" s="134"/>
      <c r="BD54" s="134"/>
      <c r="BE54" s="134"/>
      <c r="BF54" s="134"/>
      <c r="BG54" s="134"/>
      <c r="BH54" s="134"/>
    </row>
    <row r="55" spans="1:60" outlineLevel="1" x14ac:dyDescent="0.2">
      <c r="A55" s="135">
        <v>25</v>
      </c>
      <c r="B55" s="141" t="s">
        <v>200</v>
      </c>
      <c r="C55" s="174" t="s">
        <v>201</v>
      </c>
      <c r="D55" s="143" t="s">
        <v>143</v>
      </c>
      <c r="E55" s="150">
        <v>27.84</v>
      </c>
      <c r="F55" s="255">
        <v>0</v>
      </c>
      <c r="G55" s="153">
        <f>ROUND(E55*F55,2)</f>
        <v>0</v>
      </c>
      <c r="H55" s="153"/>
      <c r="I55" s="153">
        <f>ROUND(E55*H55,2)</f>
        <v>0</v>
      </c>
      <c r="J55" s="153"/>
      <c r="K55" s="153">
        <f>ROUND(E55*J55,2)</f>
        <v>0</v>
      </c>
      <c r="L55" s="153">
        <v>21</v>
      </c>
      <c r="M55" s="153">
        <f>G55*(1+L55/100)</f>
        <v>0</v>
      </c>
      <c r="N55" s="144">
        <v>8.0000000000000007E-5</v>
      </c>
      <c r="O55" s="144">
        <f>ROUND(E55*N55,5)</f>
        <v>2.2300000000000002E-3</v>
      </c>
      <c r="P55" s="144">
        <v>0</v>
      </c>
      <c r="Q55" s="144">
        <f>ROUND(E55*P55,5)</f>
        <v>0</v>
      </c>
      <c r="R55" s="144"/>
      <c r="S55" s="144"/>
      <c r="T55" s="145">
        <v>0.13</v>
      </c>
      <c r="U55" s="144">
        <f>ROUND(E55*T55,2)</f>
        <v>3.62</v>
      </c>
      <c r="V55" s="134"/>
      <c r="W55" s="134"/>
      <c r="X55" s="134"/>
      <c r="Y55" s="134"/>
      <c r="Z55" s="134"/>
      <c r="AA55" s="134"/>
      <c r="AB55" s="134"/>
      <c r="AC55" s="134"/>
      <c r="AD55" s="134"/>
      <c r="AE55" s="134" t="s">
        <v>133</v>
      </c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</row>
    <row r="56" spans="1:60" outlineLevel="1" x14ac:dyDescent="0.2">
      <c r="A56" s="135">
        <v>26</v>
      </c>
      <c r="B56" s="141" t="s">
        <v>202</v>
      </c>
      <c r="C56" s="174" t="s">
        <v>203</v>
      </c>
      <c r="D56" s="143" t="s">
        <v>143</v>
      </c>
      <c r="E56" s="150">
        <v>27.84</v>
      </c>
      <c r="F56" s="255">
        <v>0</v>
      </c>
      <c r="G56" s="153">
        <f>ROUND(E56*F56,2)</f>
        <v>0</v>
      </c>
      <c r="H56" s="153"/>
      <c r="I56" s="153">
        <f>ROUND(E56*H56,2)</f>
        <v>0</v>
      </c>
      <c r="J56" s="153"/>
      <c r="K56" s="153">
        <f>ROUND(E56*J56,2)</f>
        <v>0</v>
      </c>
      <c r="L56" s="153">
        <v>21</v>
      </c>
      <c r="M56" s="153">
        <f>G56*(1+L56/100)</f>
        <v>0</v>
      </c>
      <c r="N56" s="144">
        <v>0.36</v>
      </c>
      <c r="O56" s="144">
        <f>ROUND(E56*N56,5)</f>
        <v>10.022399999999999</v>
      </c>
      <c r="P56" s="144">
        <v>0</v>
      </c>
      <c r="Q56" s="144">
        <f>ROUND(E56*P56,5)</f>
        <v>0</v>
      </c>
      <c r="R56" s="144"/>
      <c r="S56" s="144"/>
      <c r="T56" s="145">
        <v>0.34</v>
      </c>
      <c r="U56" s="144">
        <f>ROUND(E56*T56,2)</f>
        <v>9.4700000000000006</v>
      </c>
      <c r="V56" s="134"/>
      <c r="W56" s="134"/>
      <c r="X56" s="134"/>
      <c r="Y56" s="134"/>
      <c r="Z56" s="134"/>
      <c r="AA56" s="134"/>
      <c r="AB56" s="134"/>
      <c r="AC56" s="134"/>
      <c r="AD56" s="134"/>
      <c r="AE56" s="134" t="s">
        <v>133</v>
      </c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</row>
    <row r="57" spans="1:60" ht="22.3" outlineLevel="1" x14ac:dyDescent="0.2">
      <c r="A57" s="135">
        <v>27</v>
      </c>
      <c r="B57" s="141" t="s">
        <v>204</v>
      </c>
      <c r="C57" s="174" t="s">
        <v>205</v>
      </c>
      <c r="D57" s="143" t="s">
        <v>132</v>
      </c>
      <c r="E57" s="150">
        <v>5.3472</v>
      </c>
      <c r="F57" s="255">
        <v>0</v>
      </c>
      <c r="G57" s="153">
        <f>ROUND(E57*F57,2)</f>
        <v>0</v>
      </c>
      <c r="H57" s="153"/>
      <c r="I57" s="153">
        <f>ROUND(E57*H57,2)</f>
        <v>0</v>
      </c>
      <c r="J57" s="153"/>
      <c r="K57" s="153">
        <f>ROUND(E57*J57,2)</f>
        <v>0</v>
      </c>
      <c r="L57" s="153">
        <v>21</v>
      </c>
      <c r="M57" s="153">
        <f>G57*(1+L57/100)</f>
        <v>0</v>
      </c>
      <c r="N57" s="144">
        <v>2.5255999999999998</v>
      </c>
      <c r="O57" s="144">
        <f>ROUND(E57*N57,5)</f>
        <v>13.50489</v>
      </c>
      <c r="P57" s="144">
        <v>0</v>
      </c>
      <c r="Q57" s="144">
        <f>ROUND(E57*P57,5)</f>
        <v>0</v>
      </c>
      <c r="R57" s="144"/>
      <c r="S57" s="144"/>
      <c r="T57" s="145">
        <v>3.2130000000000001</v>
      </c>
      <c r="U57" s="144">
        <f>ROUND(E57*T57,2)</f>
        <v>17.18</v>
      </c>
      <c r="V57" s="134"/>
      <c r="W57" s="134"/>
      <c r="X57" s="134"/>
      <c r="Y57" s="134"/>
      <c r="Z57" s="134"/>
      <c r="AA57" s="134"/>
      <c r="AB57" s="134"/>
      <c r="AC57" s="134"/>
      <c r="AD57" s="134"/>
      <c r="AE57" s="134" t="s">
        <v>133</v>
      </c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</row>
    <row r="58" spans="1:60" outlineLevel="1" x14ac:dyDescent="0.2">
      <c r="A58" s="135"/>
      <c r="B58" s="141"/>
      <c r="C58" s="175" t="s">
        <v>206</v>
      </c>
      <c r="D58" s="146"/>
      <c r="E58" s="151">
        <v>5.3472</v>
      </c>
      <c r="F58" s="153"/>
      <c r="G58" s="153"/>
      <c r="H58" s="153"/>
      <c r="I58" s="153"/>
      <c r="J58" s="153"/>
      <c r="K58" s="153"/>
      <c r="L58" s="153"/>
      <c r="M58" s="153"/>
      <c r="N58" s="144"/>
      <c r="O58" s="144"/>
      <c r="P58" s="144"/>
      <c r="Q58" s="144"/>
      <c r="R58" s="144"/>
      <c r="S58" s="144"/>
      <c r="T58" s="145"/>
      <c r="U58" s="144"/>
      <c r="V58" s="134"/>
      <c r="W58" s="134"/>
      <c r="X58" s="134"/>
      <c r="Y58" s="134"/>
      <c r="Z58" s="134"/>
      <c r="AA58" s="134"/>
      <c r="AB58" s="134"/>
      <c r="AC58" s="134"/>
      <c r="AD58" s="134"/>
      <c r="AE58" s="134" t="s">
        <v>135</v>
      </c>
      <c r="AF58" s="134">
        <v>0</v>
      </c>
      <c r="AG58" s="134"/>
      <c r="AH58" s="134"/>
      <c r="AI58" s="134"/>
      <c r="AJ58" s="134"/>
      <c r="AK58" s="134"/>
      <c r="AL58" s="134"/>
      <c r="AM58" s="134"/>
      <c r="AN58" s="134"/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  <c r="BF58" s="134"/>
      <c r="BG58" s="134"/>
      <c r="BH58" s="134"/>
    </row>
    <row r="59" spans="1:60" outlineLevel="1" x14ac:dyDescent="0.2">
      <c r="A59" s="135">
        <v>28</v>
      </c>
      <c r="B59" s="141" t="s">
        <v>207</v>
      </c>
      <c r="C59" s="174" t="s">
        <v>208</v>
      </c>
      <c r="D59" s="143" t="s">
        <v>132</v>
      </c>
      <c r="E59" s="150">
        <v>5.3472</v>
      </c>
      <c r="F59" s="255">
        <v>0</v>
      </c>
      <c r="G59" s="153">
        <f>ROUND(E59*F59,2)</f>
        <v>0</v>
      </c>
      <c r="H59" s="153"/>
      <c r="I59" s="153">
        <f>ROUND(E59*H59,2)</f>
        <v>0</v>
      </c>
      <c r="J59" s="153"/>
      <c r="K59" s="153">
        <f>ROUND(E59*J59,2)</f>
        <v>0</v>
      </c>
      <c r="L59" s="153">
        <v>21</v>
      </c>
      <c r="M59" s="153">
        <f>G59*(1+L59/100)</f>
        <v>0</v>
      </c>
      <c r="N59" s="144">
        <v>0</v>
      </c>
      <c r="O59" s="144">
        <f>ROUND(E59*N59,5)</f>
        <v>0</v>
      </c>
      <c r="P59" s="144">
        <v>0</v>
      </c>
      <c r="Q59" s="144">
        <f>ROUND(E59*P59,5)</f>
        <v>0</v>
      </c>
      <c r="R59" s="144"/>
      <c r="S59" s="144"/>
      <c r="T59" s="145">
        <v>2.7</v>
      </c>
      <c r="U59" s="144">
        <f>ROUND(E59*T59,2)</f>
        <v>14.44</v>
      </c>
      <c r="V59" s="134"/>
      <c r="W59" s="134"/>
      <c r="X59" s="134"/>
      <c r="Y59" s="134"/>
      <c r="Z59" s="134"/>
      <c r="AA59" s="134"/>
      <c r="AB59" s="134"/>
      <c r="AC59" s="134"/>
      <c r="AD59" s="134"/>
      <c r="AE59" s="134" t="s">
        <v>133</v>
      </c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4"/>
    </row>
    <row r="60" spans="1:60" ht="22.3" outlineLevel="1" x14ac:dyDescent="0.2">
      <c r="A60" s="135">
        <v>29</v>
      </c>
      <c r="B60" s="141" t="s">
        <v>209</v>
      </c>
      <c r="C60" s="174" t="s">
        <v>210</v>
      </c>
      <c r="D60" s="143" t="s">
        <v>143</v>
      </c>
      <c r="E60" s="150">
        <v>4.5</v>
      </c>
      <c r="F60" s="255">
        <v>0</v>
      </c>
      <c r="G60" s="153">
        <f>ROUND(E60*F60,2)</f>
        <v>0</v>
      </c>
      <c r="H60" s="153"/>
      <c r="I60" s="153">
        <f>ROUND(E60*H60,2)</f>
        <v>0</v>
      </c>
      <c r="J60" s="153"/>
      <c r="K60" s="153">
        <f>ROUND(E60*J60,2)</f>
        <v>0</v>
      </c>
      <c r="L60" s="153">
        <v>21</v>
      </c>
      <c r="M60" s="153">
        <f>G60*(1+L60/100)</f>
        <v>0</v>
      </c>
      <c r="N60" s="144">
        <v>0</v>
      </c>
      <c r="O60" s="144">
        <f>ROUND(E60*N60,5)</f>
        <v>0</v>
      </c>
      <c r="P60" s="144">
        <v>0</v>
      </c>
      <c r="Q60" s="144">
        <f>ROUND(E60*P60,5)</f>
        <v>0</v>
      </c>
      <c r="R60" s="144"/>
      <c r="S60" s="144"/>
      <c r="T60" s="145">
        <v>0.29799999999999999</v>
      </c>
      <c r="U60" s="144">
        <f>ROUND(E60*T60,2)</f>
        <v>1.34</v>
      </c>
      <c r="V60" s="134"/>
      <c r="W60" s="134"/>
      <c r="X60" s="134"/>
      <c r="Y60" s="134"/>
      <c r="Z60" s="134"/>
      <c r="AA60" s="134"/>
      <c r="AB60" s="134"/>
      <c r="AC60" s="134"/>
      <c r="AD60" s="134"/>
      <c r="AE60" s="134" t="s">
        <v>133</v>
      </c>
      <c r="AF60" s="134"/>
      <c r="AG60" s="134"/>
      <c r="AH60" s="134"/>
      <c r="AI60" s="134"/>
      <c r="AJ60" s="134"/>
      <c r="AK60" s="134"/>
      <c r="AL60" s="134"/>
      <c r="AM60" s="134"/>
      <c r="AN60" s="134"/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</row>
    <row r="61" spans="1:60" outlineLevel="1" x14ac:dyDescent="0.2">
      <c r="A61" s="135"/>
      <c r="B61" s="141"/>
      <c r="C61" s="175" t="s">
        <v>211</v>
      </c>
      <c r="D61" s="146"/>
      <c r="E61" s="151">
        <v>4.5</v>
      </c>
      <c r="F61" s="153"/>
      <c r="G61" s="153"/>
      <c r="H61" s="153"/>
      <c r="I61" s="153"/>
      <c r="J61" s="153"/>
      <c r="K61" s="153"/>
      <c r="L61" s="153"/>
      <c r="M61" s="153"/>
      <c r="N61" s="144"/>
      <c r="O61" s="144"/>
      <c r="P61" s="144"/>
      <c r="Q61" s="144"/>
      <c r="R61" s="144"/>
      <c r="S61" s="144"/>
      <c r="T61" s="145"/>
      <c r="U61" s="144"/>
      <c r="V61" s="134"/>
      <c r="W61" s="134"/>
      <c r="X61" s="134"/>
      <c r="Y61" s="134"/>
      <c r="Z61" s="134"/>
      <c r="AA61" s="134"/>
      <c r="AB61" s="134"/>
      <c r="AC61" s="134"/>
      <c r="AD61" s="134"/>
      <c r="AE61" s="134" t="s">
        <v>135</v>
      </c>
      <c r="AF61" s="134">
        <v>0</v>
      </c>
      <c r="AG61" s="134"/>
      <c r="AH61" s="134"/>
      <c r="AI61" s="134"/>
      <c r="AJ61" s="134"/>
      <c r="AK61" s="134"/>
      <c r="AL61" s="134"/>
      <c r="AM61" s="134"/>
      <c r="AN61" s="134"/>
      <c r="AO61" s="134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</row>
    <row r="62" spans="1:60" x14ac:dyDescent="0.2">
      <c r="A62" s="136" t="s">
        <v>128</v>
      </c>
      <c r="B62" s="142" t="s">
        <v>72</v>
      </c>
      <c r="C62" s="176" t="s">
        <v>73</v>
      </c>
      <c r="D62" s="147"/>
      <c r="E62" s="152"/>
      <c r="F62" s="154"/>
      <c r="G62" s="154">
        <f>SUMIF(AE63:AE64,"&lt;&gt;NOR",G63:G64)</f>
        <v>0</v>
      </c>
      <c r="H62" s="154"/>
      <c r="I62" s="154">
        <f>SUM(I63:I64)</f>
        <v>0</v>
      </c>
      <c r="J62" s="154"/>
      <c r="K62" s="154">
        <f>SUM(K63:K64)</f>
        <v>0</v>
      </c>
      <c r="L62" s="154"/>
      <c r="M62" s="154">
        <f>SUM(M63:M64)</f>
        <v>0</v>
      </c>
      <c r="N62" s="148"/>
      <c r="O62" s="148">
        <f>SUM(O63:O64)</f>
        <v>0</v>
      </c>
      <c r="P62" s="148"/>
      <c r="Q62" s="148">
        <f>SUM(Q63:Q64)</f>
        <v>0</v>
      </c>
      <c r="R62" s="148"/>
      <c r="S62" s="148"/>
      <c r="T62" s="149"/>
      <c r="U62" s="148">
        <f>SUM(U63:U64)</f>
        <v>10</v>
      </c>
      <c r="AE62" t="s">
        <v>129</v>
      </c>
    </row>
    <row r="63" spans="1:60" outlineLevel="1" x14ac:dyDescent="0.2">
      <c r="A63" s="135">
        <v>30</v>
      </c>
      <c r="B63" s="141" t="s">
        <v>212</v>
      </c>
      <c r="C63" s="174" t="s">
        <v>213</v>
      </c>
      <c r="D63" s="143" t="s">
        <v>214</v>
      </c>
      <c r="E63" s="150">
        <v>10</v>
      </c>
      <c r="F63" s="255">
        <v>0</v>
      </c>
      <c r="G63" s="153">
        <f>ROUND(E63*F63,2)</f>
        <v>0</v>
      </c>
      <c r="H63" s="153"/>
      <c r="I63" s="153">
        <f>ROUND(E63*H63,2)</f>
        <v>0</v>
      </c>
      <c r="J63" s="153"/>
      <c r="K63" s="153">
        <f>ROUND(E63*J63,2)</f>
        <v>0</v>
      </c>
      <c r="L63" s="153">
        <v>21</v>
      </c>
      <c r="M63" s="153">
        <f>G63*(1+L63/100)</f>
        <v>0</v>
      </c>
      <c r="N63" s="144">
        <v>0</v>
      </c>
      <c r="O63" s="144">
        <f>ROUND(E63*N63,5)</f>
        <v>0</v>
      </c>
      <c r="P63" s="144">
        <v>0</v>
      </c>
      <c r="Q63" s="144">
        <f>ROUND(E63*P63,5)</f>
        <v>0</v>
      </c>
      <c r="R63" s="144"/>
      <c r="S63" s="144"/>
      <c r="T63" s="145">
        <v>1</v>
      </c>
      <c r="U63" s="144">
        <f>ROUND(E63*T63,2)</f>
        <v>10</v>
      </c>
      <c r="V63" s="134"/>
      <c r="W63" s="134"/>
      <c r="X63" s="134"/>
      <c r="Y63" s="134"/>
      <c r="Z63" s="134"/>
      <c r="AA63" s="134"/>
      <c r="AB63" s="134"/>
      <c r="AC63" s="134"/>
      <c r="AD63" s="134"/>
      <c r="AE63" s="134" t="s">
        <v>133</v>
      </c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</row>
    <row r="64" spans="1:60" outlineLevel="1" x14ac:dyDescent="0.2">
      <c r="A64" s="135"/>
      <c r="B64" s="141"/>
      <c r="C64" s="175" t="s">
        <v>215</v>
      </c>
      <c r="D64" s="146"/>
      <c r="E64" s="151">
        <v>10</v>
      </c>
      <c r="F64" s="153"/>
      <c r="G64" s="153"/>
      <c r="H64" s="153"/>
      <c r="I64" s="153"/>
      <c r="J64" s="153"/>
      <c r="K64" s="153"/>
      <c r="L64" s="153"/>
      <c r="M64" s="153"/>
      <c r="N64" s="144"/>
      <c r="O64" s="144"/>
      <c r="P64" s="144"/>
      <c r="Q64" s="144"/>
      <c r="R64" s="144"/>
      <c r="S64" s="144"/>
      <c r="T64" s="145"/>
      <c r="U64" s="144"/>
      <c r="V64" s="134"/>
      <c r="W64" s="134"/>
      <c r="X64" s="134"/>
      <c r="Y64" s="134"/>
      <c r="Z64" s="134"/>
      <c r="AA64" s="134"/>
      <c r="AB64" s="134"/>
      <c r="AC64" s="134"/>
      <c r="AD64" s="134"/>
      <c r="AE64" s="134" t="s">
        <v>135</v>
      </c>
      <c r="AF64" s="134">
        <v>0</v>
      </c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</row>
    <row r="65" spans="1:60" x14ac:dyDescent="0.2">
      <c r="A65" s="136" t="s">
        <v>128</v>
      </c>
      <c r="B65" s="142" t="s">
        <v>74</v>
      </c>
      <c r="C65" s="176" t="s">
        <v>75</v>
      </c>
      <c r="D65" s="147"/>
      <c r="E65" s="152"/>
      <c r="F65" s="154"/>
      <c r="G65" s="154">
        <f>SUMIF(AE66:AE69,"&lt;&gt;NOR",G66:G69)</f>
        <v>0</v>
      </c>
      <c r="H65" s="154"/>
      <c r="I65" s="154">
        <f>SUM(I66:I69)</f>
        <v>0</v>
      </c>
      <c r="J65" s="154"/>
      <c r="K65" s="154">
        <f>SUM(K66:K69)</f>
        <v>0</v>
      </c>
      <c r="L65" s="154"/>
      <c r="M65" s="154">
        <f>SUM(M66:M69)</f>
        <v>0</v>
      </c>
      <c r="N65" s="148"/>
      <c r="O65" s="148">
        <f>SUM(O66:O69)</f>
        <v>1.95085</v>
      </c>
      <c r="P65" s="148"/>
      <c r="Q65" s="148">
        <f>SUM(Q66:Q69)</f>
        <v>0</v>
      </c>
      <c r="R65" s="148"/>
      <c r="S65" s="148"/>
      <c r="T65" s="149"/>
      <c r="U65" s="148">
        <f>SUM(U66:U69)</f>
        <v>2.12</v>
      </c>
      <c r="AE65" t="s">
        <v>129</v>
      </c>
    </row>
    <row r="66" spans="1:60" outlineLevel="1" x14ac:dyDescent="0.2">
      <c r="A66" s="135">
        <v>31</v>
      </c>
      <c r="B66" s="141" t="s">
        <v>216</v>
      </c>
      <c r="C66" s="174" t="s">
        <v>217</v>
      </c>
      <c r="D66" s="143" t="s">
        <v>159</v>
      </c>
      <c r="E66" s="150">
        <v>9</v>
      </c>
      <c r="F66" s="255">
        <v>0</v>
      </c>
      <c r="G66" s="153">
        <f>ROUND(E66*F66,2)</f>
        <v>0</v>
      </c>
      <c r="H66" s="153"/>
      <c r="I66" s="153">
        <f>ROUND(E66*H66,2)</f>
        <v>0</v>
      </c>
      <c r="J66" s="153"/>
      <c r="K66" s="153">
        <f>ROUND(E66*J66,2)</f>
        <v>0</v>
      </c>
      <c r="L66" s="153">
        <v>21</v>
      </c>
      <c r="M66" s="153">
        <f>G66*(1+L66/100)</f>
        <v>0</v>
      </c>
      <c r="N66" s="144">
        <v>0.14565</v>
      </c>
      <c r="O66" s="144">
        <f>ROUND(E66*N66,5)</f>
        <v>1.3108500000000001</v>
      </c>
      <c r="P66" s="144">
        <v>0</v>
      </c>
      <c r="Q66" s="144">
        <f>ROUND(E66*P66,5)</f>
        <v>0</v>
      </c>
      <c r="R66" s="144"/>
      <c r="S66" s="144"/>
      <c r="T66" s="145">
        <v>0.186</v>
      </c>
      <c r="U66" s="144">
        <f>ROUND(E66*T66,2)</f>
        <v>1.67</v>
      </c>
      <c r="V66" s="134"/>
      <c r="W66" s="134"/>
      <c r="X66" s="134"/>
      <c r="Y66" s="134"/>
      <c r="Z66" s="134"/>
      <c r="AA66" s="134"/>
      <c r="AB66" s="134"/>
      <c r="AC66" s="134"/>
      <c r="AD66" s="134"/>
      <c r="AE66" s="134" t="s">
        <v>133</v>
      </c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</row>
    <row r="67" spans="1:60" outlineLevel="1" x14ac:dyDescent="0.2">
      <c r="A67" s="135">
        <v>32</v>
      </c>
      <c r="B67" s="141" t="s">
        <v>218</v>
      </c>
      <c r="C67" s="174" t="s">
        <v>219</v>
      </c>
      <c r="D67" s="143" t="s">
        <v>176</v>
      </c>
      <c r="E67" s="150">
        <v>10</v>
      </c>
      <c r="F67" s="255">
        <v>0</v>
      </c>
      <c r="G67" s="153">
        <f>ROUND(E67*F67,2)</f>
        <v>0</v>
      </c>
      <c r="H67" s="153"/>
      <c r="I67" s="153">
        <f>ROUND(E67*H67,2)</f>
        <v>0</v>
      </c>
      <c r="J67" s="153"/>
      <c r="K67" s="153">
        <f>ROUND(E67*J67,2)</f>
        <v>0</v>
      </c>
      <c r="L67" s="153">
        <v>21</v>
      </c>
      <c r="M67" s="153">
        <f>G67*(1+L67/100)</f>
        <v>0</v>
      </c>
      <c r="N67" s="144">
        <v>6.4000000000000001E-2</v>
      </c>
      <c r="O67" s="144">
        <f>ROUND(E67*N67,5)</f>
        <v>0.64</v>
      </c>
      <c r="P67" s="144">
        <v>0</v>
      </c>
      <c r="Q67" s="144">
        <f>ROUND(E67*P67,5)</f>
        <v>0</v>
      </c>
      <c r="R67" s="144"/>
      <c r="S67" s="144"/>
      <c r="T67" s="145">
        <v>0</v>
      </c>
      <c r="U67" s="144">
        <f>ROUND(E67*T67,2)</f>
        <v>0</v>
      </c>
      <c r="V67" s="134"/>
      <c r="W67" s="134"/>
      <c r="X67" s="134"/>
      <c r="Y67" s="134"/>
      <c r="Z67" s="134"/>
      <c r="AA67" s="134"/>
      <c r="AB67" s="134"/>
      <c r="AC67" s="134"/>
      <c r="AD67" s="134"/>
      <c r="AE67" s="134" t="s">
        <v>180</v>
      </c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</row>
    <row r="68" spans="1:60" outlineLevel="1" x14ac:dyDescent="0.2">
      <c r="A68" s="135">
        <v>33</v>
      </c>
      <c r="B68" s="141" t="s">
        <v>220</v>
      </c>
      <c r="C68" s="174" t="s">
        <v>221</v>
      </c>
      <c r="D68" s="143" t="s">
        <v>143</v>
      </c>
      <c r="E68" s="150">
        <v>12.82</v>
      </c>
      <c r="F68" s="255">
        <v>0</v>
      </c>
      <c r="G68" s="153">
        <f>ROUND(E68*F68,2)</f>
        <v>0</v>
      </c>
      <c r="H68" s="153"/>
      <c r="I68" s="153">
        <f>ROUND(E68*H68,2)</f>
        <v>0</v>
      </c>
      <c r="J68" s="153"/>
      <c r="K68" s="153">
        <f>ROUND(E68*J68,2)</f>
        <v>0</v>
      </c>
      <c r="L68" s="153">
        <v>21</v>
      </c>
      <c r="M68" s="153">
        <f>G68*(1+L68/100)</f>
        <v>0</v>
      </c>
      <c r="N68" s="144">
        <v>0</v>
      </c>
      <c r="O68" s="144">
        <f>ROUND(E68*N68,5)</f>
        <v>0</v>
      </c>
      <c r="P68" s="144">
        <v>0</v>
      </c>
      <c r="Q68" s="144">
        <f>ROUND(E68*P68,5)</f>
        <v>0</v>
      </c>
      <c r="R68" s="144"/>
      <c r="S68" s="144"/>
      <c r="T68" s="145">
        <v>3.5000000000000003E-2</v>
      </c>
      <c r="U68" s="144">
        <f>ROUND(E68*T68,2)</f>
        <v>0.45</v>
      </c>
      <c r="V68" s="134"/>
      <c r="W68" s="134"/>
      <c r="X68" s="134"/>
      <c r="Y68" s="134"/>
      <c r="Z68" s="134"/>
      <c r="AA68" s="134"/>
      <c r="AB68" s="134"/>
      <c r="AC68" s="134"/>
      <c r="AD68" s="134"/>
      <c r="AE68" s="134" t="s">
        <v>133</v>
      </c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</row>
    <row r="69" spans="1:60" outlineLevel="1" x14ac:dyDescent="0.2">
      <c r="A69" s="135"/>
      <c r="B69" s="141"/>
      <c r="C69" s="175" t="s">
        <v>222</v>
      </c>
      <c r="D69" s="146"/>
      <c r="E69" s="151">
        <v>12.82</v>
      </c>
      <c r="F69" s="153"/>
      <c r="G69" s="153"/>
      <c r="H69" s="153"/>
      <c r="I69" s="153"/>
      <c r="J69" s="153"/>
      <c r="K69" s="153"/>
      <c r="L69" s="153"/>
      <c r="M69" s="153"/>
      <c r="N69" s="144"/>
      <c r="O69" s="144"/>
      <c r="P69" s="144"/>
      <c r="Q69" s="144"/>
      <c r="R69" s="144"/>
      <c r="S69" s="144"/>
      <c r="T69" s="145"/>
      <c r="U69" s="144"/>
      <c r="V69" s="134"/>
      <c r="W69" s="134"/>
      <c r="X69" s="134"/>
      <c r="Y69" s="134"/>
      <c r="Z69" s="134"/>
      <c r="AA69" s="134"/>
      <c r="AB69" s="134"/>
      <c r="AC69" s="134"/>
      <c r="AD69" s="134"/>
      <c r="AE69" s="134" t="s">
        <v>135</v>
      </c>
      <c r="AF69" s="134">
        <v>0</v>
      </c>
      <c r="AG69" s="134"/>
      <c r="AH69" s="134"/>
      <c r="AI69" s="134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</row>
    <row r="70" spans="1:60" x14ac:dyDescent="0.2">
      <c r="A70" s="136" t="s">
        <v>128</v>
      </c>
      <c r="B70" s="142" t="s">
        <v>76</v>
      </c>
      <c r="C70" s="176" t="s">
        <v>77</v>
      </c>
      <c r="D70" s="147"/>
      <c r="E70" s="152"/>
      <c r="F70" s="154"/>
      <c r="G70" s="154">
        <f>SUMIF(AE71:AE74,"&lt;&gt;NOR",G71:G74)</f>
        <v>0</v>
      </c>
      <c r="H70" s="154"/>
      <c r="I70" s="154">
        <f>SUM(I71:I74)</f>
        <v>0</v>
      </c>
      <c r="J70" s="154"/>
      <c r="K70" s="154">
        <f>SUM(K71:K74)</f>
        <v>0</v>
      </c>
      <c r="L70" s="154"/>
      <c r="M70" s="154">
        <f>SUM(M71:M74)</f>
        <v>0</v>
      </c>
      <c r="N70" s="148"/>
      <c r="O70" s="148">
        <f>SUM(O71:O74)</f>
        <v>7.3219999999999993E-2</v>
      </c>
      <c r="P70" s="148"/>
      <c r="Q70" s="148">
        <f>SUM(Q71:Q74)</f>
        <v>0</v>
      </c>
      <c r="R70" s="148"/>
      <c r="S70" s="148"/>
      <c r="T70" s="149"/>
      <c r="U70" s="148">
        <f>SUM(U71:U74)</f>
        <v>2.5499999999999998</v>
      </c>
      <c r="AE70" t="s">
        <v>129</v>
      </c>
    </row>
    <row r="71" spans="1:60" outlineLevel="1" x14ac:dyDescent="0.2">
      <c r="A71" s="135">
        <v>34</v>
      </c>
      <c r="B71" s="141" t="s">
        <v>223</v>
      </c>
      <c r="C71" s="174" t="s">
        <v>224</v>
      </c>
      <c r="D71" s="143" t="s">
        <v>225</v>
      </c>
      <c r="E71" s="150">
        <v>1</v>
      </c>
      <c r="F71" s="255">
        <v>0</v>
      </c>
      <c r="G71" s="153">
        <f>ROUND(E71*F71,2)</f>
        <v>0</v>
      </c>
      <c r="H71" s="153"/>
      <c r="I71" s="153">
        <f>ROUND(E71*H71,2)</f>
        <v>0</v>
      </c>
      <c r="J71" s="153"/>
      <c r="K71" s="153">
        <f>ROUND(E71*J71,2)</f>
        <v>0</v>
      </c>
      <c r="L71" s="153">
        <v>21</v>
      </c>
      <c r="M71" s="153">
        <f>G71*(1+L71/100)</f>
        <v>0</v>
      </c>
      <c r="N71" s="144">
        <v>0</v>
      </c>
      <c r="O71" s="144">
        <f>ROUND(E71*N71,5)</f>
        <v>0</v>
      </c>
      <c r="P71" s="144">
        <v>0</v>
      </c>
      <c r="Q71" s="144">
        <f>ROUND(E71*P71,5)</f>
        <v>0</v>
      </c>
      <c r="R71" s="144"/>
      <c r="S71" s="144"/>
      <c r="T71" s="145">
        <v>0</v>
      </c>
      <c r="U71" s="144">
        <f>ROUND(E71*T71,2)</f>
        <v>0</v>
      </c>
      <c r="V71" s="134"/>
      <c r="W71" s="134"/>
      <c r="X71" s="134"/>
      <c r="Y71" s="134"/>
      <c r="Z71" s="134"/>
      <c r="AA71" s="134"/>
      <c r="AB71" s="134"/>
      <c r="AC71" s="134"/>
      <c r="AD71" s="134"/>
      <c r="AE71" s="134" t="s">
        <v>133</v>
      </c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</row>
    <row r="72" spans="1:60" outlineLevel="1" x14ac:dyDescent="0.2">
      <c r="A72" s="135">
        <v>35</v>
      </c>
      <c r="B72" s="141" t="s">
        <v>226</v>
      </c>
      <c r="C72" s="174" t="s">
        <v>227</v>
      </c>
      <c r="D72" s="143" t="s">
        <v>176</v>
      </c>
      <c r="E72" s="150">
        <v>1</v>
      </c>
      <c r="F72" s="255">
        <v>0</v>
      </c>
      <c r="G72" s="153">
        <f>ROUND(E72*F72,2)</f>
        <v>0</v>
      </c>
      <c r="H72" s="153"/>
      <c r="I72" s="153">
        <f>ROUND(E72*H72,2)</f>
        <v>0</v>
      </c>
      <c r="J72" s="153"/>
      <c r="K72" s="153">
        <f>ROUND(E72*J72,2)</f>
        <v>0</v>
      </c>
      <c r="L72" s="153">
        <v>21</v>
      </c>
      <c r="M72" s="153">
        <f>G72*(1+L72/100)</f>
        <v>0</v>
      </c>
      <c r="N72" s="144">
        <v>7.2539999999999993E-2</v>
      </c>
      <c r="O72" s="144">
        <f>ROUND(E72*N72,5)</f>
        <v>7.2539999999999993E-2</v>
      </c>
      <c r="P72" s="144">
        <v>0</v>
      </c>
      <c r="Q72" s="144">
        <f>ROUND(E72*P72,5)</f>
        <v>0</v>
      </c>
      <c r="R72" s="144"/>
      <c r="S72" s="144"/>
      <c r="T72" s="145">
        <v>1.3</v>
      </c>
      <c r="U72" s="144">
        <f>ROUND(E72*T72,2)</f>
        <v>1.3</v>
      </c>
      <c r="V72" s="134"/>
      <c r="W72" s="134"/>
      <c r="X72" s="134"/>
      <c r="Y72" s="134"/>
      <c r="Z72" s="134"/>
      <c r="AA72" s="134"/>
      <c r="AB72" s="134"/>
      <c r="AC72" s="134"/>
      <c r="AD72" s="134"/>
      <c r="AE72" s="134" t="s">
        <v>133</v>
      </c>
      <c r="AF72" s="134"/>
      <c r="AG72" s="134"/>
      <c r="AH72" s="134"/>
      <c r="AI72" s="134"/>
      <c r="AJ72" s="134"/>
      <c r="AK72" s="134"/>
      <c r="AL72" s="134"/>
      <c r="AM72" s="134"/>
      <c r="AN72" s="134"/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</row>
    <row r="73" spans="1:60" outlineLevel="1" x14ac:dyDescent="0.2">
      <c r="A73" s="135">
        <v>36</v>
      </c>
      <c r="B73" s="141" t="s">
        <v>228</v>
      </c>
      <c r="C73" s="174" t="s">
        <v>229</v>
      </c>
      <c r="D73" s="143" t="s">
        <v>176</v>
      </c>
      <c r="E73" s="150">
        <v>1</v>
      </c>
      <c r="F73" s="255">
        <v>0</v>
      </c>
      <c r="G73" s="153">
        <f>ROUND(E73*F73,2)</f>
        <v>0</v>
      </c>
      <c r="H73" s="153"/>
      <c r="I73" s="153">
        <f>ROUND(E73*H73,2)</f>
        <v>0</v>
      </c>
      <c r="J73" s="153"/>
      <c r="K73" s="153">
        <f>ROUND(E73*J73,2)</f>
        <v>0</v>
      </c>
      <c r="L73" s="153">
        <v>21</v>
      </c>
      <c r="M73" s="153">
        <f>G73*(1+L73/100)</f>
        <v>0</v>
      </c>
      <c r="N73" s="144">
        <v>6.8000000000000005E-4</v>
      </c>
      <c r="O73" s="144">
        <f>ROUND(E73*N73,5)</f>
        <v>6.8000000000000005E-4</v>
      </c>
      <c r="P73" s="144">
        <v>0</v>
      </c>
      <c r="Q73" s="144">
        <f>ROUND(E73*P73,5)</f>
        <v>0</v>
      </c>
      <c r="R73" s="144"/>
      <c r="S73" s="144"/>
      <c r="T73" s="145">
        <v>1.25</v>
      </c>
      <c r="U73" s="144">
        <f>ROUND(E73*T73,2)</f>
        <v>1.25</v>
      </c>
      <c r="V73" s="134"/>
      <c r="W73" s="134"/>
      <c r="X73" s="134"/>
      <c r="Y73" s="134"/>
      <c r="Z73" s="134"/>
      <c r="AA73" s="134"/>
      <c r="AB73" s="134"/>
      <c r="AC73" s="134"/>
      <c r="AD73" s="134"/>
      <c r="AE73" s="134" t="s">
        <v>133</v>
      </c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</row>
    <row r="74" spans="1:60" outlineLevel="1" x14ac:dyDescent="0.2">
      <c r="A74" s="135"/>
      <c r="B74" s="141"/>
      <c r="C74" s="175" t="s">
        <v>230</v>
      </c>
      <c r="D74" s="146"/>
      <c r="E74" s="151">
        <v>1</v>
      </c>
      <c r="F74" s="153"/>
      <c r="G74" s="153"/>
      <c r="H74" s="153"/>
      <c r="I74" s="153"/>
      <c r="J74" s="153"/>
      <c r="K74" s="153"/>
      <c r="L74" s="153"/>
      <c r="M74" s="153"/>
      <c r="N74" s="144"/>
      <c r="O74" s="144"/>
      <c r="P74" s="144"/>
      <c r="Q74" s="144"/>
      <c r="R74" s="144"/>
      <c r="S74" s="144"/>
      <c r="T74" s="145"/>
      <c r="U74" s="144"/>
      <c r="V74" s="134"/>
      <c r="W74" s="134"/>
      <c r="X74" s="134"/>
      <c r="Y74" s="134"/>
      <c r="Z74" s="134"/>
      <c r="AA74" s="134"/>
      <c r="AB74" s="134"/>
      <c r="AC74" s="134"/>
      <c r="AD74" s="134"/>
      <c r="AE74" s="134" t="s">
        <v>135</v>
      </c>
      <c r="AF74" s="134">
        <v>0</v>
      </c>
      <c r="AG74" s="134"/>
      <c r="AH74" s="134"/>
      <c r="AI74" s="134"/>
      <c r="AJ74" s="134"/>
      <c r="AK74" s="134"/>
      <c r="AL74" s="134"/>
      <c r="AM74" s="134"/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</row>
    <row r="75" spans="1:60" x14ac:dyDescent="0.2">
      <c r="A75" s="136" t="s">
        <v>128</v>
      </c>
      <c r="B75" s="142" t="s">
        <v>78</v>
      </c>
      <c r="C75" s="176" t="s">
        <v>79</v>
      </c>
      <c r="D75" s="147"/>
      <c r="E75" s="152"/>
      <c r="F75" s="154"/>
      <c r="G75" s="154">
        <f>SUMIF(AE76:AE85,"&lt;&gt;NOR",G76:G85)</f>
        <v>0</v>
      </c>
      <c r="H75" s="154"/>
      <c r="I75" s="154">
        <f>SUM(I76:I85)</f>
        <v>0</v>
      </c>
      <c r="J75" s="154"/>
      <c r="K75" s="154">
        <f>SUM(K76:K85)</f>
        <v>0</v>
      </c>
      <c r="L75" s="154"/>
      <c r="M75" s="154">
        <f>SUM(M76:M85)</f>
        <v>0</v>
      </c>
      <c r="N75" s="148"/>
      <c r="O75" s="148">
        <f>SUM(O76:O85)</f>
        <v>1.464E-2</v>
      </c>
      <c r="P75" s="148"/>
      <c r="Q75" s="148">
        <f>SUM(Q76:Q85)</f>
        <v>16.352689999999999</v>
      </c>
      <c r="R75" s="148"/>
      <c r="S75" s="148"/>
      <c r="T75" s="149"/>
      <c r="U75" s="148">
        <f>SUM(U76:U85)</f>
        <v>98.79000000000002</v>
      </c>
      <c r="AE75" t="s">
        <v>129</v>
      </c>
    </row>
    <row r="76" spans="1:60" outlineLevel="1" x14ac:dyDescent="0.2">
      <c r="A76" s="135">
        <v>37</v>
      </c>
      <c r="B76" s="141" t="s">
        <v>231</v>
      </c>
      <c r="C76" s="174" t="s">
        <v>232</v>
      </c>
      <c r="D76" s="143" t="s">
        <v>176</v>
      </c>
      <c r="E76" s="150">
        <v>4</v>
      </c>
      <c r="F76" s="255">
        <v>0</v>
      </c>
      <c r="G76" s="153">
        <f>ROUND(E76*F76,2)</f>
        <v>0</v>
      </c>
      <c r="H76" s="153"/>
      <c r="I76" s="153">
        <f>ROUND(E76*H76,2)</f>
        <v>0</v>
      </c>
      <c r="J76" s="153"/>
      <c r="K76" s="153">
        <f>ROUND(E76*J76,2)</f>
        <v>0</v>
      </c>
      <c r="L76" s="153">
        <v>21</v>
      </c>
      <c r="M76" s="153">
        <f>G76*(1+L76/100)</f>
        <v>0</v>
      </c>
      <c r="N76" s="144">
        <v>0</v>
      </c>
      <c r="O76" s="144">
        <f>ROUND(E76*N76,5)</f>
        <v>0</v>
      </c>
      <c r="P76" s="144">
        <v>0</v>
      </c>
      <c r="Q76" s="144">
        <f>ROUND(E76*P76,5)</f>
        <v>0</v>
      </c>
      <c r="R76" s="144"/>
      <c r="S76" s="144"/>
      <c r="T76" s="145">
        <v>0.41</v>
      </c>
      <c r="U76" s="144">
        <f>ROUND(E76*T76,2)</f>
        <v>1.64</v>
      </c>
      <c r="V76" s="134"/>
      <c r="W76" s="134"/>
      <c r="X76" s="134"/>
      <c r="Y76" s="134"/>
      <c r="Z76" s="134"/>
      <c r="AA76" s="134"/>
      <c r="AB76" s="134"/>
      <c r="AC76" s="134"/>
      <c r="AD76" s="134"/>
      <c r="AE76" s="134" t="s">
        <v>133</v>
      </c>
      <c r="AF76" s="134"/>
      <c r="AG76" s="134"/>
      <c r="AH76" s="134"/>
      <c r="AI76" s="134"/>
      <c r="AJ76" s="134"/>
      <c r="AK76" s="134"/>
      <c r="AL76" s="134"/>
      <c r="AM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</row>
    <row r="77" spans="1:60" outlineLevel="1" x14ac:dyDescent="0.2">
      <c r="A77" s="135">
        <v>38</v>
      </c>
      <c r="B77" s="141" t="s">
        <v>233</v>
      </c>
      <c r="C77" s="174" t="s">
        <v>234</v>
      </c>
      <c r="D77" s="143" t="s">
        <v>143</v>
      </c>
      <c r="E77" s="150">
        <v>17.64</v>
      </c>
      <c r="F77" s="255">
        <v>0</v>
      </c>
      <c r="G77" s="153">
        <f>ROUND(E77*F77,2)</f>
        <v>0</v>
      </c>
      <c r="H77" s="153"/>
      <c r="I77" s="153">
        <f>ROUND(E77*H77,2)</f>
        <v>0</v>
      </c>
      <c r="J77" s="153"/>
      <c r="K77" s="153">
        <f>ROUND(E77*J77,2)</f>
        <v>0</v>
      </c>
      <c r="L77" s="153">
        <v>21</v>
      </c>
      <c r="M77" s="153">
        <f>G77*(1+L77/100)</f>
        <v>0</v>
      </c>
      <c r="N77" s="144">
        <v>8.3000000000000001E-4</v>
      </c>
      <c r="O77" s="144">
        <f>ROUND(E77*N77,5)</f>
        <v>1.464E-2</v>
      </c>
      <c r="P77" s="144">
        <v>5.1999999999999998E-2</v>
      </c>
      <c r="Q77" s="144">
        <f>ROUND(E77*P77,5)</f>
        <v>0.91727999999999998</v>
      </c>
      <c r="R77" s="144"/>
      <c r="S77" s="144"/>
      <c r="T77" s="145">
        <v>0.25700000000000001</v>
      </c>
      <c r="U77" s="144">
        <f>ROUND(E77*T77,2)</f>
        <v>4.53</v>
      </c>
      <c r="V77" s="134"/>
      <c r="W77" s="134"/>
      <c r="X77" s="134"/>
      <c r="Y77" s="134"/>
      <c r="Z77" s="134"/>
      <c r="AA77" s="134"/>
      <c r="AB77" s="134"/>
      <c r="AC77" s="134"/>
      <c r="AD77" s="134"/>
      <c r="AE77" s="134" t="s">
        <v>133</v>
      </c>
      <c r="AF77" s="134"/>
      <c r="AG77" s="134"/>
      <c r="AH77" s="134"/>
      <c r="AI77" s="134"/>
      <c r="AJ77" s="134"/>
      <c r="AK77" s="134"/>
      <c r="AL77" s="134"/>
      <c r="AM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</row>
    <row r="78" spans="1:60" outlineLevel="1" x14ac:dyDescent="0.2">
      <c r="A78" s="135"/>
      <c r="B78" s="141"/>
      <c r="C78" s="175" t="s">
        <v>235</v>
      </c>
      <c r="D78" s="146"/>
      <c r="E78" s="151">
        <v>17.64</v>
      </c>
      <c r="F78" s="153"/>
      <c r="G78" s="153"/>
      <c r="H78" s="153"/>
      <c r="I78" s="153"/>
      <c r="J78" s="153"/>
      <c r="K78" s="153"/>
      <c r="L78" s="153"/>
      <c r="M78" s="153"/>
      <c r="N78" s="144"/>
      <c r="O78" s="144"/>
      <c r="P78" s="144"/>
      <c r="Q78" s="144"/>
      <c r="R78" s="144"/>
      <c r="S78" s="144"/>
      <c r="T78" s="145"/>
      <c r="U78" s="144"/>
      <c r="V78" s="134"/>
      <c r="W78" s="134"/>
      <c r="X78" s="134"/>
      <c r="Y78" s="134"/>
      <c r="Z78" s="134"/>
      <c r="AA78" s="134"/>
      <c r="AB78" s="134"/>
      <c r="AC78" s="134"/>
      <c r="AD78" s="134"/>
      <c r="AE78" s="134" t="s">
        <v>135</v>
      </c>
      <c r="AF78" s="134">
        <v>0</v>
      </c>
      <c r="AG78" s="134"/>
      <c r="AH78" s="134"/>
      <c r="AI78" s="134"/>
      <c r="AJ78" s="134"/>
      <c r="AK78" s="134"/>
      <c r="AL78" s="134"/>
      <c r="AM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4"/>
      <c r="BH78" s="134"/>
    </row>
    <row r="79" spans="1:60" outlineLevel="1" x14ac:dyDescent="0.2">
      <c r="A79" s="135">
        <v>39</v>
      </c>
      <c r="B79" s="141" t="s">
        <v>236</v>
      </c>
      <c r="C79" s="174" t="s">
        <v>237</v>
      </c>
      <c r="D79" s="143" t="s">
        <v>143</v>
      </c>
      <c r="E79" s="150">
        <v>44.4</v>
      </c>
      <c r="F79" s="255">
        <v>0</v>
      </c>
      <c r="G79" s="153">
        <f>ROUND(E79*F79,2)</f>
        <v>0</v>
      </c>
      <c r="H79" s="153"/>
      <c r="I79" s="153">
        <f>ROUND(E79*H79,2)</f>
        <v>0</v>
      </c>
      <c r="J79" s="153"/>
      <c r="K79" s="153">
        <f>ROUND(E79*J79,2)</f>
        <v>0</v>
      </c>
      <c r="L79" s="153">
        <v>21</v>
      </c>
      <c r="M79" s="153">
        <f>G79*(1+L79/100)</f>
        <v>0</v>
      </c>
      <c r="N79" s="144">
        <v>0</v>
      </c>
      <c r="O79" s="144">
        <f>ROUND(E79*N79,5)</f>
        <v>0</v>
      </c>
      <c r="P79" s="144">
        <v>5.8999999999999997E-2</v>
      </c>
      <c r="Q79" s="144">
        <f>ROUND(E79*P79,5)</f>
        <v>2.6196000000000002</v>
      </c>
      <c r="R79" s="144"/>
      <c r="S79" s="144"/>
      <c r="T79" s="145">
        <v>0.3</v>
      </c>
      <c r="U79" s="144">
        <f>ROUND(E79*T79,2)</f>
        <v>13.32</v>
      </c>
      <c r="V79" s="134"/>
      <c r="W79" s="134"/>
      <c r="X79" s="134"/>
      <c r="Y79" s="134"/>
      <c r="Z79" s="134"/>
      <c r="AA79" s="134"/>
      <c r="AB79" s="134"/>
      <c r="AC79" s="134"/>
      <c r="AD79" s="134"/>
      <c r="AE79" s="134" t="s">
        <v>133</v>
      </c>
      <c r="AF79" s="134"/>
      <c r="AG79" s="134"/>
      <c r="AH79" s="134"/>
      <c r="AI79" s="134"/>
      <c r="AJ79" s="134"/>
      <c r="AK79" s="134"/>
      <c r="AL79" s="134"/>
      <c r="AM79" s="134"/>
      <c r="AN79" s="134"/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  <c r="BD79" s="134"/>
      <c r="BE79" s="134"/>
      <c r="BF79" s="134"/>
      <c r="BG79" s="134"/>
      <c r="BH79" s="134"/>
    </row>
    <row r="80" spans="1:60" outlineLevel="1" x14ac:dyDescent="0.2">
      <c r="A80" s="135"/>
      <c r="B80" s="141"/>
      <c r="C80" s="175" t="s">
        <v>238</v>
      </c>
      <c r="D80" s="146"/>
      <c r="E80" s="151">
        <v>44.4</v>
      </c>
      <c r="F80" s="153"/>
      <c r="G80" s="153"/>
      <c r="H80" s="153"/>
      <c r="I80" s="153"/>
      <c r="J80" s="153"/>
      <c r="K80" s="153"/>
      <c r="L80" s="153"/>
      <c r="M80" s="153"/>
      <c r="N80" s="144"/>
      <c r="O80" s="144"/>
      <c r="P80" s="144"/>
      <c r="Q80" s="144"/>
      <c r="R80" s="144"/>
      <c r="S80" s="144"/>
      <c r="T80" s="145"/>
      <c r="U80" s="144"/>
      <c r="V80" s="134"/>
      <c r="W80" s="134"/>
      <c r="X80" s="134"/>
      <c r="Y80" s="134"/>
      <c r="Z80" s="134"/>
      <c r="AA80" s="134"/>
      <c r="AB80" s="134"/>
      <c r="AC80" s="134"/>
      <c r="AD80" s="134"/>
      <c r="AE80" s="134" t="s">
        <v>135</v>
      </c>
      <c r="AF80" s="134">
        <v>0</v>
      </c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34"/>
      <c r="BH80" s="134"/>
    </row>
    <row r="81" spans="1:60" ht="22.3" outlineLevel="1" x14ac:dyDescent="0.2">
      <c r="A81" s="135">
        <v>40</v>
      </c>
      <c r="B81" s="141" t="s">
        <v>239</v>
      </c>
      <c r="C81" s="174" t="s">
        <v>240</v>
      </c>
      <c r="D81" s="143" t="s">
        <v>132</v>
      </c>
      <c r="E81" s="150">
        <v>5.3472</v>
      </c>
      <c r="F81" s="255">
        <v>0</v>
      </c>
      <c r="G81" s="153">
        <f>ROUND(E81*F81,2)</f>
        <v>0</v>
      </c>
      <c r="H81" s="153"/>
      <c r="I81" s="153">
        <f>ROUND(E81*H81,2)</f>
        <v>0</v>
      </c>
      <c r="J81" s="153"/>
      <c r="K81" s="153">
        <f>ROUND(E81*J81,2)</f>
        <v>0</v>
      </c>
      <c r="L81" s="153">
        <v>21</v>
      </c>
      <c r="M81" s="153">
        <f>G81*(1+L81/100)</f>
        <v>0</v>
      </c>
      <c r="N81" s="144">
        <v>0</v>
      </c>
      <c r="O81" s="144">
        <f>ROUND(E81*N81,5)</f>
        <v>0</v>
      </c>
      <c r="P81" s="144">
        <v>2.2000000000000002</v>
      </c>
      <c r="Q81" s="144">
        <f>ROUND(E81*P81,5)</f>
        <v>11.76384</v>
      </c>
      <c r="R81" s="144"/>
      <c r="S81" s="144"/>
      <c r="T81" s="145">
        <v>11.05</v>
      </c>
      <c r="U81" s="144">
        <f>ROUND(E81*T81,2)</f>
        <v>59.09</v>
      </c>
      <c r="V81" s="134"/>
      <c r="W81" s="134"/>
      <c r="X81" s="134"/>
      <c r="Y81" s="134"/>
      <c r="Z81" s="134"/>
      <c r="AA81" s="134"/>
      <c r="AB81" s="134"/>
      <c r="AC81" s="134"/>
      <c r="AD81" s="134"/>
      <c r="AE81" s="134" t="s">
        <v>133</v>
      </c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</row>
    <row r="82" spans="1:60" outlineLevel="1" x14ac:dyDescent="0.2">
      <c r="A82" s="135"/>
      <c r="B82" s="141"/>
      <c r="C82" s="175" t="s">
        <v>241</v>
      </c>
      <c r="D82" s="146"/>
      <c r="E82" s="151">
        <v>5.3472</v>
      </c>
      <c r="F82" s="153"/>
      <c r="G82" s="153"/>
      <c r="H82" s="153"/>
      <c r="I82" s="153"/>
      <c r="J82" s="153"/>
      <c r="K82" s="153"/>
      <c r="L82" s="153"/>
      <c r="M82" s="153"/>
      <c r="N82" s="144"/>
      <c r="O82" s="144"/>
      <c r="P82" s="144"/>
      <c r="Q82" s="144"/>
      <c r="R82" s="144"/>
      <c r="S82" s="144"/>
      <c r="T82" s="145"/>
      <c r="U82" s="144"/>
      <c r="V82" s="134"/>
      <c r="W82" s="134"/>
      <c r="X82" s="134"/>
      <c r="Y82" s="134"/>
      <c r="Z82" s="134"/>
      <c r="AA82" s="134"/>
      <c r="AB82" s="134"/>
      <c r="AC82" s="134"/>
      <c r="AD82" s="134"/>
      <c r="AE82" s="134" t="s">
        <v>135</v>
      </c>
      <c r="AF82" s="134">
        <v>0</v>
      </c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</row>
    <row r="83" spans="1:60" outlineLevel="1" x14ac:dyDescent="0.2">
      <c r="A83" s="135">
        <v>41</v>
      </c>
      <c r="B83" s="141" t="s">
        <v>242</v>
      </c>
      <c r="C83" s="174" t="s">
        <v>243</v>
      </c>
      <c r="D83" s="143" t="s">
        <v>143</v>
      </c>
      <c r="E83" s="150">
        <v>66.84</v>
      </c>
      <c r="F83" s="255">
        <v>0</v>
      </c>
      <c r="G83" s="153">
        <f>ROUND(E83*F83,2)</f>
        <v>0</v>
      </c>
      <c r="H83" s="153"/>
      <c r="I83" s="153">
        <f>ROUND(E83*H83,2)</f>
        <v>0</v>
      </c>
      <c r="J83" s="153"/>
      <c r="K83" s="153">
        <f>ROUND(E83*J83,2)</f>
        <v>0</v>
      </c>
      <c r="L83" s="153">
        <v>21</v>
      </c>
      <c r="M83" s="153">
        <f>G83*(1+L83/100)</f>
        <v>0</v>
      </c>
      <c r="N83" s="144">
        <v>0</v>
      </c>
      <c r="O83" s="144">
        <f>ROUND(E83*N83,5)</f>
        <v>0</v>
      </c>
      <c r="P83" s="144">
        <v>1.75E-3</v>
      </c>
      <c r="Q83" s="144">
        <f>ROUND(E83*P83,5)</f>
        <v>0.11697</v>
      </c>
      <c r="R83" s="144"/>
      <c r="S83" s="144"/>
      <c r="T83" s="145">
        <v>0.16500000000000001</v>
      </c>
      <c r="U83" s="144">
        <f>ROUND(E83*T83,2)</f>
        <v>11.03</v>
      </c>
      <c r="V83" s="134"/>
      <c r="W83" s="134"/>
      <c r="X83" s="134"/>
      <c r="Y83" s="134"/>
      <c r="Z83" s="134"/>
      <c r="AA83" s="134"/>
      <c r="AB83" s="134"/>
      <c r="AC83" s="134"/>
      <c r="AD83" s="134"/>
      <c r="AE83" s="134" t="s">
        <v>133</v>
      </c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</row>
    <row r="84" spans="1:60" outlineLevel="1" x14ac:dyDescent="0.2">
      <c r="A84" s="135">
        <v>42</v>
      </c>
      <c r="B84" s="141" t="s">
        <v>244</v>
      </c>
      <c r="C84" s="174" t="s">
        <v>245</v>
      </c>
      <c r="D84" s="143" t="s">
        <v>159</v>
      </c>
      <c r="E84" s="150">
        <v>5</v>
      </c>
      <c r="F84" s="255">
        <v>0</v>
      </c>
      <c r="G84" s="153">
        <f>ROUND(E84*F84,2)</f>
        <v>0</v>
      </c>
      <c r="H84" s="153"/>
      <c r="I84" s="153">
        <f>ROUND(E84*H84,2)</f>
        <v>0</v>
      </c>
      <c r="J84" s="153"/>
      <c r="K84" s="153">
        <f>ROUND(E84*J84,2)</f>
        <v>0</v>
      </c>
      <c r="L84" s="153">
        <v>21</v>
      </c>
      <c r="M84" s="153">
        <f>G84*(1+L84/100)</f>
        <v>0</v>
      </c>
      <c r="N84" s="144">
        <v>0</v>
      </c>
      <c r="O84" s="144">
        <f>ROUND(E84*N84,5)</f>
        <v>0</v>
      </c>
      <c r="P84" s="144">
        <v>0.187</v>
      </c>
      <c r="Q84" s="144">
        <f>ROUND(E84*P84,5)</f>
        <v>0.93500000000000005</v>
      </c>
      <c r="R84" s="144"/>
      <c r="S84" s="144"/>
      <c r="T84" s="145">
        <v>1.8360000000000001</v>
      </c>
      <c r="U84" s="144">
        <f>ROUND(E84*T84,2)</f>
        <v>9.18</v>
      </c>
      <c r="V84" s="134"/>
      <c r="W84" s="134"/>
      <c r="X84" s="134"/>
      <c r="Y84" s="134"/>
      <c r="Z84" s="134"/>
      <c r="AA84" s="134"/>
      <c r="AB84" s="134"/>
      <c r="AC84" s="134"/>
      <c r="AD84" s="134"/>
      <c r="AE84" s="134" t="s">
        <v>133</v>
      </c>
      <c r="AF84" s="134"/>
      <c r="AG84" s="134"/>
      <c r="AH84" s="134"/>
      <c r="AI84" s="134"/>
      <c r="AJ84" s="134"/>
      <c r="AK84" s="134"/>
      <c r="AL84" s="134"/>
      <c r="AM84" s="134"/>
      <c r="AN84" s="134"/>
      <c r="AO84" s="134"/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134"/>
      <c r="BH84" s="134"/>
    </row>
    <row r="85" spans="1:60" outlineLevel="1" x14ac:dyDescent="0.2">
      <c r="A85" s="135"/>
      <c r="B85" s="141"/>
      <c r="C85" s="175" t="s">
        <v>246</v>
      </c>
      <c r="D85" s="146"/>
      <c r="E85" s="151">
        <v>5</v>
      </c>
      <c r="F85" s="153"/>
      <c r="G85" s="153"/>
      <c r="H85" s="153"/>
      <c r="I85" s="153"/>
      <c r="J85" s="153"/>
      <c r="K85" s="153"/>
      <c r="L85" s="153"/>
      <c r="M85" s="153"/>
      <c r="N85" s="144"/>
      <c r="O85" s="144"/>
      <c r="P85" s="144"/>
      <c r="Q85" s="144"/>
      <c r="R85" s="144"/>
      <c r="S85" s="144"/>
      <c r="T85" s="145"/>
      <c r="U85" s="144"/>
      <c r="V85" s="134"/>
      <c r="W85" s="134"/>
      <c r="X85" s="134"/>
      <c r="Y85" s="134"/>
      <c r="Z85" s="134"/>
      <c r="AA85" s="134"/>
      <c r="AB85" s="134"/>
      <c r="AC85" s="134"/>
      <c r="AD85" s="134"/>
      <c r="AE85" s="134" t="s">
        <v>135</v>
      </c>
      <c r="AF85" s="134">
        <v>0</v>
      </c>
      <c r="AG85" s="134"/>
      <c r="AH85" s="134"/>
      <c r="AI85" s="134"/>
      <c r="AJ85" s="134"/>
      <c r="AK85" s="134"/>
      <c r="AL85" s="134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</row>
    <row r="86" spans="1:60" x14ac:dyDescent="0.2">
      <c r="A86" s="136" t="s">
        <v>128</v>
      </c>
      <c r="B86" s="142" t="s">
        <v>80</v>
      </c>
      <c r="C86" s="176" t="s">
        <v>81</v>
      </c>
      <c r="D86" s="147"/>
      <c r="E86" s="152"/>
      <c r="F86" s="154"/>
      <c r="G86" s="154">
        <f>SUMIF(AE87:AE87,"&lt;&gt;NOR",G87:G87)</f>
        <v>0</v>
      </c>
      <c r="H86" s="154"/>
      <c r="I86" s="154">
        <f>SUM(I87:I87)</f>
        <v>0</v>
      </c>
      <c r="J86" s="154"/>
      <c r="K86" s="154">
        <f>SUM(K87:K87)</f>
        <v>0</v>
      </c>
      <c r="L86" s="154"/>
      <c r="M86" s="154">
        <f>SUM(M87:M87)</f>
        <v>0</v>
      </c>
      <c r="N86" s="148"/>
      <c r="O86" s="148">
        <f>SUM(O87:O87)</f>
        <v>0</v>
      </c>
      <c r="P86" s="148"/>
      <c r="Q86" s="148">
        <f>SUM(Q87:Q87)</f>
        <v>0</v>
      </c>
      <c r="R86" s="148"/>
      <c r="S86" s="148"/>
      <c r="T86" s="149"/>
      <c r="U86" s="148">
        <f>SUM(U87:U87)</f>
        <v>66.53</v>
      </c>
      <c r="AE86" t="s">
        <v>129</v>
      </c>
    </row>
    <row r="87" spans="1:60" outlineLevel="1" x14ac:dyDescent="0.2">
      <c r="A87" s="135">
        <v>43</v>
      </c>
      <c r="B87" s="141" t="s">
        <v>247</v>
      </c>
      <c r="C87" s="174" t="s">
        <v>248</v>
      </c>
      <c r="D87" s="143" t="s">
        <v>249</v>
      </c>
      <c r="E87" s="150">
        <v>35.163490000000003</v>
      </c>
      <c r="F87" s="255">
        <v>0</v>
      </c>
      <c r="G87" s="153">
        <f>ROUND(E87*F87,2)</f>
        <v>0</v>
      </c>
      <c r="H87" s="153"/>
      <c r="I87" s="153">
        <f>ROUND(E87*H87,2)</f>
        <v>0</v>
      </c>
      <c r="J87" s="153"/>
      <c r="K87" s="153">
        <f>ROUND(E87*J87,2)</f>
        <v>0</v>
      </c>
      <c r="L87" s="153">
        <v>21</v>
      </c>
      <c r="M87" s="153">
        <f>G87*(1+L87/100)</f>
        <v>0</v>
      </c>
      <c r="N87" s="144">
        <v>0</v>
      </c>
      <c r="O87" s="144">
        <f>ROUND(E87*N87,5)</f>
        <v>0</v>
      </c>
      <c r="P87" s="144">
        <v>0</v>
      </c>
      <c r="Q87" s="144">
        <f>ROUND(E87*P87,5)</f>
        <v>0</v>
      </c>
      <c r="R87" s="144"/>
      <c r="S87" s="144"/>
      <c r="T87" s="145">
        <v>1.8919999999999999</v>
      </c>
      <c r="U87" s="144">
        <f>ROUND(E87*T87,2)</f>
        <v>66.53</v>
      </c>
      <c r="V87" s="134"/>
      <c r="W87" s="134"/>
      <c r="X87" s="134"/>
      <c r="Y87" s="134"/>
      <c r="Z87" s="134"/>
      <c r="AA87" s="134"/>
      <c r="AB87" s="134"/>
      <c r="AC87" s="134"/>
      <c r="AD87" s="134"/>
      <c r="AE87" s="134" t="s">
        <v>250</v>
      </c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</row>
    <row r="88" spans="1:60" x14ac:dyDescent="0.2">
      <c r="A88" s="136" t="s">
        <v>128</v>
      </c>
      <c r="B88" s="142" t="s">
        <v>82</v>
      </c>
      <c r="C88" s="176" t="s">
        <v>83</v>
      </c>
      <c r="D88" s="147"/>
      <c r="E88" s="152"/>
      <c r="F88" s="154"/>
      <c r="G88" s="154">
        <f>SUMIF(AE89:AE113,"&lt;&gt;NOR",G89:G113)</f>
        <v>0</v>
      </c>
      <c r="H88" s="154"/>
      <c r="I88" s="154">
        <f>SUM(I89:I113)</f>
        <v>0</v>
      </c>
      <c r="J88" s="154"/>
      <c r="K88" s="154">
        <f>SUM(K89:K113)</f>
        <v>0</v>
      </c>
      <c r="L88" s="154"/>
      <c r="M88" s="154">
        <f>SUM(M89:M113)</f>
        <v>0</v>
      </c>
      <c r="N88" s="148"/>
      <c r="O88" s="148">
        <f>SUM(O89:O113)</f>
        <v>0.97518000000000005</v>
      </c>
      <c r="P88" s="148"/>
      <c r="Q88" s="148">
        <f>SUM(Q89:Q113)</f>
        <v>2.3155000000000001</v>
      </c>
      <c r="R88" s="148"/>
      <c r="S88" s="148"/>
      <c r="T88" s="149"/>
      <c r="U88" s="148">
        <f>SUM(U89:U113)</f>
        <v>130.85999999999999</v>
      </c>
      <c r="AE88" t="s">
        <v>129</v>
      </c>
    </row>
    <row r="89" spans="1:60" ht="22.3" outlineLevel="1" x14ac:dyDescent="0.2">
      <c r="A89" s="135">
        <v>44</v>
      </c>
      <c r="B89" s="141" t="s">
        <v>251</v>
      </c>
      <c r="C89" s="174" t="s">
        <v>252</v>
      </c>
      <c r="D89" s="143" t="s">
        <v>143</v>
      </c>
      <c r="E89" s="150">
        <v>161.6</v>
      </c>
      <c r="F89" s="255">
        <v>0</v>
      </c>
      <c r="G89" s="153">
        <f>ROUND(E89*F89,2)</f>
        <v>0</v>
      </c>
      <c r="H89" s="153"/>
      <c r="I89" s="153">
        <f>ROUND(E89*H89,2)</f>
        <v>0</v>
      </c>
      <c r="J89" s="153"/>
      <c r="K89" s="153">
        <f>ROUND(E89*J89,2)</f>
        <v>0</v>
      </c>
      <c r="L89" s="153">
        <v>21</v>
      </c>
      <c r="M89" s="153">
        <f>G89*(1+L89/100)</f>
        <v>0</v>
      </c>
      <c r="N89" s="144">
        <v>0</v>
      </c>
      <c r="O89" s="144">
        <f>ROUND(E89*N89,5)</f>
        <v>0</v>
      </c>
      <c r="P89" s="144">
        <v>1.03E-2</v>
      </c>
      <c r="Q89" s="144">
        <f>ROUND(E89*P89,5)</f>
        <v>1.66448</v>
      </c>
      <c r="R89" s="144"/>
      <c r="S89" s="144"/>
      <c r="T89" s="145">
        <v>4.4999999999999998E-2</v>
      </c>
      <c r="U89" s="144">
        <f>ROUND(E89*T89,2)</f>
        <v>7.27</v>
      </c>
      <c r="V89" s="134"/>
      <c r="W89" s="134"/>
      <c r="X89" s="134"/>
      <c r="Y89" s="134"/>
      <c r="Z89" s="134"/>
      <c r="AA89" s="134"/>
      <c r="AB89" s="134"/>
      <c r="AC89" s="134"/>
      <c r="AD89" s="134"/>
      <c r="AE89" s="134" t="s">
        <v>133</v>
      </c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</row>
    <row r="90" spans="1:60" outlineLevel="1" x14ac:dyDescent="0.2">
      <c r="A90" s="135"/>
      <c r="B90" s="141"/>
      <c r="C90" s="175" t="s">
        <v>253</v>
      </c>
      <c r="D90" s="146"/>
      <c r="E90" s="151">
        <v>161.6</v>
      </c>
      <c r="F90" s="153"/>
      <c r="G90" s="153"/>
      <c r="H90" s="153"/>
      <c r="I90" s="153"/>
      <c r="J90" s="153"/>
      <c r="K90" s="153"/>
      <c r="L90" s="153"/>
      <c r="M90" s="153"/>
      <c r="N90" s="144"/>
      <c r="O90" s="144"/>
      <c r="P90" s="144"/>
      <c r="Q90" s="144"/>
      <c r="R90" s="144"/>
      <c r="S90" s="144"/>
      <c r="T90" s="145"/>
      <c r="U90" s="144"/>
      <c r="V90" s="134"/>
      <c r="W90" s="134"/>
      <c r="X90" s="134"/>
      <c r="Y90" s="134"/>
      <c r="Z90" s="134"/>
      <c r="AA90" s="134"/>
      <c r="AB90" s="134"/>
      <c r="AC90" s="134"/>
      <c r="AD90" s="134"/>
      <c r="AE90" s="134" t="s">
        <v>135</v>
      </c>
      <c r="AF90" s="134">
        <v>0</v>
      </c>
      <c r="AG90" s="134"/>
      <c r="AH90" s="134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</row>
    <row r="91" spans="1:60" ht="33.4" outlineLevel="1" x14ac:dyDescent="0.2">
      <c r="A91" s="135">
        <v>45</v>
      </c>
      <c r="B91" s="141" t="s">
        <v>254</v>
      </c>
      <c r="C91" s="174" t="s">
        <v>255</v>
      </c>
      <c r="D91" s="143" t="s">
        <v>143</v>
      </c>
      <c r="E91" s="150">
        <v>80.8</v>
      </c>
      <c r="F91" s="255">
        <v>0</v>
      </c>
      <c r="G91" s="153">
        <f>ROUND(E91*F91,2)</f>
        <v>0</v>
      </c>
      <c r="H91" s="153"/>
      <c r="I91" s="153">
        <f>ROUND(E91*H91,2)</f>
        <v>0</v>
      </c>
      <c r="J91" s="153"/>
      <c r="K91" s="153">
        <f>ROUND(E91*J91,2)</f>
        <v>0</v>
      </c>
      <c r="L91" s="153">
        <v>21</v>
      </c>
      <c r="M91" s="153">
        <f>G91*(1+L91/100)</f>
        <v>0</v>
      </c>
      <c r="N91" s="144">
        <v>5.1999999999999995E-4</v>
      </c>
      <c r="O91" s="144">
        <f>ROUND(E91*N91,5)</f>
        <v>4.2020000000000002E-2</v>
      </c>
      <c r="P91" s="144">
        <v>0</v>
      </c>
      <c r="Q91" s="144">
        <f>ROUND(E91*P91,5)</f>
        <v>0</v>
      </c>
      <c r="R91" s="144"/>
      <c r="S91" s="144"/>
      <c r="T91" s="145">
        <v>4.9000000000000002E-2</v>
      </c>
      <c r="U91" s="144">
        <f>ROUND(E91*T91,2)</f>
        <v>3.96</v>
      </c>
      <c r="V91" s="134"/>
      <c r="W91" s="134"/>
      <c r="X91" s="134"/>
      <c r="Y91" s="134"/>
      <c r="Z91" s="134"/>
      <c r="AA91" s="134"/>
      <c r="AB91" s="134"/>
      <c r="AC91" s="134"/>
      <c r="AD91" s="134"/>
      <c r="AE91" s="134" t="s">
        <v>133</v>
      </c>
      <c r="AF91" s="134"/>
      <c r="AG91" s="134"/>
      <c r="AH91" s="134"/>
      <c r="AI91" s="134"/>
      <c r="AJ91" s="134"/>
      <c r="AK91" s="134"/>
      <c r="AL91" s="134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</row>
    <row r="92" spans="1:60" ht="33.4" outlineLevel="1" x14ac:dyDescent="0.2">
      <c r="A92" s="135">
        <v>46</v>
      </c>
      <c r="B92" s="141" t="s">
        <v>256</v>
      </c>
      <c r="C92" s="174" t="s">
        <v>257</v>
      </c>
      <c r="D92" s="143" t="s">
        <v>143</v>
      </c>
      <c r="E92" s="150">
        <v>80.8</v>
      </c>
      <c r="F92" s="255">
        <v>0</v>
      </c>
      <c r="G92" s="153">
        <f>ROUND(E92*F92,2)</f>
        <v>0</v>
      </c>
      <c r="H92" s="153"/>
      <c r="I92" s="153">
        <f>ROUND(E92*H92,2)</f>
        <v>0</v>
      </c>
      <c r="J92" s="153"/>
      <c r="K92" s="153">
        <f>ROUND(E92*J92,2)</f>
        <v>0</v>
      </c>
      <c r="L92" s="153">
        <v>21</v>
      </c>
      <c r="M92" s="153">
        <f>G92*(1+L92/100)</f>
        <v>0</v>
      </c>
      <c r="N92" s="144">
        <v>9.8999999999999999E-4</v>
      </c>
      <c r="O92" s="144">
        <f>ROUND(E92*N92,5)</f>
        <v>7.9990000000000006E-2</v>
      </c>
      <c r="P92" s="144">
        <v>0</v>
      </c>
      <c r="Q92" s="144">
        <f>ROUND(E92*P92,5)</f>
        <v>0</v>
      </c>
      <c r="R92" s="144"/>
      <c r="S92" s="144"/>
      <c r="T92" s="145">
        <v>0.53200000000000003</v>
      </c>
      <c r="U92" s="144">
        <f>ROUND(E92*T92,2)</f>
        <v>42.99</v>
      </c>
      <c r="V92" s="134"/>
      <c r="W92" s="134"/>
      <c r="X92" s="134"/>
      <c r="Y92" s="134"/>
      <c r="Z92" s="134"/>
      <c r="AA92" s="134"/>
      <c r="AB92" s="134"/>
      <c r="AC92" s="134"/>
      <c r="AD92" s="134"/>
      <c r="AE92" s="134" t="s">
        <v>133</v>
      </c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</row>
    <row r="93" spans="1:60" outlineLevel="1" x14ac:dyDescent="0.2">
      <c r="A93" s="135"/>
      <c r="B93" s="141"/>
      <c r="C93" s="175" t="s">
        <v>258</v>
      </c>
      <c r="D93" s="146"/>
      <c r="E93" s="151">
        <v>80.8</v>
      </c>
      <c r="F93" s="153"/>
      <c r="G93" s="153"/>
      <c r="H93" s="153"/>
      <c r="I93" s="153"/>
      <c r="J93" s="153"/>
      <c r="K93" s="153"/>
      <c r="L93" s="153"/>
      <c r="M93" s="153"/>
      <c r="N93" s="144"/>
      <c r="O93" s="144"/>
      <c r="P93" s="144"/>
      <c r="Q93" s="144"/>
      <c r="R93" s="144"/>
      <c r="S93" s="144"/>
      <c r="T93" s="145"/>
      <c r="U93" s="144"/>
      <c r="V93" s="134"/>
      <c r="W93" s="134"/>
      <c r="X93" s="134"/>
      <c r="Y93" s="134"/>
      <c r="Z93" s="134"/>
      <c r="AA93" s="134"/>
      <c r="AB93" s="134"/>
      <c r="AC93" s="134"/>
      <c r="AD93" s="134"/>
      <c r="AE93" s="134" t="s">
        <v>135</v>
      </c>
      <c r="AF93" s="134">
        <v>0</v>
      </c>
      <c r="AG93" s="134"/>
      <c r="AH93" s="134"/>
      <c r="AI93" s="134"/>
      <c r="AJ93" s="134"/>
      <c r="AK93" s="134"/>
      <c r="AL93" s="134"/>
      <c r="AM93" s="134"/>
      <c r="AN93" s="134"/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G93" s="134"/>
      <c r="BH93" s="134"/>
    </row>
    <row r="94" spans="1:60" ht="22.3" outlineLevel="1" x14ac:dyDescent="0.2">
      <c r="A94" s="135">
        <v>47</v>
      </c>
      <c r="B94" s="141" t="s">
        <v>259</v>
      </c>
      <c r="C94" s="174" t="s">
        <v>260</v>
      </c>
      <c r="D94" s="143" t="s">
        <v>143</v>
      </c>
      <c r="E94" s="150">
        <v>96.96</v>
      </c>
      <c r="F94" s="255">
        <v>0</v>
      </c>
      <c r="G94" s="153">
        <f>ROUND(E94*F94,2)</f>
        <v>0</v>
      </c>
      <c r="H94" s="153"/>
      <c r="I94" s="153">
        <f>ROUND(E94*H94,2)</f>
        <v>0</v>
      </c>
      <c r="J94" s="153"/>
      <c r="K94" s="153">
        <f>ROUND(E94*J94,2)</f>
        <v>0</v>
      </c>
      <c r="L94" s="153">
        <v>21</v>
      </c>
      <c r="M94" s="153">
        <f>G94*(1+L94/100)</f>
        <v>0</v>
      </c>
      <c r="N94" s="144">
        <v>4.4999999999999997E-3</v>
      </c>
      <c r="O94" s="144">
        <f>ROUND(E94*N94,5)</f>
        <v>0.43631999999999999</v>
      </c>
      <c r="P94" s="144">
        <v>0</v>
      </c>
      <c r="Q94" s="144">
        <f>ROUND(E94*P94,5)</f>
        <v>0</v>
      </c>
      <c r="R94" s="144"/>
      <c r="S94" s="144"/>
      <c r="T94" s="145">
        <v>0</v>
      </c>
      <c r="U94" s="144">
        <f>ROUND(E94*T94,2)</f>
        <v>0</v>
      </c>
      <c r="V94" s="134"/>
      <c r="W94" s="134"/>
      <c r="X94" s="134"/>
      <c r="Y94" s="134"/>
      <c r="Z94" s="134"/>
      <c r="AA94" s="134"/>
      <c r="AB94" s="134"/>
      <c r="AC94" s="134"/>
      <c r="AD94" s="134"/>
      <c r="AE94" s="134" t="s">
        <v>180</v>
      </c>
      <c r="AF94" s="134"/>
      <c r="AG94" s="134"/>
      <c r="AH94" s="134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G94" s="134"/>
      <c r="BH94" s="134"/>
    </row>
    <row r="95" spans="1:60" outlineLevel="1" x14ac:dyDescent="0.2">
      <c r="A95" s="135"/>
      <c r="B95" s="141"/>
      <c r="C95" s="175" t="s">
        <v>261</v>
      </c>
      <c r="D95" s="146"/>
      <c r="E95" s="151">
        <v>96.96</v>
      </c>
      <c r="F95" s="153"/>
      <c r="G95" s="153"/>
      <c r="H95" s="153"/>
      <c r="I95" s="153"/>
      <c r="J95" s="153"/>
      <c r="K95" s="153"/>
      <c r="L95" s="153"/>
      <c r="M95" s="153"/>
      <c r="N95" s="144"/>
      <c r="O95" s="144"/>
      <c r="P95" s="144"/>
      <c r="Q95" s="144"/>
      <c r="R95" s="144"/>
      <c r="S95" s="144"/>
      <c r="T95" s="145"/>
      <c r="U95" s="144"/>
      <c r="V95" s="134"/>
      <c r="W95" s="134"/>
      <c r="X95" s="134"/>
      <c r="Y95" s="134"/>
      <c r="Z95" s="134"/>
      <c r="AA95" s="134"/>
      <c r="AB95" s="134"/>
      <c r="AC95" s="134"/>
      <c r="AD95" s="134"/>
      <c r="AE95" s="134" t="s">
        <v>135</v>
      </c>
      <c r="AF95" s="134">
        <v>0</v>
      </c>
      <c r="AG95" s="134"/>
      <c r="AH95" s="134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</row>
    <row r="96" spans="1:60" ht="22.3" outlineLevel="1" x14ac:dyDescent="0.2">
      <c r="A96" s="135">
        <v>48</v>
      </c>
      <c r="B96" s="141" t="s">
        <v>262</v>
      </c>
      <c r="C96" s="174" t="s">
        <v>263</v>
      </c>
      <c r="D96" s="143" t="s">
        <v>143</v>
      </c>
      <c r="E96" s="150">
        <v>24.242999999999999</v>
      </c>
      <c r="F96" s="255">
        <v>0</v>
      </c>
      <c r="G96" s="153">
        <f>ROUND(E96*F96,2)</f>
        <v>0</v>
      </c>
      <c r="H96" s="153"/>
      <c r="I96" s="153">
        <f>ROUND(E96*H96,2)</f>
        <v>0</v>
      </c>
      <c r="J96" s="153"/>
      <c r="K96" s="153">
        <f>ROUND(E96*J96,2)</f>
        <v>0</v>
      </c>
      <c r="L96" s="153">
        <v>21</v>
      </c>
      <c r="M96" s="153">
        <f>G96*(1+L96/100)</f>
        <v>0</v>
      </c>
      <c r="N96" s="144">
        <v>1E-4</v>
      </c>
      <c r="O96" s="144">
        <f>ROUND(E96*N96,5)</f>
        <v>2.4199999999999998E-3</v>
      </c>
      <c r="P96" s="144">
        <v>0</v>
      </c>
      <c r="Q96" s="144">
        <f>ROUND(E96*P96,5)</f>
        <v>0</v>
      </c>
      <c r="R96" s="144"/>
      <c r="S96" s="144"/>
      <c r="T96" s="145">
        <v>0.34</v>
      </c>
      <c r="U96" s="144">
        <f>ROUND(E96*T96,2)</f>
        <v>8.24</v>
      </c>
      <c r="V96" s="134"/>
      <c r="W96" s="134"/>
      <c r="X96" s="134"/>
      <c r="Y96" s="134"/>
      <c r="Z96" s="134"/>
      <c r="AA96" s="134"/>
      <c r="AB96" s="134"/>
      <c r="AC96" s="134"/>
      <c r="AD96" s="134"/>
      <c r="AE96" s="134" t="s">
        <v>133</v>
      </c>
      <c r="AF96" s="134"/>
      <c r="AG96" s="134"/>
      <c r="AH96" s="134"/>
      <c r="AI96" s="134"/>
      <c r="AJ96" s="134"/>
      <c r="AK96" s="134"/>
      <c r="AL96" s="134"/>
      <c r="AM96" s="134"/>
      <c r="AN96" s="134"/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34"/>
      <c r="BF96" s="134"/>
      <c r="BG96" s="134"/>
      <c r="BH96" s="134"/>
    </row>
    <row r="97" spans="1:60" ht="22.3" outlineLevel="1" x14ac:dyDescent="0.2">
      <c r="A97" s="135">
        <v>49</v>
      </c>
      <c r="B97" s="141" t="s">
        <v>264</v>
      </c>
      <c r="C97" s="174" t="s">
        <v>265</v>
      </c>
      <c r="D97" s="143" t="s">
        <v>143</v>
      </c>
      <c r="E97" s="150">
        <v>30.303750000000001</v>
      </c>
      <c r="F97" s="255">
        <v>0</v>
      </c>
      <c r="G97" s="153">
        <f>ROUND(E97*F97,2)</f>
        <v>0</v>
      </c>
      <c r="H97" s="153"/>
      <c r="I97" s="153">
        <f>ROUND(E97*H97,2)</f>
        <v>0</v>
      </c>
      <c r="J97" s="153"/>
      <c r="K97" s="153">
        <f>ROUND(E97*J97,2)</f>
        <v>0</v>
      </c>
      <c r="L97" s="153">
        <v>21</v>
      </c>
      <c r="M97" s="153">
        <f>G97*(1+L97/100)</f>
        <v>0</v>
      </c>
      <c r="N97" s="144">
        <v>4.4999999999999999E-4</v>
      </c>
      <c r="O97" s="144">
        <f>ROUND(E97*N97,5)</f>
        <v>1.3639999999999999E-2</v>
      </c>
      <c r="P97" s="144">
        <v>0</v>
      </c>
      <c r="Q97" s="144">
        <f>ROUND(E97*P97,5)</f>
        <v>0</v>
      </c>
      <c r="R97" s="144"/>
      <c r="S97" s="144"/>
      <c r="T97" s="145">
        <v>0</v>
      </c>
      <c r="U97" s="144">
        <f>ROUND(E97*T97,2)</f>
        <v>0</v>
      </c>
      <c r="V97" s="134"/>
      <c r="W97" s="134"/>
      <c r="X97" s="134"/>
      <c r="Y97" s="134"/>
      <c r="Z97" s="134"/>
      <c r="AA97" s="134"/>
      <c r="AB97" s="134"/>
      <c r="AC97" s="134"/>
      <c r="AD97" s="134"/>
      <c r="AE97" s="134" t="s">
        <v>180</v>
      </c>
      <c r="AF97" s="134"/>
      <c r="AG97" s="134"/>
      <c r="AH97" s="134"/>
      <c r="AI97" s="134"/>
      <c r="AJ97" s="134"/>
      <c r="AK97" s="134"/>
      <c r="AL97" s="134"/>
      <c r="AM97" s="134"/>
      <c r="AN97" s="134"/>
      <c r="AO97" s="134"/>
      <c r="AP97" s="134"/>
      <c r="AQ97" s="134"/>
      <c r="AR97" s="134"/>
      <c r="AS97" s="134"/>
      <c r="AT97" s="134"/>
      <c r="AU97" s="134"/>
      <c r="AV97" s="134"/>
      <c r="AW97" s="134"/>
      <c r="AX97" s="134"/>
      <c r="AY97" s="134"/>
      <c r="AZ97" s="134"/>
      <c r="BA97" s="134"/>
      <c r="BB97" s="134"/>
      <c r="BC97" s="134"/>
      <c r="BD97" s="134"/>
      <c r="BE97" s="134"/>
      <c r="BF97" s="134"/>
      <c r="BG97" s="134"/>
      <c r="BH97" s="134"/>
    </row>
    <row r="98" spans="1:60" outlineLevel="1" x14ac:dyDescent="0.2">
      <c r="A98" s="135"/>
      <c r="B98" s="141"/>
      <c r="C98" s="175" t="s">
        <v>266</v>
      </c>
      <c r="D98" s="146"/>
      <c r="E98" s="151">
        <v>30.303750000000001</v>
      </c>
      <c r="F98" s="153"/>
      <c r="G98" s="153"/>
      <c r="H98" s="153"/>
      <c r="I98" s="153"/>
      <c r="J98" s="153"/>
      <c r="K98" s="153"/>
      <c r="L98" s="153"/>
      <c r="M98" s="153"/>
      <c r="N98" s="144"/>
      <c r="O98" s="144"/>
      <c r="P98" s="144"/>
      <c r="Q98" s="144"/>
      <c r="R98" s="144"/>
      <c r="S98" s="144"/>
      <c r="T98" s="145"/>
      <c r="U98" s="144"/>
      <c r="V98" s="134"/>
      <c r="W98" s="134"/>
      <c r="X98" s="134"/>
      <c r="Y98" s="134"/>
      <c r="Z98" s="134"/>
      <c r="AA98" s="134"/>
      <c r="AB98" s="134"/>
      <c r="AC98" s="134"/>
      <c r="AD98" s="134"/>
      <c r="AE98" s="134" t="s">
        <v>135</v>
      </c>
      <c r="AF98" s="134">
        <v>0</v>
      </c>
      <c r="AG98" s="134"/>
      <c r="AH98" s="134"/>
      <c r="AI98" s="134"/>
      <c r="AJ98" s="134"/>
      <c r="AK98" s="134"/>
      <c r="AL98" s="134"/>
      <c r="AM98" s="134"/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</row>
    <row r="99" spans="1:60" ht="22.3" outlineLevel="1" x14ac:dyDescent="0.2">
      <c r="A99" s="135">
        <v>50</v>
      </c>
      <c r="B99" s="141" t="s">
        <v>267</v>
      </c>
      <c r="C99" s="174" t="s">
        <v>268</v>
      </c>
      <c r="D99" s="143" t="s">
        <v>159</v>
      </c>
      <c r="E99" s="150">
        <v>27.84</v>
      </c>
      <c r="F99" s="255">
        <v>0</v>
      </c>
      <c r="G99" s="153">
        <f>ROUND(E99*F99,2)</f>
        <v>0</v>
      </c>
      <c r="H99" s="153"/>
      <c r="I99" s="153">
        <f>ROUND(E99*H99,2)</f>
        <v>0</v>
      </c>
      <c r="J99" s="153"/>
      <c r="K99" s="153">
        <f>ROUND(E99*J99,2)</f>
        <v>0</v>
      </c>
      <c r="L99" s="153">
        <v>21</v>
      </c>
      <c r="M99" s="153">
        <f>G99*(1+L99/100)</f>
        <v>0</v>
      </c>
      <c r="N99" s="144">
        <v>5.2999999999999998E-4</v>
      </c>
      <c r="O99" s="144">
        <f>ROUND(E99*N99,5)</f>
        <v>1.4760000000000001E-2</v>
      </c>
      <c r="P99" s="144">
        <v>0</v>
      </c>
      <c r="Q99" s="144">
        <f>ROUND(E99*P99,5)</f>
        <v>0</v>
      </c>
      <c r="R99" s="144"/>
      <c r="S99" s="144"/>
      <c r="T99" s="145">
        <v>0.1</v>
      </c>
      <c r="U99" s="144">
        <f>ROUND(E99*T99,2)</f>
        <v>2.78</v>
      </c>
      <c r="V99" s="134"/>
      <c r="W99" s="134"/>
      <c r="X99" s="134"/>
      <c r="Y99" s="134"/>
      <c r="Z99" s="134"/>
      <c r="AA99" s="134"/>
      <c r="AB99" s="134"/>
      <c r="AC99" s="134"/>
      <c r="AD99" s="134"/>
      <c r="AE99" s="134" t="s">
        <v>133</v>
      </c>
      <c r="AF99" s="134"/>
      <c r="AG99" s="134"/>
      <c r="AH99" s="134"/>
      <c r="AI99" s="134"/>
      <c r="AJ99" s="134"/>
      <c r="AK99" s="134"/>
      <c r="AL99" s="134"/>
      <c r="AM99" s="134"/>
      <c r="AN99" s="134"/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  <c r="BD99" s="134"/>
      <c r="BE99" s="134"/>
      <c r="BF99" s="134"/>
      <c r="BG99" s="134"/>
      <c r="BH99" s="134"/>
    </row>
    <row r="100" spans="1:60" ht="22.3" outlineLevel="1" x14ac:dyDescent="0.2">
      <c r="A100" s="135">
        <v>51</v>
      </c>
      <c r="B100" s="141" t="s">
        <v>269</v>
      </c>
      <c r="C100" s="174" t="s">
        <v>270</v>
      </c>
      <c r="D100" s="143" t="s">
        <v>143</v>
      </c>
      <c r="E100" s="150">
        <v>80.8</v>
      </c>
      <c r="F100" s="255">
        <v>0</v>
      </c>
      <c r="G100" s="153">
        <f>ROUND(E100*F100,2)</f>
        <v>0</v>
      </c>
      <c r="H100" s="153"/>
      <c r="I100" s="153">
        <f>ROUND(E100*H100,2)</f>
        <v>0</v>
      </c>
      <c r="J100" s="153"/>
      <c r="K100" s="153">
        <f>ROUND(E100*J100,2)</f>
        <v>0</v>
      </c>
      <c r="L100" s="153">
        <v>21</v>
      </c>
      <c r="M100" s="153">
        <f>G100*(1+L100/100)</f>
        <v>0</v>
      </c>
      <c r="N100" s="144">
        <v>0</v>
      </c>
      <c r="O100" s="144">
        <f>ROUND(E100*N100,5)</f>
        <v>0</v>
      </c>
      <c r="P100" s="144">
        <v>0</v>
      </c>
      <c r="Q100" s="144">
        <f>ROUND(E100*P100,5)</f>
        <v>0</v>
      </c>
      <c r="R100" s="144"/>
      <c r="S100" s="144"/>
      <c r="T100" s="145">
        <v>0.14000000000000001</v>
      </c>
      <c r="U100" s="144">
        <f>ROUND(E100*T100,2)</f>
        <v>11.31</v>
      </c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 t="s">
        <v>133</v>
      </c>
      <c r="AF100" s="134"/>
      <c r="AG100" s="134"/>
      <c r="AH100" s="134"/>
      <c r="AI100" s="134"/>
      <c r="AJ100" s="134"/>
      <c r="AK100" s="134"/>
      <c r="AL100" s="134"/>
      <c r="AM100" s="134"/>
      <c r="AN100" s="134"/>
      <c r="AO100" s="134"/>
      <c r="AP100" s="134"/>
      <c r="AQ100" s="134"/>
      <c r="AR100" s="134"/>
      <c r="AS100" s="134"/>
      <c r="AT100" s="134"/>
      <c r="AU100" s="134"/>
      <c r="AV100" s="134"/>
      <c r="AW100" s="134"/>
      <c r="AX100" s="134"/>
      <c r="AY100" s="134"/>
      <c r="AZ100" s="134"/>
      <c r="BA100" s="134"/>
      <c r="BB100" s="134"/>
      <c r="BC100" s="134"/>
      <c r="BD100" s="134"/>
      <c r="BE100" s="134"/>
      <c r="BF100" s="134"/>
      <c r="BG100" s="134"/>
      <c r="BH100" s="134"/>
    </row>
    <row r="101" spans="1:60" outlineLevel="1" x14ac:dyDescent="0.2">
      <c r="A101" s="135">
        <v>52</v>
      </c>
      <c r="B101" s="141" t="s">
        <v>271</v>
      </c>
      <c r="C101" s="174" t="s">
        <v>272</v>
      </c>
      <c r="D101" s="143" t="s">
        <v>143</v>
      </c>
      <c r="E101" s="150">
        <v>101</v>
      </c>
      <c r="F101" s="255">
        <v>0</v>
      </c>
      <c r="G101" s="153">
        <f>ROUND(E101*F101,2)</f>
        <v>0</v>
      </c>
      <c r="H101" s="153"/>
      <c r="I101" s="153">
        <f>ROUND(E101*H101,2)</f>
        <v>0</v>
      </c>
      <c r="J101" s="153"/>
      <c r="K101" s="153">
        <f>ROUND(E101*J101,2)</f>
        <v>0</v>
      </c>
      <c r="L101" s="153">
        <v>21</v>
      </c>
      <c r="M101" s="153">
        <f>G101*(1+L101/100)</f>
        <v>0</v>
      </c>
      <c r="N101" s="144">
        <v>2.9999999999999997E-4</v>
      </c>
      <c r="O101" s="144">
        <f>ROUND(E101*N101,5)</f>
        <v>3.0300000000000001E-2</v>
      </c>
      <c r="P101" s="144">
        <v>0</v>
      </c>
      <c r="Q101" s="144">
        <f>ROUND(E101*P101,5)</f>
        <v>0</v>
      </c>
      <c r="R101" s="144"/>
      <c r="S101" s="144"/>
      <c r="T101" s="145">
        <v>0</v>
      </c>
      <c r="U101" s="144">
        <f>ROUND(E101*T101,2)</f>
        <v>0</v>
      </c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 t="s">
        <v>180</v>
      </c>
      <c r="AF101" s="134"/>
      <c r="AG101" s="134"/>
      <c r="AH101" s="134"/>
      <c r="AI101" s="134"/>
      <c r="AJ101" s="134"/>
      <c r="AK101" s="134"/>
      <c r="AL101" s="134"/>
      <c r="AM101" s="134"/>
      <c r="AN101" s="134"/>
      <c r="AO101" s="134"/>
      <c r="AP101" s="134"/>
      <c r="AQ101" s="134"/>
      <c r="AR101" s="134"/>
      <c r="AS101" s="134"/>
      <c r="AT101" s="134"/>
      <c r="AU101" s="134"/>
      <c r="AV101" s="134"/>
      <c r="AW101" s="134"/>
      <c r="AX101" s="134"/>
      <c r="AY101" s="134"/>
      <c r="AZ101" s="134"/>
      <c r="BA101" s="134"/>
      <c r="BB101" s="134"/>
      <c r="BC101" s="134"/>
      <c r="BD101" s="134"/>
      <c r="BE101" s="134"/>
      <c r="BF101" s="134"/>
      <c r="BG101" s="134"/>
      <c r="BH101" s="134"/>
    </row>
    <row r="102" spans="1:60" outlineLevel="1" x14ac:dyDescent="0.2">
      <c r="A102" s="135"/>
      <c r="B102" s="141"/>
      <c r="C102" s="175" t="s">
        <v>273</v>
      </c>
      <c r="D102" s="146"/>
      <c r="E102" s="151">
        <v>101</v>
      </c>
      <c r="F102" s="153"/>
      <c r="G102" s="153"/>
      <c r="H102" s="153"/>
      <c r="I102" s="153"/>
      <c r="J102" s="153"/>
      <c r="K102" s="153"/>
      <c r="L102" s="153"/>
      <c r="M102" s="153"/>
      <c r="N102" s="144"/>
      <c r="O102" s="144"/>
      <c r="P102" s="144"/>
      <c r="Q102" s="144"/>
      <c r="R102" s="144"/>
      <c r="S102" s="144"/>
      <c r="T102" s="145"/>
      <c r="U102" s="14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 t="s">
        <v>135</v>
      </c>
      <c r="AF102" s="134">
        <v>0</v>
      </c>
      <c r="AG102" s="134"/>
      <c r="AH102" s="134"/>
      <c r="AI102" s="134"/>
      <c r="AJ102" s="134"/>
      <c r="AK102" s="134"/>
      <c r="AL102" s="134"/>
      <c r="AM102" s="134"/>
      <c r="AN102" s="134"/>
      <c r="AO102" s="134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4"/>
      <c r="AZ102" s="134"/>
      <c r="BA102" s="134"/>
      <c r="BB102" s="134"/>
      <c r="BC102" s="134"/>
      <c r="BD102" s="134"/>
      <c r="BE102" s="134"/>
      <c r="BF102" s="134"/>
      <c r="BG102" s="134"/>
      <c r="BH102" s="134"/>
    </row>
    <row r="103" spans="1:60" ht="22.3" outlineLevel="1" x14ac:dyDescent="0.2">
      <c r="A103" s="135">
        <v>53</v>
      </c>
      <c r="B103" s="141" t="s">
        <v>274</v>
      </c>
      <c r="C103" s="174" t="s">
        <v>275</v>
      </c>
      <c r="D103" s="143" t="s">
        <v>143</v>
      </c>
      <c r="E103" s="150">
        <v>66.84</v>
      </c>
      <c r="F103" s="255">
        <v>0</v>
      </c>
      <c r="G103" s="153">
        <f>ROUND(E103*F103,2)</f>
        <v>0</v>
      </c>
      <c r="H103" s="153"/>
      <c r="I103" s="153">
        <f>ROUND(E103*H103,2)</f>
        <v>0</v>
      </c>
      <c r="J103" s="153"/>
      <c r="K103" s="153">
        <f>ROUND(E103*J103,2)</f>
        <v>0</v>
      </c>
      <c r="L103" s="153">
        <v>21</v>
      </c>
      <c r="M103" s="153">
        <f>G103*(1+L103/100)</f>
        <v>0</v>
      </c>
      <c r="N103" s="144">
        <v>0</v>
      </c>
      <c r="O103" s="144">
        <f>ROUND(E103*N103,5)</f>
        <v>0</v>
      </c>
      <c r="P103" s="144">
        <v>9.7400000000000004E-3</v>
      </c>
      <c r="Q103" s="144">
        <f>ROUND(E103*P103,5)</f>
        <v>0.65102000000000004</v>
      </c>
      <c r="R103" s="144"/>
      <c r="S103" s="144"/>
      <c r="T103" s="145">
        <v>4.3999999999999997E-2</v>
      </c>
      <c r="U103" s="144">
        <f>ROUND(E103*T103,2)</f>
        <v>2.94</v>
      </c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 t="s">
        <v>133</v>
      </c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4"/>
      <c r="AZ103" s="134"/>
      <c r="BA103" s="134"/>
      <c r="BB103" s="134"/>
      <c r="BC103" s="134"/>
      <c r="BD103" s="134"/>
      <c r="BE103" s="134"/>
      <c r="BF103" s="134"/>
      <c r="BG103" s="134"/>
      <c r="BH103" s="134"/>
    </row>
    <row r="104" spans="1:60" outlineLevel="1" x14ac:dyDescent="0.2">
      <c r="A104" s="135"/>
      <c r="B104" s="141"/>
      <c r="C104" s="175" t="s">
        <v>276</v>
      </c>
      <c r="D104" s="146"/>
      <c r="E104" s="151">
        <v>66.84</v>
      </c>
      <c r="F104" s="153"/>
      <c r="G104" s="153"/>
      <c r="H104" s="153"/>
      <c r="I104" s="153"/>
      <c r="J104" s="153"/>
      <c r="K104" s="153"/>
      <c r="L104" s="153"/>
      <c r="M104" s="153"/>
      <c r="N104" s="144"/>
      <c r="O104" s="144"/>
      <c r="P104" s="144"/>
      <c r="Q104" s="144"/>
      <c r="R104" s="144"/>
      <c r="S104" s="144"/>
      <c r="T104" s="145"/>
      <c r="U104" s="14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 t="s">
        <v>135</v>
      </c>
      <c r="AF104" s="134">
        <v>0</v>
      </c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4"/>
      <c r="AZ104" s="134"/>
      <c r="BA104" s="134"/>
      <c r="BB104" s="134"/>
      <c r="BC104" s="134"/>
      <c r="BD104" s="134"/>
      <c r="BE104" s="134"/>
      <c r="BF104" s="134"/>
      <c r="BG104" s="134"/>
      <c r="BH104" s="134"/>
    </row>
    <row r="105" spans="1:60" outlineLevel="1" x14ac:dyDescent="0.2">
      <c r="A105" s="135">
        <v>54</v>
      </c>
      <c r="B105" s="141" t="s">
        <v>277</v>
      </c>
      <c r="C105" s="174" t="s">
        <v>278</v>
      </c>
      <c r="D105" s="143" t="s">
        <v>143</v>
      </c>
      <c r="E105" s="150">
        <v>66.84</v>
      </c>
      <c r="F105" s="255">
        <v>0</v>
      </c>
      <c r="G105" s="153">
        <f>ROUND(E105*F105,2)</f>
        <v>0</v>
      </c>
      <c r="H105" s="153"/>
      <c r="I105" s="153">
        <f>ROUND(E105*H105,2)</f>
        <v>0</v>
      </c>
      <c r="J105" s="153"/>
      <c r="K105" s="153">
        <f>ROUND(E105*J105,2)</f>
        <v>0</v>
      </c>
      <c r="L105" s="153">
        <v>21</v>
      </c>
      <c r="M105" s="153">
        <f>G105*(1+L105/100)</f>
        <v>0</v>
      </c>
      <c r="N105" s="144">
        <v>2.1000000000000001E-4</v>
      </c>
      <c r="O105" s="144">
        <f>ROUND(E105*N105,5)</f>
        <v>1.404E-2</v>
      </c>
      <c r="P105" s="144">
        <v>0</v>
      </c>
      <c r="Q105" s="144">
        <f>ROUND(E105*P105,5)</f>
        <v>0</v>
      </c>
      <c r="R105" s="144"/>
      <c r="S105" s="144"/>
      <c r="T105" s="145">
        <v>0.09</v>
      </c>
      <c r="U105" s="144">
        <f>ROUND(E105*T105,2)</f>
        <v>6.02</v>
      </c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 t="s">
        <v>133</v>
      </c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4"/>
      <c r="AZ105" s="134"/>
      <c r="BA105" s="134"/>
      <c r="BB105" s="134"/>
      <c r="BC105" s="134"/>
      <c r="BD105" s="134"/>
      <c r="BE105" s="134"/>
      <c r="BF105" s="134"/>
      <c r="BG105" s="134"/>
      <c r="BH105" s="134"/>
    </row>
    <row r="106" spans="1:60" outlineLevel="1" x14ac:dyDescent="0.2">
      <c r="A106" s="135">
        <v>55</v>
      </c>
      <c r="B106" s="141" t="s">
        <v>279</v>
      </c>
      <c r="C106" s="174" t="s">
        <v>280</v>
      </c>
      <c r="D106" s="143" t="s">
        <v>143</v>
      </c>
      <c r="E106" s="150">
        <v>77.09</v>
      </c>
      <c r="F106" s="255">
        <v>0</v>
      </c>
      <c r="G106" s="153">
        <f>ROUND(E106*F106,2)</f>
        <v>0</v>
      </c>
      <c r="H106" s="153"/>
      <c r="I106" s="153">
        <f>ROUND(E106*H106,2)</f>
        <v>0</v>
      </c>
      <c r="J106" s="153"/>
      <c r="K106" s="153">
        <f>ROUND(E106*J106,2)</f>
        <v>0</v>
      </c>
      <c r="L106" s="153">
        <v>21</v>
      </c>
      <c r="M106" s="153">
        <f>G106*(1+L106/100)</f>
        <v>0</v>
      </c>
      <c r="N106" s="144">
        <v>3.7799999999999999E-3</v>
      </c>
      <c r="O106" s="144">
        <f>ROUND(E106*N106,5)</f>
        <v>0.29139999999999999</v>
      </c>
      <c r="P106" s="144">
        <v>0</v>
      </c>
      <c r="Q106" s="144">
        <f>ROUND(E106*P106,5)</f>
        <v>0</v>
      </c>
      <c r="R106" s="144"/>
      <c r="S106" s="144"/>
      <c r="T106" s="145">
        <v>0.42403000000000002</v>
      </c>
      <c r="U106" s="144">
        <f>ROUND(E106*T106,2)</f>
        <v>32.69</v>
      </c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 t="s">
        <v>150</v>
      </c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4"/>
      <c r="AZ106" s="134"/>
      <c r="BA106" s="134"/>
      <c r="BB106" s="134"/>
      <c r="BC106" s="134"/>
      <c r="BD106" s="134"/>
      <c r="BE106" s="134"/>
      <c r="BF106" s="134"/>
      <c r="BG106" s="134"/>
      <c r="BH106" s="134"/>
    </row>
    <row r="107" spans="1:60" outlineLevel="1" x14ac:dyDescent="0.2">
      <c r="A107" s="135"/>
      <c r="B107" s="141"/>
      <c r="C107" s="175" t="s">
        <v>281</v>
      </c>
      <c r="D107" s="146"/>
      <c r="E107" s="151">
        <v>66.84</v>
      </c>
      <c r="F107" s="153"/>
      <c r="G107" s="153"/>
      <c r="H107" s="153"/>
      <c r="I107" s="153"/>
      <c r="J107" s="153"/>
      <c r="K107" s="153"/>
      <c r="L107" s="153"/>
      <c r="M107" s="153"/>
      <c r="N107" s="144"/>
      <c r="O107" s="144"/>
      <c r="P107" s="144"/>
      <c r="Q107" s="144"/>
      <c r="R107" s="144"/>
      <c r="S107" s="144"/>
      <c r="T107" s="145"/>
      <c r="U107" s="144"/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4" t="s">
        <v>135</v>
      </c>
      <c r="AF107" s="134">
        <v>0</v>
      </c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4"/>
      <c r="AZ107" s="134"/>
      <c r="BA107" s="134"/>
      <c r="BB107" s="134"/>
      <c r="BC107" s="134"/>
      <c r="BD107" s="134"/>
      <c r="BE107" s="134"/>
      <c r="BF107" s="134"/>
      <c r="BG107" s="134"/>
      <c r="BH107" s="134"/>
    </row>
    <row r="108" spans="1:60" outlineLevel="1" x14ac:dyDescent="0.2">
      <c r="A108" s="135"/>
      <c r="B108" s="141"/>
      <c r="C108" s="175" t="s">
        <v>282</v>
      </c>
      <c r="D108" s="146"/>
      <c r="E108" s="151">
        <v>10.25</v>
      </c>
      <c r="F108" s="153"/>
      <c r="G108" s="153"/>
      <c r="H108" s="153"/>
      <c r="I108" s="153"/>
      <c r="J108" s="153"/>
      <c r="K108" s="153"/>
      <c r="L108" s="153"/>
      <c r="M108" s="153"/>
      <c r="N108" s="144"/>
      <c r="O108" s="144"/>
      <c r="P108" s="144"/>
      <c r="Q108" s="144"/>
      <c r="R108" s="144"/>
      <c r="S108" s="144"/>
      <c r="T108" s="145"/>
      <c r="U108" s="14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 t="s">
        <v>135</v>
      </c>
      <c r="AF108" s="134">
        <v>0</v>
      </c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4"/>
      <c r="AZ108" s="134"/>
      <c r="BA108" s="134"/>
      <c r="BB108" s="134"/>
      <c r="BC108" s="134"/>
      <c r="BD108" s="134"/>
      <c r="BE108" s="134"/>
      <c r="BF108" s="134"/>
      <c r="BG108" s="134"/>
      <c r="BH108" s="134"/>
    </row>
    <row r="109" spans="1:60" ht="22.3" outlineLevel="1" x14ac:dyDescent="0.2">
      <c r="A109" s="135">
        <v>56</v>
      </c>
      <c r="B109" s="141" t="s">
        <v>283</v>
      </c>
      <c r="C109" s="174" t="s">
        <v>284</v>
      </c>
      <c r="D109" s="143" t="s">
        <v>159</v>
      </c>
      <c r="E109" s="150">
        <v>41</v>
      </c>
      <c r="F109" s="255">
        <v>0</v>
      </c>
      <c r="G109" s="153">
        <f>ROUND(E109*F109,2)</f>
        <v>0</v>
      </c>
      <c r="H109" s="153"/>
      <c r="I109" s="153">
        <f>ROUND(E109*H109,2)</f>
        <v>0</v>
      </c>
      <c r="J109" s="153"/>
      <c r="K109" s="153">
        <f>ROUND(E109*J109,2)</f>
        <v>0</v>
      </c>
      <c r="L109" s="153">
        <v>21</v>
      </c>
      <c r="M109" s="153">
        <f>G109*(1+L109/100)</f>
        <v>0</v>
      </c>
      <c r="N109" s="144">
        <v>3.2000000000000003E-4</v>
      </c>
      <c r="O109" s="144">
        <f>ROUND(E109*N109,5)</f>
        <v>1.312E-2</v>
      </c>
      <c r="P109" s="144">
        <v>0</v>
      </c>
      <c r="Q109" s="144">
        <f>ROUND(E109*P109,5)</f>
        <v>0</v>
      </c>
      <c r="R109" s="144"/>
      <c r="S109" s="144"/>
      <c r="T109" s="145">
        <v>0.11</v>
      </c>
      <c r="U109" s="144">
        <f>ROUND(E109*T109,2)</f>
        <v>4.51</v>
      </c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 t="s">
        <v>133</v>
      </c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4"/>
      <c r="AZ109" s="134"/>
      <c r="BA109" s="134"/>
      <c r="BB109" s="134"/>
      <c r="BC109" s="134"/>
      <c r="BD109" s="134"/>
      <c r="BE109" s="134"/>
      <c r="BF109" s="134"/>
      <c r="BG109" s="134"/>
      <c r="BH109" s="134"/>
    </row>
    <row r="110" spans="1:60" outlineLevel="1" x14ac:dyDescent="0.2">
      <c r="A110" s="135">
        <v>57</v>
      </c>
      <c r="B110" s="141" t="s">
        <v>285</v>
      </c>
      <c r="C110" s="174" t="s">
        <v>286</v>
      </c>
      <c r="D110" s="143" t="s">
        <v>143</v>
      </c>
      <c r="E110" s="150">
        <v>29.5</v>
      </c>
      <c r="F110" s="255">
        <v>0</v>
      </c>
      <c r="G110" s="153">
        <f>ROUND(E110*F110,2)</f>
        <v>0</v>
      </c>
      <c r="H110" s="153"/>
      <c r="I110" s="153">
        <f>ROUND(E110*H110,2)</f>
        <v>0</v>
      </c>
      <c r="J110" s="153"/>
      <c r="K110" s="153">
        <f>ROUND(E110*J110,2)</f>
        <v>0</v>
      </c>
      <c r="L110" s="153">
        <v>21</v>
      </c>
      <c r="M110" s="153">
        <f>G110*(1+L110/100)</f>
        <v>0</v>
      </c>
      <c r="N110" s="144">
        <v>1.2600000000000001E-3</v>
      </c>
      <c r="O110" s="144">
        <f>ROUND(E110*N110,5)</f>
        <v>3.7170000000000002E-2</v>
      </c>
      <c r="P110" s="144">
        <v>0</v>
      </c>
      <c r="Q110" s="144">
        <f>ROUND(E110*P110,5)</f>
        <v>0</v>
      </c>
      <c r="R110" s="144"/>
      <c r="S110" s="144"/>
      <c r="T110" s="145">
        <v>0.24</v>
      </c>
      <c r="U110" s="144">
        <f>ROUND(E110*T110,2)</f>
        <v>7.08</v>
      </c>
      <c r="V110" s="134"/>
      <c r="W110" s="134"/>
      <c r="X110" s="134"/>
      <c r="Y110" s="134"/>
      <c r="Z110" s="134"/>
      <c r="AA110" s="134"/>
      <c r="AB110" s="134"/>
      <c r="AC110" s="134"/>
      <c r="AD110" s="134"/>
      <c r="AE110" s="134" t="s">
        <v>133</v>
      </c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4"/>
      <c r="AZ110" s="134"/>
      <c r="BA110" s="134"/>
      <c r="BB110" s="134"/>
      <c r="BC110" s="134"/>
      <c r="BD110" s="134"/>
      <c r="BE110" s="134"/>
      <c r="BF110" s="134"/>
      <c r="BG110" s="134"/>
      <c r="BH110" s="134"/>
    </row>
    <row r="111" spans="1:60" outlineLevel="1" x14ac:dyDescent="0.2">
      <c r="A111" s="135"/>
      <c r="B111" s="141"/>
      <c r="C111" s="175" t="s">
        <v>287</v>
      </c>
      <c r="D111" s="146"/>
      <c r="E111" s="151">
        <v>25</v>
      </c>
      <c r="F111" s="153"/>
      <c r="G111" s="153"/>
      <c r="H111" s="153"/>
      <c r="I111" s="153"/>
      <c r="J111" s="153"/>
      <c r="K111" s="153"/>
      <c r="L111" s="153"/>
      <c r="M111" s="153"/>
      <c r="N111" s="144"/>
      <c r="O111" s="144"/>
      <c r="P111" s="144"/>
      <c r="Q111" s="144"/>
      <c r="R111" s="144"/>
      <c r="S111" s="144"/>
      <c r="T111" s="145"/>
      <c r="U111" s="14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 t="s">
        <v>135</v>
      </c>
      <c r="AF111" s="134">
        <v>0</v>
      </c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4"/>
      <c r="AZ111" s="134"/>
      <c r="BA111" s="134"/>
      <c r="BB111" s="134"/>
      <c r="BC111" s="134"/>
      <c r="BD111" s="134"/>
      <c r="BE111" s="134"/>
      <c r="BF111" s="134"/>
      <c r="BG111" s="134"/>
      <c r="BH111" s="134"/>
    </row>
    <row r="112" spans="1:60" outlineLevel="1" x14ac:dyDescent="0.2">
      <c r="A112" s="135"/>
      <c r="B112" s="141"/>
      <c r="C112" s="175" t="s">
        <v>211</v>
      </c>
      <c r="D112" s="146"/>
      <c r="E112" s="151">
        <v>4.5</v>
      </c>
      <c r="F112" s="153"/>
      <c r="G112" s="153"/>
      <c r="H112" s="153"/>
      <c r="I112" s="153"/>
      <c r="J112" s="153"/>
      <c r="K112" s="153"/>
      <c r="L112" s="153"/>
      <c r="M112" s="153"/>
      <c r="N112" s="144"/>
      <c r="O112" s="144"/>
      <c r="P112" s="144"/>
      <c r="Q112" s="144"/>
      <c r="R112" s="144"/>
      <c r="S112" s="144"/>
      <c r="T112" s="145"/>
      <c r="U112" s="144"/>
      <c r="V112" s="134"/>
      <c r="W112" s="134"/>
      <c r="X112" s="134"/>
      <c r="Y112" s="134"/>
      <c r="Z112" s="134"/>
      <c r="AA112" s="134"/>
      <c r="AB112" s="134"/>
      <c r="AC112" s="134"/>
      <c r="AD112" s="134"/>
      <c r="AE112" s="134" t="s">
        <v>135</v>
      </c>
      <c r="AF112" s="134">
        <v>0</v>
      </c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4"/>
      <c r="AZ112" s="134"/>
      <c r="BA112" s="134"/>
      <c r="BB112" s="134"/>
      <c r="BC112" s="134"/>
      <c r="BD112" s="134"/>
      <c r="BE112" s="134"/>
      <c r="BF112" s="134"/>
      <c r="BG112" s="134"/>
      <c r="BH112" s="134"/>
    </row>
    <row r="113" spans="1:60" outlineLevel="1" x14ac:dyDescent="0.2">
      <c r="A113" s="135">
        <v>58</v>
      </c>
      <c r="B113" s="141" t="s">
        <v>288</v>
      </c>
      <c r="C113" s="174" t="s">
        <v>289</v>
      </c>
      <c r="D113" s="143" t="s">
        <v>249</v>
      </c>
      <c r="E113" s="150">
        <v>0.68376999999999999</v>
      </c>
      <c r="F113" s="255">
        <v>0</v>
      </c>
      <c r="G113" s="153">
        <f>ROUND(E113*F113,2)</f>
        <v>0</v>
      </c>
      <c r="H113" s="153"/>
      <c r="I113" s="153">
        <f>ROUND(E113*H113,2)</f>
        <v>0</v>
      </c>
      <c r="J113" s="153"/>
      <c r="K113" s="153">
        <f>ROUND(E113*J113,2)</f>
        <v>0</v>
      </c>
      <c r="L113" s="153">
        <v>21</v>
      </c>
      <c r="M113" s="153">
        <f>G113*(1+L113/100)</f>
        <v>0</v>
      </c>
      <c r="N113" s="144">
        <v>0</v>
      </c>
      <c r="O113" s="144">
        <f>ROUND(E113*N113,5)</f>
        <v>0</v>
      </c>
      <c r="P113" s="144">
        <v>0</v>
      </c>
      <c r="Q113" s="144">
        <f>ROUND(E113*P113,5)</f>
        <v>0</v>
      </c>
      <c r="R113" s="144"/>
      <c r="S113" s="144"/>
      <c r="T113" s="145">
        <v>1.5669999999999999</v>
      </c>
      <c r="U113" s="144">
        <f>ROUND(E113*T113,2)</f>
        <v>1.07</v>
      </c>
      <c r="V113" s="134"/>
      <c r="W113" s="134"/>
      <c r="X113" s="134"/>
      <c r="Y113" s="134"/>
      <c r="Z113" s="134"/>
      <c r="AA113" s="134"/>
      <c r="AB113" s="134"/>
      <c r="AC113" s="134"/>
      <c r="AD113" s="134"/>
      <c r="AE113" s="134" t="s">
        <v>250</v>
      </c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4"/>
      <c r="AZ113" s="134"/>
      <c r="BA113" s="134"/>
      <c r="BB113" s="134"/>
      <c r="BC113" s="134"/>
      <c r="BD113" s="134"/>
      <c r="BE113" s="134"/>
      <c r="BF113" s="134"/>
      <c r="BG113" s="134"/>
      <c r="BH113" s="134"/>
    </row>
    <row r="114" spans="1:60" x14ac:dyDescent="0.2">
      <c r="A114" s="136" t="s">
        <v>128</v>
      </c>
      <c r="B114" s="142" t="s">
        <v>84</v>
      </c>
      <c r="C114" s="176" t="s">
        <v>85</v>
      </c>
      <c r="D114" s="147"/>
      <c r="E114" s="152"/>
      <c r="F114" s="154"/>
      <c r="G114" s="154">
        <f>SUMIF(AE115:AE116,"&lt;&gt;NOR",G115:G116)</f>
        <v>0</v>
      </c>
      <c r="H114" s="154"/>
      <c r="I114" s="154">
        <f>SUM(I115:I116)</f>
        <v>0</v>
      </c>
      <c r="J114" s="154"/>
      <c r="K114" s="154">
        <f>SUM(K115:K116)</f>
        <v>0</v>
      </c>
      <c r="L114" s="154"/>
      <c r="M114" s="154">
        <f>SUM(M115:M116)</f>
        <v>0</v>
      </c>
      <c r="N114" s="148"/>
      <c r="O114" s="148">
        <f>SUM(O115:O116)</f>
        <v>0</v>
      </c>
      <c r="P114" s="148"/>
      <c r="Q114" s="148">
        <f>SUM(Q115:Q116)</f>
        <v>0.08</v>
      </c>
      <c r="R114" s="148"/>
      <c r="S114" s="148"/>
      <c r="T114" s="149"/>
      <c r="U114" s="148">
        <f>SUM(U115:U116)</f>
        <v>0.7</v>
      </c>
      <c r="AE114" t="s">
        <v>129</v>
      </c>
    </row>
    <row r="115" spans="1:60" outlineLevel="1" x14ac:dyDescent="0.2">
      <c r="A115" s="135">
        <v>59</v>
      </c>
      <c r="B115" s="141" t="s">
        <v>290</v>
      </c>
      <c r="C115" s="174" t="s">
        <v>291</v>
      </c>
      <c r="D115" s="143" t="s">
        <v>143</v>
      </c>
      <c r="E115" s="150">
        <v>5</v>
      </c>
      <c r="F115" s="255">
        <v>0</v>
      </c>
      <c r="G115" s="153">
        <f>ROUND(E115*F115,2)</f>
        <v>0</v>
      </c>
      <c r="H115" s="153"/>
      <c r="I115" s="153">
        <f>ROUND(E115*H115,2)</f>
        <v>0</v>
      </c>
      <c r="J115" s="153"/>
      <c r="K115" s="153">
        <f>ROUND(E115*J115,2)</f>
        <v>0</v>
      </c>
      <c r="L115" s="153">
        <v>21</v>
      </c>
      <c r="M115" s="153">
        <f>G115*(1+L115/100)</f>
        <v>0</v>
      </c>
      <c r="N115" s="144">
        <v>0</v>
      </c>
      <c r="O115" s="144">
        <f>ROUND(E115*N115,5)</f>
        <v>0</v>
      </c>
      <c r="P115" s="144">
        <v>1.6E-2</v>
      </c>
      <c r="Q115" s="144">
        <f>ROUND(E115*P115,5)</f>
        <v>0.08</v>
      </c>
      <c r="R115" s="144"/>
      <c r="S115" s="144"/>
      <c r="T115" s="145">
        <v>0.14000000000000001</v>
      </c>
      <c r="U115" s="144">
        <f>ROUND(E115*T115,2)</f>
        <v>0.7</v>
      </c>
      <c r="V115" s="134"/>
      <c r="W115" s="134"/>
      <c r="X115" s="134"/>
      <c r="Y115" s="134"/>
      <c r="Z115" s="134"/>
      <c r="AA115" s="134"/>
      <c r="AB115" s="134"/>
      <c r="AC115" s="134"/>
      <c r="AD115" s="134"/>
      <c r="AE115" s="134" t="s">
        <v>133</v>
      </c>
      <c r="AF115" s="134"/>
      <c r="AG115" s="134"/>
      <c r="AH115" s="134"/>
      <c r="AI115" s="134"/>
      <c r="AJ115" s="134"/>
      <c r="AK115" s="134"/>
      <c r="AL115" s="134"/>
      <c r="AM115" s="134"/>
      <c r="AN115" s="134"/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4"/>
      <c r="AZ115" s="134"/>
      <c r="BA115" s="134"/>
      <c r="BB115" s="134"/>
      <c r="BC115" s="134"/>
      <c r="BD115" s="134"/>
      <c r="BE115" s="134"/>
      <c r="BF115" s="134"/>
      <c r="BG115" s="134"/>
      <c r="BH115" s="134"/>
    </row>
    <row r="116" spans="1:60" outlineLevel="1" x14ac:dyDescent="0.2">
      <c r="A116" s="135"/>
      <c r="B116" s="141"/>
      <c r="C116" s="175" t="s">
        <v>292</v>
      </c>
      <c r="D116" s="146"/>
      <c r="E116" s="151">
        <v>5</v>
      </c>
      <c r="F116" s="153"/>
      <c r="G116" s="153"/>
      <c r="H116" s="153"/>
      <c r="I116" s="153"/>
      <c r="J116" s="153"/>
      <c r="K116" s="153"/>
      <c r="L116" s="153"/>
      <c r="M116" s="153"/>
      <c r="N116" s="144"/>
      <c r="O116" s="144"/>
      <c r="P116" s="144"/>
      <c r="Q116" s="144"/>
      <c r="R116" s="144"/>
      <c r="S116" s="144"/>
      <c r="T116" s="145"/>
      <c r="U116" s="144"/>
      <c r="V116" s="134"/>
      <c r="W116" s="134"/>
      <c r="X116" s="134"/>
      <c r="Y116" s="134"/>
      <c r="Z116" s="134"/>
      <c r="AA116" s="134"/>
      <c r="AB116" s="134"/>
      <c r="AC116" s="134"/>
      <c r="AD116" s="134"/>
      <c r="AE116" s="134" t="s">
        <v>135</v>
      </c>
      <c r="AF116" s="134">
        <v>0</v>
      </c>
      <c r="AG116" s="134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4"/>
      <c r="AZ116" s="134"/>
      <c r="BA116" s="134"/>
      <c r="BB116" s="134"/>
      <c r="BC116" s="134"/>
      <c r="BD116" s="134"/>
      <c r="BE116" s="134"/>
      <c r="BF116" s="134"/>
      <c r="BG116" s="134"/>
      <c r="BH116" s="134"/>
    </row>
    <row r="117" spans="1:60" x14ac:dyDescent="0.2">
      <c r="A117" s="136" t="s">
        <v>128</v>
      </c>
      <c r="B117" s="142" t="s">
        <v>86</v>
      </c>
      <c r="C117" s="176" t="s">
        <v>87</v>
      </c>
      <c r="D117" s="147"/>
      <c r="E117" s="152"/>
      <c r="F117" s="154"/>
      <c r="G117" s="154">
        <f>SUMIF(AE118:AE120,"&lt;&gt;NOR",G118:G120)</f>
        <v>0</v>
      </c>
      <c r="H117" s="154"/>
      <c r="I117" s="154">
        <f>SUM(I118:I120)</f>
        <v>0</v>
      </c>
      <c r="J117" s="154"/>
      <c r="K117" s="154">
        <f>SUM(K118:K120)</f>
        <v>0</v>
      </c>
      <c r="L117" s="154"/>
      <c r="M117" s="154">
        <f>SUM(M118:M120)</f>
        <v>0</v>
      </c>
      <c r="N117" s="148"/>
      <c r="O117" s="148">
        <f>SUM(O118:O120)</f>
        <v>0.34</v>
      </c>
      <c r="P117" s="148"/>
      <c r="Q117" s="148">
        <f>SUM(Q118:Q120)</f>
        <v>0</v>
      </c>
      <c r="R117" s="148"/>
      <c r="S117" s="148"/>
      <c r="T117" s="149"/>
      <c r="U117" s="148">
        <f>SUM(U118:U120)</f>
        <v>6.1099999999999994</v>
      </c>
      <c r="AE117" t="s">
        <v>129</v>
      </c>
    </row>
    <row r="118" spans="1:60" outlineLevel="1" x14ac:dyDescent="0.2">
      <c r="A118" s="135">
        <v>60</v>
      </c>
      <c r="B118" s="141" t="s">
        <v>293</v>
      </c>
      <c r="C118" s="174" t="s">
        <v>294</v>
      </c>
      <c r="D118" s="143" t="s">
        <v>176</v>
      </c>
      <c r="E118" s="150">
        <v>2</v>
      </c>
      <c r="F118" s="255">
        <v>0</v>
      </c>
      <c r="G118" s="153">
        <f>ROUND(E118*F118,2)</f>
        <v>0</v>
      </c>
      <c r="H118" s="153"/>
      <c r="I118" s="153">
        <f>ROUND(E118*H118,2)</f>
        <v>0</v>
      </c>
      <c r="J118" s="153"/>
      <c r="K118" s="153">
        <f>ROUND(E118*J118,2)</f>
        <v>0</v>
      </c>
      <c r="L118" s="153">
        <v>21</v>
      </c>
      <c r="M118" s="153">
        <f>G118*(1+L118/100)</f>
        <v>0</v>
      </c>
      <c r="N118" s="144">
        <v>0</v>
      </c>
      <c r="O118" s="144">
        <f>ROUND(E118*N118,5)</f>
        <v>0</v>
      </c>
      <c r="P118" s="144">
        <v>0</v>
      </c>
      <c r="Q118" s="144">
        <f>ROUND(E118*P118,5)</f>
        <v>0</v>
      </c>
      <c r="R118" s="144"/>
      <c r="S118" s="144"/>
      <c r="T118" s="145">
        <v>2.67</v>
      </c>
      <c r="U118" s="144">
        <f>ROUND(E118*T118,2)</f>
        <v>5.34</v>
      </c>
      <c r="V118" s="134"/>
      <c r="W118" s="134"/>
      <c r="X118" s="134"/>
      <c r="Y118" s="134"/>
      <c r="Z118" s="134"/>
      <c r="AA118" s="134"/>
      <c r="AB118" s="134"/>
      <c r="AC118" s="134"/>
      <c r="AD118" s="134"/>
      <c r="AE118" s="134" t="s">
        <v>133</v>
      </c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4"/>
      <c r="AZ118" s="134"/>
      <c r="BA118" s="134"/>
      <c r="BB118" s="134"/>
      <c r="BC118" s="134"/>
      <c r="BD118" s="134"/>
      <c r="BE118" s="134"/>
      <c r="BF118" s="134"/>
      <c r="BG118" s="134"/>
      <c r="BH118" s="134"/>
    </row>
    <row r="119" spans="1:60" ht="22.3" outlineLevel="1" x14ac:dyDescent="0.2">
      <c r="A119" s="135">
        <v>61</v>
      </c>
      <c r="B119" s="141" t="s">
        <v>295</v>
      </c>
      <c r="C119" s="174" t="s">
        <v>296</v>
      </c>
      <c r="D119" s="143" t="s">
        <v>176</v>
      </c>
      <c r="E119" s="150">
        <v>2</v>
      </c>
      <c r="F119" s="255">
        <v>0</v>
      </c>
      <c r="G119" s="153">
        <f>ROUND(E119*F119,2)</f>
        <v>0</v>
      </c>
      <c r="H119" s="153"/>
      <c r="I119" s="153">
        <f>ROUND(E119*H119,2)</f>
        <v>0</v>
      </c>
      <c r="J119" s="153"/>
      <c r="K119" s="153">
        <f>ROUND(E119*J119,2)</f>
        <v>0</v>
      </c>
      <c r="L119" s="153">
        <v>21</v>
      </c>
      <c r="M119" s="153">
        <f>G119*(1+L119/100)</f>
        <v>0</v>
      </c>
      <c r="N119" s="144">
        <v>0.17</v>
      </c>
      <c r="O119" s="144">
        <f>ROUND(E119*N119,5)</f>
        <v>0.34</v>
      </c>
      <c r="P119" s="144">
        <v>0</v>
      </c>
      <c r="Q119" s="144">
        <f>ROUND(E119*P119,5)</f>
        <v>0</v>
      </c>
      <c r="R119" s="144"/>
      <c r="S119" s="144"/>
      <c r="T119" s="145">
        <v>0</v>
      </c>
      <c r="U119" s="144">
        <f>ROUND(E119*T119,2)</f>
        <v>0</v>
      </c>
      <c r="V119" s="134"/>
      <c r="W119" s="134"/>
      <c r="X119" s="134"/>
      <c r="Y119" s="134"/>
      <c r="Z119" s="134"/>
      <c r="AA119" s="134"/>
      <c r="AB119" s="134"/>
      <c r="AC119" s="134"/>
      <c r="AD119" s="134"/>
      <c r="AE119" s="134" t="s">
        <v>180</v>
      </c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4"/>
      <c r="AZ119" s="134"/>
      <c r="BA119" s="134"/>
      <c r="BB119" s="134"/>
      <c r="BC119" s="134"/>
      <c r="BD119" s="134"/>
      <c r="BE119" s="134"/>
      <c r="BF119" s="134"/>
      <c r="BG119" s="134"/>
      <c r="BH119" s="134"/>
    </row>
    <row r="120" spans="1:60" outlineLevel="1" x14ac:dyDescent="0.2">
      <c r="A120" s="135">
        <v>62</v>
      </c>
      <c r="B120" s="141" t="s">
        <v>297</v>
      </c>
      <c r="C120" s="174" t="s">
        <v>298</v>
      </c>
      <c r="D120" s="143" t="s">
        <v>249</v>
      </c>
      <c r="E120" s="150">
        <v>0.34</v>
      </c>
      <c r="F120" s="255">
        <v>0</v>
      </c>
      <c r="G120" s="153">
        <f>ROUND(E120*F120,2)</f>
        <v>0</v>
      </c>
      <c r="H120" s="153"/>
      <c r="I120" s="153">
        <f>ROUND(E120*H120,2)</f>
        <v>0</v>
      </c>
      <c r="J120" s="153"/>
      <c r="K120" s="153">
        <f>ROUND(E120*J120,2)</f>
        <v>0</v>
      </c>
      <c r="L120" s="153">
        <v>21</v>
      </c>
      <c r="M120" s="153">
        <f>G120*(1+L120/100)</f>
        <v>0</v>
      </c>
      <c r="N120" s="144">
        <v>0</v>
      </c>
      <c r="O120" s="144">
        <f>ROUND(E120*N120,5)</f>
        <v>0</v>
      </c>
      <c r="P120" s="144">
        <v>0</v>
      </c>
      <c r="Q120" s="144">
        <f>ROUND(E120*P120,5)</f>
        <v>0</v>
      </c>
      <c r="R120" s="144"/>
      <c r="S120" s="144"/>
      <c r="T120" s="145">
        <v>2.2549999999999999</v>
      </c>
      <c r="U120" s="144">
        <f>ROUND(E120*T120,2)</f>
        <v>0.77</v>
      </c>
      <c r="V120" s="134"/>
      <c r="W120" s="134"/>
      <c r="X120" s="134"/>
      <c r="Y120" s="134"/>
      <c r="Z120" s="134"/>
      <c r="AA120" s="134"/>
      <c r="AB120" s="134"/>
      <c r="AC120" s="134"/>
      <c r="AD120" s="134"/>
      <c r="AE120" s="134" t="s">
        <v>250</v>
      </c>
      <c r="AF120" s="134"/>
      <c r="AG120" s="134"/>
      <c r="AH120" s="134"/>
      <c r="AI120" s="134"/>
      <c r="AJ120" s="134"/>
      <c r="AK120" s="134"/>
      <c r="AL120" s="134"/>
      <c r="AM120" s="134"/>
      <c r="AN120" s="134"/>
      <c r="AO120" s="134"/>
      <c r="AP120" s="134"/>
      <c r="AQ120" s="134"/>
      <c r="AR120" s="134"/>
      <c r="AS120" s="134"/>
      <c r="AT120" s="134"/>
      <c r="AU120" s="134"/>
      <c r="AV120" s="134"/>
      <c r="AW120" s="134"/>
      <c r="AX120" s="134"/>
      <c r="AY120" s="134"/>
      <c r="AZ120" s="134"/>
      <c r="BA120" s="134"/>
      <c r="BB120" s="134"/>
      <c r="BC120" s="134"/>
      <c r="BD120" s="134"/>
      <c r="BE120" s="134"/>
      <c r="BF120" s="134"/>
      <c r="BG120" s="134"/>
      <c r="BH120" s="134"/>
    </row>
    <row r="121" spans="1:60" x14ac:dyDescent="0.2">
      <c r="A121" s="136" t="s">
        <v>128</v>
      </c>
      <c r="B121" s="142" t="s">
        <v>88</v>
      </c>
      <c r="C121" s="176" t="s">
        <v>89</v>
      </c>
      <c r="D121" s="147"/>
      <c r="E121" s="152"/>
      <c r="F121" s="154"/>
      <c r="G121" s="154">
        <f>SUMIF(AE122:AE128,"&lt;&gt;NOR",G122:G128)</f>
        <v>0</v>
      </c>
      <c r="H121" s="154"/>
      <c r="I121" s="154">
        <f>SUM(I122:I128)</f>
        <v>0</v>
      </c>
      <c r="J121" s="154"/>
      <c r="K121" s="154">
        <f>SUM(K122:K128)</f>
        <v>0</v>
      </c>
      <c r="L121" s="154"/>
      <c r="M121" s="154">
        <f>SUM(M122:M128)</f>
        <v>0</v>
      </c>
      <c r="N121" s="148"/>
      <c r="O121" s="148">
        <f>SUM(O122:O128)</f>
        <v>9.8680000000000004E-2</v>
      </c>
      <c r="P121" s="148"/>
      <c r="Q121" s="148">
        <f>SUM(Q122:Q128)</f>
        <v>0</v>
      </c>
      <c r="R121" s="148"/>
      <c r="S121" s="148"/>
      <c r="T121" s="149"/>
      <c r="U121" s="148">
        <f>SUM(U122:U128)</f>
        <v>5.0299999999999994</v>
      </c>
      <c r="AE121" t="s">
        <v>129</v>
      </c>
    </row>
    <row r="122" spans="1:60" outlineLevel="1" x14ac:dyDescent="0.2">
      <c r="A122" s="135">
        <v>63</v>
      </c>
      <c r="B122" s="141" t="s">
        <v>299</v>
      </c>
      <c r="C122" s="174" t="s">
        <v>300</v>
      </c>
      <c r="D122" s="143" t="s">
        <v>159</v>
      </c>
      <c r="E122" s="150">
        <v>27.84</v>
      </c>
      <c r="F122" s="255">
        <v>0</v>
      </c>
      <c r="G122" s="153">
        <f>ROUND(E122*F122,2)</f>
        <v>0</v>
      </c>
      <c r="H122" s="153"/>
      <c r="I122" s="153">
        <f>ROUND(E122*H122,2)</f>
        <v>0</v>
      </c>
      <c r="J122" s="153"/>
      <c r="K122" s="153">
        <f>ROUND(E122*J122,2)</f>
        <v>0</v>
      </c>
      <c r="L122" s="153">
        <v>21</v>
      </c>
      <c r="M122" s="153">
        <f>G122*(1+L122/100)</f>
        <v>0</v>
      </c>
      <c r="N122" s="144">
        <v>0</v>
      </c>
      <c r="O122" s="144">
        <f>ROUND(E122*N122,5)</f>
        <v>0</v>
      </c>
      <c r="P122" s="144">
        <v>0</v>
      </c>
      <c r="Q122" s="144">
        <f>ROUND(E122*P122,5)</f>
        <v>0</v>
      </c>
      <c r="R122" s="144"/>
      <c r="S122" s="144"/>
      <c r="T122" s="145">
        <v>6.2E-2</v>
      </c>
      <c r="U122" s="144">
        <f>ROUND(E122*T122,2)</f>
        <v>1.73</v>
      </c>
      <c r="V122" s="134"/>
      <c r="W122" s="134"/>
      <c r="X122" s="134"/>
      <c r="Y122" s="134"/>
      <c r="Z122" s="134"/>
      <c r="AA122" s="134"/>
      <c r="AB122" s="134"/>
      <c r="AC122" s="134"/>
      <c r="AD122" s="134"/>
      <c r="AE122" s="134" t="s">
        <v>133</v>
      </c>
      <c r="AF122" s="134"/>
      <c r="AG122" s="134"/>
      <c r="AH122" s="134"/>
      <c r="AI122" s="134"/>
      <c r="AJ122" s="134"/>
      <c r="AK122" s="134"/>
      <c r="AL122" s="134"/>
      <c r="AM122" s="134"/>
      <c r="AN122" s="134"/>
      <c r="AO122" s="134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34"/>
      <c r="AZ122" s="134"/>
      <c r="BA122" s="134"/>
      <c r="BB122" s="134"/>
      <c r="BC122" s="134"/>
      <c r="BD122" s="134"/>
      <c r="BE122" s="134"/>
      <c r="BF122" s="134"/>
      <c r="BG122" s="134"/>
      <c r="BH122" s="134"/>
    </row>
    <row r="123" spans="1:60" outlineLevel="1" x14ac:dyDescent="0.2">
      <c r="A123" s="135">
        <v>64</v>
      </c>
      <c r="B123" s="141" t="s">
        <v>301</v>
      </c>
      <c r="C123" s="174" t="s">
        <v>302</v>
      </c>
      <c r="D123" s="143" t="s">
        <v>303</v>
      </c>
      <c r="E123" s="150">
        <v>13.6</v>
      </c>
      <c r="F123" s="255">
        <v>0</v>
      </c>
      <c r="G123" s="153">
        <f>ROUND(E123*F123,2)</f>
        <v>0</v>
      </c>
      <c r="H123" s="153"/>
      <c r="I123" s="153">
        <f>ROUND(E123*H123,2)</f>
        <v>0</v>
      </c>
      <c r="J123" s="153"/>
      <c r="K123" s="153">
        <f>ROUND(E123*J123,2)</f>
        <v>0</v>
      </c>
      <c r="L123" s="153">
        <v>21</v>
      </c>
      <c r="M123" s="153">
        <f>G123*(1+L123/100)</f>
        <v>0</v>
      </c>
      <c r="N123" s="144">
        <v>5.0000000000000002E-5</v>
      </c>
      <c r="O123" s="144">
        <f>ROUND(E123*N123,5)</f>
        <v>6.8000000000000005E-4</v>
      </c>
      <c r="P123" s="144">
        <v>0</v>
      </c>
      <c r="Q123" s="144">
        <f>ROUND(E123*P123,5)</f>
        <v>0</v>
      </c>
      <c r="R123" s="144"/>
      <c r="S123" s="144"/>
      <c r="T123" s="145">
        <v>0.1</v>
      </c>
      <c r="U123" s="144">
        <f>ROUND(E123*T123,2)</f>
        <v>1.36</v>
      </c>
      <c r="V123" s="134"/>
      <c r="W123" s="134"/>
      <c r="X123" s="134"/>
      <c r="Y123" s="134"/>
      <c r="Z123" s="134"/>
      <c r="AA123" s="134"/>
      <c r="AB123" s="134"/>
      <c r="AC123" s="134"/>
      <c r="AD123" s="134"/>
      <c r="AE123" s="134" t="s">
        <v>133</v>
      </c>
      <c r="AF123" s="134"/>
      <c r="AG123" s="134"/>
      <c r="AH123" s="134"/>
      <c r="AI123" s="134"/>
      <c r="AJ123" s="134"/>
      <c r="AK123" s="134"/>
      <c r="AL123" s="134"/>
      <c r="AM123" s="134"/>
      <c r="AN123" s="134"/>
      <c r="AO123" s="134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4"/>
      <c r="AZ123" s="134"/>
      <c r="BA123" s="134"/>
      <c r="BB123" s="134"/>
      <c r="BC123" s="134"/>
      <c r="BD123" s="134"/>
      <c r="BE123" s="134"/>
      <c r="BF123" s="134"/>
      <c r="BG123" s="134"/>
      <c r="BH123" s="134"/>
    </row>
    <row r="124" spans="1:60" outlineLevel="1" x14ac:dyDescent="0.2">
      <c r="A124" s="135"/>
      <c r="B124" s="141"/>
      <c r="C124" s="175" t="s">
        <v>304</v>
      </c>
      <c r="D124" s="146"/>
      <c r="E124" s="151">
        <v>13.6</v>
      </c>
      <c r="F124" s="153"/>
      <c r="G124" s="153"/>
      <c r="H124" s="153"/>
      <c r="I124" s="153"/>
      <c r="J124" s="153"/>
      <c r="K124" s="153"/>
      <c r="L124" s="153"/>
      <c r="M124" s="153"/>
      <c r="N124" s="144"/>
      <c r="O124" s="144"/>
      <c r="P124" s="144"/>
      <c r="Q124" s="144"/>
      <c r="R124" s="144"/>
      <c r="S124" s="144"/>
      <c r="T124" s="145"/>
      <c r="U124" s="144"/>
      <c r="V124" s="134"/>
      <c r="W124" s="134"/>
      <c r="X124" s="134"/>
      <c r="Y124" s="134"/>
      <c r="Z124" s="134"/>
      <c r="AA124" s="134"/>
      <c r="AB124" s="134"/>
      <c r="AC124" s="134"/>
      <c r="AD124" s="134"/>
      <c r="AE124" s="134" t="s">
        <v>135</v>
      </c>
      <c r="AF124" s="134">
        <v>0</v>
      </c>
      <c r="AG124" s="134"/>
      <c r="AH124" s="134"/>
      <c r="AI124" s="134"/>
      <c r="AJ124" s="134"/>
      <c r="AK124" s="134"/>
      <c r="AL124" s="134"/>
      <c r="AM124" s="134"/>
      <c r="AN124" s="134"/>
      <c r="AO124" s="134"/>
      <c r="AP124" s="134"/>
      <c r="AQ124" s="134"/>
      <c r="AR124" s="134"/>
      <c r="AS124" s="134"/>
      <c r="AT124" s="134"/>
      <c r="AU124" s="134"/>
      <c r="AV124" s="134"/>
      <c r="AW124" s="134"/>
      <c r="AX124" s="134"/>
      <c r="AY124" s="134"/>
      <c r="AZ124" s="134"/>
      <c r="BA124" s="134"/>
      <c r="BB124" s="134"/>
      <c r="BC124" s="134"/>
      <c r="BD124" s="134"/>
      <c r="BE124" s="134"/>
      <c r="BF124" s="134"/>
      <c r="BG124" s="134"/>
      <c r="BH124" s="134"/>
    </row>
    <row r="125" spans="1:60" outlineLevel="1" x14ac:dyDescent="0.2">
      <c r="A125" s="135">
        <v>65</v>
      </c>
      <c r="B125" s="141" t="s">
        <v>305</v>
      </c>
      <c r="C125" s="174" t="s">
        <v>306</v>
      </c>
      <c r="D125" s="143" t="s">
        <v>303</v>
      </c>
      <c r="E125" s="150">
        <v>80</v>
      </c>
      <c r="F125" s="255">
        <v>0</v>
      </c>
      <c r="G125" s="153">
        <f>ROUND(E125*F125,2)</f>
        <v>0</v>
      </c>
      <c r="H125" s="153"/>
      <c r="I125" s="153">
        <f>ROUND(E125*H125,2)</f>
        <v>0</v>
      </c>
      <c r="J125" s="153"/>
      <c r="K125" s="153">
        <f>ROUND(E125*J125,2)</f>
        <v>0</v>
      </c>
      <c r="L125" s="153">
        <v>21</v>
      </c>
      <c r="M125" s="153">
        <f>G125*(1+L125/100)</f>
        <v>0</v>
      </c>
      <c r="N125" s="144">
        <v>6.0000000000000002E-5</v>
      </c>
      <c r="O125" s="144">
        <f>ROUND(E125*N125,5)</f>
        <v>4.7999999999999996E-3</v>
      </c>
      <c r="P125" s="144">
        <v>0</v>
      </c>
      <c r="Q125" s="144">
        <f>ROUND(E125*P125,5)</f>
        <v>0</v>
      </c>
      <c r="R125" s="144"/>
      <c r="S125" s="144"/>
      <c r="T125" s="145">
        <v>2.4E-2</v>
      </c>
      <c r="U125" s="144">
        <f>ROUND(E125*T125,2)</f>
        <v>1.92</v>
      </c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 t="s">
        <v>133</v>
      </c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4"/>
      <c r="BC125" s="134"/>
      <c r="BD125" s="134"/>
      <c r="BE125" s="134"/>
      <c r="BF125" s="134"/>
      <c r="BG125" s="134"/>
      <c r="BH125" s="134"/>
    </row>
    <row r="126" spans="1:60" outlineLevel="1" x14ac:dyDescent="0.2">
      <c r="A126" s="135"/>
      <c r="B126" s="141"/>
      <c r="C126" s="175" t="s">
        <v>307</v>
      </c>
      <c r="D126" s="146"/>
      <c r="E126" s="151">
        <v>80</v>
      </c>
      <c r="F126" s="153"/>
      <c r="G126" s="153"/>
      <c r="H126" s="153"/>
      <c r="I126" s="153"/>
      <c r="J126" s="153"/>
      <c r="K126" s="153"/>
      <c r="L126" s="153"/>
      <c r="M126" s="153"/>
      <c r="N126" s="144"/>
      <c r="O126" s="144"/>
      <c r="P126" s="144"/>
      <c r="Q126" s="144"/>
      <c r="R126" s="144"/>
      <c r="S126" s="144"/>
      <c r="T126" s="145"/>
      <c r="U126" s="144"/>
      <c r="V126" s="134"/>
      <c r="W126" s="134"/>
      <c r="X126" s="134"/>
      <c r="Y126" s="134"/>
      <c r="Z126" s="134"/>
      <c r="AA126" s="134"/>
      <c r="AB126" s="134"/>
      <c r="AC126" s="134"/>
      <c r="AD126" s="134"/>
      <c r="AE126" s="134" t="s">
        <v>135</v>
      </c>
      <c r="AF126" s="134">
        <v>0</v>
      </c>
      <c r="AG126" s="134"/>
      <c r="AH126" s="134"/>
      <c r="AI126" s="134"/>
      <c r="AJ126" s="134"/>
      <c r="AK126" s="134"/>
      <c r="AL126" s="134"/>
      <c r="AM126" s="134"/>
      <c r="AN126" s="134"/>
      <c r="AO126" s="134"/>
      <c r="AP126" s="134"/>
      <c r="AQ126" s="134"/>
      <c r="AR126" s="134"/>
      <c r="AS126" s="134"/>
      <c r="AT126" s="134"/>
      <c r="AU126" s="134"/>
      <c r="AV126" s="134"/>
      <c r="AW126" s="134"/>
      <c r="AX126" s="134"/>
      <c r="AY126" s="134"/>
      <c r="AZ126" s="134"/>
      <c r="BA126" s="134"/>
      <c r="BB126" s="134"/>
      <c r="BC126" s="134"/>
      <c r="BD126" s="134"/>
      <c r="BE126" s="134"/>
      <c r="BF126" s="134"/>
      <c r="BG126" s="134"/>
      <c r="BH126" s="134"/>
    </row>
    <row r="127" spans="1:60" outlineLevel="1" x14ac:dyDescent="0.2">
      <c r="A127" s="135">
        <v>66</v>
      </c>
      <c r="B127" s="141" t="s">
        <v>308</v>
      </c>
      <c r="C127" s="174" t="s">
        <v>309</v>
      </c>
      <c r="D127" s="143" t="s">
        <v>249</v>
      </c>
      <c r="E127" s="150">
        <v>5.4799999999999996E-3</v>
      </c>
      <c r="F127" s="255">
        <v>0</v>
      </c>
      <c r="G127" s="153">
        <f>ROUND(E127*F127,2)</f>
        <v>0</v>
      </c>
      <c r="H127" s="153"/>
      <c r="I127" s="153">
        <f>ROUND(E127*H127,2)</f>
        <v>0</v>
      </c>
      <c r="J127" s="153"/>
      <c r="K127" s="153">
        <f>ROUND(E127*J127,2)</f>
        <v>0</v>
      </c>
      <c r="L127" s="153">
        <v>21</v>
      </c>
      <c r="M127" s="153">
        <f>G127*(1+L127/100)</f>
        <v>0</v>
      </c>
      <c r="N127" s="144">
        <v>0</v>
      </c>
      <c r="O127" s="144">
        <f>ROUND(E127*N127,5)</f>
        <v>0</v>
      </c>
      <c r="P127" s="144">
        <v>0</v>
      </c>
      <c r="Q127" s="144">
        <f>ROUND(E127*P127,5)</f>
        <v>0</v>
      </c>
      <c r="R127" s="144"/>
      <c r="S127" s="144"/>
      <c r="T127" s="145">
        <v>3.327</v>
      </c>
      <c r="U127" s="144">
        <f>ROUND(E127*T127,2)</f>
        <v>0.02</v>
      </c>
      <c r="V127" s="134"/>
      <c r="W127" s="134"/>
      <c r="X127" s="134"/>
      <c r="Y127" s="134"/>
      <c r="Z127" s="134"/>
      <c r="AA127" s="134"/>
      <c r="AB127" s="134"/>
      <c r="AC127" s="134"/>
      <c r="AD127" s="134"/>
      <c r="AE127" s="134" t="s">
        <v>250</v>
      </c>
      <c r="AF127" s="134"/>
      <c r="AG127" s="134"/>
      <c r="AH127" s="134"/>
      <c r="AI127" s="134"/>
      <c r="AJ127" s="134"/>
      <c r="AK127" s="134"/>
      <c r="AL127" s="134"/>
      <c r="AM127" s="134"/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  <c r="BG127" s="134"/>
      <c r="BH127" s="134"/>
    </row>
    <row r="128" spans="1:60" outlineLevel="1" x14ac:dyDescent="0.2">
      <c r="A128" s="135">
        <v>67</v>
      </c>
      <c r="B128" s="141" t="s">
        <v>310</v>
      </c>
      <c r="C128" s="174" t="s">
        <v>311</v>
      </c>
      <c r="D128" s="143" t="s">
        <v>176</v>
      </c>
      <c r="E128" s="150">
        <v>4</v>
      </c>
      <c r="F128" s="255">
        <v>0</v>
      </c>
      <c r="G128" s="153">
        <f>ROUND(E128*F128,2)</f>
        <v>0</v>
      </c>
      <c r="H128" s="153"/>
      <c r="I128" s="153">
        <f>ROUND(E128*H128,2)</f>
        <v>0</v>
      </c>
      <c r="J128" s="153"/>
      <c r="K128" s="153">
        <f>ROUND(E128*J128,2)</f>
        <v>0</v>
      </c>
      <c r="L128" s="153">
        <v>21</v>
      </c>
      <c r="M128" s="153">
        <f>G128*(1+L128/100)</f>
        <v>0</v>
      </c>
      <c r="N128" s="144">
        <v>2.3300000000000001E-2</v>
      </c>
      <c r="O128" s="144">
        <f>ROUND(E128*N128,5)</f>
        <v>9.3200000000000005E-2</v>
      </c>
      <c r="P128" s="144">
        <v>0</v>
      </c>
      <c r="Q128" s="144">
        <f>ROUND(E128*P128,5)</f>
        <v>0</v>
      </c>
      <c r="R128" s="144"/>
      <c r="S128" s="144"/>
      <c r="T128" s="145">
        <v>0</v>
      </c>
      <c r="U128" s="144">
        <f>ROUND(E128*T128,2)</f>
        <v>0</v>
      </c>
      <c r="V128" s="134"/>
      <c r="W128" s="134"/>
      <c r="X128" s="134"/>
      <c r="Y128" s="134"/>
      <c r="Z128" s="134"/>
      <c r="AA128" s="134"/>
      <c r="AB128" s="134"/>
      <c r="AC128" s="134"/>
      <c r="AD128" s="134"/>
      <c r="AE128" s="134" t="s">
        <v>180</v>
      </c>
      <c r="AF128" s="134"/>
      <c r="AG128" s="134"/>
      <c r="AH128" s="134"/>
      <c r="AI128" s="134"/>
      <c r="AJ128" s="134"/>
      <c r="AK128" s="134"/>
      <c r="AL128" s="134"/>
      <c r="AM128" s="134"/>
      <c r="AN128" s="134"/>
      <c r="AO128" s="134"/>
      <c r="AP128" s="134"/>
      <c r="AQ128" s="134"/>
      <c r="AR128" s="134"/>
      <c r="AS128" s="134"/>
      <c r="AT128" s="134"/>
      <c r="AU128" s="134"/>
      <c r="AV128" s="134"/>
      <c r="AW128" s="134"/>
      <c r="AX128" s="134"/>
      <c r="AY128" s="134"/>
      <c r="AZ128" s="134"/>
      <c r="BA128" s="134"/>
      <c r="BB128" s="134"/>
      <c r="BC128" s="134"/>
      <c r="BD128" s="134"/>
      <c r="BE128" s="134"/>
      <c r="BF128" s="134"/>
      <c r="BG128" s="134"/>
      <c r="BH128" s="134"/>
    </row>
    <row r="129" spans="1:60" x14ac:dyDescent="0.2">
      <c r="A129" s="136" t="s">
        <v>128</v>
      </c>
      <c r="B129" s="142" t="s">
        <v>90</v>
      </c>
      <c r="C129" s="176" t="s">
        <v>91</v>
      </c>
      <c r="D129" s="147"/>
      <c r="E129" s="152"/>
      <c r="F129" s="154"/>
      <c r="G129" s="154">
        <f>SUMIF(AE130:AE136,"&lt;&gt;NOR",G130:G136)</f>
        <v>0</v>
      </c>
      <c r="H129" s="154"/>
      <c r="I129" s="154">
        <f>SUM(I130:I136)</f>
        <v>0</v>
      </c>
      <c r="J129" s="154"/>
      <c r="K129" s="154">
        <f>SUM(K130:K136)</f>
        <v>0</v>
      </c>
      <c r="L129" s="154"/>
      <c r="M129" s="154">
        <f>SUM(M130:M136)</f>
        <v>0</v>
      </c>
      <c r="N129" s="148"/>
      <c r="O129" s="148">
        <f>SUM(O130:O136)</f>
        <v>0.78610000000000002</v>
      </c>
      <c r="P129" s="148"/>
      <c r="Q129" s="148">
        <f>SUM(Q130:Q136)</f>
        <v>0</v>
      </c>
      <c r="R129" s="148"/>
      <c r="S129" s="148"/>
      <c r="T129" s="149"/>
      <c r="U129" s="148">
        <f>SUM(U130:U136)</f>
        <v>47.01</v>
      </c>
      <c r="AE129" t="s">
        <v>129</v>
      </c>
    </row>
    <row r="130" spans="1:60" ht="22.3" outlineLevel="1" x14ac:dyDescent="0.2">
      <c r="A130" s="135">
        <v>68</v>
      </c>
      <c r="B130" s="141" t="s">
        <v>312</v>
      </c>
      <c r="C130" s="174" t="s">
        <v>313</v>
      </c>
      <c r="D130" s="143" t="s">
        <v>143</v>
      </c>
      <c r="E130" s="150">
        <v>72.989999999999995</v>
      </c>
      <c r="F130" s="255">
        <v>0</v>
      </c>
      <c r="G130" s="153">
        <f>ROUND(E130*F130,2)</f>
        <v>0</v>
      </c>
      <c r="H130" s="153"/>
      <c r="I130" s="153">
        <f>ROUND(E130*H130,2)</f>
        <v>0</v>
      </c>
      <c r="J130" s="153"/>
      <c r="K130" s="153">
        <f>ROUND(E130*J130,2)</f>
        <v>0</v>
      </c>
      <c r="L130" s="153">
        <v>21</v>
      </c>
      <c r="M130" s="153">
        <f>G130*(1+L130/100)</f>
        <v>0</v>
      </c>
      <c r="N130" s="144">
        <v>1.0710000000000001E-2</v>
      </c>
      <c r="O130" s="144">
        <f>ROUND(E130*N130,5)</f>
        <v>0.78171999999999997</v>
      </c>
      <c r="P130" s="144">
        <v>0</v>
      </c>
      <c r="Q130" s="144">
        <f>ROUND(E130*P130,5)</f>
        <v>0</v>
      </c>
      <c r="R130" s="144"/>
      <c r="S130" s="144"/>
      <c r="T130" s="145">
        <v>0.627</v>
      </c>
      <c r="U130" s="144">
        <f>ROUND(E130*T130,2)</f>
        <v>45.76</v>
      </c>
      <c r="V130" s="134"/>
      <c r="W130" s="134"/>
      <c r="X130" s="134"/>
      <c r="Y130" s="134"/>
      <c r="Z130" s="134"/>
      <c r="AA130" s="134"/>
      <c r="AB130" s="134"/>
      <c r="AC130" s="134"/>
      <c r="AD130" s="134"/>
      <c r="AE130" s="134" t="s">
        <v>133</v>
      </c>
      <c r="AF130" s="134"/>
      <c r="AG130" s="134"/>
      <c r="AH130" s="134"/>
      <c r="AI130" s="134"/>
      <c r="AJ130" s="134"/>
      <c r="AK130" s="134"/>
      <c r="AL130" s="134"/>
      <c r="AM130" s="134"/>
      <c r="AN130" s="134"/>
      <c r="AO130" s="134"/>
      <c r="AP130" s="134"/>
      <c r="AQ130" s="134"/>
      <c r="AR130" s="134"/>
      <c r="AS130" s="134"/>
      <c r="AT130" s="134"/>
      <c r="AU130" s="134"/>
      <c r="AV130" s="134"/>
      <c r="AW130" s="134"/>
      <c r="AX130" s="134"/>
      <c r="AY130" s="134"/>
      <c r="AZ130" s="134"/>
      <c r="BA130" s="134"/>
      <c r="BB130" s="134"/>
      <c r="BC130" s="134"/>
      <c r="BD130" s="134"/>
      <c r="BE130" s="134"/>
      <c r="BF130" s="134"/>
      <c r="BG130" s="134"/>
      <c r="BH130" s="134"/>
    </row>
    <row r="131" spans="1:60" outlineLevel="1" x14ac:dyDescent="0.2">
      <c r="A131" s="135"/>
      <c r="B131" s="141"/>
      <c r="C131" s="175" t="s">
        <v>314</v>
      </c>
      <c r="D131" s="146"/>
      <c r="E131" s="151">
        <v>66.84</v>
      </c>
      <c r="F131" s="153"/>
      <c r="G131" s="153"/>
      <c r="H131" s="153"/>
      <c r="I131" s="153"/>
      <c r="J131" s="153"/>
      <c r="K131" s="153"/>
      <c r="L131" s="153"/>
      <c r="M131" s="153"/>
      <c r="N131" s="144"/>
      <c r="O131" s="144"/>
      <c r="P131" s="144"/>
      <c r="Q131" s="144"/>
      <c r="R131" s="144"/>
      <c r="S131" s="144"/>
      <c r="T131" s="145"/>
      <c r="U131" s="144"/>
      <c r="V131" s="134"/>
      <c r="W131" s="134"/>
      <c r="X131" s="134"/>
      <c r="Y131" s="134"/>
      <c r="Z131" s="134"/>
      <c r="AA131" s="134"/>
      <c r="AB131" s="134"/>
      <c r="AC131" s="134"/>
      <c r="AD131" s="134"/>
      <c r="AE131" s="134" t="s">
        <v>135</v>
      </c>
      <c r="AF131" s="134">
        <v>0</v>
      </c>
      <c r="AG131" s="134"/>
      <c r="AH131" s="134"/>
      <c r="AI131" s="134"/>
      <c r="AJ131" s="134"/>
      <c r="AK131" s="134"/>
      <c r="AL131" s="134"/>
      <c r="AM131" s="134"/>
      <c r="AN131" s="134"/>
      <c r="AO131" s="134"/>
      <c r="AP131" s="134"/>
      <c r="AQ131" s="134"/>
      <c r="AR131" s="134"/>
      <c r="AS131" s="134"/>
      <c r="AT131" s="134"/>
      <c r="AU131" s="134"/>
      <c r="AV131" s="134"/>
      <c r="AW131" s="134"/>
      <c r="AX131" s="134"/>
      <c r="AY131" s="134"/>
      <c r="AZ131" s="134"/>
      <c r="BA131" s="134"/>
      <c r="BB131" s="134"/>
      <c r="BC131" s="134"/>
      <c r="BD131" s="134"/>
      <c r="BE131" s="134"/>
      <c r="BF131" s="134"/>
      <c r="BG131" s="134"/>
      <c r="BH131" s="134"/>
    </row>
    <row r="132" spans="1:60" outlineLevel="1" x14ac:dyDescent="0.2">
      <c r="A132" s="135"/>
      <c r="B132" s="141"/>
      <c r="C132" s="175" t="s">
        <v>315</v>
      </c>
      <c r="D132" s="146"/>
      <c r="E132" s="151">
        <v>6.15</v>
      </c>
      <c r="F132" s="153"/>
      <c r="G132" s="153"/>
      <c r="H132" s="153"/>
      <c r="I132" s="153"/>
      <c r="J132" s="153"/>
      <c r="K132" s="153"/>
      <c r="L132" s="153"/>
      <c r="M132" s="153"/>
      <c r="N132" s="144"/>
      <c r="O132" s="144"/>
      <c r="P132" s="144"/>
      <c r="Q132" s="144"/>
      <c r="R132" s="144"/>
      <c r="S132" s="144"/>
      <c r="T132" s="145"/>
      <c r="U132" s="144"/>
      <c r="V132" s="134"/>
      <c r="W132" s="134"/>
      <c r="X132" s="134"/>
      <c r="Y132" s="134"/>
      <c r="Z132" s="134"/>
      <c r="AA132" s="134"/>
      <c r="AB132" s="134"/>
      <c r="AC132" s="134"/>
      <c r="AD132" s="134"/>
      <c r="AE132" s="134" t="s">
        <v>135</v>
      </c>
      <c r="AF132" s="134">
        <v>0</v>
      </c>
      <c r="AG132" s="134"/>
      <c r="AH132" s="134"/>
      <c r="AI132" s="134"/>
      <c r="AJ132" s="134"/>
      <c r="AK132" s="134"/>
      <c r="AL132" s="134"/>
      <c r="AM132" s="134"/>
      <c r="AN132" s="134"/>
      <c r="AO132" s="134"/>
      <c r="AP132" s="134"/>
      <c r="AQ132" s="134"/>
      <c r="AR132" s="134"/>
      <c r="AS132" s="134"/>
      <c r="AT132" s="134"/>
      <c r="AU132" s="134"/>
      <c r="AV132" s="134"/>
      <c r="AW132" s="134"/>
      <c r="AX132" s="134"/>
      <c r="AY132" s="134"/>
      <c r="AZ132" s="134"/>
      <c r="BA132" s="134"/>
      <c r="BB132" s="134"/>
      <c r="BC132" s="134"/>
      <c r="BD132" s="134"/>
      <c r="BE132" s="134"/>
      <c r="BF132" s="134"/>
      <c r="BG132" s="134"/>
      <c r="BH132" s="134"/>
    </row>
    <row r="133" spans="1:60" ht="22.3" outlineLevel="1" x14ac:dyDescent="0.2">
      <c r="A133" s="135">
        <v>69</v>
      </c>
      <c r="B133" s="141" t="s">
        <v>316</v>
      </c>
      <c r="C133" s="174" t="s">
        <v>317</v>
      </c>
      <c r="D133" s="143" t="s">
        <v>143</v>
      </c>
      <c r="E133" s="150">
        <v>72.989999999999995</v>
      </c>
      <c r="F133" s="255">
        <v>0</v>
      </c>
      <c r="G133" s="153">
        <f>ROUND(E133*F133,2)</f>
        <v>0</v>
      </c>
      <c r="H133" s="153"/>
      <c r="I133" s="153">
        <f>ROUND(E133*H133,2)</f>
        <v>0</v>
      </c>
      <c r="J133" s="153"/>
      <c r="K133" s="153">
        <f>ROUND(E133*J133,2)</f>
        <v>0</v>
      </c>
      <c r="L133" s="153">
        <v>21</v>
      </c>
      <c r="M133" s="153">
        <f>G133*(1+L133/100)</f>
        <v>0</v>
      </c>
      <c r="N133" s="144">
        <v>6.0000000000000002E-5</v>
      </c>
      <c r="O133" s="144">
        <f>ROUND(E133*N133,5)</f>
        <v>4.3800000000000002E-3</v>
      </c>
      <c r="P133" s="144">
        <v>0</v>
      </c>
      <c r="Q133" s="144">
        <f>ROUND(E133*P133,5)</f>
        <v>0</v>
      </c>
      <c r="R133" s="144"/>
      <c r="S133" s="144"/>
      <c r="T133" s="145">
        <v>1E-3</v>
      </c>
      <c r="U133" s="144">
        <f>ROUND(E133*T133,2)</f>
        <v>7.0000000000000007E-2</v>
      </c>
      <c r="V133" s="134"/>
      <c r="W133" s="134"/>
      <c r="X133" s="134"/>
      <c r="Y133" s="134"/>
      <c r="Z133" s="134"/>
      <c r="AA133" s="134"/>
      <c r="AB133" s="134"/>
      <c r="AC133" s="134"/>
      <c r="AD133" s="134"/>
      <c r="AE133" s="134" t="s">
        <v>133</v>
      </c>
      <c r="AF133" s="134"/>
      <c r="AG133" s="134"/>
      <c r="AH133" s="134"/>
      <c r="AI133" s="134"/>
      <c r="AJ133" s="134"/>
      <c r="AK133" s="134"/>
      <c r="AL133" s="134"/>
      <c r="AM133" s="134"/>
      <c r="AN133" s="134"/>
      <c r="AO133" s="134"/>
      <c r="AP133" s="134"/>
      <c r="AQ133" s="134"/>
      <c r="AR133" s="134"/>
      <c r="AS133" s="134"/>
      <c r="AT133" s="134"/>
      <c r="AU133" s="134"/>
      <c r="AV133" s="134"/>
      <c r="AW133" s="134"/>
      <c r="AX133" s="134"/>
      <c r="AY133" s="134"/>
      <c r="AZ133" s="134"/>
      <c r="BA133" s="134"/>
      <c r="BB133" s="134"/>
      <c r="BC133" s="134"/>
      <c r="BD133" s="134"/>
      <c r="BE133" s="134"/>
      <c r="BF133" s="134"/>
      <c r="BG133" s="134"/>
      <c r="BH133" s="134"/>
    </row>
    <row r="134" spans="1:60" outlineLevel="1" x14ac:dyDescent="0.2">
      <c r="A134" s="135"/>
      <c r="B134" s="141"/>
      <c r="C134" s="175" t="s">
        <v>314</v>
      </c>
      <c r="D134" s="146"/>
      <c r="E134" s="151">
        <v>66.84</v>
      </c>
      <c r="F134" s="153"/>
      <c r="G134" s="153"/>
      <c r="H134" s="153"/>
      <c r="I134" s="153"/>
      <c r="J134" s="153"/>
      <c r="K134" s="153"/>
      <c r="L134" s="153"/>
      <c r="M134" s="153"/>
      <c r="N134" s="144"/>
      <c r="O134" s="144"/>
      <c r="P134" s="144"/>
      <c r="Q134" s="144"/>
      <c r="R134" s="144"/>
      <c r="S134" s="144"/>
      <c r="T134" s="145"/>
      <c r="U134" s="144"/>
      <c r="V134" s="134"/>
      <c r="W134" s="134"/>
      <c r="X134" s="134"/>
      <c r="Y134" s="134"/>
      <c r="Z134" s="134"/>
      <c r="AA134" s="134"/>
      <c r="AB134" s="134"/>
      <c r="AC134" s="134"/>
      <c r="AD134" s="134"/>
      <c r="AE134" s="134" t="s">
        <v>135</v>
      </c>
      <c r="AF134" s="134">
        <v>0</v>
      </c>
      <c r="AG134" s="134"/>
      <c r="AH134" s="134"/>
      <c r="AI134" s="134"/>
      <c r="AJ134" s="134"/>
      <c r="AK134" s="134"/>
      <c r="AL134" s="134"/>
      <c r="AM134" s="134"/>
      <c r="AN134" s="134"/>
      <c r="AO134" s="134"/>
      <c r="AP134" s="134"/>
      <c r="AQ134" s="134"/>
      <c r="AR134" s="134"/>
      <c r="AS134" s="134"/>
      <c r="AT134" s="134"/>
      <c r="AU134" s="134"/>
      <c r="AV134" s="134"/>
      <c r="AW134" s="134"/>
      <c r="AX134" s="134"/>
      <c r="AY134" s="134"/>
      <c r="AZ134" s="134"/>
      <c r="BA134" s="134"/>
      <c r="BB134" s="134"/>
      <c r="BC134" s="134"/>
      <c r="BD134" s="134"/>
      <c r="BE134" s="134"/>
      <c r="BF134" s="134"/>
      <c r="BG134" s="134"/>
      <c r="BH134" s="134"/>
    </row>
    <row r="135" spans="1:60" outlineLevel="1" x14ac:dyDescent="0.2">
      <c r="A135" s="135"/>
      <c r="B135" s="141"/>
      <c r="C135" s="175" t="s">
        <v>315</v>
      </c>
      <c r="D135" s="146"/>
      <c r="E135" s="151">
        <v>6.15</v>
      </c>
      <c r="F135" s="153"/>
      <c r="G135" s="153"/>
      <c r="H135" s="153"/>
      <c r="I135" s="153"/>
      <c r="J135" s="153"/>
      <c r="K135" s="153"/>
      <c r="L135" s="153"/>
      <c r="M135" s="153"/>
      <c r="N135" s="144"/>
      <c r="O135" s="144"/>
      <c r="P135" s="144"/>
      <c r="Q135" s="144"/>
      <c r="R135" s="144"/>
      <c r="S135" s="144"/>
      <c r="T135" s="145"/>
      <c r="U135" s="144"/>
      <c r="V135" s="134"/>
      <c r="W135" s="134"/>
      <c r="X135" s="134"/>
      <c r="Y135" s="134"/>
      <c r="Z135" s="134"/>
      <c r="AA135" s="134"/>
      <c r="AB135" s="134"/>
      <c r="AC135" s="134"/>
      <c r="AD135" s="134"/>
      <c r="AE135" s="134" t="s">
        <v>135</v>
      </c>
      <c r="AF135" s="134">
        <v>0</v>
      </c>
      <c r="AG135" s="134"/>
      <c r="AH135" s="134"/>
      <c r="AI135" s="134"/>
      <c r="AJ135" s="134"/>
      <c r="AK135" s="134"/>
      <c r="AL135" s="134"/>
      <c r="AM135" s="134"/>
      <c r="AN135" s="134"/>
      <c r="AO135" s="134"/>
      <c r="AP135" s="134"/>
      <c r="AQ135" s="134"/>
      <c r="AR135" s="134"/>
      <c r="AS135" s="134"/>
      <c r="AT135" s="134"/>
      <c r="AU135" s="134"/>
      <c r="AV135" s="134"/>
      <c r="AW135" s="134"/>
      <c r="AX135" s="134"/>
      <c r="AY135" s="134"/>
      <c r="AZ135" s="134"/>
      <c r="BA135" s="134"/>
      <c r="BB135" s="134"/>
      <c r="BC135" s="134"/>
      <c r="BD135" s="134"/>
      <c r="BE135" s="134"/>
      <c r="BF135" s="134"/>
      <c r="BG135" s="134"/>
      <c r="BH135" s="134"/>
    </row>
    <row r="136" spans="1:60" outlineLevel="1" x14ac:dyDescent="0.2">
      <c r="A136" s="135">
        <v>70</v>
      </c>
      <c r="B136" s="141" t="s">
        <v>318</v>
      </c>
      <c r="C136" s="174" t="s">
        <v>319</v>
      </c>
      <c r="D136" s="143" t="s">
        <v>249</v>
      </c>
      <c r="E136" s="150">
        <v>0.78610000000000002</v>
      </c>
      <c r="F136" s="255">
        <v>0</v>
      </c>
      <c r="G136" s="153">
        <f>ROUND(E136*F136,2)</f>
        <v>0</v>
      </c>
      <c r="H136" s="153"/>
      <c r="I136" s="153">
        <f>ROUND(E136*H136,2)</f>
        <v>0</v>
      </c>
      <c r="J136" s="153"/>
      <c r="K136" s="153">
        <f>ROUND(E136*J136,2)</f>
        <v>0</v>
      </c>
      <c r="L136" s="153">
        <v>21</v>
      </c>
      <c r="M136" s="153">
        <f>G136*(1+L136/100)</f>
        <v>0</v>
      </c>
      <c r="N136" s="144">
        <v>0</v>
      </c>
      <c r="O136" s="144">
        <f>ROUND(E136*N136,5)</f>
        <v>0</v>
      </c>
      <c r="P136" s="144">
        <v>0</v>
      </c>
      <c r="Q136" s="144">
        <f>ROUND(E136*P136,5)</f>
        <v>0</v>
      </c>
      <c r="R136" s="144"/>
      <c r="S136" s="144"/>
      <c r="T136" s="145">
        <v>1.4990000000000001</v>
      </c>
      <c r="U136" s="144">
        <f>ROUND(E136*T136,2)</f>
        <v>1.18</v>
      </c>
      <c r="V136" s="134"/>
      <c r="W136" s="134"/>
      <c r="X136" s="134"/>
      <c r="Y136" s="134"/>
      <c r="Z136" s="134"/>
      <c r="AA136" s="134"/>
      <c r="AB136" s="134"/>
      <c r="AC136" s="134"/>
      <c r="AD136" s="134"/>
      <c r="AE136" s="134" t="s">
        <v>250</v>
      </c>
      <c r="AF136" s="134"/>
      <c r="AG136" s="134"/>
      <c r="AH136" s="134"/>
      <c r="AI136" s="134"/>
      <c r="AJ136" s="134"/>
      <c r="AK136" s="134"/>
      <c r="AL136" s="134"/>
      <c r="AM136" s="134"/>
      <c r="AN136" s="134"/>
      <c r="AO136" s="134"/>
      <c r="AP136" s="134"/>
      <c r="AQ136" s="134"/>
      <c r="AR136" s="134"/>
      <c r="AS136" s="134"/>
      <c r="AT136" s="134"/>
      <c r="AU136" s="134"/>
      <c r="AV136" s="134"/>
      <c r="AW136" s="134"/>
      <c r="AX136" s="134"/>
      <c r="AY136" s="134"/>
      <c r="AZ136" s="134"/>
      <c r="BA136" s="134"/>
      <c r="BB136" s="134"/>
      <c r="BC136" s="134"/>
      <c r="BD136" s="134"/>
      <c r="BE136" s="134"/>
      <c r="BF136" s="134"/>
      <c r="BG136" s="134"/>
      <c r="BH136" s="134"/>
    </row>
    <row r="137" spans="1:60" x14ac:dyDescent="0.2">
      <c r="A137" s="136" t="s">
        <v>128</v>
      </c>
      <c r="B137" s="142" t="s">
        <v>92</v>
      </c>
      <c r="C137" s="176" t="s">
        <v>93</v>
      </c>
      <c r="D137" s="147"/>
      <c r="E137" s="152"/>
      <c r="F137" s="154"/>
      <c r="G137" s="154">
        <f>SUMIF(AE138:AE139,"&lt;&gt;NOR",G138:G139)</f>
        <v>0</v>
      </c>
      <c r="H137" s="154"/>
      <c r="I137" s="154">
        <f>SUM(I138:I139)</f>
        <v>0</v>
      </c>
      <c r="J137" s="154"/>
      <c r="K137" s="154">
        <f>SUM(K138:K139)</f>
        <v>0</v>
      </c>
      <c r="L137" s="154"/>
      <c r="M137" s="154">
        <f>SUM(M138:M139)</f>
        <v>0</v>
      </c>
      <c r="N137" s="148"/>
      <c r="O137" s="148">
        <f>SUM(O138:O139)</f>
        <v>1.346E-2</v>
      </c>
      <c r="P137" s="148"/>
      <c r="Q137" s="148">
        <f>SUM(Q138:Q139)</f>
        <v>0</v>
      </c>
      <c r="R137" s="148"/>
      <c r="S137" s="148"/>
      <c r="T137" s="149"/>
      <c r="U137" s="148">
        <f>SUM(U138:U139)</f>
        <v>9.35</v>
      </c>
      <c r="AE137" t="s">
        <v>129</v>
      </c>
    </row>
    <row r="138" spans="1:60" outlineLevel="1" x14ac:dyDescent="0.2">
      <c r="A138" s="135">
        <v>71</v>
      </c>
      <c r="B138" s="141" t="s">
        <v>320</v>
      </c>
      <c r="C138" s="174" t="s">
        <v>321</v>
      </c>
      <c r="D138" s="143" t="s">
        <v>143</v>
      </c>
      <c r="E138" s="150">
        <v>34.5</v>
      </c>
      <c r="F138" s="255">
        <v>0</v>
      </c>
      <c r="G138" s="153">
        <f>ROUND(E138*F138,2)</f>
        <v>0</v>
      </c>
      <c r="H138" s="153"/>
      <c r="I138" s="153">
        <f>ROUND(E138*H138,2)</f>
        <v>0</v>
      </c>
      <c r="J138" s="153"/>
      <c r="K138" s="153">
        <f>ROUND(E138*J138,2)</f>
        <v>0</v>
      </c>
      <c r="L138" s="153">
        <v>21</v>
      </c>
      <c r="M138" s="153">
        <f>G138*(1+L138/100)</f>
        <v>0</v>
      </c>
      <c r="N138" s="144">
        <v>3.8999999999999999E-4</v>
      </c>
      <c r="O138" s="144">
        <f>ROUND(E138*N138,5)</f>
        <v>1.346E-2</v>
      </c>
      <c r="P138" s="144">
        <v>0</v>
      </c>
      <c r="Q138" s="144">
        <f>ROUND(E138*P138,5)</f>
        <v>0</v>
      </c>
      <c r="R138" s="144"/>
      <c r="S138" s="144"/>
      <c r="T138" s="145">
        <v>0.27100000000000002</v>
      </c>
      <c r="U138" s="144">
        <f>ROUND(E138*T138,2)</f>
        <v>9.35</v>
      </c>
      <c r="V138" s="134"/>
      <c r="W138" s="134"/>
      <c r="X138" s="134"/>
      <c r="Y138" s="134"/>
      <c r="Z138" s="134"/>
      <c r="AA138" s="134"/>
      <c r="AB138" s="134"/>
      <c r="AC138" s="134"/>
      <c r="AD138" s="134"/>
      <c r="AE138" s="134" t="s">
        <v>133</v>
      </c>
      <c r="AF138" s="134"/>
      <c r="AG138" s="134"/>
      <c r="AH138" s="134"/>
      <c r="AI138" s="134"/>
      <c r="AJ138" s="134"/>
      <c r="AK138" s="134"/>
      <c r="AL138" s="134"/>
      <c r="AM138" s="134"/>
      <c r="AN138" s="134"/>
      <c r="AO138" s="134"/>
      <c r="AP138" s="134"/>
      <c r="AQ138" s="134"/>
      <c r="AR138" s="134"/>
      <c r="AS138" s="134"/>
      <c r="AT138" s="134"/>
      <c r="AU138" s="134"/>
      <c r="AV138" s="134"/>
      <c r="AW138" s="134"/>
      <c r="AX138" s="134"/>
      <c r="AY138" s="134"/>
      <c r="AZ138" s="134"/>
      <c r="BA138" s="134"/>
      <c r="BB138" s="134"/>
      <c r="BC138" s="134"/>
      <c r="BD138" s="134"/>
      <c r="BE138" s="134"/>
      <c r="BF138" s="134"/>
      <c r="BG138" s="134"/>
      <c r="BH138" s="134"/>
    </row>
    <row r="139" spans="1:60" ht="22.3" outlineLevel="1" x14ac:dyDescent="0.2">
      <c r="A139" s="135"/>
      <c r="B139" s="141"/>
      <c r="C139" s="175" t="s">
        <v>162</v>
      </c>
      <c r="D139" s="146"/>
      <c r="E139" s="151">
        <v>34.5</v>
      </c>
      <c r="F139" s="153"/>
      <c r="G139" s="153"/>
      <c r="H139" s="153"/>
      <c r="I139" s="153"/>
      <c r="J139" s="153"/>
      <c r="K139" s="153"/>
      <c r="L139" s="153"/>
      <c r="M139" s="153"/>
      <c r="N139" s="144"/>
      <c r="O139" s="144"/>
      <c r="P139" s="144"/>
      <c r="Q139" s="144"/>
      <c r="R139" s="144"/>
      <c r="S139" s="144"/>
      <c r="T139" s="145"/>
      <c r="U139" s="144"/>
      <c r="V139" s="134"/>
      <c r="W139" s="134"/>
      <c r="X139" s="134"/>
      <c r="Y139" s="134"/>
      <c r="Z139" s="134"/>
      <c r="AA139" s="134"/>
      <c r="AB139" s="134"/>
      <c r="AC139" s="134"/>
      <c r="AD139" s="134"/>
      <c r="AE139" s="134" t="s">
        <v>135</v>
      </c>
      <c r="AF139" s="134">
        <v>0</v>
      </c>
      <c r="AG139" s="134"/>
      <c r="AH139" s="134"/>
      <c r="AI139" s="134"/>
      <c r="AJ139" s="134"/>
      <c r="AK139" s="134"/>
      <c r="AL139" s="134"/>
      <c r="AM139" s="134"/>
      <c r="AN139" s="134"/>
      <c r="AO139" s="134"/>
      <c r="AP139" s="134"/>
      <c r="AQ139" s="134"/>
      <c r="AR139" s="134"/>
      <c r="AS139" s="134"/>
      <c r="AT139" s="134"/>
      <c r="AU139" s="134"/>
      <c r="AV139" s="134"/>
      <c r="AW139" s="134"/>
      <c r="AX139" s="134"/>
      <c r="AY139" s="134"/>
      <c r="AZ139" s="134"/>
      <c r="BA139" s="134"/>
      <c r="BB139" s="134"/>
      <c r="BC139" s="134"/>
      <c r="BD139" s="134"/>
      <c r="BE139" s="134"/>
      <c r="BF139" s="134"/>
      <c r="BG139" s="134"/>
      <c r="BH139" s="134"/>
    </row>
    <row r="140" spans="1:60" x14ac:dyDescent="0.2">
      <c r="A140" s="136" t="s">
        <v>128</v>
      </c>
      <c r="B140" s="142" t="s">
        <v>94</v>
      </c>
      <c r="C140" s="176" t="s">
        <v>95</v>
      </c>
      <c r="D140" s="147"/>
      <c r="E140" s="152"/>
      <c r="F140" s="154"/>
      <c r="G140" s="154">
        <f>SUMIF(AE141:AE144,"&lt;&gt;NOR",G141:G144)</f>
        <v>0</v>
      </c>
      <c r="H140" s="154"/>
      <c r="I140" s="154">
        <f>SUM(I141:I144)</f>
        <v>0</v>
      </c>
      <c r="J140" s="154"/>
      <c r="K140" s="154">
        <f>SUM(K141:K144)</f>
        <v>0</v>
      </c>
      <c r="L140" s="154"/>
      <c r="M140" s="154">
        <f>SUM(M141:M144)</f>
        <v>0</v>
      </c>
      <c r="N140" s="148"/>
      <c r="O140" s="148">
        <f>SUM(O141:O144)</f>
        <v>9.1429999999999997E-2</v>
      </c>
      <c r="P140" s="148"/>
      <c r="Q140" s="148">
        <f>SUM(Q141:Q144)</f>
        <v>0.10044</v>
      </c>
      <c r="R140" s="148"/>
      <c r="S140" s="148"/>
      <c r="T140" s="149"/>
      <c r="U140" s="148">
        <f>SUM(U141:U144)</f>
        <v>38.56</v>
      </c>
      <c r="AE140" t="s">
        <v>129</v>
      </c>
    </row>
    <row r="141" spans="1:60" outlineLevel="1" x14ac:dyDescent="0.2">
      <c r="A141" s="135">
        <v>72</v>
      </c>
      <c r="B141" s="141" t="s">
        <v>322</v>
      </c>
      <c r="C141" s="174" t="s">
        <v>323</v>
      </c>
      <c r="D141" s="143" t="s">
        <v>143</v>
      </c>
      <c r="E141" s="150">
        <v>111.6</v>
      </c>
      <c r="F141" s="255">
        <v>0</v>
      </c>
      <c r="G141" s="153">
        <f>ROUND(E141*F141,2)</f>
        <v>0</v>
      </c>
      <c r="H141" s="153"/>
      <c r="I141" s="153">
        <f>ROUND(E141*H141,2)</f>
        <v>0</v>
      </c>
      <c r="J141" s="153"/>
      <c r="K141" s="153">
        <f>ROUND(E141*J141,2)</f>
        <v>0</v>
      </c>
      <c r="L141" s="153">
        <v>21</v>
      </c>
      <c r="M141" s="153">
        <f>G141*(1+L141/100)</f>
        <v>0</v>
      </c>
      <c r="N141" s="144">
        <v>0</v>
      </c>
      <c r="O141" s="144">
        <f>ROUND(E141*N141,5)</f>
        <v>0</v>
      </c>
      <c r="P141" s="144">
        <v>8.9999999999999998E-4</v>
      </c>
      <c r="Q141" s="144">
        <f>ROUND(E141*P141,5)</f>
        <v>0.10044</v>
      </c>
      <c r="R141" s="144"/>
      <c r="S141" s="144"/>
      <c r="T141" s="145">
        <v>7.6990000000000003E-2</v>
      </c>
      <c r="U141" s="144">
        <f>ROUND(E141*T141,2)</f>
        <v>8.59</v>
      </c>
      <c r="V141" s="134"/>
      <c r="W141" s="134"/>
      <c r="X141" s="134"/>
      <c r="Y141" s="134"/>
      <c r="Z141" s="134"/>
      <c r="AA141" s="134"/>
      <c r="AB141" s="134"/>
      <c r="AC141" s="134"/>
      <c r="AD141" s="134"/>
      <c r="AE141" s="134" t="s">
        <v>150</v>
      </c>
      <c r="AF141" s="134"/>
      <c r="AG141" s="134"/>
      <c r="AH141" s="134"/>
      <c r="AI141" s="134"/>
      <c r="AJ141" s="134"/>
      <c r="AK141" s="134"/>
      <c r="AL141" s="134"/>
      <c r="AM141" s="134"/>
      <c r="AN141" s="134"/>
      <c r="AO141" s="134"/>
      <c r="AP141" s="134"/>
      <c r="AQ141" s="134"/>
      <c r="AR141" s="134"/>
      <c r="AS141" s="134"/>
      <c r="AT141" s="134"/>
      <c r="AU141" s="134"/>
      <c r="AV141" s="134"/>
      <c r="AW141" s="134"/>
      <c r="AX141" s="134"/>
      <c r="AY141" s="134"/>
      <c r="AZ141" s="134"/>
      <c r="BA141" s="134"/>
      <c r="BB141" s="134"/>
      <c r="BC141" s="134"/>
      <c r="BD141" s="134"/>
      <c r="BE141" s="134"/>
      <c r="BF141" s="134"/>
      <c r="BG141" s="134"/>
      <c r="BH141" s="134"/>
    </row>
    <row r="142" spans="1:60" ht="22.3" outlineLevel="1" x14ac:dyDescent="0.2">
      <c r="A142" s="135">
        <v>73</v>
      </c>
      <c r="B142" s="141" t="s">
        <v>324</v>
      </c>
      <c r="C142" s="174" t="s">
        <v>325</v>
      </c>
      <c r="D142" s="143" t="s">
        <v>143</v>
      </c>
      <c r="E142" s="150">
        <v>223</v>
      </c>
      <c r="F142" s="255">
        <v>0</v>
      </c>
      <c r="G142" s="153">
        <f>ROUND(E142*F142,2)</f>
        <v>0</v>
      </c>
      <c r="H142" s="153"/>
      <c r="I142" s="153">
        <f>ROUND(E142*H142,2)</f>
        <v>0</v>
      </c>
      <c r="J142" s="153"/>
      <c r="K142" s="153">
        <f>ROUND(E142*J142,2)</f>
        <v>0</v>
      </c>
      <c r="L142" s="153">
        <v>21</v>
      </c>
      <c r="M142" s="153">
        <f>G142*(1+L142/100)</f>
        <v>0</v>
      </c>
      <c r="N142" s="144">
        <v>4.0999999999999999E-4</v>
      </c>
      <c r="O142" s="144">
        <f>ROUND(E142*N142,5)</f>
        <v>9.1429999999999997E-2</v>
      </c>
      <c r="P142" s="144">
        <v>0</v>
      </c>
      <c r="Q142" s="144">
        <f>ROUND(E142*P142,5)</f>
        <v>0</v>
      </c>
      <c r="R142" s="144"/>
      <c r="S142" s="144"/>
      <c r="T142" s="145">
        <v>0.13439000000000001</v>
      </c>
      <c r="U142" s="144">
        <f>ROUND(E142*T142,2)</f>
        <v>29.97</v>
      </c>
      <c r="V142" s="134"/>
      <c r="W142" s="134"/>
      <c r="X142" s="134"/>
      <c r="Y142" s="134"/>
      <c r="Z142" s="134"/>
      <c r="AA142" s="134"/>
      <c r="AB142" s="134"/>
      <c r="AC142" s="134"/>
      <c r="AD142" s="134"/>
      <c r="AE142" s="134" t="s">
        <v>150</v>
      </c>
      <c r="AF142" s="134"/>
      <c r="AG142" s="134"/>
      <c r="AH142" s="134"/>
      <c r="AI142" s="134"/>
      <c r="AJ142" s="134"/>
      <c r="AK142" s="134"/>
      <c r="AL142" s="134"/>
      <c r="AM142" s="134"/>
      <c r="AN142" s="134"/>
      <c r="AO142" s="134"/>
      <c r="AP142" s="134"/>
      <c r="AQ142" s="134"/>
      <c r="AR142" s="134"/>
      <c r="AS142" s="134"/>
      <c r="AT142" s="134"/>
      <c r="AU142" s="134"/>
      <c r="AV142" s="134"/>
      <c r="AW142" s="134"/>
      <c r="AX142" s="134"/>
      <c r="AY142" s="134"/>
      <c r="AZ142" s="134"/>
      <c r="BA142" s="134"/>
      <c r="BB142" s="134"/>
      <c r="BC142" s="134"/>
      <c r="BD142" s="134"/>
      <c r="BE142" s="134"/>
      <c r="BF142" s="134"/>
      <c r="BG142" s="134"/>
      <c r="BH142" s="134"/>
    </row>
    <row r="143" spans="1:60" outlineLevel="1" x14ac:dyDescent="0.2">
      <c r="A143" s="135"/>
      <c r="B143" s="141"/>
      <c r="C143" s="175" t="s">
        <v>326</v>
      </c>
      <c r="D143" s="146"/>
      <c r="E143" s="151">
        <v>156</v>
      </c>
      <c r="F143" s="153"/>
      <c r="G143" s="153"/>
      <c r="H143" s="153"/>
      <c r="I143" s="153"/>
      <c r="J143" s="153"/>
      <c r="K143" s="153"/>
      <c r="L143" s="153"/>
      <c r="M143" s="153"/>
      <c r="N143" s="144"/>
      <c r="O143" s="144"/>
      <c r="P143" s="144"/>
      <c r="Q143" s="144"/>
      <c r="R143" s="144"/>
      <c r="S143" s="144"/>
      <c r="T143" s="145"/>
      <c r="U143" s="144"/>
      <c r="V143" s="134"/>
      <c r="W143" s="134"/>
      <c r="X143" s="134"/>
      <c r="Y143" s="134"/>
      <c r="Z143" s="134"/>
      <c r="AA143" s="134"/>
      <c r="AB143" s="134"/>
      <c r="AC143" s="134"/>
      <c r="AD143" s="134"/>
      <c r="AE143" s="134" t="s">
        <v>135</v>
      </c>
      <c r="AF143" s="134">
        <v>0</v>
      </c>
      <c r="AG143" s="134"/>
      <c r="AH143" s="134"/>
      <c r="AI143" s="134"/>
      <c r="AJ143" s="134"/>
      <c r="AK143" s="134"/>
      <c r="AL143" s="134"/>
      <c r="AM143" s="134"/>
      <c r="AN143" s="134"/>
      <c r="AO143" s="134"/>
      <c r="AP143" s="134"/>
      <c r="AQ143" s="134"/>
      <c r="AR143" s="134"/>
      <c r="AS143" s="134"/>
      <c r="AT143" s="134"/>
      <c r="AU143" s="134"/>
      <c r="AV143" s="134"/>
      <c r="AW143" s="134"/>
      <c r="AX143" s="134"/>
      <c r="AY143" s="134"/>
      <c r="AZ143" s="134"/>
      <c r="BA143" s="134"/>
      <c r="BB143" s="134"/>
      <c r="BC143" s="134"/>
      <c r="BD143" s="134"/>
      <c r="BE143" s="134"/>
      <c r="BF143" s="134"/>
      <c r="BG143" s="134"/>
      <c r="BH143" s="134"/>
    </row>
    <row r="144" spans="1:60" outlineLevel="1" x14ac:dyDescent="0.2">
      <c r="A144" s="135"/>
      <c r="B144" s="141"/>
      <c r="C144" s="175" t="s">
        <v>327</v>
      </c>
      <c r="D144" s="146"/>
      <c r="E144" s="151">
        <v>67</v>
      </c>
      <c r="F144" s="153"/>
      <c r="G144" s="153"/>
      <c r="H144" s="153"/>
      <c r="I144" s="153"/>
      <c r="J144" s="153"/>
      <c r="K144" s="153"/>
      <c r="L144" s="153"/>
      <c r="M144" s="153"/>
      <c r="N144" s="144"/>
      <c r="O144" s="144"/>
      <c r="P144" s="144"/>
      <c r="Q144" s="144"/>
      <c r="R144" s="144"/>
      <c r="S144" s="144"/>
      <c r="T144" s="145"/>
      <c r="U144" s="144"/>
      <c r="V144" s="134"/>
      <c r="W144" s="134"/>
      <c r="X144" s="134"/>
      <c r="Y144" s="134"/>
      <c r="Z144" s="134"/>
      <c r="AA144" s="134"/>
      <c r="AB144" s="134"/>
      <c r="AC144" s="134"/>
      <c r="AD144" s="134"/>
      <c r="AE144" s="134" t="s">
        <v>135</v>
      </c>
      <c r="AF144" s="134">
        <v>0</v>
      </c>
      <c r="AG144" s="134"/>
      <c r="AH144" s="134"/>
      <c r="AI144" s="134"/>
      <c r="AJ144" s="134"/>
      <c r="AK144" s="134"/>
      <c r="AL144" s="134"/>
      <c r="AM144" s="134"/>
      <c r="AN144" s="134"/>
      <c r="AO144" s="134"/>
      <c r="AP144" s="134"/>
      <c r="AQ144" s="134"/>
      <c r="AR144" s="134"/>
      <c r="AS144" s="134"/>
      <c r="AT144" s="134"/>
      <c r="AU144" s="134"/>
      <c r="AV144" s="134"/>
      <c r="AW144" s="134"/>
      <c r="AX144" s="134"/>
      <c r="AY144" s="134"/>
      <c r="AZ144" s="134"/>
      <c r="BA144" s="134"/>
      <c r="BB144" s="134"/>
      <c r="BC144" s="134"/>
      <c r="BD144" s="134"/>
      <c r="BE144" s="134"/>
      <c r="BF144" s="134"/>
      <c r="BG144" s="134"/>
      <c r="BH144" s="134"/>
    </row>
    <row r="145" spans="1:60" x14ac:dyDescent="0.2">
      <c r="A145" s="136" t="s">
        <v>128</v>
      </c>
      <c r="B145" s="142" t="s">
        <v>96</v>
      </c>
      <c r="C145" s="176" t="s">
        <v>97</v>
      </c>
      <c r="D145" s="147"/>
      <c r="E145" s="152"/>
      <c r="F145" s="154"/>
      <c r="G145" s="154">
        <f>SUMIF(AE146:AE146,"&lt;&gt;NOR",G146:G146)</f>
        <v>0</v>
      </c>
      <c r="H145" s="154"/>
      <c r="I145" s="154">
        <f>SUM(I146:I146)</f>
        <v>0</v>
      </c>
      <c r="J145" s="154"/>
      <c r="K145" s="154">
        <f>SUM(K146:K146)</f>
        <v>0</v>
      </c>
      <c r="L145" s="154"/>
      <c r="M145" s="154">
        <f>SUM(M146:M146)</f>
        <v>0</v>
      </c>
      <c r="N145" s="148"/>
      <c r="O145" s="148">
        <f>SUM(O146:O146)</f>
        <v>1E-3</v>
      </c>
      <c r="P145" s="148"/>
      <c r="Q145" s="148">
        <f>SUM(Q146:Q146)</f>
        <v>0</v>
      </c>
      <c r="R145" s="148"/>
      <c r="S145" s="148"/>
      <c r="T145" s="149"/>
      <c r="U145" s="148">
        <f>SUM(U146:U146)</f>
        <v>2.5</v>
      </c>
      <c r="AE145" t="s">
        <v>129</v>
      </c>
    </row>
    <row r="146" spans="1:60" outlineLevel="1" x14ac:dyDescent="0.2">
      <c r="A146" s="135">
        <v>74</v>
      </c>
      <c r="B146" s="141" t="s">
        <v>328</v>
      </c>
      <c r="C146" s="174" t="s">
        <v>329</v>
      </c>
      <c r="D146" s="143" t="s">
        <v>143</v>
      </c>
      <c r="E146" s="150">
        <v>50</v>
      </c>
      <c r="F146" s="255">
        <v>0</v>
      </c>
      <c r="G146" s="153">
        <f>ROUND(E146*F146,2)</f>
        <v>0</v>
      </c>
      <c r="H146" s="153"/>
      <c r="I146" s="153">
        <f>ROUND(E146*H146,2)</f>
        <v>0</v>
      </c>
      <c r="J146" s="153"/>
      <c r="K146" s="153">
        <f>ROUND(E146*J146,2)</f>
        <v>0</v>
      </c>
      <c r="L146" s="153">
        <v>21</v>
      </c>
      <c r="M146" s="153">
        <f>G146*(1+L146/100)</f>
        <v>0</v>
      </c>
      <c r="N146" s="144">
        <v>2.0000000000000002E-5</v>
      </c>
      <c r="O146" s="144">
        <f>ROUND(E146*N146,5)</f>
        <v>1E-3</v>
      </c>
      <c r="P146" s="144">
        <v>0</v>
      </c>
      <c r="Q146" s="144">
        <f>ROUND(E146*P146,5)</f>
        <v>0</v>
      </c>
      <c r="R146" s="144"/>
      <c r="S146" s="144"/>
      <c r="T146" s="145">
        <v>0.05</v>
      </c>
      <c r="U146" s="144">
        <f>ROUND(E146*T146,2)</f>
        <v>2.5</v>
      </c>
      <c r="V146" s="134"/>
      <c r="W146" s="134"/>
      <c r="X146" s="134"/>
      <c r="Y146" s="134"/>
      <c r="Z146" s="134"/>
      <c r="AA146" s="134"/>
      <c r="AB146" s="134"/>
      <c r="AC146" s="134"/>
      <c r="AD146" s="134"/>
      <c r="AE146" s="134" t="s">
        <v>133</v>
      </c>
      <c r="AF146" s="134"/>
      <c r="AG146" s="134"/>
      <c r="AH146" s="134"/>
      <c r="AI146" s="134"/>
      <c r="AJ146" s="134"/>
      <c r="AK146" s="134"/>
      <c r="AL146" s="134"/>
      <c r="AM146" s="134"/>
      <c r="AN146" s="134"/>
      <c r="AO146" s="134"/>
      <c r="AP146" s="134"/>
      <c r="AQ146" s="134"/>
      <c r="AR146" s="134"/>
      <c r="AS146" s="134"/>
      <c r="AT146" s="134"/>
      <c r="AU146" s="134"/>
      <c r="AV146" s="134"/>
      <c r="AW146" s="134"/>
      <c r="AX146" s="134"/>
      <c r="AY146" s="134"/>
      <c r="AZ146" s="134"/>
      <c r="BA146" s="134"/>
      <c r="BB146" s="134"/>
      <c r="BC146" s="134"/>
      <c r="BD146" s="134"/>
      <c r="BE146" s="134"/>
      <c r="BF146" s="134"/>
      <c r="BG146" s="134"/>
      <c r="BH146" s="134"/>
    </row>
    <row r="147" spans="1:60" x14ac:dyDescent="0.2">
      <c r="A147" s="136" t="s">
        <v>128</v>
      </c>
      <c r="B147" s="142" t="s">
        <v>98</v>
      </c>
      <c r="C147" s="176" t="s">
        <v>99</v>
      </c>
      <c r="D147" s="147"/>
      <c r="E147" s="152"/>
      <c r="F147" s="154"/>
      <c r="G147" s="154">
        <f>SUMIF(AE148:AE158,"&lt;&gt;NOR",G148:G158)</f>
        <v>0</v>
      </c>
      <c r="H147" s="154"/>
      <c r="I147" s="154">
        <f>SUM(I148:I158)</f>
        <v>0</v>
      </c>
      <c r="J147" s="154"/>
      <c r="K147" s="154">
        <f>SUM(K148:K158)</f>
        <v>0</v>
      </c>
      <c r="L147" s="154"/>
      <c r="M147" s="154">
        <f>SUM(M148:M158)</f>
        <v>0</v>
      </c>
      <c r="N147" s="148"/>
      <c r="O147" s="148">
        <f>SUM(O148:O158)</f>
        <v>0</v>
      </c>
      <c r="P147" s="148"/>
      <c r="Q147" s="148">
        <f>SUM(Q148:Q158)</f>
        <v>0</v>
      </c>
      <c r="R147" s="148"/>
      <c r="S147" s="148"/>
      <c r="T147" s="149"/>
      <c r="U147" s="148">
        <f>SUM(U148:U158)</f>
        <v>49.53</v>
      </c>
      <c r="AE147" t="s">
        <v>129</v>
      </c>
    </row>
    <row r="148" spans="1:60" outlineLevel="1" x14ac:dyDescent="0.2">
      <c r="A148" s="135">
        <v>75</v>
      </c>
      <c r="B148" s="141" t="s">
        <v>330</v>
      </c>
      <c r="C148" s="174" t="s">
        <v>331</v>
      </c>
      <c r="D148" s="143" t="s">
        <v>249</v>
      </c>
      <c r="E148" s="150">
        <v>18.748190000000001</v>
      </c>
      <c r="F148" s="255">
        <v>0</v>
      </c>
      <c r="G148" s="153">
        <f t="shared" ref="G148:G158" si="0">ROUND(E148*F148,2)</f>
        <v>0</v>
      </c>
      <c r="H148" s="153"/>
      <c r="I148" s="153">
        <f t="shared" ref="I148:I158" si="1">ROUND(E148*H148,2)</f>
        <v>0</v>
      </c>
      <c r="J148" s="153"/>
      <c r="K148" s="153">
        <f t="shared" ref="K148:K158" si="2">ROUND(E148*J148,2)</f>
        <v>0</v>
      </c>
      <c r="L148" s="153">
        <v>21</v>
      </c>
      <c r="M148" s="153">
        <f t="shared" ref="M148:M158" si="3">G148*(1+L148/100)</f>
        <v>0</v>
      </c>
      <c r="N148" s="144">
        <v>0</v>
      </c>
      <c r="O148" s="144">
        <f t="shared" ref="O148:O158" si="4">ROUND(E148*N148,5)</f>
        <v>0</v>
      </c>
      <c r="P148" s="144">
        <v>0</v>
      </c>
      <c r="Q148" s="144">
        <f t="shared" ref="Q148:Q158" si="5">ROUND(E148*P148,5)</f>
        <v>0</v>
      </c>
      <c r="R148" s="144"/>
      <c r="S148" s="144"/>
      <c r="T148" s="145">
        <v>0.94199999999999995</v>
      </c>
      <c r="U148" s="144">
        <f t="shared" ref="U148:U158" si="6">ROUND(E148*T148,2)</f>
        <v>17.66</v>
      </c>
      <c r="V148" s="134"/>
      <c r="W148" s="134"/>
      <c r="X148" s="134"/>
      <c r="Y148" s="134"/>
      <c r="Z148" s="134"/>
      <c r="AA148" s="134"/>
      <c r="AB148" s="134"/>
      <c r="AC148" s="134"/>
      <c r="AD148" s="134"/>
      <c r="AE148" s="134" t="s">
        <v>332</v>
      </c>
      <c r="AF148" s="134"/>
      <c r="AG148" s="134"/>
      <c r="AH148" s="134"/>
      <c r="AI148" s="134"/>
      <c r="AJ148" s="134"/>
      <c r="AK148" s="134"/>
      <c r="AL148" s="134"/>
      <c r="AM148" s="134"/>
      <c r="AN148" s="134"/>
      <c r="AO148" s="134"/>
      <c r="AP148" s="134"/>
      <c r="AQ148" s="134"/>
      <c r="AR148" s="134"/>
      <c r="AS148" s="134"/>
      <c r="AT148" s="134"/>
      <c r="AU148" s="134"/>
      <c r="AV148" s="134"/>
      <c r="AW148" s="134"/>
      <c r="AX148" s="134"/>
      <c r="AY148" s="134"/>
      <c r="AZ148" s="134"/>
      <c r="BA148" s="134"/>
      <c r="BB148" s="134"/>
      <c r="BC148" s="134"/>
      <c r="BD148" s="134"/>
      <c r="BE148" s="134"/>
      <c r="BF148" s="134"/>
      <c r="BG148" s="134"/>
      <c r="BH148" s="134"/>
    </row>
    <row r="149" spans="1:60" outlineLevel="1" x14ac:dyDescent="0.2">
      <c r="A149" s="135">
        <v>76</v>
      </c>
      <c r="B149" s="141" t="s">
        <v>333</v>
      </c>
      <c r="C149" s="174" t="s">
        <v>334</v>
      </c>
      <c r="D149" s="143" t="s">
        <v>249</v>
      </c>
      <c r="E149" s="150">
        <v>18.748190000000001</v>
      </c>
      <c r="F149" s="255">
        <v>0</v>
      </c>
      <c r="G149" s="153">
        <f t="shared" si="0"/>
        <v>0</v>
      </c>
      <c r="H149" s="153"/>
      <c r="I149" s="153">
        <f t="shared" si="1"/>
        <v>0</v>
      </c>
      <c r="J149" s="153"/>
      <c r="K149" s="153">
        <f t="shared" si="2"/>
        <v>0</v>
      </c>
      <c r="L149" s="153">
        <v>21</v>
      </c>
      <c r="M149" s="153">
        <f t="shared" si="3"/>
        <v>0</v>
      </c>
      <c r="N149" s="144">
        <v>0</v>
      </c>
      <c r="O149" s="144">
        <f t="shared" si="4"/>
        <v>0</v>
      </c>
      <c r="P149" s="144">
        <v>0</v>
      </c>
      <c r="Q149" s="144">
        <f t="shared" si="5"/>
        <v>0</v>
      </c>
      <c r="R149" s="144"/>
      <c r="S149" s="144"/>
      <c r="T149" s="145">
        <v>0</v>
      </c>
      <c r="U149" s="144">
        <f t="shared" si="6"/>
        <v>0</v>
      </c>
      <c r="V149" s="134"/>
      <c r="W149" s="134"/>
      <c r="X149" s="134"/>
      <c r="Y149" s="134"/>
      <c r="Z149" s="134"/>
      <c r="AA149" s="134"/>
      <c r="AB149" s="134"/>
      <c r="AC149" s="134"/>
      <c r="AD149" s="134"/>
      <c r="AE149" s="134" t="s">
        <v>332</v>
      </c>
      <c r="AF149" s="134"/>
      <c r="AG149" s="134"/>
      <c r="AH149" s="134"/>
      <c r="AI149" s="134"/>
      <c r="AJ149" s="134"/>
      <c r="AK149" s="134"/>
      <c r="AL149" s="134"/>
      <c r="AM149" s="134"/>
      <c r="AN149" s="134"/>
      <c r="AO149" s="134"/>
      <c r="AP149" s="134"/>
      <c r="AQ149" s="134"/>
      <c r="AR149" s="134"/>
      <c r="AS149" s="134"/>
      <c r="AT149" s="134"/>
      <c r="AU149" s="134"/>
      <c r="AV149" s="134"/>
      <c r="AW149" s="134"/>
      <c r="AX149" s="134"/>
      <c r="AY149" s="134"/>
      <c r="AZ149" s="134"/>
      <c r="BA149" s="134"/>
      <c r="BB149" s="134"/>
      <c r="BC149" s="134"/>
      <c r="BD149" s="134"/>
      <c r="BE149" s="134"/>
      <c r="BF149" s="134"/>
      <c r="BG149" s="134"/>
      <c r="BH149" s="134"/>
    </row>
    <row r="150" spans="1:60" outlineLevel="1" x14ac:dyDescent="0.2">
      <c r="A150" s="135">
        <v>77</v>
      </c>
      <c r="B150" s="141" t="s">
        <v>333</v>
      </c>
      <c r="C150" s="174" t="s">
        <v>334</v>
      </c>
      <c r="D150" s="143" t="s">
        <v>249</v>
      </c>
      <c r="E150" s="150">
        <v>18.748190000000001</v>
      </c>
      <c r="F150" s="255">
        <v>0</v>
      </c>
      <c r="G150" s="153">
        <f t="shared" si="0"/>
        <v>0</v>
      </c>
      <c r="H150" s="153"/>
      <c r="I150" s="153">
        <f t="shared" si="1"/>
        <v>0</v>
      </c>
      <c r="J150" s="153"/>
      <c r="K150" s="153">
        <f t="shared" si="2"/>
        <v>0</v>
      </c>
      <c r="L150" s="153">
        <v>21</v>
      </c>
      <c r="M150" s="153">
        <f t="shared" si="3"/>
        <v>0</v>
      </c>
      <c r="N150" s="144">
        <v>0</v>
      </c>
      <c r="O150" s="144">
        <f t="shared" si="4"/>
        <v>0</v>
      </c>
      <c r="P150" s="144">
        <v>0</v>
      </c>
      <c r="Q150" s="144">
        <f t="shared" si="5"/>
        <v>0</v>
      </c>
      <c r="R150" s="144"/>
      <c r="S150" s="144"/>
      <c r="T150" s="145">
        <v>0</v>
      </c>
      <c r="U150" s="144">
        <f t="shared" si="6"/>
        <v>0</v>
      </c>
      <c r="V150" s="134"/>
      <c r="W150" s="134"/>
      <c r="X150" s="134"/>
      <c r="Y150" s="134"/>
      <c r="Z150" s="134"/>
      <c r="AA150" s="134"/>
      <c r="AB150" s="134"/>
      <c r="AC150" s="134"/>
      <c r="AD150" s="134"/>
      <c r="AE150" s="134" t="s">
        <v>332</v>
      </c>
      <c r="AF150" s="134"/>
      <c r="AG150" s="134"/>
      <c r="AH150" s="134"/>
      <c r="AI150" s="134"/>
      <c r="AJ150" s="134"/>
      <c r="AK150" s="134"/>
      <c r="AL150" s="134"/>
      <c r="AM150" s="134"/>
      <c r="AN150" s="134"/>
      <c r="AO150" s="134"/>
      <c r="AP150" s="134"/>
      <c r="AQ150" s="134"/>
      <c r="AR150" s="134"/>
      <c r="AS150" s="134"/>
      <c r="AT150" s="134"/>
      <c r="AU150" s="134"/>
      <c r="AV150" s="134"/>
      <c r="AW150" s="134"/>
      <c r="AX150" s="134"/>
      <c r="AY150" s="134"/>
      <c r="AZ150" s="134"/>
      <c r="BA150" s="134"/>
      <c r="BB150" s="134"/>
      <c r="BC150" s="134"/>
      <c r="BD150" s="134"/>
      <c r="BE150" s="134"/>
      <c r="BF150" s="134"/>
      <c r="BG150" s="134"/>
      <c r="BH150" s="134"/>
    </row>
    <row r="151" spans="1:60" outlineLevel="1" x14ac:dyDescent="0.2">
      <c r="A151" s="135">
        <v>78</v>
      </c>
      <c r="B151" s="141" t="s">
        <v>333</v>
      </c>
      <c r="C151" s="174" t="s">
        <v>334</v>
      </c>
      <c r="D151" s="143" t="s">
        <v>249</v>
      </c>
      <c r="E151" s="150">
        <v>18.748190000000001</v>
      </c>
      <c r="F151" s="255">
        <v>0</v>
      </c>
      <c r="G151" s="153">
        <f t="shared" si="0"/>
        <v>0</v>
      </c>
      <c r="H151" s="153"/>
      <c r="I151" s="153">
        <f t="shared" si="1"/>
        <v>0</v>
      </c>
      <c r="J151" s="153"/>
      <c r="K151" s="153">
        <f t="shared" si="2"/>
        <v>0</v>
      </c>
      <c r="L151" s="153">
        <v>21</v>
      </c>
      <c r="M151" s="153">
        <f t="shared" si="3"/>
        <v>0</v>
      </c>
      <c r="N151" s="144">
        <v>0</v>
      </c>
      <c r="O151" s="144">
        <f t="shared" si="4"/>
        <v>0</v>
      </c>
      <c r="P151" s="144">
        <v>0</v>
      </c>
      <c r="Q151" s="144">
        <f t="shared" si="5"/>
        <v>0</v>
      </c>
      <c r="R151" s="144"/>
      <c r="S151" s="144"/>
      <c r="T151" s="145">
        <v>0</v>
      </c>
      <c r="U151" s="144">
        <f t="shared" si="6"/>
        <v>0</v>
      </c>
      <c r="V151" s="134"/>
      <c r="W151" s="134"/>
      <c r="X151" s="134"/>
      <c r="Y151" s="134"/>
      <c r="Z151" s="134"/>
      <c r="AA151" s="134"/>
      <c r="AB151" s="134"/>
      <c r="AC151" s="134"/>
      <c r="AD151" s="134"/>
      <c r="AE151" s="134" t="s">
        <v>332</v>
      </c>
      <c r="AF151" s="134"/>
      <c r="AG151" s="134"/>
      <c r="AH151" s="134"/>
      <c r="AI151" s="134"/>
      <c r="AJ151" s="134"/>
      <c r="AK151" s="134"/>
      <c r="AL151" s="134"/>
      <c r="AM151" s="134"/>
      <c r="AN151" s="134"/>
      <c r="AO151" s="134"/>
      <c r="AP151" s="134"/>
      <c r="AQ151" s="134"/>
      <c r="AR151" s="134"/>
      <c r="AS151" s="134"/>
      <c r="AT151" s="134"/>
      <c r="AU151" s="134"/>
      <c r="AV151" s="134"/>
      <c r="AW151" s="134"/>
      <c r="AX151" s="134"/>
      <c r="AY151" s="134"/>
      <c r="AZ151" s="134"/>
      <c r="BA151" s="134"/>
      <c r="BB151" s="134"/>
      <c r="BC151" s="134"/>
      <c r="BD151" s="134"/>
      <c r="BE151" s="134"/>
      <c r="BF151" s="134"/>
      <c r="BG151" s="134"/>
      <c r="BH151" s="134"/>
    </row>
    <row r="152" spans="1:60" outlineLevel="1" x14ac:dyDescent="0.2">
      <c r="A152" s="135">
        <v>79</v>
      </c>
      <c r="B152" s="141" t="s">
        <v>333</v>
      </c>
      <c r="C152" s="174" t="s">
        <v>334</v>
      </c>
      <c r="D152" s="143" t="s">
        <v>249</v>
      </c>
      <c r="E152" s="150">
        <v>18.748190000000001</v>
      </c>
      <c r="F152" s="255">
        <v>0</v>
      </c>
      <c r="G152" s="153">
        <f t="shared" si="0"/>
        <v>0</v>
      </c>
      <c r="H152" s="153"/>
      <c r="I152" s="153">
        <f t="shared" si="1"/>
        <v>0</v>
      </c>
      <c r="J152" s="153"/>
      <c r="K152" s="153">
        <f t="shared" si="2"/>
        <v>0</v>
      </c>
      <c r="L152" s="153">
        <v>21</v>
      </c>
      <c r="M152" s="153">
        <f t="shared" si="3"/>
        <v>0</v>
      </c>
      <c r="N152" s="144">
        <v>0</v>
      </c>
      <c r="O152" s="144">
        <f t="shared" si="4"/>
        <v>0</v>
      </c>
      <c r="P152" s="144">
        <v>0</v>
      </c>
      <c r="Q152" s="144">
        <f t="shared" si="5"/>
        <v>0</v>
      </c>
      <c r="R152" s="144"/>
      <c r="S152" s="144"/>
      <c r="T152" s="145">
        <v>0</v>
      </c>
      <c r="U152" s="144">
        <f t="shared" si="6"/>
        <v>0</v>
      </c>
      <c r="V152" s="134"/>
      <c r="W152" s="134"/>
      <c r="X152" s="134"/>
      <c r="Y152" s="134"/>
      <c r="Z152" s="134"/>
      <c r="AA152" s="134"/>
      <c r="AB152" s="134"/>
      <c r="AC152" s="134"/>
      <c r="AD152" s="134"/>
      <c r="AE152" s="134" t="s">
        <v>332</v>
      </c>
      <c r="AF152" s="134"/>
      <c r="AG152" s="134"/>
      <c r="AH152" s="134"/>
      <c r="AI152" s="134"/>
      <c r="AJ152" s="134"/>
      <c r="AK152" s="134"/>
      <c r="AL152" s="134"/>
      <c r="AM152" s="134"/>
      <c r="AN152" s="134"/>
      <c r="AO152" s="134"/>
      <c r="AP152" s="134"/>
      <c r="AQ152" s="134"/>
      <c r="AR152" s="134"/>
      <c r="AS152" s="134"/>
      <c r="AT152" s="134"/>
      <c r="AU152" s="134"/>
      <c r="AV152" s="134"/>
      <c r="AW152" s="134"/>
      <c r="AX152" s="134"/>
      <c r="AY152" s="134"/>
      <c r="AZ152" s="134"/>
      <c r="BA152" s="134"/>
      <c r="BB152" s="134"/>
      <c r="BC152" s="134"/>
      <c r="BD152" s="134"/>
      <c r="BE152" s="134"/>
      <c r="BF152" s="134"/>
      <c r="BG152" s="134"/>
      <c r="BH152" s="134"/>
    </row>
    <row r="153" spans="1:60" outlineLevel="1" x14ac:dyDescent="0.2">
      <c r="A153" s="135">
        <v>80</v>
      </c>
      <c r="B153" s="141" t="s">
        <v>333</v>
      </c>
      <c r="C153" s="174" t="s">
        <v>334</v>
      </c>
      <c r="D153" s="143" t="s">
        <v>249</v>
      </c>
      <c r="E153" s="150">
        <v>18.748190000000001</v>
      </c>
      <c r="F153" s="255">
        <v>0</v>
      </c>
      <c r="G153" s="153">
        <f t="shared" si="0"/>
        <v>0</v>
      </c>
      <c r="H153" s="153"/>
      <c r="I153" s="153">
        <f t="shared" si="1"/>
        <v>0</v>
      </c>
      <c r="J153" s="153"/>
      <c r="K153" s="153">
        <f t="shared" si="2"/>
        <v>0</v>
      </c>
      <c r="L153" s="153">
        <v>21</v>
      </c>
      <c r="M153" s="153">
        <f t="shared" si="3"/>
        <v>0</v>
      </c>
      <c r="N153" s="144">
        <v>0</v>
      </c>
      <c r="O153" s="144">
        <f t="shared" si="4"/>
        <v>0</v>
      </c>
      <c r="P153" s="144">
        <v>0</v>
      </c>
      <c r="Q153" s="144">
        <f t="shared" si="5"/>
        <v>0</v>
      </c>
      <c r="R153" s="144"/>
      <c r="S153" s="144"/>
      <c r="T153" s="145">
        <v>0</v>
      </c>
      <c r="U153" s="144">
        <f t="shared" si="6"/>
        <v>0</v>
      </c>
      <c r="V153" s="134"/>
      <c r="W153" s="134"/>
      <c r="X153" s="134"/>
      <c r="Y153" s="134"/>
      <c r="Z153" s="134"/>
      <c r="AA153" s="134"/>
      <c r="AB153" s="134"/>
      <c r="AC153" s="134"/>
      <c r="AD153" s="134"/>
      <c r="AE153" s="134" t="s">
        <v>332</v>
      </c>
      <c r="AF153" s="134"/>
      <c r="AG153" s="134"/>
      <c r="AH153" s="134"/>
      <c r="AI153" s="134"/>
      <c r="AJ153" s="134"/>
      <c r="AK153" s="134"/>
      <c r="AL153" s="134"/>
      <c r="AM153" s="134"/>
      <c r="AN153" s="134"/>
      <c r="AO153" s="134"/>
      <c r="AP153" s="134"/>
      <c r="AQ153" s="134"/>
      <c r="AR153" s="134"/>
      <c r="AS153" s="134"/>
      <c r="AT153" s="134"/>
      <c r="AU153" s="134"/>
      <c r="AV153" s="134"/>
      <c r="AW153" s="134"/>
      <c r="AX153" s="134"/>
      <c r="AY153" s="134"/>
      <c r="AZ153" s="134"/>
      <c r="BA153" s="134"/>
      <c r="BB153" s="134"/>
      <c r="BC153" s="134"/>
      <c r="BD153" s="134"/>
      <c r="BE153" s="134"/>
      <c r="BF153" s="134"/>
      <c r="BG153" s="134"/>
      <c r="BH153" s="134"/>
    </row>
    <row r="154" spans="1:60" outlineLevel="1" x14ac:dyDescent="0.2">
      <c r="A154" s="135">
        <v>81</v>
      </c>
      <c r="B154" s="141" t="s">
        <v>333</v>
      </c>
      <c r="C154" s="174" t="s">
        <v>334</v>
      </c>
      <c r="D154" s="143" t="s">
        <v>249</v>
      </c>
      <c r="E154" s="150">
        <v>18.748190000000001</v>
      </c>
      <c r="F154" s="255">
        <v>0</v>
      </c>
      <c r="G154" s="153">
        <f t="shared" si="0"/>
        <v>0</v>
      </c>
      <c r="H154" s="153"/>
      <c r="I154" s="153">
        <f t="shared" si="1"/>
        <v>0</v>
      </c>
      <c r="J154" s="153"/>
      <c r="K154" s="153">
        <f t="shared" si="2"/>
        <v>0</v>
      </c>
      <c r="L154" s="153">
        <v>21</v>
      </c>
      <c r="M154" s="153">
        <f t="shared" si="3"/>
        <v>0</v>
      </c>
      <c r="N154" s="144">
        <v>0</v>
      </c>
      <c r="O154" s="144">
        <f t="shared" si="4"/>
        <v>0</v>
      </c>
      <c r="P154" s="144">
        <v>0</v>
      </c>
      <c r="Q154" s="144">
        <f t="shared" si="5"/>
        <v>0</v>
      </c>
      <c r="R154" s="144"/>
      <c r="S154" s="144"/>
      <c r="T154" s="145">
        <v>0</v>
      </c>
      <c r="U154" s="144">
        <f t="shared" si="6"/>
        <v>0</v>
      </c>
      <c r="V154" s="134"/>
      <c r="W154" s="134"/>
      <c r="X154" s="134"/>
      <c r="Y154" s="134"/>
      <c r="Z154" s="134"/>
      <c r="AA154" s="134"/>
      <c r="AB154" s="134"/>
      <c r="AC154" s="134"/>
      <c r="AD154" s="134"/>
      <c r="AE154" s="134" t="s">
        <v>332</v>
      </c>
      <c r="AF154" s="134"/>
      <c r="AG154" s="134"/>
      <c r="AH154" s="134"/>
      <c r="AI154" s="134"/>
      <c r="AJ154" s="134"/>
      <c r="AK154" s="134"/>
      <c r="AL154" s="134"/>
      <c r="AM154" s="134"/>
      <c r="AN154" s="134"/>
      <c r="AO154" s="134"/>
      <c r="AP154" s="134"/>
      <c r="AQ154" s="134"/>
      <c r="AR154" s="134"/>
      <c r="AS154" s="134"/>
      <c r="AT154" s="134"/>
      <c r="AU154" s="134"/>
      <c r="AV154" s="134"/>
      <c r="AW154" s="134"/>
      <c r="AX154" s="134"/>
      <c r="AY154" s="134"/>
      <c r="AZ154" s="134"/>
      <c r="BA154" s="134"/>
      <c r="BB154" s="134"/>
      <c r="BC154" s="134"/>
      <c r="BD154" s="134"/>
      <c r="BE154" s="134"/>
      <c r="BF154" s="134"/>
      <c r="BG154" s="134"/>
      <c r="BH154" s="134"/>
    </row>
    <row r="155" spans="1:60" ht="22.3" outlineLevel="1" x14ac:dyDescent="0.2">
      <c r="A155" s="135">
        <v>82</v>
      </c>
      <c r="B155" s="141" t="s">
        <v>335</v>
      </c>
      <c r="C155" s="174" t="s">
        <v>336</v>
      </c>
      <c r="D155" s="143" t="s">
        <v>249</v>
      </c>
      <c r="E155" s="150">
        <v>18.748190000000001</v>
      </c>
      <c r="F155" s="255">
        <v>0</v>
      </c>
      <c r="G155" s="153">
        <f t="shared" si="0"/>
        <v>0</v>
      </c>
      <c r="H155" s="153"/>
      <c r="I155" s="153">
        <f t="shared" si="1"/>
        <v>0</v>
      </c>
      <c r="J155" s="153"/>
      <c r="K155" s="153">
        <f t="shared" si="2"/>
        <v>0</v>
      </c>
      <c r="L155" s="153">
        <v>21</v>
      </c>
      <c r="M155" s="153">
        <f t="shared" si="3"/>
        <v>0</v>
      </c>
      <c r="N155" s="144">
        <v>0</v>
      </c>
      <c r="O155" s="144">
        <f t="shared" si="4"/>
        <v>0</v>
      </c>
      <c r="P155" s="144">
        <v>0</v>
      </c>
      <c r="Q155" s="144">
        <f t="shared" si="5"/>
        <v>0</v>
      </c>
      <c r="R155" s="144"/>
      <c r="S155" s="144"/>
      <c r="T155" s="145">
        <v>0</v>
      </c>
      <c r="U155" s="144">
        <f t="shared" si="6"/>
        <v>0</v>
      </c>
      <c r="V155" s="134"/>
      <c r="W155" s="134"/>
      <c r="X155" s="134"/>
      <c r="Y155" s="134"/>
      <c r="Z155" s="134"/>
      <c r="AA155" s="134"/>
      <c r="AB155" s="134"/>
      <c r="AC155" s="134"/>
      <c r="AD155" s="134"/>
      <c r="AE155" s="134" t="s">
        <v>332</v>
      </c>
      <c r="AF155" s="134"/>
      <c r="AG155" s="134"/>
      <c r="AH155" s="134"/>
      <c r="AI155" s="134"/>
      <c r="AJ155" s="134"/>
      <c r="AK155" s="134"/>
      <c r="AL155" s="134"/>
      <c r="AM155" s="134"/>
      <c r="AN155" s="134"/>
      <c r="AO155" s="134"/>
      <c r="AP155" s="134"/>
      <c r="AQ155" s="134"/>
      <c r="AR155" s="134"/>
      <c r="AS155" s="134"/>
      <c r="AT155" s="134"/>
      <c r="AU155" s="134"/>
      <c r="AV155" s="134"/>
      <c r="AW155" s="134"/>
      <c r="AX155" s="134"/>
      <c r="AY155" s="134"/>
      <c r="AZ155" s="134"/>
      <c r="BA155" s="134"/>
      <c r="BB155" s="134"/>
      <c r="BC155" s="134"/>
      <c r="BD155" s="134"/>
      <c r="BE155" s="134"/>
      <c r="BF155" s="134"/>
      <c r="BG155" s="134"/>
      <c r="BH155" s="134"/>
    </row>
    <row r="156" spans="1:60" outlineLevel="1" x14ac:dyDescent="0.2">
      <c r="A156" s="135">
        <v>83</v>
      </c>
      <c r="B156" s="141" t="s">
        <v>337</v>
      </c>
      <c r="C156" s="174" t="s">
        <v>338</v>
      </c>
      <c r="D156" s="143" t="s">
        <v>249</v>
      </c>
      <c r="E156" s="150">
        <v>18.748190000000001</v>
      </c>
      <c r="F156" s="255">
        <v>0</v>
      </c>
      <c r="G156" s="153">
        <f t="shared" si="0"/>
        <v>0</v>
      </c>
      <c r="H156" s="153"/>
      <c r="I156" s="153">
        <f t="shared" si="1"/>
        <v>0</v>
      </c>
      <c r="J156" s="153"/>
      <c r="K156" s="153">
        <f t="shared" si="2"/>
        <v>0</v>
      </c>
      <c r="L156" s="153">
        <v>21</v>
      </c>
      <c r="M156" s="153">
        <f t="shared" si="3"/>
        <v>0</v>
      </c>
      <c r="N156" s="144">
        <v>0</v>
      </c>
      <c r="O156" s="144">
        <f t="shared" si="4"/>
        <v>0</v>
      </c>
      <c r="P156" s="144">
        <v>0</v>
      </c>
      <c r="Q156" s="144">
        <f t="shared" si="5"/>
        <v>0</v>
      </c>
      <c r="R156" s="144"/>
      <c r="S156" s="144"/>
      <c r="T156" s="145">
        <v>0.27700000000000002</v>
      </c>
      <c r="U156" s="144">
        <f t="shared" si="6"/>
        <v>5.19</v>
      </c>
      <c r="V156" s="134"/>
      <c r="W156" s="134"/>
      <c r="X156" s="134"/>
      <c r="Y156" s="134"/>
      <c r="Z156" s="134"/>
      <c r="AA156" s="134"/>
      <c r="AB156" s="134"/>
      <c r="AC156" s="134"/>
      <c r="AD156" s="134"/>
      <c r="AE156" s="134" t="s">
        <v>332</v>
      </c>
      <c r="AF156" s="134"/>
      <c r="AG156" s="134"/>
      <c r="AH156" s="134"/>
      <c r="AI156" s="134"/>
      <c r="AJ156" s="134"/>
      <c r="AK156" s="134"/>
      <c r="AL156" s="134"/>
      <c r="AM156" s="134"/>
      <c r="AN156" s="134"/>
      <c r="AO156" s="134"/>
      <c r="AP156" s="134"/>
      <c r="AQ156" s="134"/>
      <c r="AR156" s="134"/>
      <c r="AS156" s="134"/>
      <c r="AT156" s="134"/>
      <c r="AU156" s="134"/>
      <c r="AV156" s="134"/>
      <c r="AW156" s="134"/>
      <c r="AX156" s="134"/>
      <c r="AY156" s="134"/>
      <c r="AZ156" s="134"/>
      <c r="BA156" s="134"/>
      <c r="BB156" s="134"/>
      <c r="BC156" s="134"/>
      <c r="BD156" s="134"/>
      <c r="BE156" s="134"/>
      <c r="BF156" s="134"/>
      <c r="BG156" s="134"/>
      <c r="BH156" s="134"/>
    </row>
    <row r="157" spans="1:60" outlineLevel="1" x14ac:dyDescent="0.2">
      <c r="A157" s="135">
        <v>84</v>
      </c>
      <c r="B157" s="141" t="s">
        <v>339</v>
      </c>
      <c r="C157" s="174" t="s">
        <v>340</v>
      </c>
      <c r="D157" s="143" t="s">
        <v>249</v>
      </c>
      <c r="E157" s="150">
        <v>18.748190000000001</v>
      </c>
      <c r="F157" s="255">
        <v>0</v>
      </c>
      <c r="G157" s="153">
        <f t="shared" si="0"/>
        <v>0</v>
      </c>
      <c r="H157" s="153"/>
      <c r="I157" s="153">
        <f t="shared" si="1"/>
        <v>0</v>
      </c>
      <c r="J157" s="153"/>
      <c r="K157" s="153">
        <f t="shared" si="2"/>
        <v>0</v>
      </c>
      <c r="L157" s="153">
        <v>21</v>
      </c>
      <c r="M157" s="153">
        <f t="shared" si="3"/>
        <v>0</v>
      </c>
      <c r="N157" s="144">
        <v>0</v>
      </c>
      <c r="O157" s="144">
        <f t="shared" si="4"/>
        <v>0</v>
      </c>
      <c r="P157" s="144">
        <v>0</v>
      </c>
      <c r="Q157" s="144">
        <f t="shared" si="5"/>
        <v>0</v>
      </c>
      <c r="R157" s="144"/>
      <c r="S157" s="144"/>
      <c r="T157" s="145">
        <v>0.93300000000000005</v>
      </c>
      <c r="U157" s="144">
        <f t="shared" si="6"/>
        <v>17.489999999999998</v>
      </c>
      <c r="V157" s="134"/>
      <c r="W157" s="134"/>
      <c r="X157" s="134"/>
      <c r="Y157" s="134"/>
      <c r="Z157" s="134"/>
      <c r="AA157" s="134"/>
      <c r="AB157" s="134"/>
      <c r="AC157" s="134"/>
      <c r="AD157" s="134"/>
      <c r="AE157" s="134" t="s">
        <v>332</v>
      </c>
      <c r="AF157" s="134"/>
      <c r="AG157" s="134"/>
      <c r="AH157" s="134"/>
      <c r="AI157" s="134"/>
      <c r="AJ157" s="134"/>
      <c r="AK157" s="134"/>
      <c r="AL157" s="134"/>
      <c r="AM157" s="134"/>
      <c r="AN157" s="134"/>
      <c r="AO157" s="134"/>
      <c r="AP157" s="134"/>
      <c r="AQ157" s="134"/>
      <c r="AR157" s="134"/>
      <c r="AS157" s="134"/>
      <c r="AT157" s="134"/>
      <c r="AU157" s="134"/>
      <c r="AV157" s="134"/>
      <c r="AW157" s="134"/>
      <c r="AX157" s="134"/>
      <c r="AY157" s="134"/>
      <c r="AZ157" s="134"/>
      <c r="BA157" s="134"/>
      <c r="BB157" s="134"/>
      <c r="BC157" s="134"/>
      <c r="BD157" s="134"/>
      <c r="BE157" s="134"/>
      <c r="BF157" s="134"/>
      <c r="BG157" s="134"/>
      <c r="BH157" s="134"/>
    </row>
    <row r="158" spans="1:60" ht="22.3" outlineLevel="1" x14ac:dyDescent="0.2">
      <c r="A158" s="135">
        <v>85</v>
      </c>
      <c r="B158" s="141" t="s">
        <v>341</v>
      </c>
      <c r="C158" s="174" t="s">
        <v>342</v>
      </c>
      <c r="D158" s="143" t="s">
        <v>249</v>
      </c>
      <c r="E158" s="150">
        <v>18.748190000000001</v>
      </c>
      <c r="F158" s="255">
        <v>0</v>
      </c>
      <c r="G158" s="153">
        <f t="shared" si="0"/>
        <v>0</v>
      </c>
      <c r="H158" s="153"/>
      <c r="I158" s="153">
        <f t="shared" si="1"/>
        <v>0</v>
      </c>
      <c r="J158" s="153"/>
      <c r="K158" s="153">
        <f t="shared" si="2"/>
        <v>0</v>
      </c>
      <c r="L158" s="153">
        <v>21</v>
      </c>
      <c r="M158" s="153">
        <f t="shared" si="3"/>
        <v>0</v>
      </c>
      <c r="N158" s="144">
        <v>0</v>
      </c>
      <c r="O158" s="144">
        <f t="shared" si="4"/>
        <v>0</v>
      </c>
      <c r="P158" s="144">
        <v>0</v>
      </c>
      <c r="Q158" s="144">
        <f t="shared" si="5"/>
        <v>0</v>
      </c>
      <c r="R158" s="144"/>
      <c r="S158" s="144"/>
      <c r="T158" s="145">
        <v>0.49</v>
      </c>
      <c r="U158" s="144">
        <f t="shared" si="6"/>
        <v>9.19</v>
      </c>
      <c r="V158" s="134"/>
      <c r="W158" s="134"/>
      <c r="X158" s="134"/>
      <c r="Y158" s="134"/>
      <c r="Z158" s="134"/>
      <c r="AA158" s="134"/>
      <c r="AB158" s="134"/>
      <c r="AC158" s="134"/>
      <c r="AD158" s="134"/>
      <c r="AE158" s="134" t="s">
        <v>332</v>
      </c>
      <c r="AF158" s="134"/>
      <c r="AG158" s="134"/>
      <c r="AH158" s="134"/>
      <c r="AI158" s="134"/>
      <c r="AJ158" s="134"/>
      <c r="AK158" s="134"/>
      <c r="AL158" s="134"/>
      <c r="AM158" s="134"/>
      <c r="AN158" s="134"/>
      <c r="AO158" s="134"/>
      <c r="AP158" s="134"/>
      <c r="AQ158" s="134"/>
      <c r="AR158" s="134"/>
      <c r="AS158" s="134"/>
      <c r="AT158" s="134"/>
      <c r="AU158" s="134"/>
      <c r="AV158" s="134"/>
      <c r="AW158" s="134"/>
      <c r="AX158" s="134"/>
      <c r="AY158" s="134"/>
      <c r="AZ158" s="134"/>
      <c r="BA158" s="134"/>
      <c r="BB158" s="134"/>
      <c r="BC158" s="134"/>
      <c r="BD158" s="134"/>
      <c r="BE158" s="134"/>
      <c r="BF158" s="134"/>
      <c r="BG158" s="134"/>
      <c r="BH158" s="134"/>
    </row>
    <row r="159" spans="1:60" x14ac:dyDescent="0.2">
      <c r="A159" s="136" t="s">
        <v>128</v>
      </c>
      <c r="B159" s="142" t="s">
        <v>100</v>
      </c>
      <c r="C159" s="176" t="s">
        <v>101</v>
      </c>
      <c r="D159" s="147"/>
      <c r="E159" s="152"/>
      <c r="F159" s="154"/>
      <c r="G159" s="154">
        <f>SUMIF(AE160:AE163,"&lt;&gt;NOR",G160:G163)</f>
        <v>0</v>
      </c>
      <c r="H159" s="154"/>
      <c r="I159" s="154">
        <f>SUM(I160:I163)</f>
        <v>0</v>
      </c>
      <c r="J159" s="154"/>
      <c r="K159" s="154">
        <f>SUM(K160:K163)</f>
        <v>0</v>
      </c>
      <c r="L159" s="154"/>
      <c r="M159" s="154">
        <f>SUM(M160:M163)</f>
        <v>0</v>
      </c>
      <c r="N159" s="148"/>
      <c r="O159" s="148">
        <f>SUM(O160:O163)</f>
        <v>0</v>
      </c>
      <c r="P159" s="148"/>
      <c r="Q159" s="148">
        <f>SUM(Q160:Q163)</f>
        <v>0</v>
      </c>
      <c r="R159" s="148"/>
      <c r="S159" s="148"/>
      <c r="T159" s="149"/>
      <c r="U159" s="148">
        <f>SUM(U160:U163)</f>
        <v>0</v>
      </c>
      <c r="AE159" t="s">
        <v>129</v>
      </c>
    </row>
    <row r="160" spans="1:60" outlineLevel="1" x14ac:dyDescent="0.2">
      <c r="A160" s="135">
        <v>86</v>
      </c>
      <c r="B160" s="141" t="s">
        <v>343</v>
      </c>
      <c r="C160" s="174" t="s">
        <v>344</v>
      </c>
      <c r="D160" s="143" t="s">
        <v>345</v>
      </c>
      <c r="E160" s="150">
        <v>1</v>
      </c>
      <c r="F160" s="255">
        <v>0</v>
      </c>
      <c r="G160" s="153">
        <f>ROUND(E160*F160,2)</f>
        <v>0</v>
      </c>
      <c r="H160" s="153"/>
      <c r="I160" s="153">
        <f>ROUND(E160*H160,2)</f>
        <v>0</v>
      </c>
      <c r="J160" s="153"/>
      <c r="K160" s="153">
        <f>ROUND(E160*J160,2)</f>
        <v>0</v>
      </c>
      <c r="L160" s="153">
        <v>21</v>
      </c>
      <c r="M160" s="153">
        <f>G160*(1+L160/100)</f>
        <v>0</v>
      </c>
      <c r="N160" s="144">
        <v>0</v>
      </c>
      <c r="O160" s="144">
        <f>ROUND(E160*N160,5)</f>
        <v>0</v>
      </c>
      <c r="P160" s="144">
        <v>0</v>
      </c>
      <c r="Q160" s="144">
        <f>ROUND(E160*P160,5)</f>
        <v>0</v>
      </c>
      <c r="R160" s="144"/>
      <c r="S160" s="144"/>
      <c r="T160" s="145">
        <v>0</v>
      </c>
      <c r="U160" s="144">
        <f>ROUND(E160*T160,2)</f>
        <v>0</v>
      </c>
      <c r="V160" s="134"/>
      <c r="W160" s="134"/>
      <c r="X160" s="134"/>
      <c r="Y160" s="134"/>
      <c r="Z160" s="134"/>
      <c r="AA160" s="134"/>
      <c r="AB160" s="134"/>
      <c r="AC160" s="134"/>
      <c r="AD160" s="134"/>
      <c r="AE160" s="134" t="s">
        <v>346</v>
      </c>
      <c r="AF160" s="134"/>
      <c r="AG160" s="134"/>
      <c r="AH160" s="134"/>
      <c r="AI160" s="134"/>
      <c r="AJ160" s="134"/>
      <c r="AK160" s="134"/>
      <c r="AL160" s="134"/>
      <c r="AM160" s="134"/>
      <c r="AN160" s="134"/>
      <c r="AO160" s="134"/>
      <c r="AP160" s="134"/>
      <c r="AQ160" s="134"/>
      <c r="AR160" s="134"/>
      <c r="AS160" s="134"/>
      <c r="AT160" s="134"/>
      <c r="AU160" s="134"/>
      <c r="AV160" s="134"/>
      <c r="AW160" s="134"/>
      <c r="AX160" s="134"/>
      <c r="AY160" s="134"/>
      <c r="AZ160" s="134"/>
      <c r="BA160" s="134"/>
      <c r="BB160" s="134"/>
      <c r="BC160" s="134"/>
      <c r="BD160" s="134"/>
      <c r="BE160" s="134"/>
      <c r="BF160" s="134"/>
      <c r="BG160" s="134"/>
      <c r="BH160" s="134"/>
    </row>
    <row r="161" spans="1:60" outlineLevel="1" x14ac:dyDescent="0.2">
      <c r="A161" s="135"/>
      <c r="B161" s="141"/>
      <c r="C161" s="175" t="s">
        <v>347</v>
      </c>
      <c r="D161" s="146"/>
      <c r="E161" s="151">
        <v>1</v>
      </c>
      <c r="F161" s="153"/>
      <c r="G161" s="153"/>
      <c r="H161" s="153"/>
      <c r="I161" s="153"/>
      <c r="J161" s="153"/>
      <c r="K161" s="153"/>
      <c r="L161" s="153"/>
      <c r="M161" s="153"/>
      <c r="N161" s="144"/>
      <c r="O161" s="144"/>
      <c r="P161" s="144"/>
      <c r="Q161" s="144"/>
      <c r="R161" s="144"/>
      <c r="S161" s="144"/>
      <c r="T161" s="145"/>
      <c r="U161" s="144"/>
      <c r="V161" s="134"/>
      <c r="W161" s="134"/>
      <c r="X161" s="134"/>
      <c r="Y161" s="134"/>
      <c r="Z161" s="134"/>
      <c r="AA161" s="134"/>
      <c r="AB161" s="134"/>
      <c r="AC161" s="134"/>
      <c r="AD161" s="134"/>
      <c r="AE161" s="134" t="s">
        <v>135</v>
      </c>
      <c r="AF161" s="134">
        <v>0</v>
      </c>
      <c r="AG161" s="134"/>
      <c r="AH161" s="134"/>
      <c r="AI161" s="134"/>
      <c r="AJ161" s="134"/>
      <c r="AK161" s="134"/>
      <c r="AL161" s="134"/>
      <c r="AM161" s="134"/>
      <c r="AN161" s="134"/>
      <c r="AO161" s="134"/>
      <c r="AP161" s="134"/>
      <c r="AQ161" s="134"/>
      <c r="AR161" s="134"/>
      <c r="AS161" s="134"/>
      <c r="AT161" s="134"/>
      <c r="AU161" s="134"/>
      <c r="AV161" s="134"/>
      <c r="AW161" s="134"/>
      <c r="AX161" s="134"/>
      <c r="AY161" s="134"/>
      <c r="AZ161" s="134"/>
      <c r="BA161" s="134"/>
      <c r="BB161" s="134"/>
      <c r="BC161" s="134"/>
      <c r="BD161" s="134"/>
      <c r="BE161" s="134"/>
      <c r="BF161" s="134"/>
      <c r="BG161" s="134"/>
      <c r="BH161" s="134"/>
    </row>
    <row r="162" spans="1:60" outlineLevel="1" x14ac:dyDescent="0.2">
      <c r="A162" s="135">
        <v>87</v>
      </c>
      <c r="B162" s="141" t="s">
        <v>348</v>
      </c>
      <c r="C162" s="174" t="s">
        <v>349</v>
      </c>
      <c r="D162" s="143" t="s">
        <v>345</v>
      </c>
      <c r="E162" s="150">
        <v>1</v>
      </c>
      <c r="F162" s="255">
        <v>0</v>
      </c>
      <c r="G162" s="153">
        <f>ROUND(E162*F162,2)</f>
        <v>0</v>
      </c>
      <c r="H162" s="153"/>
      <c r="I162" s="153">
        <f>ROUND(E162*H162,2)</f>
        <v>0</v>
      </c>
      <c r="J162" s="153"/>
      <c r="K162" s="153">
        <f>ROUND(E162*J162,2)</f>
        <v>0</v>
      </c>
      <c r="L162" s="153">
        <v>21</v>
      </c>
      <c r="M162" s="153">
        <f>G162*(1+L162/100)</f>
        <v>0</v>
      </c>
      <c r="N162" s="144">
        <v>0</v>
      </c>
      <c r="O162" s="144">
        <f>ROUND(E162*N162,5)</f>
        <v>0</v>
      </c>
      <c r="P162" s="144">
        <v>0</v>
      </c>
      <c r="Q162" s="144">
        <f>ROUND(E162*P162,5)</f>
        <v>0</v>
      </c>
      <c r="R162" s="144"/>
      <c r="S162" s="144"/>
      <c r="T162" s="145">
        <v>0</v>
      </c>
      <c r="U162" s="144">
        <f>ROUND(E162*T162,2)</f>
        <v>0</v>
      </c>
      <c r="V162" s="134"/>
      <c r="W162" s="134"/>
      <c r="X162" s="134"/>
      <c r="Y162" s="134"/>
      <c r="Z162" s="134"/>
      <c r="AA162" s="134"/>
      <c r="AB162" s="134"/>
      <c r="AC162" s="134"/>
      <c r="AD162" s="134"/>
      <c r="AE162" s="134" t="s">
        <v>346</v>
      </c>
      <c r="AF162" s="134"/>
      <c r="AG162" s="134"/>
      <c r="AH162" s="134"/>
      <c r="AI162" s="134"/>
      <c r="AJ162" s="134"/>
      <c r="AK162" s="134"/>
      <c r="AL162" s="134"/>
      <c r="AM162" s="134"/>
      <c r="AN162" s="134"/>
      <c r="AO162" s="134"/>
      <c r="AP162" s="134"/>
      <c r="AQ162" s="134"/>
      <c r="AR162" s="134"/>
      <c r="AS162" s="134"/>
      <c r="AT162" s="134"/>
      <c r="AU162" s="134"/>
      <c r="AV162" s="134"/>
      <c r="AW162" s="134"/>
      <c r="AX162" s="134"/>
      <c r="AY162" s="134"/>
      <c r="AZ162" s="134"/>
      <c r="BA162" s="134"/>
      <c r="BB162" s="134"/>
      <c r="BC162" s="134"/>
      <c r="BD162" s="134"/>
      <c r="BE162" s="134"/>
      <c r="BF162" s="134"/>
      <c r="BG162" s="134"/>
      <c r="BH162" s="134"/>
    </row>
    <row r="163" spans="1:60" outlineLevel="1" x14ac:dyDescent="0.2">
      <c r="A163" s="135">
        <v>88</v>
      </c>
      <c r="B163" s="141" t="s">
        <v>350</v>
      </c>
      <c r="C163" s="174" t="s">
        <v>351</v>
      </c>
      <c r="D163" s="143" t="s">
        <v>345</v>
      </c>
      <c r="E163" s="150">
        <v>1</v>
      </c>
      <c r="F163" s="255">
        <v>0</v>
      </c>
      <c r="G163" s="153">
        <f>ROUND(E163*F163,2)</f>
        <v>0</v>
      </c>
      <c r="H163" s="153"/>
      <c r="I163" s="153">
        <f>ROUND(E163*H163,2)</f>
        <v>0</v>
      </c>
      <c r="J163" s="153"/>
      <c r="K163" s="153">
        <f>ROUND(E163*J163,2)</f>
        <v>0</v>
      </c>
      <c r="L163" s="153">
        <v>21</v>
      </c>
      <c r="M163" s="153">
        <f>G163*(1+L163/100)</f>
        <v>0</v>
      </c>
      <c r="N163" s="144">
        <v>0</v>
      </c>
      <c r="O163" s="144">
        <f>ROUND(E163*N163,5)</f>
        <v>0</v>
      </c>
      <c r="P163" s="144">
        <v>0</v>
      </c>
      <c r="Q163" s="144">
        <f>ROUND(E163*P163,5)</f>
        <v>0</v>
      </c>
      <c r="R163" s="144"/>
      <c r="S163" s="144"/>
      <c r="T163" s="145">
        <v>0</v>
      </c>
      <c r="U163" s="144">
        <f>ROUND(E163*T163,2)</f>
        <v>0</v>
      </c>
      <c r="V163" s="134"/>
      <c r="W163" s="134"/>
      <c r="X163" s="134"/>
      <c r="Y163" s="134"/>
      <c r="Z163" s="134"/>
      <c r="AA163" s="134"/>
      <c r="AB163" s="134"/>
      <c r="AC163" s="134"/>
      <c r="AD163" s="134"/>
      <c r="AE163" s="134" t="s">
        <v>346</v>
      </c>
      <c r="AF163" s="134"/>
      <c r="AG163" s="134"/>
      <c r="AH163" s="134"/>
      <c r="AI163" s="134"/>
      <c r="AJ163" s="134"/>
      <c r="AK163" s="134"/>
      <c r="AL163" s="134"/>
      <c r="AM163" s="134"/>
      <c r="AN163" s="134"/>
      <c r="AO163" s="134"/>
      <c r="AP163" s="134"/>
      <c r="AQ163" s="134"/>
      <c r="AR163" s="134"/>
      <c r="AS163" s="134"/>
      <c r="AT163" s="134"/>
      <c r="AU163" s="134"/>
      <c r="AV163" s="134"/>
      <c r="AW163" s="134"/>
      <c r="AX163" s="134"/>
      <c r="AY163" s="134"/>
      <c r="AZ163" s="134"/>
      <c r="BA163" s="134"/>
      <c r="BB163" s="134"/>
      <c r="BC163" s="134"/>
      <c r="BD163" s="134"/>
      <c r="BE163" s="134"/>
      <c r="BF163" s="134"/>
      <c r="BG163" s="134"/>
      <c r="BH163" s="134"/>
    </row>
    <row r="164" spans="1:60" x14ac:dyDescent="0.2">
      <c r="A164" s="136" t="s">
        <v>128</v>
      </c>
      <c r="B164" s="142" t="s">
        <v>102</v>
      </c>
      <c r="C164" s="176" t="s">
        <v>101</v>
      </c>
      <c r="D164" s="147"/>
      <c r="E164" s="152"/>
      <c r="F164" s="154"/>
      <c r="G164" s="154">
        <f>SUMIF(AE165:AE169,"&lt;&gt;NOR",G165:G169)</f>
        <v>0</v>
      </c>
      <c r="H164" s="154"/>
      <c r="I164" s="154">
        <f>SUM(I165:I169)</f>
        <v>0</v>
      </c>
      <c r="J164" s="154"/>
      <c r="K164" s="154">
        <f>SUM(K165:K169)</f>
        <v>0</v>
      </c>
      <c r="L164" s="154"/>
      <c r="M164" s="154">
        <f>SUM(M165:M169)</f>
        <v>0</v>
      </c>
      <c r="N164" s="148"/>
      <c r="O164" s="148">
        <f>SUM(O165:O169)</f>
        <v>0</v>
      </c>
      <c r="P164" s="148"/>
      <c r="Q164" s="148">
        <f>SUM(Q165:Q169)</f>
        <v>0</v>
      </c>
      <c r="R164" s="148"/>
      <c r="S164" s="148"/>
      <c r="T164" s="149"/>
      <c r="U164" s="148">
        <f>SUM(U165:U169)</f>
        <v>0</v>
      </c>
      <c r="AE164" t="s">
        <v>129</v>
      </c>
    </row>
    <row r="165" spans="1:60" outlineLevel="1" x14ac:dyDescent="0.2">
      <c r="A165" s="135">
        <v>89</v>
      </c>
      <c r="B165" s="141" t="s">
        <v>352</v>
      </c>
      <c r="C165" s="174" t="s">
        <v>353</v>
      </c>
      <c r="D165" s="143" t="s">
        <v>345</v>
      </c>
      <c r="E165" s="150">
        <v>1</v>
      </c>
      <c r="F165" s="255">
        <v>0</v>
      </c>
      <c r="G165" s="153">
        <f>ROUND(E165*F165,2)</f>
        <v>0</v>
      </c>
      <c r="H165" s="153"/>
      <c r="I165" s="153">
        <f>ROUND(E165*H165,2)</f>
        <v>0</v>
      </c>
      <c r="J165" s="153"/>
      <c r="K165" s="153">
        <f>ROUND(E165*J165,2)</f>
        <v>0</v>
      </c>
      <c r="L165" s="153">
        <v>21</v>
      </c>
      <c r="M165" s="153">
        <f>G165*(1+L165/100)</f>
        <v>0</v>
      </c>
      <c r="N165" s="144">
        <v>0</v>
      </c>
      <c r="O165" s="144">
        <f>ROUND(E165*N165,5)</f>
        <v>0</v>
      </c>
      <c r="P165" s="144">
        <v>0</v>
      </c>
      <c r="Q165" s="144">
        <f>ROUND(E165*P165,5)</f>
        <v>0</v>
      </c>
      <c r="R165" s="144"/>
      <c r="S165" s="144"/>
      <c r="T165" s="145">
        <v>0</v>
      </c>
      <c r="U165" s="144">
        <f>ROUND(E165*T165,2)</f>
        <v>0</v>
      </c>
      <c r="V165" s="134"/>
      <c r="W165" s="134"/>
      <c r="X165" s="134"/>
      <c r="Y165" s="134"/>
      <c r="Z165" s="134"/>
      <c r="AA165" s="134"/>
      <c r="AB165" s="134"/>
      <c r="AC165" s="134"/>
      <c r="AD165" s="134"/>
      <c r="AE165" s="134" t="s">
        <v>346</v>
      </c>
      <c r="AF165" s="134"/>
      <c r="AG165" s="134"/>
      <c r="AH165" s="134"/>
      <c r="AI165" s="134"/>
      <c r="AJ165" s="134"/>
      <c r="AK165" s="134"/>
      <c r="AL165" s="134"/>
      <c r="AM165" s="134"/>
      <c r="AN165" s="134"/>
      <c r="AO165" s="134"/>
      <c r="AP165" s="134"/>
      <c r="AQ165" s="134"/>
      <c r="AR165" s="134"/>
      <c r="AS165" s="134"/>
      <c r="AT165" s="134"/>
      <c r="AU165" s="134"/>
      <c r="AV165" s="134"/>
      <c r="AW165" s="134"/>
      <c r="AX165" s="134"/>
      <c r="AY165" s="134"/>
      <c r="AZ165" s="134"/>
      <c r="BA165" s="134"/>
      <c r="BB165" s="134"/>
      <c r="BC165" s="134"/>
      <c r="BD165" s="134"/>
      <c r="BE165" s="134"/>
      <c r="BF165" s="134"/>
      <c r="BG165" s="134"/>
      <c r="BH165" s="134"/>
    </row>
    <row r="166" spans="1:60" outlineLevel="1" x14ac:dyDescent="0.2">
      <c r="A166" s="135">
        <v>90</v>
      </c>
      <c r="B166" s="141" t="s">
        <v>354</v>
      </c>
      <c r="C166" s="174" t="s">
        <v>355</v>
      </c>
      <c r="D166" s="143" t="s">
        <v>345</v>
      </c>
      <c r="E166" s="150">
        <v>1</v>
      </c>
      <c r="F166" s="255">
        <v>0</v>
      </c>
      <c r="G166" s="153">
        <f>ROUND(E166*F166,2)</f>
        <v>0</v>
      </c>
      <c r="H166" s="153"/>
      <c r="I166" s="153">
        <f>ROUND(E166*H166,2)</f>
        <v>0</v>
      </c>
      <c r="J166" s="153"/>
      <c r="K166" s="153">
        <f>ROUND(E166*J166,2)</f>
        <v>0</v>
      </c>
      <c r="L166" s="153">
        <v>21</v>
      </c>
      <c r="M166" s="153">
        <f>G166*(1+L166/100)</f>
        <v>0</v>
      </c>
      <c r="N166" s="144">
        <v>0</v>
      </c>
      <c r="O166" s="144">
        <f>ROUND(E166*N166,5)</f>
        <v>0</v>
      </c>
      <c r="P166" s="144">
        <v>0</v>
      </c>
      <c r="Q166" s="144">
        <f>ROUND(E166*P166,5)</f>
        <v>0</v>
      </c>
      <c r="R166" s="144"/>
      <c r="S166" s="144"/>
      <c r="T166" s="145">
        <v>0</v>
      </c>
      <c r="U166" s="144">
        <f>ROUND(E166*T166,2)</f>
        <v>0</v>
      </c>
      <c r="V166" s="134"/>
      <c r="W166" s="134"/>
      <c r="X166" s="134"/>
      <c r="Y166" s="134"/>
      <c r="Z166" s="134"/>
      <c r="AA166" s="134"/>
      <c r="AB166" s="134"/>
      <c r="AC166" s="134"/>
      <c r="AD166" s="134"/>
      <c r="AE166" s="134" t="s">
        <v>346</v>
      </c>
      <c r="AF166" s="134"/>
      <c r="AG166" s="134"/>
      <c r="AH166" s="134"/>
      <c r="AI166" s="134"/>
      <c r="AJ166" s="134"/>
      <c r="AK166" s="134"/>
      <c r="AL166" s="134"/>
      <c r="AM166" s="134"/>
      <c r="AN166" s="134"/>
      <c r="AO166" s="134"/>
      <c r="AP166" s="134"/>
      <c r="AQ166" s="134"/>
      <c r="AR166" s="134"/>
      <c r="AS166" s="134"/>
      <c r="AT166" s="134"/>
      <c r="AU166" s="134"/>
      <c r="AV166" s="134"/>
      <c r="AW166" s="134"/>
      <c r="AX166" s="134"/>
      <c r="AY166" s="134"/>
      <c r="AZ166" s="134"/>
      <c r="BA166" s="134"/>
      <c r="BB166" s="134"/>
      <c r="BC166" s="134"/>
      <c r="BD166" s="134"/>
      <c r="BE166" s="134"/>
      <c r="BF166" s="134"/>
      <c r="BG166" s="134"/>
      <c r="BH166" s="134"/>
    </row>
    <row r="167" spans="1:60" outlineLevel="1" x14ac:dyDescent="0.2">
      <c r="A167" s="135">
        <v>91</v>
      </c>
      <c r="B167" s="141" t="s">
        <v>356</v>
      </c>
      <c r="C167" s="174" t="s">
        <v>357</v>
      </c>
      <c r="D167" s="143" t="s">
        <v>345</v>
      </c>
      <c r="E167" s="150">
        <v>1</v>
      </c>
      <c r="F167" s="255">
        <v>0</v>
      </c>
      <c r="G167" s="153">
        <f>ROUND(E167*F167,2)</f>
        <v>0</v>
      </c>
      <c r="H167" s="153"/>
      <c r="I167" s="153">
        <f>ROUND(E167*H167,2)</f>
        <v>0</v>
      </c>
      <c r="J167" s="153"/>
      <c r="K167" s="153">
        <f>ROUND(E167*J167,2)</f>
        <v>0</v>
      </c>
      <c r="L167" s="153">
        <v>21</v>
      </c>
      <c r="M167" s="153">
        <f>G167*(1+L167/100)</f>
        <v>0</v>
      </c>
      <c r="N167" s="144">
        <v>0</v>
      </c>
      <c r="O167" s="144">
        <f>ROUND(E167*N167,5)</f>
        <v>0</v>
      </c>
      <c r="P167" s="144">
        <v>0</v>
      </c>
      <c r="Q167" s="144">
        <f>ROUND(E167*P167,5)</f>
        <v>0</v>
      </c>
      <c r="R167" s="144"/>
      <c r="S167" s="144"/>
      <c r="T167" s="145">
        <v>0</v>
      </c>
      <c r="U167" s="144">
        <f>ROUND(E167*T167,2)</f>
        <v>0</v>
      </c>
      <c r="V167" s="134"/>
      <c r="W167" s="134"/>
      <c r="X167" s="134"/>
      <c r="Y167" s="134"/>
      <c r="Z167" s="134"/>
      <c r="AA167" s="134"/>
      <c r="AB167" s="134"/>
      <c r="AC167" s="134"/>
      <c r="AD167" s="134"/>
      <c r="AE167" s="134" t="s">
        <v>346</v>
      </c>
      <c r="AF167" s="134"/>
      <c r="AG167" s="134"/>
      <c r="AH167" s="134"/>
      <c r="AI167" s="134"/>
      <c r="AJ167" s="134"/>
      <c r="AK167" s="134"/>
      <c r="AL167" s="134"/>
      <c r="AM167" s="134"/>
      <c r="AN167" s="134"/>
      <c r="AO167" s="134"/>
      <c r="AP167" s="134"/>
      <c r="AQ167" s="134"/>
      <c r="AR167" s="134"/>
      <c r="AS167" s="134"/>
      <c r="AT167" s="134"/>
      <c r="AU167" s="134"/>
      <c r="AV167" s="134"/>
      <c r="AW167" s="134"/>
      <c r="AX167" s="134"/>
      <c r="AY167" s="134"/>
      <c r="AZ167" s="134"/>
      <c r="BA167" s="134"/>
      <c r="BB167" s="134"/>
      <c r="BC167" s="134"/>
      <c r="BD167" s="134"/>
      <c r="BE167" s="134"/>
      <c r="BF167" s="134"/>
      <c r="BG167" s="134"/>
      <c r="BH167" s="134"/>
    </row>
    <row r="168" spans="1:60" outlineLevel="1" x14ac:dyDescent="0.2">
      <c r="A168" s="135">
        <v>92</v>
      </c>
      <c r="B168" s="141" t="s">
        <v>358</v>
      </c>
      <c r="C168" s="174" t="s">
        <v>359</v>
      </c>
      <c r="D168" s="143" t="s">
        <v>345</v>
      </c>
      <c r="E168" s="150">
        <v>1</v>
      </c>
      <c r="F168" s="255">
        <v>0</v>
      </c>
      <c r="G168" s="153">
        <f>ROUND(E168*F168,2)</f>
        <v>0</v>
      </c>
      <c r="H168" s="153"/>
      <c r="I168" s="153">
        <f>ROUND(E168*H168,2)</f>
        <v>0</v>
      </c>
      <c r="J168" s="153"/>
      <c r="K168" s="153">
        <f>ROUND(E168*J168,2)</f>
        <v>0</v>
      </c>
      <c r="L168" s="153">
        <v>21</v>
      </c>
      <c r="M168" s="153">
        <f>G168*(1+L168/100)</f>
        <v>0</v>
      </c>
      <c r="N168" s="144">
        <v>0</v>
      </c>
      <c r="O168" s="144">
        <f>ROUND(E168*N168,5)</f>
        <v>0</v>
      </c>
      <c r="P168" s="144">
        <v>0</v>
      </c>
      <c r="Q168" s="144">
        <f>ROUND(E168*P168,5)</f>
        <v>0</v>
      </c>
      <c r="R168" s="144"/>
      <c r="S168" s="144"/>
      <c r="T168" s="145">
        <v>0</v>
      </c>
      <c r="U168" s="144">
        <f>ROUND(E168*T168,2)</f>
        <v>0</v>
      </c>
      <c r="V168" s="134"/>
      <c r="W168" s="134"/>
      <c r="X168" s="134"/>
      <c r="Y168" s="134"/>
      <c r="Z168" s="134"/>
      <c r="AA168" s="134"/>
      <c r="AB168" s="134"/>
      <c r="AC168" s="134"/>
      <c r="AD168" s="134"/>
      <c r="AE168" s="134" t="s">
        <v>346</v>
      </c>
      <c r="AF168" s="134"/>
      <c r="AG168" s="134"/>
      <c r="AH168" s="134"/>
      <c r="AI168" s="134"/>
      <c r="AJ168" s="134"/>
      <c r="AK168" s="134"/>
      <c r="AL168" s="134"/>
      <c r="AM168" s="134"/>
      <c r="AN168" s="134"/>
      <c r="AO168" s="134"/>
      <c r="AP168" s="134"/>
      <c r="AQ168" s="134"/>
      <c r="AR168" s="134"/>
      <c r="AS168" s="134"/>
      <c r="AT168" s="134"/>
      <c r="AU168" s="134"/>
      <c r="AV168" s="134"/>
      <c r="AW168" s="134"/>
      <c r="AX168" s="134"/>
      <c r="AY168" s="134"/>
      <c r="AZ168" s="134"/>
      <c r="BA168" s="134"/>
      <c r="BB168" s="134"/>
      <c r="BC168" s="134"/>
      <c r="BD168" s="134"/>
      <c r="BE168" s="134"/>
      <c r="BF168" s="134"/>
      <c r="BG168" s="134"/>
      <c r="BH168" s="134"/>
    </row>
    <row r="169" spans="1:60" outlineLevel="1" x14ac:dyDescent="0.2">
      <c r="A169" s="163">
        <v>93</v>
      </c>
      <c r="B169" s="164" t="s">
        <v>360</v>
      </c>
      <c r="C169" s="177" t="s">
        <v>361</v>
      </c>
      <c r="D169" s="165" t="s">
        <v>345</v>
      </c>
      <c r="E169" s="166">
        <v>1</v>
      </c>
      <c r="F169" s="256">
        <v>0</v>
      </c>
      <c r="G169" s="167">
        <f>ROUND(E169*F169,2)</f>
        <v>0</v>
      </c>
      <c r="H169" s="167"/>
      <c r="I169" s="167">
        <f>ROUND(E169*H169,2)</f>
        <v>0</v>
      </c>
      <c r="J169" s="167"/>
      <c r="K169" s="167">
        <f>ROUND(E169*J169,2)</f>
        <v>0</v>
      </c>
      <c r="L169" s="167">
        <v>21</v>
      </c>
      <c r="M169" s="167">
        <f>G169*(1+L169/100)</f>
        <v>0</v>
      </c>
      <c r="N169" s="168">
        <v>0</v>
      </c>
      <c r="O169" s="168">
        <f>ROUND(E169*N169,5)</f>
        <v>0</v>
      </c>
      <c r="P169" s="168">
        <v>0</v>
      </c>
      <c r="Q169" s="168">
        <f>ROUND(E169*P169,5)</f>
        <v>0</v>
      </c>
      <c r="R169" s="168"/>
      <c r="S169" s="168"/>
      <c r="T169" s="169">
        <v>0</v>
      </c>
      <c r="U169" s="168">
        <f>ROUND(E169*T169,2)</f>
        <v>0</v>
      </c>
      <c r="V169" s="134"/>
      <c r="W169" s="134"/>
      <c r="X169" s="134"/>
      <c r="Y169" s="134"/>
      <c r="Z169" s="134"/>
      <c r="AA169" s="134"/>
      <c r="AB169" s="134"/>
      <c r="AC169" s="134"/>
      <c r="AD169" s="134"/>
      <c r="AE169" s="134" t="s">
        <v>346</v>
      </c>
      <c r="AF169" s="134"/>
      <c r="AG169" s="134"/>
      <c r="AH169" s="134"/>
      <c r="AI169" s="134"/>
      <c r="AJ169" s="134"/>
      <c r="AK169" s="134"/>
      <c r="AL169" s="134"/>
      <c r="AM169" s="134"/>
      <c r="AN169" s="134"/>
      <c r="AO169" s="134"/>
      <c r="AP169" s="134"/>
      <c r="AQ169" s="134"/>
      <c r="AR169" s="134"/>
      <c r="AS169" s="134"/>
      <c r="AT169" s="134"/>
      <c r="AU169" s="134"/>
      <c r="AV169" s="134"/>
      <c r="AW169" s="134"/>
      <c r="AX169" s="134"/>
      <c r="AY169" s="134"/>
      <c r="AZ169" s="134"/>
      <c r="BA169" s="134"/>
      <c r="BB169" s="134"/>
      <c r="BC169" s="134"/>
      <c r="BD169" s="134"/>
      <c r="BE169" s="134"/>
      <c r="BF169" s="134"/>
      <c r="BG169" s="134"/>
      <c r="BH169" s="134"/>
    </row>
    <row r="170" spans="1:60" x14ac:dyDescent="0.2">
      <c r="A170" s="6"/>
      <c r="B170" s="7" t="s">
        <v>362</v>
      </c>
      <c r="C170" s="178" t="s">
        <v>362</v>
      </c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AC170">
        <v>12</v>
      </c>
      <c r="AD170">
        <v>21</v>
      </c>
    </row>
    <row r="171" spans="1:60" x14ac:dyDescent="0.2">
      <c r="A171" s="170"/>
      <c r="B171" s="171" t="s">
        <v>28</v>
      </c>
      <c r="C171" s="179" t="s">
        <v>362</v>
      </c>
      <c r="D171" s="172"/>
      <c r="E171" s="172"/>
      <c r="F171" s="172"/>
      <c r="G171" s="173">
        <f>G8+G24+G32+G35+G40+G42+G45+G53+G62+G65+G70+G75+G86+G88+G114+G117+G121+G129+G137+G140+G145+G147+G159+G164</f>
        <v>0</v>
      </c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AC171">
        <f>SUMIF(L7:L169,AC170,G7:G169)</f>
        <v>0</v>
      </c>
      <c r="AD171">
        <f>SUMIF(L7:L169,AD170,G7:G169)</f>
        <v>0</v>
      </c>
      <c r="AE171" t="s">
        <v>363</v>
      </c>
    </row>
    <row r="172" spans="1:60" x14ac:dyDescent="0.2">
      <c r="A172" s="6"/>
      <c r="B172" s="7" t="s">
        <v>362</v>
      </c>
      <c r="C172" s="178" t="s">
        <v>362</v>
      </c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60" x14ac:dyDescent="0.2">
      <c r="A173" s="6"/>
      <c r="B173" s="7" t="s">
        <v>362</v>
      </c>
      <c r="C173" s="178" t="s">
        <v>362</v>
      </c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60" x14ac:dyDescent="0.2">
      <c r="A174" s="351" t="s">
        <v>364</v>
      </c>
      <c r="B174" s="351"/>
      <c r="C174" s="352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60" x14ac:dyDescent="0.2">
      <c r="A175" s="332"/>
      <c r="B175" s="333"/>
      <c r="C175" s="334"/>
      <c r="D175" s="333"/>
      <c r="E175" s="333"/>
      <c r="F175" s="333"/>
      <c r="G175" s="335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AE175" t="s">
        <v>365</v>
      </c>
    </row>
    <row r="176" spans="1:60" x14ac:dyDescent="0.2">
      <c r="A176" s="336"/>
      <c r="B176" s="337"/>
      <c r="C176" s="338"/>
      <c r="D176" s="337"/>
      <c r="E176" s="337"/>
      <c r="F176" s="337"/>
      <c r="G176" s="339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31" x14ac:dyDescent="0.2">
      <c r="A177" s="336"/>
      <c r="B177" s="337"/>
      <c r="C177" s="338"/>
      <c r="D177" s="337"/>
      <c r="E177" s="337"/>
      <c r="F177" s="337"/>
      <c r="G177" s="339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31" x14ac:dyDescent="0.2">
      <c r="A178" s="336"/>
      <c r="B178" s="337"/>
      <c r="C178" s="338"/>
      <c r="D178" s="337"/>
      <c r="E178" s="337"/>
      <c r="F178" s="337"/>
      <c r="G178" s="339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:31" x14ac:dyDescent="0.2">
      <c r="A179" s="340"/>
      <c r="B179" s="341"/>
      <c r="C179" s="342"/>
      <c r="D179" s="341"/>
      <c r="E179" s="341"/>
      <c r="F179" s="341"/>
      <c r="G179" s="343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31" x14ac:dyDescent="0.2">
      <c r="A180" s="6"/>
      <c r="B180" s="7" t="s">
        <v>362</v>
      </c>
      <c r="C180" s="178" t="s">
        <v>362</v>
      </c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:31" x14ac:dyDescent="0.2">
      <c r="C181" s="180"/>
      <c r="AE181" t="s">
        <v>366</v>
      </c>
    </row>
  </sheetData>
  <mergeCells count="6">
    <mergeCell ref="A175:G179"/>
    <mergeCell ref="A1:G1"/>
    <mergeCell ref="C2:G2"/>
    <mergeCell ref="C3:G3"/>
    <mergeCell ref="C4:G4"/>
    <mergeCell ref="A174:C174"/>
  </mergeCells>
  <pageMargins left="0.39370078740157499" right="0.19685039370078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8"/>
  <sheetViews>
    <sheetView view="pageBreakPreview" zoomScaleNormal="80" zoomScaleSheetLayoutView="100" workbookViewId="0">
      <selection activeCell="G29" sqref="G29"/>
    </sheetView>
  </sheetViews>
  <sheetFormatPr defaultRowHeight="12.65" x14ac:dyDescent="0.2"/>
  <cols>
    <col min="1" max="2" width="5.140625" style="186" customWidth="1"/>
    <col min="3" max="3" width="68.5703125" style="186" customWidth="1"/>
    <col min="4" max="4" width="8.85546875" style="195" customWidth="1"/>
    <col min="5" max="5" width="6.140625" style="186" customWidth="1"/>
    <col min="6" max="6" width="15.42578125" style="186" customWidth="1"/>
    <col min="7" max="7" width="15.28515625" style="186" customWidth="1"/>
    <col min="8" max="8" width="13.28515625" style="186" customWidth="1"/>
    <col min="9" max="16384" width="9.140625" style="186"/>
  </cols>
  <sheetData>
    <row r="1" spans="1:8" ht="17.3" customHeight="1" thickBot="1" x14ac:dyDescent="0.3">
      <c r="A1" s="189" t="s">
        <v>375</v>
      </c>
      <c r="B1" s="189"/>
      <c r="C1" s="190" t="s">
        <v>376</v>
      </c>
      <c r="D1" s="191" t="s">
        <v>114</v>
      </c>
      <c r="E1" s="191" t="s">
        <v>377</v>
      </c>
      <c r="F1" s="191" t="s">
        <v>378</v>
      </c>
      <c r="G1" s="191" t="s">
        <v>379</v>
      </c>
      <c r="H1" s="192"/>
    </row>
    <row r="2" spans="1:8" ht="13.4" thickTop="1" x14ac:dyDescent="0.2">
      <c r="A2" s="192"/>
      <c r="B2" s="192"/>
      <c r="C2" s="192"/>
      <c r="D2" s="193"/>
      <c r="E2" s="192"/>
      <c r="F2" s="192"/>
      <c r="G2" s="192"/>
      <c r="H2" s="192"/>
    </row>
    <row r="3" spans="1:8" x14ac:dyDescent="0.2">
      <c r="A3" s="192"/>
      <c r="B3" s="192"/>
      <c r="C3" s="194" t="s">
        <v>380</v>
      </c>
      <c r="D3" s="193"/>
      <c r="E3" s="192"/>
      <c r="F3" s="192"/>
      <c r="G3" s="192"/>
      <c r="H3" s="192"/>
    </row>
    <row r="4" spans="1:8" x14ac:dyDescent="0.2">
      <c r="A4" s="192"/>
      <c r="B4" s="192"/>
      <c r="C4" s="192"/>
      <c r="H4" s="192"/>
    </row>
    <row r="5" spans="1:8" x14ac:dyDescent="0.2">
      <c r="A5" s="192"/>
      <c r="B5" s="196"/>
      <c r="C5" s="192" t="s">
        <v>381</v>
      </c>
      <c r="D5" s="193"/>
      <c r="E5" s="193"/>
      <c r="F5" s="197"/>
      <c r="G5" s="197"/>
      <c r="H5" s="192"/>
    </row>
    <row r="6" spans="1:8" x14ac:dyDescent="0.2">
      <c r="A6" s="192"/>
      <c r="B6" s="198"/>
      <c r="C6" s="192" t="s">
        <v>382</v>
      </c>
      <c r="D6" s="193"/>
      <c r="E6" s="193"/>
      <c r="F6" s="197"/>
      <c r="G6" s="197"/>
      <c r="H6" s="192"/>
    </row>
    <row r="7" spans="1:8" x14ac:dyDescent="0.2">
      <c r="A7" s="192"/>
      <c r="B7" s="196"/>
      <c r="C7" s="192"/>
      <c r="D7" s="193"/>
      <c r="E7" s="193"/>
      <c r="F7" s="199"/>
      <c r="G7" s="197"/>
      <c r="H7" s="192"/>
    </row>
    <row r="8" spans="1:8" x14ac:dyDescent="0.2">
      <c r="A8" s="192"/>
      <c r="B8" s="198"/>
      <c r="C8" s="200" t="s">
        <v>383</v>
      </c>
      <c r="D8" s="193"/>
      <c r="E8" s="192"/>
      <c r="F8" s="197"/>
      <c r="G8" s="197"/>
      <c r="H8" s="192"/>
    </row>
    <row r="9" spans="1:8" x14ac:dyDescent="0.2">
      <c r="A9" s="192"/>
      <c r="B9" s="196"/>
      <c r="C9" s="192" t="s">
        <v>384</v>
      </c>
      <c r="D9" s="193">
        <v>3</v>
      </c>
      <c r="E9" s="193" t="s">
        <v>385</v>
      </c>
      <c r="F9" s="257">
        <v>0</v>
      </c>
      <c r="G9" s="197">
        <f t="shared" ref="G9:G12" si="0">D9*F9</f>
        <v>0</v>
      </c>
      <c r="H9" s="192"/>
    </row>
    <row r="10" spans="1:8" x14ac:dyDescent="0.2">
      <c r="A10" s="192"/>
      <c r="B10" s="198"/>
      <c r="C10" s="192" t="s">
        <v>386</v>
      </c>
      <c r="D10" s="193">
        <v>15</v>
      </c>
      <c r="E10" s="193" t="s">
        <v>385</v>
      </c>
      <c r="F10" s="257">
        <v>0</v>
      </c>
      <c r="G10" s="197">
        <f t="shared" si="0"/>
        <v>0</v>
      </c>
      <c r="H10" s="192"/>
    </row>
    <row r="11" spans="1:8" x14ac:dyDescent="0.2">
      <c r="A11" s="192"/>
      <c r="B11" s="198"/>
      <c r="C11" s="192" t="s">
        <v>387</v>
      </c>
      <c r="D11" s="193">
        <v>2</v>
      </c>
      <c r="E11" s="193" t="s">
        <v>385</v>
      </c>
      <c r="F11" s="257">
        <v>0</v>
      </c>
      <c r="G11" s="197">
        <f t="shared" si="0"/>
        <v>0</v>
      </c>
      <c r="H11" s="192"/>
    </row>
    <row r="12" spans="1:8" x14ac:dyDescent="0.2">
      <c r="A12" s="192"/>
      <c r="B12" s="198"/>
      <c r="C12" s="192" t="s">
        <v>388</v>
      </c>
      <c r="D12" s="193">
        <v>4</v>
      </c>
      <c r="E12" s="193" t="s">
        <v>385</v>
      </c>
      <c r="F12" s="257">
        <v>0</v>
      </c>
      <c r="G12" s="197">
        <f t="shared" si="0"/>
        <v>0</v>
      </c>
      <c r="H12" s="192"/>
    </row>
    <row r="13" spans="1:8" x14ac:dyDescent="0.2">
      <c r="A13" s="192"/>
      <c r="B13" s="198"/>
      <c r="C13" s="192"/>
      <c r="D13" s="193"/>
      <c r="E13" s="193"/>
      <c r="F13" s="197"/>
      <c r="G13" s="197"/>
      <c r="H13" s="192"/>
    </row>
    <row r="14" spans="1:8" x14ac:dyDescent="0.2">
      <c r="A14" s="192"/>
      <c r="B14" s="198"/>
      <c r="C14" s="192"/>
      <c r="D14" s="193"/>
      <c r="E14" s="193"/>
      <c r="F14" s="197"/>
      <c r="G14" s="197"/>
      <c r="H14" s="192"/>
    </row>
    <row r="15" spans="1:8" x14ac:dyDescent="0.2">
      <c r="A15" s="192"/>
      <c r="B15" s="196"/>
      <c r="C15" s="192" t="s">
        <v>389</v>
      </c>
      <c r="D15" s="193">
        <v>7</v>
      </c>
      <c r="E15" s="193" t="s">
        <v>385</v>
      </c>
      <c r="F15" s="257">
        <v>0</v>
      </c>
      <c r="G15" s="197">
        <f>D15*F15</f>
        <v>0</v>
      </c>
      <c r="H15" s="192"/>
    </row>
    <row r="16" spans="1:8" x14ac:dyDescent="0.2">
      <c r="A16" s="192"/>
      <c r="B16" s="196"/>
      <c r="C16" s="192" t="s">
        <v>390</v>
      </c>
      <c r="D16" s="193">
        <v>19</v>
      </c>
      <c r="E16" s="193" t="s">
        <v>385</v>
      </c>
      <c r="F16" s="257">
        <v>0</v>
      </c>
      <c r="G16" s="197">
        <f t="shared" ref="G16" si="1">D16*F16</f>
        <v>0</v>
      </c>
      <c r="H16" s="192"/>
    </row>
    <row r="17" spans="1:11" x14ac:dyDescent="0.2">
      <c r="A17" s="192"/>
      <c r="B17" s="198"/>
      <c r="C17" s="192"/>
      <c r="D17" s="193"/>
      <c r="E17" s="193"/>
      <c r="F17" s="197"/>
      <c r="G17" s="197"/>
      <c r="H17" s="197">
        <f>SUM(G5:G16)</f>
        <v>0</v>
      </c>
    </row>
    <row r="18" spans="1:11" x14ac:dyDescent="0.2">
      <c r="A18" s="192"/>
      <c r="B18" s="196"/>
      <c r="C18" s="192"/>
      <c r="D18" s="193"/>
      <c r="E18" s="193"/>
      <c r="F18" s="197"/>
      <c r="G18" s="197"/>
      <c r="H18" s="192"/>
    </row>
    <row r="19" spans="1:11" x14ac:dyDescent="0.2">
      <c r="A19" s="192"/>
      <c r="B19" s="192"/>
      <c r="C19" s="192" t="s">
        <v>391</v>
      </c>
      <c r="D19" s="193">
        <v>1</v>
      </c>
      <c r="E19" s="193" t="s">
        <v>392</v>
      </c>
      <c r="F19" s="257">
        <v>0</v>
      </c>
      <c r="G19" s="197">
        <f>F19</f>
        <v>0</v>
      </c>
      <c r="H19" s="197"/>
    </row>
    <row r="20" spans="1:11" x14ac:dyDescent="0.2">
      <c r="A20" s="192"/>
      <c r="B20" s="192"/>
      <c r="C20" s="192"/>
      <c r="D20" s="193"/>
      <c r="E20" s="193"/>
      <c r="F20" s="197"/>
      <c r="G20" s="197"/>
      <c r="H20" s="192"/>
    </row>
    <row r="21" spans="1:11" x14ac:dyDescent="0.2">
      <c r="A21" s="192"/>
      <c r="B21" s="192"/>
      <c r="C21" s="192" t="s">
        <v>393</v>
      </c>
      <c r="D21" s="193">
        <v>1</v>
      </c>
      <c r="E21" s="193" t="s">
        <v>385</v>
      </c>
      <c r="F21" s="257">
        <v>0</v>
      </c>
      <c r="G21" s="197">
        <f t="shared" ref="G21" si="2">D21*F21</f>
        <v>0</v>
      </c>
      <c r="H21" s="192"/>
    </row>
    <row r="22" spans="1:11" ht="15.6" x14ac:dyDescent="0.2">
      <c r="A22" s="192"/>
      <c r="B22" s="192"/>
      <c r="C22" s="201"/>
      <c r="D22" s="202"/>
      <c r="E22" s="193"/>
      <c r="F22" s="192"/>
      <c r="G22" s="197"/>
      <c r="H22" s="197"/>
      <c r="K22" s="195"/>
    </row>
    <row r="23" spans="1:11" x14ac:dyDescent="0.2">
      <c r="A23" s="192"/>
      <c r="B23" s="192"/>
      <c r="C23" s="200" t="s">
        <v>394</v>
      </c>
      <c r="D23" s="193"/>
      <c r="E23" s="193"/>
      <c r="F23" s="192"/>
      <c r="G23" s="197"/>
      <c r="H23" s="203"/>
      <c r="K23" s="195"/>
    </row>
    <row r="24" spans="1:11" x14ac:dyDescent="0.2">
      <c r="A24" s="192"/>
      <c r="B24" s="192"/>
      <c r="C24" s="192"/>
      <c r="D24" s="193"/>
      <c r="E24" s="193"/>
      <c r="F24" s="197"/>
      <c r="G24" s="197"/>
      <c r="H24" s="203"/>
      <c r="K24" s="195"/>
    </row>
    <row r="25" spans="1:11" x14ac:dyDescent="0.2">
      <c r="A25" s="192"/>
      <c r="B25" s="192"/>
      <c r="C25" s="192" t="s">
        <v>395</v>
      </c>
      <c r="D25" s="193">
        <v>300</v>
      </c>
      <c r="E25" s="193" t="s">
        <v>159</v>
      </c>
      <c r="F25" s="257">
        <v>0</v>
      </c>
      <c r="G25" s="197">
        <f>D25*F25</f>
        <v>0</v>
      </c>
      <c r="H25" s="203"/>
      <c r="K25" s="195"/>
    </row>
    <row r="26" spans="1:11" x14ac:dyDescent="0.2">
      <c r="A26" s="192"/>
      <c r="B26" s="192"/>
      <c r="C26" s="192" t="s">
        <v>396</v>
      </c>
      <c r="D26" s="193">
        <v>100</v>
      </c>
      <c r="E26" s="193" t="s">
        <v>159</v>
      </c>
      <c r="F26" s="257">
        <v>0</v>
      </c>
      <c r="G26" s="197">
        <f t="shared" ref="G26:G28" si="3">D26*F26</f>
        <v>0</v>
      </c>
      <c r="H26" s="203"/>
      <c r="K26" s="195"/>
    </row>
    <row r="27" spans="1:11" x14ac:dyDescent="0.2">
      <c r="A27" s="192"/>
      <c r="B27" s="192"/>
      <c r="C27" s="192" t="s">
        <v>397</v>
      </c>
      <c r="D27" s="193">
        <v>25</v>
      </c>
      <c r="E27" s="193" t="s">
        <v>159</v>
      </c>
      <c r="F27" s="257">
        <v>0</v>
      </c>
      <c r="G27" s="197">
        <f t="shared" si="3"/>
        <v>0</v>
      </c>
      <c r="H27" s="203"/>
      <c r="K27" s="195"/>
    </row>
    <row r="28" spans="1:11" x14ac:dyDescent="0.2">
      <c r="A28" s="192"/>
      <c r="B28" s="192"/>
      <c r="C28" s="192" t="s">
        <v>398</v>
      </c>
      <c r="D28" s="193">
        <v>300</v>
      </c>
      <c r="E28" s="193" t="s">
        <v>159</v>
      </c>
      <c r="F28" s="257">
        <v>0</v>
      </c>
      <c r="G28" s="197">
        <f t="shared" si="3"/>
        <v>0</v>
      </c>
      <c r="H28" s="204"/>
    </row>
    <row r="29" spans="1:11" x14ac:dyDescent="0.2">
      <c r="A29" s="192"/>
      <c r="B29" s="192"/>
      <c r="C29" s="192" t="s">
        <v>399</v>
      </c>
      <c r="D29" s="193">
        <v>40</v>
      </c>
      <c r="E29" s="193" t="s">
        <v>159</v>
      </c>
      <c r="F29" s="257">
        <v>0</v>
      </c>
      <c r="G29" s="197">
        <f>D29*F29</f>
        <v>0</v>
      </c>
      <c r="H29" s="204"/>
    </row>
    <row r="30" spans="1:11" x14ac:dyDescent="0.2">
      <c r="A30" s="192"/>
      <c r="B30" s="192"/>
      <c r="C30" s="192"/>
      <c r="D30" s="193"/>
      <c r="E30" s="193"/>
      <c r="F30" s="197"/>
      <c r="G30" s="197"/>
      <c r="H30" s="197"/>
    </row>
    <row r="31" spans="1:11" ht="16.899999999999999" customHeight="1" x14ac:dyDescent="0.2">
      <c r="A31" s="192"/>
      <c r="B31" s="192"/>
      <c r="C31" s="192"/>
      <c r="D31" s="193"/>
      <c r="E31" s="193"/>
      <c r="F31" s="197"/>
      <c r="G31" s="197"/>
      <c r="H31" s="192"/>
    </row>
    <row r="32" spans="1:11" x14ac:dyDescent="0.2">
      <c r="A32" s="192"/>
      <c r="B32" s="192"/>
      <c r="C32" s="192"/>
      <c r="D32" s="193"/>
      <c r="E32" s="193"/>
      <c r="F32" s="197"/>
      <c r="G32" s="197"/>
      <c r="H32" s="197">
        <f>SUM(G24:G31)</f>
        <v>0</v>
      </c>
    </row>
    <row r="33" spans="1:8" x14ac:dyDescent="0.2">
      <c r="A33" s="192"/>
      <c r="B33" s="192"/>
      <c r="C33" s="200" t="s">
        <v>400</v>
      </c>
      <c r="D33" s="193"/>
      <c r="E33" s="192"/>
      <c r="F33" s="197"/>
      <c r="G33" s="197"/>
      <c r="H33" s="192"/>
    </row>
    <row r="34" spans="1:8" x14ac:dyDescent="0.2">
      <c r="A34" s="192"/>
      <c r="B34" s="192"/>
      <c r="C34" s="192" t="s">
        <v>401</v>
      </c>
      <c r="D34" s="193">
        <v>110</v>
      </c>
      <c r="E34" s="193" t="s">
        <v>159</v>
      </c>
      <c r="F34" s="257">
        <v>0</v>
      </c>
      <c r="G34" s="197">
        <f t="shared" ref="G34:G45" si="4">D34*F34</f>
        <v>0</v>
      </c>
      <c r="H34" s="192"/>
    </row>
    <row r="35" spans="1:8" x14ac:dyDescent="0.2">
      <c r="A35" s="192"/>
      <c r="B35" s="192"/>
      <c r="C35" s="192" t="s">
        <v>402</v>
      </c>
      <c r="D35" s="193">
        <v>26</v>
      </c>
      <c r="E35" s="193" t="s">
        <v>385</v>
      </c>
      <c r="F35" s="257">
        <v>0</v>
      </c>
      <c r="G35" s="197">
        <f t="shared" si="4"/>
        <v>0</v>
      </c>
      <c r="H35" s="192"/>
    </row>
    <row r="36" spans="1:8" x14ac:dyDescent="0.2">
      <c r="A36" s="192"/>
      <c r="B36" s="192"/>
      <c r="C36" s="192" t="s">
        <v>403</v>
      </c>
      <c r="D36" s="193">
        <v>34</v>
      </c>
      <c r="E36" s="193" t="s">
        <v>385</v>
      </c>
      <c r="F36" s="257">
        <v>0</v>
      </c>
      <c r="G36" s="197">
        <f t="shared" si="4"/>
        <v>0</v>
      </c>
      <c r="H36" s="192"/>
    </row>
    <row r="37" spans="1:8" x14ac:dyDescent="0.2">
      <c r="A37" s="192"/>
      <c r="B37" s="192"/>
      <c r="C37" s="192"/>
      <c r="D37" s="193"/>
      <c r="E37" s="193"/>
      <c r="F37" s="197"/>
      <c r="G37" s="197"/>
      <c r="H37" s="192"/>
    </row>
    <row r="38" spans="1:8" x14ac:dyDescent="0.2">
      <c r="A38" s="192"/>
      <c r="B38" s="192"/>
      <c r="C38" s="192"/>
      <c r="D38" s="193"/>
      <c r="E38" s="193"/>
      <c r="F38" s="197"/>
      <c r="G38" s="197"/>
      <c r="H38" s="192"/>
    </row>
    <row r="39" spans="1:8" x14ac:dyDescent="0.2">
      <c r="A39" s="192"/>
      <c r="B39" s="192"/>
      <c r="C39" s="192" t="s">
        <v>404</v>
      </c>
      <c r="D39" s="193">
        <v>50</v>
      </c>
      <c r="E39" s="193" t="s">
        <v>385</v>
      </c>
      <c r="F39" s="257">
        <v>0</v>
      </c>
      <c r="G39" s="197">
        <f t="shared" si="4"/>
        <v>0</v>
      </c>
      <c r="H39" s="192"/>
    </row>
    <row r="40" spans="1:8" x14ac:dyDescent="0.2">
      <c r="A40" s="192"/>
      <c r="B40" s="192"/>
      <c r="C40" s="192" t="s">
        <v>405</v>
      </c>
      <c r="D40" s="193">
        <v>30</v>
      </c>
      <c r="E40" s="193" t="s">
        <v>385</v>
      </c>
      <c r="F40" s="257">
        <v>0</v>
      </c>
      <c r="G40" s="197">
        <f t="shared" si="4"/>
        <v>0</v>
      </c>
      <c r="H40" s="192"/>
    </row>
    <row r="41" spans="1:8" x14ac:dyDescent="0.2">
      <c r="A41" s="192"/>
      <c r="B41" s="192"/>
      <c r="C41" s="192"/>
      <c r="D41" s="193"/>
      <c r="E41" s="192"/>
      <c r="F41" s="197"/>
      <c r="G41" s="197"/>
      <c r="H41" s="192"/>
    </row>
    <row r="42" spans="1:8" x14ac:dyDescent="0.2">
      <c r="A42" s="192"/>
      <c r="B42" s="192"/>
      <c r="C42" s="192" t="s">
        <v>406</v>
      </c>
      <c r="D42" s="193">
        <v>1</v>
      </c>
      <c r="E42" s="193" t="s">
        <v>407</v>
      </c>
      <c r="F42" s="257">
        <v>0</v>
      </c>
      <c r="G42" s="197">
        <f t="shared" ref="G42" si="5">D42*F42</f>
        <v>0</v>
      </c>
      <c r="H42" s="192"/>
    </row>
    <row r="43" spans="1:8" x14ac:dyDescent="0.2">
      <c r="A43" s="192"/>
      <c r="B43" s="192"/>
      <c r="C43" s="192" t="s">
        <v>408</v>
      </c>
      <c r="D43" s="193">
        <v>1</v>
      </c>
      <c r="E43" s="193" t="s">
        <v>407</v>
      </c>
      <c r="F43" s="257">
        <v>0</v>
      </c>
      <c r="G43" s="197">
        <f t="shared" si="4"/>
        <v>0</v>
      </c>
      <c r="H43" s="192"/>
    </row>
    <row r="44" spans="1:8" x14ac:dyDescent="0.2">
      <c r="A44" s="192"/>
      <c r="B44" s="192"/>
      <c r="C44" s="192" t="s">
        <v>409</v>
      </c>
      <c r="D44" s="193">
        <v>1</v>
      </c>
      <c r="E44" s="193" t="s">
        <v>407</v>
      </c>
      <c r="F44" s="257">
        <v>0</v>
      </c>
      <c r="G44" s="197">
        <f t="shared" si="4"/>
        <v>0</v>
      </c>
      <c r="H44" s="192"/>
    </row>
    <row r="45" spans="1:8" ht="13.55" customHeight="1" x14ac:dyDescent="0.2">
      <c r="A45" s="192"/>
      <c r="B45" s="192"/>
      <c r="C45" s="192" t="s">
        <v>410</v>
      </c>
      <c r="D45" s="193">
        <v>1</v>
      </c>
      <c r="E45" s="193" t="s">
        <v>407</v>
      </c>
      <c r="F45" s="257">
        <v>0</v>
      </c>
      <c r="G45" s="197">
        <f t="shared" si="4"/>
        <v>0</v>
      </c>
      <c r="H45" s="192"/>
    </row>
    <row r="46" spans="1:8" ht="13.55" customHeight="1" x14ac:dyDescent="0.2">
      <c r="A46" s="192"/>
      <c r="B46" s="192"/>
      <c r="C46" s="192"/>
      <c r="D46" s="193"/>
      <c r="E46" s="193"/>
      <c r="F46" s="197"/>
      <c r="G46" s="197"/>
      <c r="H46" s="197">
        <f>SUM(G34:G45)</f>
        <v>0</v>
      </c>
    </row>
    <row r="47" spans="1:8" ht="13.55" customHeight="1" x14ac:dyDescent="0.2">
      <c r="A47" s="192"/>
      <c r="B47" s="192"/>
      <c r="C47" s="192"/>
      <c r="D47" s="193"/>
      <c r="E47" s="193"/>
      <c r="F47" s="197"/>
      <c r="G47" s="197"/>
      <c r="H47" s="197"/>
    </row>
    <row r="48" spans="1:8" ht="13.55" customHeight="1" x14ac:dyDescent="0.2">
      <c r="A48" s="192"/>
      <c r="B48" s="192"/>
      <c r="C48" s="200" t="s">
        <v>411</v>
      </c>
      <c r="D48" s="193"/>
      <c r="E48" s="192"/>
      <c r="F48" s="197"/>
      <c r="G48" s="197"/>
      <c r="H48" s="192"/>
    </row>
    <row r="49" spans="1:8" ht="13.55" customHeight="1" x14ac:dyDescent="0.2">
      <c r="A49" s="192"/>
      <c r="B49" s="192"/>
      <c r="C49" s="192" t="s">
        <v>412</v>
      </c>
      <c r="D49" s="193">
        <v>1</v>
      </c>
      <c r="E49" s="193" t="s">
        <v>407</v>
      </c>
      <c r="F49" s="257">
        <v>0</v>
      </c>
      <c r="G49" s="197">
        <f t="shared" ref="G49:G51" si="6">D49*F49</f>
        <v>0</v>
      </c>
      <c r="H49" s="192"/>
    </row>
    <row r="50" spans="1:8" ht="13.55" customHeight="1" x14ac:dyDescent="0.2">
      <c r="A50" s="192"/>
      <c r="B50" s="192"/>
      <c r="C50" s="192" t="s">
        <v>413</v>
      </c>
      <c r="D50" s="193">
        <v>1</v>
      </c>
      <c r="E50" s="193" t="s">
        <v>407</v>
      </c>
      <c r="F50" s="257">
        <v>0</v>
      </c>
      <c r="G50" s="197">
        <f t="shared" si="6"/>
        <v>0</v>
      </c>
      <c r="H50" s="192"/>
    </row>
    <row r="51" spans="1:8" ht="13.55" customHeight="1" x14ac:dyDescent="0.2">
      <c r="A51" s="192"/>
      <c r="B51" s="192"/>
      <c r="C51" s="192" t="s">
        <v>414</v>
      </c>
      <c r="D51" s="193">
        <v>220</v>
      </c>
      <c r="E51" s="193" t="s">
        <v>143</v>
      </c>
      <c r="F51" s="257">
        <v>0</v>
      </c>
      <c r="G51" s="197">
        <f t="shared" si="6"/>
        <v>0</v>
      </c>
      <c r="H51" s="192"/>
    </row>
    <row r="52" spans="1:8" ht="13.55" customHeight="1" x14ac:dyDescent="0.2">
      <c r="A52" s="192"/>
      <c r="B52" s="192"/>
      <c r="C52" s="192"/>
      <c r="D52" s="193"/>
      <c r="E52" s="193"/>
      <c r="F52" s="197"/>
      <c r="G52" s="197"/>
      <c r="H52" s="197"/>
    </row>
    <row r="53" spans="1:8" ht="13.55" customHeight="1" x14ac:dyDescent="0.2">
      <c r="A53" s="192"/>
      <c r="B53" s="192"/>
      <c r="C53" s="192"/>
      <c r="D53" s="193"/>
      <c r="E53" s="193"/>
      <c r="F53" s="197"/>
      <c r="G53" s="197"/>
      <c r="H53" s="197"/>
    </row>
    <row r="54" spans="1:8" x14ac:dyDescent="0.2">
      <c r="A54" s="192"/>
      <c r="B54" s="192"/>
      <c r="C54" s="192"/>
      <c r="D54" s="193"/>
      <c r="E54" s="193"/>
      <c r="F54" s="197"/>
      <c r="G54" s="197"/>
      <c r="H54" s="197"/>
    </row>
    <row r="55" spans="1:8" ht="70.900000000000006" customHeight="1" x14ac:dyDescent="0.2">
      <c r="A55" s="192"/>
      <c r="B55" s="192"/>
      <c r="C55" s="353" t="s">
        <v>415</v>
      </c>
      <c r="D55" s="354"/>
      <c r="E55" s="355"/>
      <c r="F55" s="197"/>
      <c r="G55" s="205">
        <f>SUM(G9:G54)</f>
        <v>0</v>
      </c>
      <c r="H55" s="205">
        <f>SUM(G55)</f>
        <v>0</v>
      </c>
    </row>
    <row r="57" spans="1:8" x14ac:dyDescent="0.2">
      <c r="F57" s="186" t="s">
        <v>118</v>
      </c>
      <c r="G57" s="206">
        <v>0.21</v>
      </c>
      <c r="H57" s="207">
        <f>H55*G57</f>
        <v>0</v>
      </c>
    </row>
    <row r="58" spans="1:8" ht="15.8" customHeight="1" x14ac:dyDescent="0.2">
      <c r="C58" s="373" t="s">
        <v>424</v>
      </c>
      <c r="D58" s="374"/>
      <c r="E58" s="373"/>
      <c r="F58" s="373"/>
      <c r="G58" s="373"/>
      <c r="H58" s="375">
        <f>H55+H57</f>
        <v>0</v>
      </c>
    </row>
  </sheetData>
  <mergeCells count="1">
    <mergeCell ref="C55:E55"/>
  </mergeCells>
  <pageMargins left="0.78740157480314965" right="0.78740157480314965" top="0.98425196850393704" bottom="0.98425196850393704" header="0.51181102362204722" footer="0.51181102362204722"/>
  <pageSetup paperSize="9" scale="92" orientation="landscape" r:id="rId1"/>
  <headerFooter alignWithMargins="0"/>
  <rowBreaks count="1" manualBreakCount="1">
    <brk id="32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H11" sqref="H11"/>
    </sheetView>
  </sheetViews>
  <sheetFormatPr defaultRowHeight="12.65" x14ac:dyDescent="0.2"/>
  <sheetData>
    <row r="1" spans="1:7" ht="15.6" x14ac:dyDescent="0.25">
      <c r="A1" s="187" t="s">
        <v>38</v>
      </c>
      <c r="B1" s="188"/>
      <c r="C1" s="188"/>
      <c r="D1" s="188"/>
      <c r="E1" s="188"/>
      <c r="F1" s="188"/>
      <c r="G1" s="188"/>
    </row>
    <row r="2" spans="1:7" ht="84.1" customHeight="1" x14ac:dyDescent="0.3">
      <c r="A2" s="358" t="s">
        <v>421</v>
      </c>
      <c r="B2" s="358"/>
      <c r="C2" s="358"/>
      <c r="D2" s="358"/>
      <c r="E2" s="358"/>
      <c r="F2" s="358"/>
      <c r="G2" s="358"/>
    </row>
    <row r="3" spans="1:7" x14ac:dyDescent="0.2">
      <c r="A3" s="181"/>
      <c r="B3" s="181"/>
      <c r="C3" s="181"/>
      <c r="D3" s="181"/>
      <c r="E3" s="181"/>
      <c r="F3" s="181"/>
      <c r="G3" s="181"/>
    </row>
    <row r="4" spans="1:7" ht="15.6" x14ac:dyDescent="0.25">
      <c r="A4" s="187" t="s">
        <v>368</v>
      </c>
      <c r="B4" s="186"/>
      <c r="C4" s="186"/>
      <c r="D4" s="186"/>
      <c r="E4" s="186"/>
      <c r="F4" s="186"/>
      <c r="G4" s="186"/>
    </row>
    <row r="5" spans="1:7" ht="30.1" customHeight="1" x14ac:dyDescent="0.2">
      <c r="A5" s="359" t="s">
        <v>369</v>
      </c>
      <c r="B5" s="360"/>
      <c r="C5" s="360"/>
      <c r="D5" s="360"/>
      <c r="E5" s="360"/>
      <c r="F5" s="360"/>
      <c r="G5" s="360"/>
    </row>
    <row r="6" spans="1:7" ht="40.450000000000003" customHeight="1" x14ac:dyDescent="0.2">
      <c r="A6" s="359" t="s">
        <v>370</v>
      </c>
      <c r="B6" s="360"/>
      <c r="C6" s="360"/>
      <c r="D6" s="360"/>
      <c r="E6" s="360"/>
      <c r="F6" s="360"/>
      <c r="G6" s="360"/>
    </row>
    <row r="7" spans="1:7" ht="21" customHeight="1" x14ac:dyDescent="0.2">
      <c r="A7" s="359" t="s">
        <v>371</v>
      </c>
      <c r="B7" s="360"/>
      <c r="C7" s="360"/>
      <c r="D7" s="360"/>
      <c r="E7" s="360"/>
      <c r="F7" s="360"/>
      <c r="G7" s="360"/>
    </row>
    <row r="8" spans="1:7" ht="26.2" customHeight="1" x14ac:dyDescent="0.2">
      <c r="A8" s="359" t="s">
        <v>372</v>
      </c>
      <c r="B8" s="360"/>
      <c r="C8" s="360"/>
      <c r="D8" s="360"/>
      <c r="E8" s="360"/>
      <c r="F8" s="360"/>
      <c r="G8" s="360"/>
    </row>
    <row r="9" spans="1:7" ht="25.45" customHeight="1" x14ac:dyDescent="0.2">
      <c r="A9" s="359" t="s">
        <v>373</v>
      </c>
      <c r="B9" s="360"/>
      <c r="C9" s="360"/>
      <c r="D9" s="360"/>
      <c r="E9" s="360"/>
      <c r="F9" s="360"/>
      <c r="G9" s="360"/>
    </row>
    <row r="10" spans="1:7" ht="267.05" customHeight="1" x14ac:dyDescent="0.2">
      <c r="A10" s="356" t="s">
        <v>374</v>
      </c>
      <c r="B10" s="357"/>
      <c r="C10" s="357"/>
      <c r="D10" s="357"/>
      <c r="E10" s="357"/>
      <c r="F10" s="357"/>
      <c r="G10" s="357"/>
    </row>
  </sheetData>
  <mergeCells count="7">
    <mergeCell ref="A10:G10"/>
    <mergeCell ref="A2:G2"/>
    <mergeCell ref="A5:G5"/>
    <mergeCell ref="A6:G6"/>
    <mergeCell ref="A7:G7"/>
    <mergeCell ref="A8:G8"/>
    <mergeCell ref="A9:G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94</vt:i4>
      </vt:variant>
    </vt:vector>
  </HeadingPairs>
  <TitlesOfParts>
    <vt:vector size="100" baseType="lpstr">
      <vt:lpstr>REKAPITULACE</vt:lpstr>
      <vt:lpstr>SO 02-garáž</vt:lpstr>
      <vt:lpstr>VzorPolozky</vt:lpstr>
      <vt:lpstr>rozpocet pol</vt:lpstr>
      <vt:lpstr>SO 03 - elektroinstalace</vt:lpstr>
      <vt:lpstr>Pokyny pro vyplnění</vt:lpstr>
      <vt:lpstr>REKAPITULACE!CelkemDPHVypocet</vt:lpstr>
      <vt:lpstr>'SO 02-garáž'!CelkemDPHVypocet</vt:lpstr>
      <vt:lpstr>REKAPITULACE!CenaCelkem</vt:lpstr>
      <vt:lpstr>CenaCelkem</vt:lpstr>
      <vt:lpstr>REKAPITULACE!CenaCelkemBezDPH</vt:lpstr>
      <vt:lpstr>CenaCelkemBezDPH</vt:lpstr>
      <vt:lpstr>REKAPITULACE!CenaCelkemVypocet</vt:lpstr>
      <vt:lpstr>'SO 02-garáž'!CenaCelkemVypocet</vt:lpstr>
      <vt:lpstr>REKAPITULACE!cisloobjektu</vt:lpstr>
      <vt:lpstr>cisloobjektu</vt:lpstr>
      <vt:lpstr>REKAPITULACE!CisloStavby</vt:lpstr>
      <vt:lpstr>'SO 02-garáž'!CisloStavby</vt:lpstr>
      <vt:lpstr>REKAPITULACE!CisloStavebnihoRozpoctu</vt:lpstr>
      <vt:lpstr>CisloStavebnihoRozpoctu</vt:lpstr>
      <vt:lpstr>REKAPITULACE!dadresa</vt:lpstr>
      <vt:lpstr>dadresa</vt:lpstr>
      <vt:lpstr>REKAPITULACE!DIČ</vt:lpstr>
      <vt:lpstr>'SO 02-garáž'!DIČ</vt:lpstr>
      <vt:lpstr>REKAPITULACE!dmisto</vt:lpstr>
      <vt:lpstr>dmisto</vt:lpstr>
      <vt:lpstr>REKAPITULACE!DPHSni</vt:lpstr>
      <vt:lpstr>DPHSni</vt:lpstr>
      <vt:lpstr>REKAPITULACE!DPHZakl</vt:lpstr>
      <vt:lpstr>DPHZakl</vt:lpstr>
      <vt:lpstr>REKAPITULACE!dpsc</vt:lpstr>
      <vt:lpstr>'SO 02-garáž'!dpsc</vt:lpstr>
      <vt:lpstr>REKAPITULACE!IČO</vt:lpstr>
      <vt:lpstr>'SO 02-garáž'!IČO</vt:lpstr>
      <vt:lpstr>REKAPITULACE!Mena</vt:lpstr>
      <vt:lpstr>Mena</vt:lpstr>
      <vt:lpstr>REKAPITULACE!MistoStavby</vt:lpstr>
      <vt:lpstr>MistoStavby</vt:lpstr>
      <vt:lpstr>REKAPITULACE!nazevobjektu</vt:lpstr>
      <vt:lpstr>nazevobjektu</vt:lpstr>
      <vt:lpstr>REKAPITULACE!NazevStavby</vt:lpstr>
      <vt:lpstr>'SO 02-garáž'!NazevStavby</vt:lpstr>
      <vt:lpstr>REKAPITULACE!NazevStavebnihoRozpoctu</vt:lpstr>
      <vt:lpstr>NazevStavebnihoRozpoctu</vt:lpstr>
      <vt:lpstr>REKAPITULACE!oadresa</vt:lpstr>
      <vt:lpstr>oadresa</vt:lpstr>
      <vt:lpstr>REKAPITULACE!Objednatel</vt:lpstr>
      <vt:lpstr>'SO 02-garáž'!Objednatel</vt:lpstr>
      <vt:lpstr>REKAPITULACE!Objekt</vt:lpstr>
      <vt:lpstr>'SO 02-garáž'!Objekt</vt:lpstr>
      <vt:lpstr>REKAPITULACE!Oblast_tisku</vt:lpstr>
      <vt:lpstr>'rozpocet pol'!Oblast_tisku</vt:lpstr>
      <vt:lpstr>'SO 02-garáž'!Oblast_tisku</vt:lpstr>
      <vt:lpstr>'SO 03 - elektroinstalace'!Oblast_tisku</vt:lpstr>
      <vt:lpstr>REKAPITULACE!odic</vt:lpstr>
      <vt:lpstr>'SO 02-garáž'!odic</vt:lpstr>
      <vt:lpstr>REKAPITULACE!oico</vt:lpstr>
      <vt:lpstr>'SO 02-garáž'!oico</vt:lpstr>
      <vt:lpstr>REKAPITULACE!omisto</vt:lpstr>
      <vt:lpstr>'SO 02-garáž'!omisto</vt:lpstr>
      <vt:lpstr>REKAPITULACE!onazev</vt:lpstr>
      <vt:lpstr>'SO 02-garáž'!onazev</vt:lpstr>
      <vt:lpstr>REKAPITULACE!opsc</vt:lpstr>
      <vt:lpstr>'SO 02-garáž'!opsc</vt:lpstr>
      <vt:lpstr>REKAPITULACE!padresa</vt:lpstr>
      <vt:lpstr>padresa</vt:lpstr>
      <vt:lpstr>REKAPITULACE!pdic</vt:lpstr>
      <vt:lpstr>pdic</vt:lpstr>
      <vt:lpstr>REKAPITULACE!pico</vt:lpstr>
      <vt:lpstr>pico</vt:lpstr>
      <vt:lpstr>REKAPITULACE!pmisto</vt:lpstr>
      <vt:lpstr>pmisto</vt:lpstr>
      <vt:lpstr>REKAPITULACE!PoptavkaID</vt:lpstr>
      <vt:lpstr>PoptavkaID</vt:lpstr>
      <vt:lpstr>REKAPITULACE!pPSC</vt:lpstr>
      <vt:lpstr>pPSC</vt:lpstr>
      <vt:lpstr>REKAPITULACE!Projektant</vt:lpstr>
      <vt:lpstr>Projektant</vt:lpstr>
      <vt:lpstr>REKAPITULACE!SazbaDPH1</vt:lpstr>
      <vt:lpstr>'SO 02-garáž'!SazbaDPH1</vt:lpstr>
      <vt:lpstr>REKAPITULACE!SazbaDPH2</vt:lpstr>
      <vt:lpstr>'SO 02-garáž'!SazbaDPH2</vt:lpstr>
      <vt:lpstr>REKAPITULACE!Vypracoval</vt:lpstr>
      <vt:lpstr>Vypracoval</vt:lpstr>
      <vt:lpstr>REKAPITULACE!ZakladDPHSni</vt:lpstr>
      <vt:lpstr>ZakladDPHSni</vt:lpstr>
      <vt:lpstr>REKAPITULACE!ZakladDPHSniVypocet</vt:lpstr>
      <vt:lpstr>'SO 02-garáž'!ZakladDPHSniVypocet</vt:lpstr>
      <vt:lpstr>REKAPITULACE!ZakladDPHZakl</vt:lpstr>
      <vt:lpstr>ZakladDPHZakl</vt:lpstr>
      <vt:lpstr>REKAPITULACE!ZakladDPHZaklVypocet</vt:lpstr>
      <vt:lpstr>'SO 02-garáž'!ZakladDPHZaklVypocet</vt:lpstr>
      <vt:lpstr>REKAPITULACE!ZaObjednatele</vt:lpstr>
      <vt:lpstr>ZaObjednatele</vt:lpstr>
      <vt:lpstr>REKAPITULACE!Zaokrouhleni</vt:lpstr>
      <vt:lpstr>Zaokrouhleni</vt:lpstr>
      <vt:lpstr>REKAPITULACE!ZaZhotovitele</vt:lpstr>
      <vt:lpstr>ZaZhotovitele</vt:lpstr>
      <vt:lpstr>REKAPITULACE!Zhotovitel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Novak</dc:creator>
  <cp:lastModifiedBy>Kramář Jiří</cp:lastModifiedBy>
  <cp:lastPrinted>2014-02-28T09:52:57Z</cp:lastPrinted>
  <dcterms:created xsi:type="dcterms:W3CDTF">2009-04-08T07:15:50Z</dcterms:created>
  <dcterms:modified xsi:type="dcterms:W3CDTF">2026-06-23T13:11:02Z</dcterms:modified>
</cp:coreProperties>
</file>