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INVESTICE\INVESTICE-PŘÍPRAVA\2026 - Příční_oprava kanalizace\VŘ realizace 2026\"/>
    </mc:Choice>
  </mc:AlternateContent>
  <bookViews>
    <workbookView xWindow="28680" yWindow="-120" windowWidth="29040" windowHeight="1584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SO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01 Pol'!$A$1:$Y$142</definedName>
    <definedName name="_xlnm.Print_Area" localSheetId="1">Stavba!$A$1:$J$62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0" i="1" l="1"/>
  <c r="I59" i="1"/>
  <c r="I58" i="1"/>
  <c r="I57" i="1"/>
  <c r="I55" i="1"/>
  <c r="I54" i="1"/>
  <c r="G140" i="12"/>
  <c r="G139" i="12"/>
  <c r="G137" i="12"/>
  <c r="G133" i="12"/>
  <c r="G131" i="12"/>
  <c r="G129" i="12"/>
  <c r="G127" i="12"/>
  <c r="G124" i="12"/>
  <c r="G122" i="12"/>
  <c r="G119" i="12"/>
  <c r="G115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6" i="12"/>
  <c r="G95" i="12"/>
  <c r="G94" i="12"/>
  <c r="G93" i="12"/>
  <c r="G92" i="12"/>
  <c r="G91" i="12"/>
  <c r="G90" i="12"/>
  <c r="G89" i="12"/>
  <c r="G87" i="12"/>
  <c r="G85" i="12"/>
  <c r="G83" i="12"/>
  <c r="G80" i="12"/>
  <c r="G78" i="12"/>
  <c r="G76" i="12"/>
  <c r="G74" i="12"/>
  <c r="G72" i="12"/>
  <c r="G70" i="12"/>
  <c r="G67" i="12"/>
  <c r="G63" i="12"/>
  <c r="G60" i="12"/>
  <c r="G11" i="12"/>
  <c r="G15" i="12"/>
  <c r="G16" i="12"/>
  <c r="G18" i="12"/>
  <c r="G21" i="12"/>
  <c r="G24" i="12"/>
  <c r="G26" i="12"/>
  <c r="G27" i="12"/>
  <c r="G31" i="12"/>
  <c r="G33" i="12"/>
  <c r="G37" i="12"/>
  <c r="G39" i="12"/>
  <c r="G41" i="12"/>
  <c r="G43" i="12"/>
  <c r="G45" i="12"/>
  <c r="G47" i="12"/>
  <c r="G52" i="12"/>
  <c r="G55" i="12"/>
  <c r="G59" i="12"/>
  <c r="G61" i="12"/>
  <c r="G9" i="12"/>
  <c r="G8" i="12"/>
  <c r="I53" i="1" s="1"/>
  <c r="I8" i="12"/>
  <c r="K8" i="12"/>
  <c r="M8" i="12"/>
  <c r="O8" i="12"/>
  <c r="Q8" i="12"/>
  <c r="V8" i="12"/>
  <c r="G62" i="12"/>
  <c r="I62" i="12"/>
  <c r="K62" i="12"/>
  <c r="M62" i="12"/>
  <c r="O62" i="12"/>
  <c r="Q62" i="12"/>
  <c r="V62" i="12"/>
  <c r="G69" i="12"/>
  <c r="I69" i="12"/>
  <c r="K69" i="12"/>
  <c r="M69" i="12"/>
  <c r="O69" i="12"/>
  <c r="Q69" i="12"/>
  <c r="V69" i="12"/>
  <c r="G82" i="12"/>
  <c r="I56" i="1" s="1"/>
  <c r="I82" i="12"/>
  <c r="K82" i="12"/>
  <c r="M82" i="12"/>
  <c r="O82" i="12"/>
  <c r="Q82" i="12"/>
  <c r="V82" i="12"/>
  <c r="G114" i="12"/>
  <c r="I114" i="12"/>
  <c r="K114" i="12"/>
  <c r="M114" i="12"/>
  <c r="O114" i="12"/>
  <c r="Q114" i="12"/>
  <c r="V114" i="12"/>
  <c r="G118" i="12"/>
  <c r="I118" i="12"/>
  <c r="K118" i="12"/>
  <c r="M118" i="12"/>
  <c r="O118" i="12"/>
  <c r="Q118" i="12"/>
  <c r="V118" i="12"/>
  <c r="G121" i="12"/>
  <c r="I121" i="12"/>
  <c r="K121" i="12"/>
  <c r="M121" i="12"/>
  <c r="O121" i="12"/>
  <c r="Q121" i="12"/>
  <c r="V121" i="12"/>
  <c r="G123" i="12"/>
  <c r="I123" i="12"/>
  <c r="K123" i="12"/>
  <c r="M123" i="12"/>
  <c r="O123" i="12"/>
  <c r="Q123" i="12"/>
  <c r="V123" i="12"/>
  <c r="G136" i="12"/>
  <c r="I20" i="1" s="1"/>
  <c r="I136" i="12"/>
  <c r="K136" i="12"/>
  <c r="M136" i="12"/>
  <c r="O136" i="12"/>
  <c r="Q136" i="12"/>
  <c r="V136" i="12"/>
  <c r="AZ46" i="1"/>
  <c r="F42" i="1"/>
  <c r="G42" i="1"/>
  <c r="H42" i="1"/>
  <c r="I42" i="1"/>
  <c r="J41" i="1" s="1"/>
  <c r="J28" i="1"/>
  <c r="J26" i="1"/>
  <c r="G38" i="1"/>
  <c r="F38" i="1"/>
  <c r="J23" i="1"/>
  <c r="J24" i="1"/>
  <c r="J25" i="1"/>
  <c r="J27" i="1"/>
  <c r="E24" i="1"/>
  <c r="E26" i="1"/>
  <c r="I61" i="1" l="1"/>
  <c r="I62" i="1" s="1"/>
  <c r="I16" i="1"/>
  <c r="I21" i="1" s="1"/>
  <c r="G25" i="1" s="1"/>
  <c r="J40" i="1"/>
  <c r="J39" i="1"/>
  <c r="J42" i="1" s="1"/>
  <c r="J59" i="1" l="1"/>
  <c r="J56" i="1"/>
  <c r="J61" i="1"/>
  <c r="J57" i="1"/>
  <c r="J53" i="1"/>
  <c r="J54" i="1"/>
  <c r="J58" i="1"/>
  <c r="J60" i="1"/>
  <c r="J55" i="1"/>
  <c r="G26" i="1"/>
  <c r="G29" i="1" s="1"/>
  <c r="J62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Zdeněk Chudík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<sst xmlns="http://schemas.openxmlformats.org/spreadsheetml/2006/main" count="850" uniqueCount="319">
  <si>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</si>
  <si>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</si>
  <si>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</si>
  <si>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</si>
  <si>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</si>
  <si>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</si>
  <si>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</si>
  <si>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</si>
  <si>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</si>
  <si>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</si>
  <si>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</si>
  <si>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</si>
  <si>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</si>
  <si>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</si>
  <si>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</si>
  <si>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</si>
  <si>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</si>
  <si>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</si>
  <si>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</si>
  <si>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</si>
  <si>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</si>
  <si>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</si>
  <si>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</si>
  <si>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</si>
  <si>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</si>
  <si>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</si>
  <si>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</si>
  <si>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</si>
  <si>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</si>
  <si>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</si>
  <si>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</si>
  <si>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</si>
  <si>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</si>
  <si>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</si>
  <si>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</si>
  <si>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</si>
  <si>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</si>
  <si>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</si>
  <si>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</si>
  <si>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</si>
  <si>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</si>
  <si>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</si>
  <si>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</si>
  <si>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</si>
  <si>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 xml:space="preserve">Stoka </t>
  </si>
  <si>
    <t>SO01</t>
  </si>
  <si>
    <t xml:space="preserve">Kyjov, oprava kanalizace ul. Příční </t>
  </si>
  <si>
    <t>Objekt:</t>
  </si>
  <si>
    <t>Rozpočet:</t>
  </si>
  <si>
    <t>17</t>
  </si>
  <si>
    <t xml:space="preserve">Kyjov- oprava kanalizace ul. Příční </t>
  </si>
  <si>
    <t>Stavba</t>
  </si>
  <si>
    <t>Celkem za stavbu</t>
  </si>
  <si>
    <t>CZK</t>
  </si>
  <si>
    <t>#POPS</t>
  </si>
  <si>
    <t xml:space="preserve">Popis stavby: 17 - Kyjov- oprava kanalizace ul. Příční </t>
  </si>
  <si>
    <t>#POPO</t>
  </si>
  <si>
    <t xml:space="preserve">Popis objektu: SO01 - Kyjov, oprava kanalizace ul. Příční </t>
  </si>
  <si>
    <t>Popis rozpočtu: 01 - Stoka - prodloužení</t>
  </si>
  <si>
    <t>#POPR</t>
  </si>
  <si>
    <t xml:space="preserve">Popis rozpočtu: 01 - Stoka </t>
  </si>
  <si>
    <t>Rekapitulace dílů</t>
  </si>
  <si>
    <t>Typ dílu</t>
  </si>
  <si>
    <t>1</t>
  </si>
  <si>
    <t>Zemní práce</t>
  </si>
  <si>
    <t>4</t>
  </si>
  <si>
    <t>Vodorovné konstrukce</t>
  </si>
  <si>
    <t>5</t>
  </si>
  <si>
    <t>Komunikace</t>
  </si>
  <si>
    <t>8</t>
  </si>
  <si>
    <t>Trubní vedení</t>
  </si>
  <si>
    <t>9</t>
  </si>
  <si>
    <t>Ostatní konstrukce a práce-bourání</t>
  </si>
  <si>
    <t>96</t>
  </si>
  <si>
    <t>Bourání konstrukcí</t>
  </si>
  <si>
    <t>VRN</t>
  </si>
  <si>
    <t>Vedlejší rozpočtové náklady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</si>
  <si>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</si>
  <si>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</si>
  <si>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</si>
  <si>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</si>
  <si>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</si>
  <si>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</si>
  <si>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</si>
  <si>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</si>
  <si>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</si>
  <si>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</si>
  <si>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</si>
  <si>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</si>
  <si>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</si>
  <si>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</si>
  <si>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</si>
  <si>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</si>
  <si>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</si>
  <si>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</si>
  <si>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</si>
  <si>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</si>
  <si>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</si>
  <si>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</si>
  <si>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</si>
  <si>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</si>
  <si>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</si>
  <si>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</si>
  <si>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</si>
  <si>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</si>
  <si>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</si>
  <si>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</si>
  <si>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</si>
  <si>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</si>
  <si>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</si>
  <si>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113107520R00</t>
  </si>
  <si>
    <t>Odstranění podkladu pl do 50 m2 z kameniva drceného tl 200 mm</t>
  </si>
  <si>
    <t>m2</t>
  </si>
  <si>
    <t>RTS 26/ I</t>
  </si>
  <si>
    <t>Indiv</t>
  </si>
  <si>
    <t>Práce</t>
  </si>
  <si>
    <t>Běžná</t>
  </si>
  <si>
    <t>POL1_1</t>
  </si>
  <si>
    <t>Odkaz na mn. položky pořadí 2 : 140,40000</t>
  </si>
  <si>
    <t>VV</t>
  </si>
  <si>
    <t>113108415R00</t>
  </si>
  <si>
    <t>Odstranění asfaltové vrstvy pl.nad 50 m2, tl.15 cm</t>
  </si>
  <si>
    <t>RTS 25/ II</t>
  </si>
  <si>
    <t>POL1_</t>
  </si>
  <si>
    <t>rýha kanalizace : (52*1,3)</t>
  </si>
  <si>
    <t>přípojky : (1,3*4*8)</t>
  </si>
  <si>
    <t>24*1,3</t>
  </si>
  <si>
    <t>119001401R00</t>
  </si>
  <si>
    <t>Dočasné zajištění potrubí ocelového nebo litinového DN do 200</t>
  </si>
  <si>
    <t>m</t>
  </si>
  <si>
    <t>119001421R00</t>
  </si>
  <si>
    <t>Dočasné zajištění kabelů a kabelových tratí ze 3 volně ložených kabelů</t>
  </si>
  <si>
    <t>12*1,7</t>
  </si>
  <si>
    <t>120001101R00</t>
  </si>
  <si>
    <t>Příplatek za ztížení vykopávky v blízkosti vedení</t>
  </si>
  <si>
    <t>m3</t>
  </si>
  <si>
    <t>0,18*234</t>
  </si>
  <si>
    <t>0,18*57,2</t>
  </si>
  <si>
    <t>139601102R00</t>
  </si>
  <si>
    <t>Ruční výkop jam, rýh a šachet v hornině tř. 3</t>
  </si>
  <si>
    <t>234*0,08</t>
  </si>
  <si>
    <t>57,2*0,08</t>
  </si>
  <si>
    <t>562451150</t>
  </si>
  <si>
    <t>žlab kabelový s víkem ze směsových plastů 120x13x13 cm</t>
  </si>
  <si>
    <t>kus</t>
  </si>
  <si>
    <t>Vlastní</t>
  </si>
  <si>
    <t>Specifikace</t>
  </si>
  <si>
    <t>POL3_0</t>
  </si>
  <si>
    <t>130901121R00</t>
  </si>
  <si>
    <t>Bourání konstrukcí v hloubených vykopávkách ze zdiva z betonu prostého</t>
  </si>
  <si>
    <t>132201211R00</t>
  </si>
  <si>
    <t>Hloubení rýh š do 2000 mm v hornině tř. 3 objemu do 100 m3</t>
  </si>
  <si>
    <t>rýha kanalizace : 54*1,3*2</t>
  </si>
  <si>
    <t>přípojky : 1,6*1,3*5*9</t>
  </si>
  <si>
    <t>22*1,3*2</t>
  </si>
  <si>
    <t>132201219R00</t>
  </si>
  <si>
    <t>Přípl.za lepivost,hloubení rýh 200cm,hor.3,STROJNĚ</t>
  </si>
  <si>
    <t>Odkaz na mn. položky pořadí 9 : 291,20000</t>
  </si>
  <si>
    <t>151101101R00</t>
  </si>
  <si>
    <t>Zřízení příložného pažení a rozepření stěn rýh hl do 2 m</t>
  </si>
  <si>
    <t>hl. trasa : 54*2*2</t>
  </si>
  <si>
    <t>přípojky : 1,6*5*8,3</t>
  </si>
  <si>
    <t>22*2*2</t>
  </si>
  <si>
    <t>151101111R00</t>
  </si>
  <si>
    <t>Odstranění příložného pažení a rozepření stěn rýh hl do 2 m</t>
  </si>
  <si>
    <t>Odkaz na mn. položky pořadí 11 : 370,40000</t>
  </si>
  <si>
    <t>161101101R00</t>
  </si>
  <si>
    <t>Svislé přemístění výkopku z hor.1-4 do 2,5 m</t>
  </si>
  <si>
    <t>162701105R00</t>
  </si>
  <si>
    <t>Vodorovné přemístění do 10000 m výkopku/sypaniny z horniny tř. 1 až 4</t>
  </si>
  <si>
    <t>162701109R00</t>
  </si>
  <si>
    <t>Příplatek k vodorovnému přemístění výkopku/sypaniny z horniny tř. 1 až 4 ZKD 1000 m přes 10000 m</t>
  </si>
  <si>
    <t>(234+57,2)*20</t>
  </si>
  <si>
    <t>171201201R00</t>
  </si>
  <si>
    <t>Uložení sypaniny na skl.-sypanina na výšku přes 2m</t>
  </si>
  <si>
    <t>174101101R00</t>
  </si>
  <si>
    <t>Zásyp jam, rýh, šachet se zhutněním</t>
  </si>
  <si>
    <t>mínus odstranění povrchů : 54*0,35*1,3</t>
  </si>
  <si>
    <t>mínus lože : -14,04</t>
  </si>
  <si>
    <t>mínus obsyp : -31,47</t>
  </si>
  <si>
    <t>583336510R</t>
  </si>
  <si>
    <t>vhodný materiál pro zásyp v komunikaci</t>
  </si>
  <si>
    <t>t</t>
  </si>
  <si>
    <t>213,06*1,9</t>
  </si>
  <si>
    <t>75,748*1,9</t>
  </si>
  <si>
    <t>175101101R00</t>
  </si>
  <si>
    <t>Obsyp potrubí bez prohození sypaniny</t>
  </si>
  <si>
    <t>53*1,3*0,3</t>
  </si>
  <si>
    <t>8*4,5*0,3</t>
  </si>
  <si>
    <t>8,97</t>
  </si>
  <si>
    <t>180401211R00</t>
  </si>
  <si>
    <t>Založení lučního trávníku výsevem v rovině a ve svahu do 1:5</t>
  </si>
  <si>
    <t>M_100109I</t>
  </si>
  <si>
    <t>osivo směs travní krajinná - technická</t>
  </si>
  <si>
    <t>kg</t>
  </si>
  <si>
    <t>181301105R00</t>
  </si>
  <si>
    <t>Rozprostření ornice pl do 500 m2 v rovině nebo ve svahu do 1:5 tl vrstvy do 300 mm</t>
  </si>
  <si>
    <t>451572111R00</t>
  </si>
  <si>
    <t>Lože pod potrubí z kameniva těženého 0 - 4 mm</t>
  </si>
  <si>
    <t>54*1,3*0,12</t>
  </si>
  <si>
    <t>8*4,5*1,3*0,12</t>
  </si>
  <si>
    <t>22*1,3*0,12</t>
  </si>
  <si>
    <t>452311141R00</t>
  </si>
  <si>
    <t>Desky podkladní pod potrubí z betonu C 16/20</t>
  </si>
  <si>
    <t>pod šachty : 1,3*1,3*0,2*2</t>
  </si>
  <si>
    <t>564861111R00</t>
  </si>
  <si>
    <t>Podklad ze štěrkodrti tl. 200 mm po zhutnění</t>
  </si>
  <si>
    <t>Odkaz na mn. položky pořadí 1 : 140,40000</t>
  </si>
  <si>
    <t>567122114R00</t>
  </si>
  <si>
    <t>Podklad ze směsi stmelené cementem SC C 8/10 (KSC I) tl 150 mm</t>
  </si>
  <si>
    <t>565151211R00</t>
  </si>
  <si>
    <t>Asfaltový beton vrstva podkladní ACP 16 (obalované kamenivo OKS) tl 70 mm š přes 3 m</t>
  </si>
  <si>
    <t>573111112U00I10</t>
  </si>
  <si>
    <t>Postřik živičný infiltrační s posypem z asfaltu množství 1 kg/m2</t>
  </si>
  <si>
    <t>Odkaz na mn. položky pořadí 27 : 140,40000</t>
  </si>
  <si>
    <t>573211109</t>
  </si>
  <si>
    <t>Postřik živičný spojovací z asfaltu v množství 0,50 kg/m2</t>
  </si>
  <si>
    <t>577144131</t>
  </si>
  <si>
    <t>Asfaltový beton vrstva obrusná ACO 11 (ABS) tř. I tl 50 mm š do 3 m z nemodifikovaného asfaltu</t>
  </si>
  <si>
    <t>871313121R00</t>
  </si>
  <si>
    <t>Montáž potrubí z kanalizačních trub z PP otevřený výkop sklon do 20 % DN 150</t>
  </si>
  <si>
    <t>8*4,5</t>
  </si>
  <si>
    <t>286111200R</t>
  </si>
  <si>
    <t>trubka kanalizační PP hladká hrdlovaná DN 150/5000 mm</t>
  </si>
  <si>
    <t>36</t>
  </si>
  <si>
    <t>871353121R1</t>
  </si>
  <si>
    <t>Montáž potrubí z kanalizačních trub z PP otevřený výkop sklon do 20 % DN 250</t>
  </si>
  <si>
    <t>54</t>
  </si>
  <si>
    <t>286152160R</t>
  </si>
  <si>
    <t>trubka kanalizační PP SN 10 DIN 250 mm</t>
  </si>
  <si>
    <t>286113720</t>
  </si>
  <si>
    <t>koleno kanalizace plastové 250x87°</t>
  </si>
  <si>
    <t>286115120</t>
  </si>
  <si>
    <t>redukce kanalizace plastová  250/200</t>
  </si>
  <si>
    <t>286113710</t>
  </si>
  <si>
    <t>koleno kanalizace plastové  250x45°</t>
  </si>
  <si>
    <t>877315211T00</t>
  </si>
  <si>
    <t>Montáž tvarovek z tvrdého PVC-systém KG nebo z polypropylenu-systém KG 2000 jednoosé DN 150</t>
  </si>
  <si>
    <t>286113610R1</t>
  </si>
  <si>
    <t>koleno kanalizace plastové   150x45°</t>
  </si>
  <si>
    <t>877365221T00</t>
  </si>
  <si>
    <t>Montáž tvarovek z tvrdého PVC-systém KG nebo z polypropylenu-systém KG 2000 dvouosé DN 250</t>
  </si>
  <si>
    <t>286113950</t>
  </si>
  <si>
    <t>odbočka kanalizační plastová s hrdlem -250/150/45°</t>
  </si>
  <si>
    <t>286114000R</t>
  </si>
  <si>
    <t>odbočka kanalizační plastová s hrdlem -250/250/45°</t>
  </si>
  <si>
    <t>SPCM</t>
  </si>
  <si>
    <t>RTS 25/ I</t>
  </si>
  <si>
    <t>892855113R00</t>
  </si>
  <si>
    <t>Kontrola kanalizace TV kamerou do 100 m</t>
  </si>
  <si>
    <t>894423111R00</t>
  </si>
  <si>
    <t>Osazení betonových dílců šachet do 2,0 t</t>
  </si>
  <si>
    <t>894423112R00</t>
  </si>
  <si>
    <t>Osazení betonových dílců šachet do 3,0 t</t>
  </si>
  <si>
    <t>899103111R00</t>
  </si>
  <si>
    <t>Osazení poklopu s rámem do 150 kg</t>
  </si>
  <si>
    <t>552434108R</t>
  </si>
  <si>
    <t>Poklop šachtový litina - beton BEGU DN 600, D400</t>
  </si>
  <si>
    <t>POL3_</t>
  </si>
  <si>
    <t>59224368.AR</t>
  </si>
  <si>
    <t>Dno šachtové beton Prefa přímé TBZ-Q.1 100/100 V max. 60</t>
  </si>
  <si>
    <t>R_001</t>
  </si>
  <si>
    <t>napojovací manžeta na bet potrubí LC 680</t>
  </si>
  <si>
    <t xml:space="preserve">ks    </t>
  </si>
  <si>
    <t>286115880</t>
  </si>
  <si>
    <t>zátka kanalizace plastové DN 150</t>
  </si>
  <si>
    <t>59224358.AR</t>
  </si>
  <si>
    <t>Skruž šachtová beton Prefa TBS-Q.1 100/25/12 PS</t>
  </si>
  <si>
    <t>59224361.AR</t>
  </si>
  <si>
    <t>Skruž šachtová beton Prefa TBS-Q.1 100/50/12 PS</t>
  </si>
  <si>
    <t>59224353.AR</t>
  </si>
  <si>
    <t>Konus šachtový beton Prefa TBR-Q.1 100-63/58/12 KPS</t>
  </si>
  <si>
    <t>894812249T00</t>
  </si>
  <si>
    <t>Příplatek k rourám revizní a čistící šachty z PP DN 425 za uříznutí šachtové roury</t>
  </si>
  <si>
    <t>894812256T00</t>
  </si>
  <si>
    <t>Revizní a čistící šachta z PP DN 425 poklop plastový pochůzí s rámem</t>
  </si>
  <si>
    <t>894812261T00</t>
  </si>
  <si>
    <t>Revizní a čistící šachta z PP DN 425 poklop litinový s teleskopickou rourou (3 t)</t>
  </si>
  <si>
    <t>894812613T00</t>
  </si>
  <si>
    <t>Vyříznutí a utěsnění otvoru ve stěně šachty DN 200</t>
  </si>
  <si>
    <t>919735113R00</t>
  </si>
  <si>
    <t>Řezání stávajícího živičného krytu hl přes 100 do 150 mm</t>
  </si>
  <si>
    <t>(54*2)+(8*4,5*2)</t>
  </si>
  <si>
    <t>23*2</t>
  </si>
  <si>
    <t>969021131R00</t>
  </si>
  <si>
    <t>Vybourání kanalizačního potrubí do DN 300</t>
  </si>
  <si>
    <t>54+22</t>
  </si>
  <si>
    <t>005121 R</t>
  </si>
  <si>
    <t>Zařízení staveniště</t>
  </si>
  <si>
    <t>soubor</t>
  </si>
  <si>
    <t>POL99_</t>
  </si>
  <si>
    <t>979082213R00</t>
  </si>
  <si>
    <t>Vodorovná doprava suti po suchu do 1 km</t>
  </si>
  <si>
    <t>Odkaz na dem. hmot. položky pořadí 1 : 0,00000</t>
  </si>
  <si>
    <t>Odkaz na dem. hmot. položky pořadí 2 : 46,33200</t>
  </si>
  <si>
    <t>979082219R00</t>
  </si>
  <si>
    <t>Příplatek za dopravu suti po suchu za další 1 km</t>
  </si>
  <si>
    <t>Odkaz na mn. položky pořadí 61 : 46,33200</t>
  </si>
  <si>
    <t>979999973R00</t>
  </si>
  <si>
    <t>Poplatek za uložení, zemina a kamení, (skup.170504) (A kvalita)</t>
  </si>
  <si>
    <t>234,*1,9</t>
  </si>
  <si>
    <t>979999996R00</t>
  </si>
  <si>
    <t>Poplatek za recyklaci asfaltu, kusovost nad 1600 cm2 (skup.170302)</t>
  </si>
  <si>
    <t>109,2*0,09*2</t>
  </si>
  <si>
    <t>979990103T00</t>
  </si>
  <si>
    <t>Poplatek za skládku suti - beton</t>
  </si>
  <si>
    <t>9*2</t>
  </si>
  <si>
    <t>Odkaz na dem. hmot. položky pořadí 59 : 7,06800</t>
  </si>
  <si>
    <t>999000001</t>
  </si>
  <si>
    <t>Geodetické zaměření</t>
  </si>
  <si>
    <t>54+(8*4,5)</t>
  </si>
  <si>
    <t>005211030R</t>
  </si>
  <si>
    <t xml:space="preserve">Dočasná dopravní opatření </t>
  </si>
  <si>
    <t>Soubor</t>
  </si>
  <si>
    <t>POL99_8</t>
  </si>
  <si>
    <t>R-01</t>
  </si>
  <si>
    <t xml:space="preserve">vytyčení inženýrských sítí </t>
  </si>
  <si>
    <t>kpl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</si>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</sst>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4" borderId="28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17" fillId="0" borderId="38" xfId="0" applyNumberFormat="1" applyFont="1" applyBorder="1" applyAlignment="1">
      <alignment vertical="top" shrinkToFit="1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" fontId="17" fillId="0" borderId="47" xfId="0" applyNumberFormat="1" applyFont="1" applyBorder="1" applyAlignment="1">
      <alignment vertical="top" shrinkToFit="1"/>
    </xf>
    <xf numFmtId="4" fontId="17" fillId="0" borderId="48" xfId="0" applyNumberFormat="1" applyFont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0" xfId="0" applyAlignment="1">
      <alignment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86" t="s">
        <v>41</v>
      </c>
      <c r="B2" s="186"/>
      <c r="C2" s="186"/>
      <c r="D2" s="186"/>
      <c r="E2" s="186"/>
      <c r="F2" s="186"/>
      <c r="G2" s="18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65"/>
  <sheetViews>
    <sheetView showGridLines="0" topLeftCell="B11" zoomScaleNormal="100" zoomScaleSheetLayoutView="75" workbookViewId="0">
      <selection activeCell="P20" sqref="P20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7" t="s">
        <v>38</v>
      </c>
      <c r="B1" s="187" t="s">
        <v>4</v>
      </c>
      <c r="C1" s="188"/>
      <c r="D1" s="188"/>
      <c r="E1" s="188"/>
      <c r="F1" s="188"/>
      <c r="G1" s="188"/>
      <c r="H1" s="188"/>
      <c r="I1" s="188"/>
      <c r="J1" s="189"/>
    </row>
    <row r="2" spans="1:15" ht="36" customHeight="1" x14ac:dyDescent="0.2">
      <c r="A2" s="2"/>
      <c r="B2" s="77" t="s">
        <v>24</v>
      </c>
      <c r="C2" s="78"/>
      <c r="D2" s="79"/>
      <c r="E2" s="196" t="s">
        <v>50</v>
      </c>
      <c r="F2" s="197"/>
      <c r="G2" s="197"/>
      <c r="H2" s="197"/>
      <c r="I2" s="197"/>
      <c r="J2" s="198"/>
      <c r="O2" s="1"/>
    </row>
    <row r="3" spans="1:15" ht="27" customHeight="1" x14ac:dyDescent="0.2">
      <c r="A3" s="2"/>
      <c r="B3" s="80" t="s">
        <v>47</v>
      </c>
      <c r="C3" s="78"/>
      <c r="D3" s="81" t="s">
        <v>45</v>
      </c>
      <c r="E3" s="199" t="s">
        <v>46</v>
      </c>
      <c r="F3" s="200"/>
      <c r="G3" s="200"/>
      <c r="H3" s="200"/>
      <c r="I3" s="200"/>
      <c r="J3" s="201"/>
    </row>
    <row r="4" spans="1:15" ht="23.25" customHeight="1" x14ac:dyDescent="0.2">
      <c r="A4" s="76">
        <v>11937</v>
      </c>
      <c r="B4" s="82" t="s">
        <v>48</v>
      </c>
      <c r="C4" s="83"/>
      <c r="D4" s="84" t="s">
        <v>43</v>
      </c>
      <c r="E4" s="209" t="s">
        <v>44</v>
      </c>
      <c r="F4" s="210"/>
      <c r="G4" s="210"/>
      <c r="H4" s="210"/>
      <c r="I4" s="210"/>
      <c r="J4" s="211"/>
    </row>
    <row r="5" spans="1:15" ht="24" customHeight="1" x14ac:dyDescent="0.2">
      <c r="A5" s="2"/>
      <c r="B5" s="31" t="s">
        <v>23</v>
      </c>
      <c r="D5" s="214"/>
      <c r="E5" s="215"/>
      <c r="F5" s="215"/>
      <c r="G5" s="215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16"/>
      <c r="E6" s="217"/>
      <c r="F6" s="217"/>
      <c r="G6" s="217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18"/>
      <c r="F7" s="219"/>
      <c r="G7" s="21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3"/>
      <c r="E11" s="203"/>
      <c r="F11" s="203"/>
      <c r="G11" s="203"/>
      <c r="H11" s="18" t="s">
        <v>42</v>
      </c>
      <c r="I11" s="22"/>
      <c r="J11" s="8"/>
    </row>
    <row r="12" spans="1:15" ht="15.75" customHeight="1" x14ac:dyDescent="0.2">
      <c r="A12" s="2"/>
      <c r="B12" s="28"/>
      <c r="C12" s="55"/>
      <c r="D12" s="208"/>
      <c r="E12" s="208"/>
      <c r="F12" s="208"/>
      <c r="G12" s="208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12"/>
      <c r="F13" s="213"/>
      <c r="G13" s="21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02"/>
      <c r="F15" s="202"/>
      <c r="G15" s="204"/>
      <c r="H15" s="204"/>
      <c r="I15" s="204" t="s">
        <v>31</v>
      </c>
      <c r="J15" s="205"/>
    </row>
    <row r="16" spans="1:15" ht="23.25" customHeight="1" x14ac:dyDescent="0.2">
      <c r="A16" s="138" t="s">
        <v>26</v>
      </c>
      <c r="B16" s="38" t="s">
        <v>26</v>
      </c>
      <c r="C16" s="62"/>
      <c r="D16" s="63"/>
      <c r="E16" s="193"/>
      <c r="F16" s="194"/>
      <c r="G16" s="193"/>
      <c r="H16" s="194"/>
      <c r="I16" s="193">
        <f>'SO01 01 Pol'!G8+'SO01 01 Pol'!G62+'SO01 01 Pol'!G69+'SO01 01 Pol'!G82+'SO01 01 Pol'!G114+'SO01 01 Pol'!G118+'SO01 01 Pol'!G123</f>
        <v>0</v>
      </c>
      <c r="J16" s="195"/>
    </row>
    <row r="17" spans="1:10" ht="23.25" customHeight="1" x14ac:dyDescent="0.2">
      <c r="A17" s="138" t="s">
        <v>27</v>
      </c>
      <c r="B17" s="38" t="s">
        <v>27</v>
      </c>
      <c r="C17" s="62"/>
      <c r="D17" s="63"/>
      <c r="E17" s="193"/>
      <c r="F17" s="194"/>
      <c r="G17" s="193"/>
      <c r="H17" s="194"/>
      <c r="I17" s="193">
        <v>0</v>
      </c>
      <c r="J17" s="195"/>
    </row>
    <row r="18" spans="1:10" ht="23.25" customHeight="1" x14ac:dyDescent="0.2">
      <c r="A18" s="138" t="s">
        <v>28</v>
      </c>
      <c r="B18" s="38" t="s">
        <v>28</v>
      </c>
      <c r="C18" s="62"/>
      <c r="D18" s="63"/>
      <c r="E18" s="193"/>
      <c r="F18" s="194"/>
      <c r="G18" s="193"/>
      <c r="H18" s="194"/>
      <c r="I18" s="193">
        <v>0</v>
      </c>
      <c r="J18" s="195"/>
    </row>
    <row r="19" spans="1:10" ht="23.25" customHeight="1" x14ac:dyDescent="0.2">
      <c r="A19" s="138" t="s">
        <v>81</v>
      </c>
      <c r="B19" s="38" t="s">
        <v>29</v>
      </c>
      <c r="C19" s="62"/>
      <c r="D19" s="63"/>
      <c r="E19" s="193"/>
      <c r="F19" s="194"/>
      <c r="G19" s="193"/>
      <c r="H19" s="194"/>
      <c r="I19" s="193">
        <v>0</v>
      </c>
      <c r="J19" s="195"/>
    </row>
    <row r="20" spans="1:10" ht="23.25" customHeight="1" x14ac:dyDescent="0.2">
      <c r="A20" s="138" t="s">
        <v>80</v>
      </c>
      <c r="B20" s="38" t="s">
        <v>30</v>
      </c>
      <c r="C20" s="62"/>
      <c r="D20" s="63"/>
      <c r="E20" s="193"/>
      <c r="F20" s="194"/>
      <c r="G20" s="193"/>
      <c r="H20" s="194"/>
      <c r="I20" s="193">
        <f>'SO01 01 Pol'!G121+'SO01 01 Pol'!G136</f>
        <v>0</v>
      </c>
      <c r="J20" s="195"/>
    </row>
    <row r="21" spans="1:10" ht="23.25" customHeight="1" x14ac:dyDescent="0.2">
      <c r="A21" s="2"/>
      <c r="B21" s="48" t="s">
        <v>31</v>
      </c>
      <c r="C21" s="64"/>
      <c r="D21" s="65"/>
      <c r="E21" s="206"/>
      <c r="F21" s="207"/>
      <c r="G21" s="206"/>
      <c r="H21" s="207"/>
      <c r="I21" s="206">
        <f>SUM(I16:J20)</f>
        <v>0</v>
      </c>
      <c r="J21" s="225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12</v>
      </c>
      <c r="F23" s="39" t="s">
        <v>0</v>
      </c>
      <c r="G23" s="223">
        <v>0</v>
      </c>
      <c r="H23" s="224"/>
      <c r="I23" s="224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221">
        <v>0</v>
      </c>
      <c r="H24" s="222"/>
      <c r="I24" s="222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223">
        <f>I21</f>
        <v>0</v>
      </c>
      <c r="H25" s="224"/>
      <c r="I25" s="224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90">
        <f>ZakladDPHZakl*0.21</f>
        <v>0</v>
      </c>
      <c r="H26" s="191"/>
      <c r="I26" s="191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192">
        <v>0</v>
      </c>
      <c r="H27" s="192"/>
      <c r="I27" s="192"/>
      <c r="J27" s="41" t="str">
        <f t="shared" si="0"/>
        <v>CZK</v>
      </c>
    </row>
    <row r="28" spans="1:10" ht="27.75" hidden="1" customHeight="1" thickBot="1" x14ac:dyDescent="0.25">
      <c r="A28" s="2"/>
      <c r="B28" s="110" t="s">
        <v>25</v>
      </c>
      <c r="C28" s="111"/>
      <c r="D28" s="111"/>
      <c r="E28" s="112"/>
      <c r="F28" s="113"/>
      <c r="G28" s="226">
        <v>1949989.06</v>
      </c>
      <c r="H28" s="227"/>
      <c r="I28" s="227"/>
      <c r="J28" s="114" t="str">
        <f t="shared" si="0"/>
        <v>CZK</v>
      </c>
    </row>
    <row r="29" spans="1:10" ht="27.75" customHeight="1" thickBot="1" x14ac:dyDescent="0.25">
      <c r="A29" s="2"/>
      <c r="B29" s="110" t="s">
        <v>37</v>
      </c>
      <c r="C29" s="115"/>
      <c r="D29" s="115"/>
      <c r="E29" s="115"/>
      <c r="F29" s="116"/>
      <c r="G29" s="226">
        <f>ZakladDPHZakl+DPHZakl</f>
        <v>0</v>
      </c>
      <c r="H29" s="226"/>
      <c r="I29" s="226"/>
      <c r="J29" s="117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4"/>
      <c r="D34" s="228"/>
      <c r="E34" s="229"/>
      <c r="G34" s="230"/>
      <c r="H34" s="231"/>
      <c r="I34" s="231"/>
      <c r="J34" s="25"/>
    </row>
    <row r="35" spans="1:52" ht="12.75" customHeight="1" x14ac:dyDescent="0.2">
      <c r="A35" s="2"/>
      <c r="B35" s="2"/>
      <c r="D35" s="220" t="s">
        <v>2</v>
      </c>
      <c r="E35" s="220"/>
      <c r="H35" s="10" t="s">
        <v>3</v>
      </c>
      <c r="J35" s="9"/>
    </row>
    <row r="36" spans="1:52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52" ht="27" hidden="1" customHeight="1" x14ac:dyDescent="0.2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52" ht="25.5" hidden="1" customHeight="1" x14ac:dyDescent="0.2">
      <c r="A38" s="86" t="s">
        <v>39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52" ht="25.5" hidden="1" customHeight="1" x14ac:dyDescent="0.2">
      <c r="A39" s="86">
        <v>1</v>
      </c>
      <c r="B39" s="96" t="s">
        <v>51</v>
      </c>
      <c r="C39" s="232"/>
      <c r="D39" s="232"/>
      <c r="E39" s="232"/>
      <c r="F39" s="97">
        <v>0</v>
      </c>
      <c r="G39" s="98">
        <v>1949989.06</v>
      </c>
      <c r="H39" s="99">
        <v>409497.7</v>
      </c>
      <c r="I39" s="99">
        <v>2359486.7599999998</v>
      </c>
      <c r="J39" s="100">
        <f>IF(_xlfn.SINGLE(CenaCelkemVypocet)=0,"",I39/_xlfn.SINGLE(CenaCelkemVypocet)*100)</f>
        <v>100</v>
      </c>
    </row>
    <row r="40" spans="1:52" ht="25.5" hidden="1" customHeight="1" x14ac:dyDescent="0.2">
      <c r="A40" s="86">
        <v>2</v>
      </c>
      <c r="B40" s="101" t="s">
        <v>45</v>
      </c>
      <c r="C40" s="233" t="s">
        <v>46</v>
      </c>
      <c r="D40" s="233"/>
      <c r="E40" s="233"/>
      <c r="F40" s="102">
        <v>0</v>
      </c>
      <c r="G40" s="103">
        <v>1949989.06</v>
      </c>
      <c r="H40" s="103">
        <v>409497.7</v>
      </c>
      <c r="I40" s="103">
        <v>2359486.7599999998</v>
      </c>
      <c r="J40" s="104">
        <f>IF(_xlfn.SINGLE(CenaCelkemVypocet)=0,"",I40/_xlfn.SINGLE(CenaCelkemVypocet)*100)</f>
        <v>100</v>
      </c>
    </row>
    <row r="41" spans="1:52" ht="25.5" hidden="1" customHeight="1" x14ac:dyDescent="0.2">
      <c r="A41" s="86">
        <v>3</v>
      </c>
      <c r="B41" s="105" t="s">
        <v>43</v>
      </c>
      <c r="C41" s="232" t="s">
        <v>44</v>
      </c>
      <c r="D41" s="232"/>
      <c r="E41" s="232"/>
      <c r="F41" s="106">
        <v>0</v>
      </c>
      <c r="G41" s="99">
        <v>1949989.06</v>
      </c>
      <c r="H41" s="99">
        <v>409497.7</v>
      </c>
      <c r="I41" s="99">
        <v>2359486.7599999998</v>
      </c>
      <c r="J41" s="100">
        <f>IF(_xlfn.SINGLE(CenaCelkemVypocet)=0,"",I41/_xlfn.SINGLE(CenaCelkemVypocet)*100)</f>
        <v>100</v>
      </c>
    </row>
    <row r="42" spans="1:52" ht="25.5" hidden="1" customHeight="1" x14ac:dyDescent="0.2">
      <c r="A42" s="86"/>
      <c r="B42" s="234" t="s">
        <v>52</v>
      </c>
      <c r="C42" s="235"/>
      <c r="D42" s="235"/>
      <c r="E42" s="236"/>
      <c r="F42" s="107">
        <f>SUMIF(A39:A41,"=1",F39:F41)</f>
        <v>0</v>
      </c>
      <c r="G42" s="108">
        <f>SUMIF(A39:A41,"=1",G39:G41)</f>
        <v>1949989.06</v>
      </c>
      <c r="H42" s="108">
        <f>SUMIF(A39:A41,"=1",H39:H41)</f>
        <v>409497.7</v>
      </c>
      <c r="I42" s="108">
        <f>SUMIF(A39:A41,"=1",I39:I41)</f>
        <v>2359486.7599999998</v>
      </c>
      <c r="J42" s="109">
        <f>SUMIF(A39:A41,"=1",J39:J41)</f>
        <v>100</v>
      </c>
    </row>
    <row r="44" spans="1:52" x14ac:dyDescent="0.2">
      <c r="A44" t="s">
        <v>54</v>
      </c>
      <c r="B44" t="s">
        <v>55</v>
      </c>
    </row>
    <row r="45" spans="1:52" x14ac:dyDescent="0.2">
      <c r="A45" t="s">
        <v>56</v>
      </c>
      <c r="B45" t="s">
        <v>57</v>
      </c>
    </row>
    <row r="46" spans="1:52" x14ac:dyDescent="0.2">
      <c r="B46" s="237" t="s">
        <v>58</v>
      </c>
      <c r="C46" s="237"/>
      <c r="D46" s="237"/>
      <c r="E46" s="237"/>
      <c r="F46" s="237"/>
      <c r="G46" s="237"/>
      <c r="H46" s="237"/>
      <c r="I46" s="237"/>
      <c r="J46" s="237"/>
      <c r="AZ46" s="118" t="str">
        <f>B46</f>
        <v>Popis rozpočtu: 01 - Stoka - prodloužení</v>
      </c>
    </row>
    <row r="47" spans="1:52" x14ac:dyDescent="0.2">
      <c r="A47" t="s">
        <v>59</v>
      </c>
      <c r="B47" t="s">
        <v>60</v>
      </c>
    </row>
    <row r="50" spans="1:10" ht="15.75" x14ac:dyDescent="0.25">
      <c r="B50" s="119" t="s">
        <v>61</v>
      </c>
    </row>
    <row r="52" spans="1:10" ht="25.5" customHeight="1" x14ac:dyDescent="0.2">
      <c r="A52" s="121"/>
      <c r="B52" s="124" t="s">
        <v>18</v>
      </c>
      <c r="C52" s="124" t="s">
        <v>6</v>
      </c>
      <c r="D52" s="125"/>
      <c r="E52" s="125"/>
      <c r="F52" s="126" t="s">
        <v>62</v>
      </c>
      <c r="G52" s="126"/>
      <c r="H52" s="126"/>
      <c r="I52" s="126" t="s">
        <v>31</v>
      </c>
      <c r="J52" s="126" t="s">
        <v>0</v>
      </c>
    </row>
    <row r="53" spans="1:10" ht="36.75" customHeight="1" x14ac:dyDescent="0.2">
      <c r="A53" s="122"/>
      <c r="B53" s="127" t="s">
        <v>63</v>
      </c>
      <c r="C53" s="238" t="s">
        <v>64</v>
      </c>
      <c r="D53" s="239"/>
      <c r="E53" s="239"/>
      <c r="F53" s="136" t="s">
        <v>26</v>
      </c>
      <c r="G53" s="128"/>
      <c r="H53" s="128"/>
      <c r="I53" s="128">
        <f>'SO01 01 Pol'!G8</f>
        <v>0</v>
      </c>
      <c r="J53" s="133" t="str">
        <f>IF(I62=0,"",I53/I62*100)</f>
        <v/>
      </c>
    </row>
    <row r="54" spans="1:10" ht="36.75" customHeight="1" x14ac:dyDescent="0.2">
      <c r="A54" s="122"/>
      <c r="B54" s="127" t="s">
        <v>65</v>
      </c>
      <c r="C54" s="238" t="s">
        <v>66</v>
      </c>
      <c r="D54" s="239"/>
      <c r="E54" s="239"/>
      <c r="F54" s="136" t="s">
        <v>26</v>
      </c>
      <c r="G54" s="128"/>
      <c r="H54" s="128"/>
      <c r="I54" s="128">
        <f>'SO01 01 Pol'!G62</f>
        <v>0</v>
      </c>
      <c r="J54" s="133" t="str">
        <f>IF(I62=0,"",I54/I62*100)</f>
        <v/>
      </c>
    </row>
    <row r="55" spans="1:10" ht="36.75" customHeight="1" x14ac:dyDescent="0.2">
      <c r="A55" s="122"/>
      <c r="B55" s="127" t="s">
        <v>67</v>
      </c>
      <c r="C55" s="238" t="s">
        <v>68</v>
      </c>
      <c r="D55" s="239"/>
      <c r="E55" s="239"/>
      <c r="F55" s="136" t="s">
        <v>26</v>
      </c>
      <c r="G55" s="128"/>
      <c r="H55" s="128"/>
      <c r="I55" s="128">
        <f>'SO01 01 Pol'!G69</f>
        <v>0</v>
      </c>
      <c r="J55" s="133" t="str">
        <f>IF(I62=0,"",I55/I62*100)</f>
        <v/>
      </c>
    </row>
    <row r="56" spans="1:10" ht="36.75" customHeight="1" x14ac:dyDescent="0.2">
      <c r="A56" s="122"/>
      <c r="B56" s="127" t="s">
        <v>69</v>
      </c>
      <c r="C56" s="238" t="s">
        <v>70</v>
      </c>
      <c r="D56" s="239"/>
      <c r="E56" s="239"/>
      <c r="F56" s="136" t="s">
        <v>26</v>
      </c>
      <c r="G56" s="128"/>
      <c r="H56" s="128"/>
      <c r="I56" s="128">
        <f>'SO01 01 Pol'!G82</f>
        <v>0</v>
      </c>
      <c r="J56" s="133" t="str">
        <f>IF(I62=0,"",I56/I62*100)</f>
        <v/>
      </c>
    </row>
    <row r="57" spans="1:10" ht="36.75" customHeight="1" x14ac:dyDescent="0.2">
      <c r="A57" s="122"/>
      <c r="B57" s="127" t="s">
        <v>71</v>
      </c>
      <c r="C57" s="238" t="s">
        <v>72</v>
      </c>
      <c r="D57" s="239"/>
      <c r="E57" s="239"/>
      <c r="F57" s="136" t="s">
        <v>26</v>
      </c>
      <c r="G57" s="128"/>
      <c r="H57" s="128"/>
      <c r="I57" s="128">
        <f>'SO01 01 Pol'!G114</f>
        <v>0</v>
      </c>
      <c r="J57" s="133" t="str">
        <f>IF(I62=0,"",I57/I62*100)</f>
        <v/>
      </c>
    </row>
    <row r="58" spans="1:10" ht="36.75" customHeight="1" x14ac:dyDescent="0.2">
      <c r="A58" s="122"/>
      <c r="B58" s="127" t="s">
        <v>73</v>
      </c>
      <c r="C58" s="238" t="s">
        <v>74</v>
      </c>
      <c r="D58" s="239"/>
      <c r="E58" s="239"/>
      <c r="F58" s="136" t="s">
        <v>26</v>
      </c>
      <c r="G58" s="128"/>
      <c r="H58" s="128"/>
      <c r="I58" s="128">
        <f>'SO01 01 Pol'!G118</f>
        <v>0</v>
      </c>
      <c r="J58" s="133" t="str">
        <f>IF(I62=0,"",I58/I62*100)</f>
        <v/>
      </c>
    </row>
    <row r="59" spans="1:10" ht="36.75" customHeight="1" x14ac:dyDescent="0.2">
      <c r="A59" s="122"/>
      <c r="B59" s="127" t="s">
        <v>75</v>
      </c>
      <c r="C59" s="238" t="s">
        <v>76</v>
      </c>
      <c r="D59" s="239"/>
      <c r="E59" s="239"/>
      <c r="F59" s="136" t="s">
        <v>26</v>
      </c>
      <c r="G59" s="128"/>
      <c r="H59" s="128"/>
      <c r="I59" s="128">
        <f>'SO01 01 Pol'!G121</f>
        <v>0</v>
      </c>
      <c r="J59" s="133" t="str">
        <f>IF(I62=0,"",I59/I62*100)</f>
        <v/>
      </c>
    </row>
    <row r="60" spans="1:10" ht="36.75" customHeight="1" x14ac:dyDescent="0.2">
      <c r="A60" s="122"/>
      <c r="B60" s="127" t="s">
        <v>77</v>
      </c>
      <c r="C60" s="238" t="s">
        <v>78</v>
      </c>
      <c r="D60" s="239"/>
      <c r="E60" s="239"/>
      <c r="F60" s="136" t="s">
        <v>79</v>
      </c>
      <c r="G60" s="128"/>
      <c r="H60" s="128"/>
      <c r="I60" s="128">
        <f>'SO01 01 Pol'!G123</f>
        <v>0</v>
      </c>
      <c r="J60" s="133" t="str">
        <f>IF(I62=0,"",I60/I62*100)</f>
        <v/>
      </c>
    </row>
    <row r="61" spans="1:10" ht="36.75" customHeight="1" x14ac:dyDescent="0.2">
      <c r="A61" s="122"/>
      <c r="B61" s="127" t="s">
        <v>80</v>
      </c>
      <c r="C61" s="238" t="s">
        <v>30</v>
      </c>
      <c r="D61" s="239"/>
      <c r="E61" s="239"/>
      <c r="F61" s="136" t="s">
        <v>80</v>
      </c>
      <c r="G61" s="128"/>
      <c r="H61" s="128"/>
      <c r="I61" s="128">
        <f>'SO01 01 Pol'!G136</f>
        <v>0</v>
      </c>
      <c r="J61" s="133" t="str">
        <f>IF(I62=0,"",I61/I62*100)</f>
        <v/>
      </c>
    </row>
    <row r="62" spans="1:10" ht="25.5" customHeight="1" x14ac:dyDescent="0.2">
      <c r="A62" s="123"/>
      <c r="B62" s="129" t="s">
        <v>1</v>
      </c>
      <c r="C62" s="130"/>
      <c r="D62" s="131"/>
      <c r="E62" s="131"/>
      <c r="F62" s="137"/>
      <c r="G62" s="132"/>
      <c r="H62" s="132"/>
      <c r="I62" s="132">
        <f>SUM(I53:I61)</f>
        <v>0</v>
      </c>
      <c r="J62" s="134">
        <f>SUM(J53:J61)</f>
        <v>0</v>
      </c>
    </row>
    <row r="63" spans="1:10" x14ac:dyDescent="0.2">
      <c r="F63" s="85"/>
      <c r="G63" s="85"/>
      <c r="H63" s="85"/>
      <c r="I63" s="85"/>
      <c r="J63" s="135"/>
    </row>
    <row r="64" spans="1:10" x14ac:dyDescent="0.2">
      <c r="F64" s="85"/>
      <c r="G64" s="85"/>
      <c r="H64" s="85"/>
      <c r="I64" s="85"/>
      <c r="J64" s="135"/>
    </row>
    <row r="65" spans="6:10" x14ac:dyDescent="0.2">
      <c r="F65" s="85"/>
      <c r="G65" s="85"/>
      <c r="H65" s="85"/>
      <c r="I65" s="85"/>
      <c r="J65" s="13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5">
    <mergeCell ref="C58:E58"/>
    <mergeCell ref="C59:E59"/>
    <mergeCell ref="C60:E60"/>
    <mergeCell ref="C61:E61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B46:J46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0" t="s">
        <v>7</v>
      </c>
      <c r="B1" s="240"/>
      <c r="C1" s="241"/>
      <c r="D1" s="240"/>
      <c r="E1" s="240"/>
      <c r="F1" s="240"/>
      <c r="G1" s="240"/>
    </row>
    <row r="2" spans="1:7" ht="24.95" customHeight="1" x14ac:dyDescent="0.2">
      <c r="A2" s="50" t="s">
        <v>8</v>
      </c>
      <c r="B2" s="49"/>
      <c r="C2" s="242"/>
      <c r="D2" s="242"/>
      <c r="E2" s="242"/>
      <c r="F2" s="242"/>
      <c r="G2" s="243"/>
    </row>
    <row r="3" spans="1:7" ht="24.95" customHeight="1" x14ac:dyDescent="0.2">
      <c r="A3" s="50" t="s">
        <v>9</v>
      </c>
      <c r="B3" s="49"/>
      <c r="C3" s="242"/>
      <c r="D3" s="242"/>
      <c r="E3" s="242"/>
      <c r="F3" s="242"/>
      <c r="G3" s="243"/>
    </row>
    <row r="4" spans="1:7" ht="24.95" customHeight="1" x14ac:dyDescent="0.2">
      <c r="A4" s="50" t="s">
        <v>10</v>
      </c>
      <c r="B4" s="49"/>
      <c r="C4" s="242"/>
      <c r="D4" s="242"/>
      <c r="E4" s="242"/>
      <c r="F4" s="242"/>
      <c r="G4" s="243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3" activePane="bottomLeft" state="frozen"/>
      <selection pane="bottomLeft" activeCell="F89" sqref="F89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7</v>
      </c>
      <c r="B1" s="244"/>
      <c r="C1" s="244"/>
      <c r="D1" s="244"/>
      <c r="E1" s="244"/>
      <c r="F1" s="244"/>
      <c r="G1" s="244"/>
      <c r="AG1" t="s">
        <v>82</v>
      </c>
    </row>
    <row r="2" spans="1:60" ht="24.95" customHeight="1" x14ac:dyDescent="0.2">
      <c r="A2" s="50" t="s">
        <v>8</v>
      </c>
      <c r="B2" s="49" t="s">
        <v>49</v>
      </c>
      <c r="C2" s="245" t="s">
        <v>50</v>
      </c>
      <c r="D2" s="246"/>
      <c r="E2" s="246"/>
      <c r="F2" s="246"/>
      <c r="G2" s="247"/>
      <c r="AG2" t="s">
        <v>83</v>
      </c>
    </row>
    <row r="3" spans="1:60" ht="24.95" customHeight="1" x14ac:dyDescent="0.2">
      <c r="A3" s="50" t="s">
        <v>9</v>
      </c>
      <c r="B3" s="49" t="s">
        <v>45</v>
      </c>
      <c r="C3" s="245" t="s">
        <v>46</v>
      </c>
      <c r="D3" s="246"/>
      <c r="E3" s="246"/>
      <c r="F3" s="246"/>
      <c r="G3" s="247"/>
      <c r="AC3" s="120" t="s">
        <v>83</v>
      </c>
      <c r="AG3" t="s">
        <v>84</v>
      </c>
    </row>
    <row r="4" spans="1:60" ht="24.95" customHeight="1" x14ac:dyDescent="0.2">
      <c r="A4" s="139" t="s">
        <v>10</v>
      </c>
      <c r="B4" s="140" t="s">
        <v>43</v>
      </c>
      <c r="C4" s="248" t="s">
        <v>44</v>
      </c>
      <c r="D4" s="249"/>
      <c r="E4" s="249"/>
      <c r="F4" s="249"/>
      <c r="G4" s="250"/>
      <c r="AG4" t="s">
        <v>85</v>
      </c>
    </row>
    <row r="5" spans="1:60" x14ac:dyDescent="0.2">
      <c r="D5" s="10"/>
    </row>
    <row r="6" spans="1:60" ht="38.25" x14ac:dyDescent="0.2">
      <c r="A6" s="142" t="s">
        <v>86</v>
      </c>
      <c r="B6" s="144" t="s">
        <v>87</v>
      </c>
      <c r="C6" s="144" t="s">
        <v>88</v>
      </c>
      <c r="D6" s="143" t="s">
        <v>89</v>
      </c>
      <c r="E6" s="142" t="s">
        <v>90</v>
      </c>
      <c r="F6" s="141" t="s">
        <v>91</v>
      </c>
      <c r="G6" s="142" t="s">
        <v>31</v>
      </c>
      <c r="H6" s="145" t="s">
        <v>32</v>
      </c>
      <c r="I6" s="145" t="s">
        <v>92</v>
      </c>
      <c r="J6" s="145" t="s">
        <v>33</v>
      </c>
      <c r="K6" s="145" t="s">
        <v>93</v>
      </c>
      <c r="L6" s="145" t="s">
        <v>94</v>
      </c>
      <c r="M6" s="145" t="s">
        <v>95</v>
      </c>
      <c r="N6" s="145" t="s">
        <v>96</v>
      </c>
      <c r="O6" s="145" t="s">
        <v>97</v>
      </c>
      <c r="P6" s="145" t="s">
        <v>98</v>
      </c>
      <c r="Q6" s="145" t="s">
        <v>99</v>
      </c>
      <c r="R6" s="145" t="s">
        <v>100</v>
      </c>
      <c r="S6" s="145" t="s">
        <v>101</v>
      </c>
      <c r="T6" s="145" t="s">
        <v>102</v>
      </c>
      <c r="U6" s="145" t="s">
        <v>103</v>
      </c>
      <c r="V6" s="145" t="s">
        <v>104</v>
      </c>
      <c r="W6" s="145" t="s">
        <v>105</v>
      </c>
      <c r="X6" s="145" t="s">
        <v>106</v>
      </c>
      <c r="Y6" s="145" t="s">
        <v>107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">
      <c r="A8" s="157" t="s">
        <v>108</v>
      </c>
      <c r="B8" s="158" t="s">
        <v>63</v>
      </c>
      <c r="C8" s="175" t="s">
        <v>64</v>
      </c>
      <c r="D8" s="159"/>
      <c r="E8" s="160"/>
      <c r="F8" s="161"/>
      <c r="G8" s="162">
        <f>SUMIF(AG9:AG61,"&lt;&gt;NOR",G9:G61)</f>
        <v>0</v>
      </c>
      <c r="H8" s="156"/>
      <c r="I8" s="156">
        <f>SUM(I9:I61)</f>
        <v>275910.70999999996</v>
      </c>
      <c r="J8" s="156"/>
      <c r="K8" s="156">
        <f>SUM(K9:K61)</f>
        <v>704187.46399999992</v>
      </c>
      <c r="L8" s="156"/>
      <c r="M8" s="156">
        <f>SUM(M9:M61)</f>
        <v>1185918.7857000001</v>
      </c>
      <c r="N8" s="155"/>
      <c r="O8" s="155">
        <f>SUM(O9:O61)</f>
        <v>549.89984400000003</v>
      </c>
      <c r="P8" s="155"/>
      <c r="Q8" s="155">
        <f>SUM(Q9:Q61)</f>
        <v>46.332000000000001</v>
      </c>
      <c r="R8" s="156"/>
      <c r="S8" s="156"/>
      <c r="T8" s="156"/>
      <c r="U8" s="156"/>
      <c r="V8" s="156">
        <f>SUM(V9:V61)</f>
        <v>884.91643600000009</v>
      </c>
      <c r="W8" s="156"/>
      <c r="X8" s="156"/>
      <c r="Y8" s="156"/>
      <c r="AG8" t="s">
        <v>109</v>
      </c>
    </row>
    <row r="9" spans="1:60" ht="22.5" outlineLevel="1" x14ac:dyDescent="0.2">
      <c r="A9" s="163">
        <v>1</v>
      </c>
      <c r="B9" s="164" t="s">
        <v>110</v>
      </c>
      <c r="C9" s="176" t="s">
        <v>111</v>
      </c>
      <c r="D9" s="165" t="s">
        <v>112</v>
      </c>
      <c r="E9" s="166">
        <v>140.4</v>
      </c>
      <c r="F9" s="167"/>
      <c r="G9" s="168">
        <f>E9*F9</f>
        <v>0</v>
      </c>
      <c r="H9" s="152">
        <v>0</v>
      </c>
      <c r="I9" s="152">
        <v>0</v>
      </c>
      <c r="J9" s="152">
        <v>229.35</v>
      </c>
      <c r="K9" s="152">
        <v>32200.74</v>
      </c>
      <c r="L9" s="152">
        <v>21</v>
      </c>
      <c r="M9" s="152">
        <v>38962.895400000001</v>
      </c>
      <c r="N9" s="151">
        <v>0</v>
      </c>
      <c r="O9" s="151">
        <v>0</v>
      </c>
      <c r="P9" s="151">
        <v>0</v>
      </c>
      <c r="Q9" s="151">
        <v>0</v>
      </c>
      <c r="R9" s="152"/>
      <c r="S9" s="152" t="s">
        <v>113</v>
      </c>
      <c r="T9" s="152" t="s">
        <v>114</v>
      </c>
      <c r="U9" s="152">
        <v>0.63</v>
      </c>
      <c r="V9" s="152">
        <v>88.451999999999998</v>
      </c>
      <c r="W9" s="152"/>
      <c r="X9" s="152" t="s">
        <v>115</v>
      </c>
      <c r="Y9" s="152" t="s">
        <v>116</v>
      </c>
      <c r="Z9" s="146"/>
      <c r="AA9" s="146"/>
      <c r="AB9" s="146"/>
      <c r="AC9" s="146"/>
      <c r="AD9" s="146"/>
      <c r="AE9" s="146"/>
      <c r="AF9" s="146"/>
      <c r="AG9" s="146" t="s">
        <v>117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2" x14ac:dyDescent="0.2">
      <c r="A10" s="149"/>
      <c r="B10" s="150"/>
      <c r="C10" s="177" t="s">
        <v>118</v>
      </c>
      <c r="D10" s="153"/>
      <c r="E10" s="154">
        <v>140.4</v>
      </c>
      <c r="F10" s="152"/>
      <c r="G10" s="168"/>
      <c r="H10" s="152"/>
      <c r="I10" s="152"/>
      <c r="J10" s="152"/>
      <c r="K10" s="152"/>
      <c r="L10" s="152"/>
      <c r="M10" s="152"/>
      <c r="N10" s="151"/>
      <c r="O10" s="151"/>
      <c r="P10" s="151"/>
      <c r="Q10" s="151"/>
      <c r="R10" s="152"/>
      <c r="S10" s="152"/>
      <c r="T10" s="152"/>
      <c r="U10" s="152"/>
      <c r="V10" s="152"/>
      <c r="W10" s="152"/>
      <c r="X10" s="152"/>
      <c r="Y10" s="152"/>
      <c r="Z10" s="146"/>
      <c r="AA10" s="146"/>
      <c r="AB10" s="146"/>
      <c r="AC10" s="146"/>
      <c r="AD10" s="146"/>
      <c r="AE10" s="146"/>
      <c r="AF10" s="146"/>
      <c r="AG10" s="146" t="s">
        <v>119</v>
      </c>
      <c r="AH10" s="146">
        <v>5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63">
        <v>2</v>
      </c>
      <c r="B11" s="164" t="s">
        <v>120</v>
      </c>
      <c r="C11" s="176" t="s">
        <v>121</v>
      </c>
      <c r="D11" s="165" t="s">
        <v>112</v>
      </c>
      <c r="E11" s="166">
        <v>140.4</v>
      </c>
      <c r="F11" s="167"/>
      <c r="G11" s="168">
        <f t="shared" ref="G11:G61" si="0">E11*F11</f>
        <v>0</v>
      </c>
      <c r="H11" s="152">
        <v>0</v>
      </c>
      <c r="I11" s="152">
        <v>0</v>
      </c>
      <c r="J11" s="152">
        <v>104</v>
      </c>
      <c r="K11" s="152">
        <v>14601.6</v>
      </c>
      <c r="L11" s="152">
        <v>21</v>
      </c>
      <c r="M11" s="152">
        <v>17667.936000000002</v>
      </c>
      <c r="N11" s="151">
        <v>0</v>
      </c>
      <c r="O11" s="151">
        <v>0</v>
      </c>
      <c r="P11" s="151">
        <v>0.33</v>
      </c>
      <c r="Q11" s="151">
        <v>46.332000000000001</v>
      </c>
      <c r="R11" s="152"/>
      <c r="S11" s="152" t="s">
        <v>113</v>
      </c>
      <c r="T11" s="152" t="s">
        <v>122</v>
      </c>
      <c r="U11" s="152">
        <v>0.113</v>
      </c>
      <c r="V11" s="152">
        <v>15.865200000000002</v>
      </c>
      <c r="W11" s="152"/>
      <c r="X11" s="152" t="s">
        <v>115</v>
      </c>
      <c r="Y11" s="152" t="s">
        <v>116</v>
      </c>
      <c r="Z11" s="146"/>
      <c r="AA11" s="146"/>
      <c r="AB11" s="146"/>
      <c r="AC11" s="146"/>
      <c r="AD11" s="146"/>
      <c r="AE11" s="146"/>
      <c r="AF11" s="146"/>
      <c r="AG11" s="146" t="s">
        <v>123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2" x14ac:dyDescent="0.2">
      <c r="A12" s="149"/>
      <c r="B12" s="150"/>
      <c r="C12" s="177" t="s">
        <v>124</v>
      </c>
      <c r="D12" s="153"/>
      <c r="E12" s="154">
        <v>67.599999999999994</v>
      </c>
      <c r="F12" s="152"/>
      <c r="G12" s="181"/>
      <c r="H12" s="152"/>
      <c r="I12" s="152"/>
      <c r="J12" s="152"/>
      <c r="K12" s="152"/>
      <c r="L12" s="152"/>
      <c r="M12" s="152"/>
      <c r="N12" s="151"/>
      <c r="O12" s="151"/>
      <c r="P12" s="151"/>
      <c r="Q12" s="151"/>
      <c r="R12" s="152"/>
      <c r="S12" s="152"/>
      <c r="T12" s="152"/>
      <c r="U12" s="152"/>
      <c r="V12" s="152"/>
      <c r="W12" s="152"/>
      <c r="X12" s="152"/>
      <c r="Y12" s="152"/>
      <c r="Z12" s="146"/>
      <c r="AA12" s="146"/>
      <c r="AB12" s="146"/>
      <c r="AC12" s="146"/>
      <c r="AD12" s="146"/>
      <c r="AE12" s="146"/>
      <c r="AF12" s="146"/>
      <c r="AG12" s="146" t="s">
        <v>119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3" x14ac:dyDescent="0.2">
      <c r="A13" s="149"/>
      <c r="B13" s="150"/>
      <c r="C13" s="177" t="s">
        <v>125</v>
      </c>
      <c r="D13" s="153"/>
      <c r="E13" s="154">
        <v>41.6</v>
      </c>
      <c r="F13" s="152"/>
      <c r="G13" s="182"/>
      <c r="H13" s="152"/>
      <c r="I13" s="152"/>
      <c r="J13" s="152"/>
      <c r="K13" s="152"/>
      <c r="L13" s="152"/>
      <c r="M13" s="152"/>
      <c r="N13" s="151"/>
      <c r="O13" s="151"/>
      <c r="P13" s="151"/>
      <c r="Q13" s="151"/>
      <c r="R13" s="152"/>
      <c r="S13" s="152"/>
      <c r="T13" s="152"/>
      <c r="U13" s="152"/>
      <c r="V13" s="152"/>
      <c r="W13" s="152"/>
      <c r="X13" s="152"/>
      <c r="Y13" s="152"/>
      <c r="Z13" s="146"/>
      <c r="AA13" s="146"/>
      <c r="AB13" s="146"/>
      <c r="AC13" s="146"/>
      <c r="AD13" s="146"/>
      <c r="AE13" s="146"/>
      <c r="AF13" s="146"/>
      <c r="AG13" s="146" t="s">
        <v>119</v>
      </c>
      <c r="AH13" s="146">
        <v>0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3" x14ac:dyDescent="0.2">
      <c r="A14" s="149"/>
      <c r="B14" s="150"/>
      <c r="C14" s="177" t="s">
        <v>126</v>
      </c>
      <c r="D14" s="153"/>
      <c r="E14" s="154">
        <v>31.2</v>
      </c>
      <c r="F14" s="152"/>
      <c r="G14" s="183"/>
      <c r="H14" s="152"/>
      <c r="I14" s="152"/>
      <c r="J14" s="152"/>
      <c r="K14" s="152"/>
      <c r="L14" s="152"/>
      <c r="M14" s="152"/>
      <c r="N14" s="151"/>
      <c r="O14" s="151"/>
      <c r="P14" s="151"/>
      <c r="Q14" s="151"/>
      <c r="R14" s="152"/>
      <c r="S14" s="152"/>
      <c r="T14" s="152"/>
      <c r="U14" s="152"/>
      <c r="V14" s="152"/>
      <c r="W14" s="152"/>
      <c r="X14" s="152"/>
      <c r="Y14" s="152"/>
      <c r="Z14" s="146"/>
      <c r="AA14" s="146"/>
      <c r="AB14" s="146"/>
      <c r="AC14" s="146"/>
      <c r="AD14" s="146"/>
      <c r="AE14" s="146"/>
      <c r="AF14" s="146"/>
      <c r="AG14" s="146" t="s">
        <v>119</v>
      </c>
      <c r="AH14" s="146">
        <v>0</v>
      </c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ht="22.5" outlineLevel="1" x14ac:dyDescent="0.2">
      <c r="A15" s="169">
        <v>3</v>
      </c>
      <c r="B15" s="170" t="s">
        <v>127</v>
      </c>
      <c r="C15" s="178" t="s">
        <v>128</v>
      </c>
      <c r="D15" s="171" t="s">
        <v>129</v>
      </c>
      <c r="E15" s="172">
        <v>6</v>
      </c>
      <c r="F15" s="173"/>
      <c r="G15" s="168">
        <f t="shared" si="0"/>
        <v>0</v>
      </c>
      <c r="H15" s="152">
        <v>120.35</v>
      </c>
      <c r="I15" s="152">
        <v>722.09999999999991</v>
      </c>
      <c r="J15" s="152">
        <v>402.65</v>
      </c>
      <c r="K15" s="152">
        <v>2415.8999999999996</v>
      </c>
      <c r="L15" s="152">
        <v>21</v>
      </c>
      <c r="M15" s="152">
        <v>3796.98</v>
      </c>
      <c r="N15" s="151">
        <v>8.6899999999999998E-3</v>
      </c>
      <c r="O15" s="151">
        <v>5.2139999999999999E-2</v>
      </c>
      <c r="P15" s="151">
        <v>0</v>
      </c>
      <c r="Q15" s="151">
        <v>0</v>
      </c>
      <c r="R15" s="152"/>
      <c r="S15" s="152" t="s">
        <v>113</v>
      </c>
      <c r="T15" s="152" t="s">
        <v>114</v>
      </c>
      <c r="U15" s="152">
        <v>0.70299999999999996</v>
      </c>
      <c r="V15" s="152">
        <v>4.218</v>
      </c>
      <c r="W15" s="152"/>
      <c r="X15" s="152" t="s">
        <v>115</v>
      </c>
      <c r="Y15" s="152" t="s">
        <v>116</v>
      </c>
      <c r="Z15" s="146"/>
      <c r="AA15" s="146"/>
      <c r="AB15" s="146"/>
      <c r="AC15" s="146"/>
      <c r="AD15" s="146"/>
      <c r="AE15" s="146"/>
      <c r="AF15" s="146"/>
      <c r="AG15" s="146" t="s">
        <v>117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ht="22.5" outlineLevel="1" x14ac:dyDescent="0.2">
      <c r="A16" s="163">
        <v>4</v>
      </c>
      <c r="B16" s="164" t="s">
        <v>130</v>
      </c>
      <c r="C16" s="176" t="s">
        <v>131</v>
      </c>
      <c r="D16" s="165" t="s">
        <v>129</v>
      </c>
      <c r="E16" s="166">
        <v>20.399999999999999</v>
      </c>
      <c r="F16" s="167"/>
      <c r="G16" s="168">
        <f t="shared" si="0"/>
        <v>0</v>
      </c>
      <c r="H16" s="152">
        <v>130.66999999999999</v>
      </c>
      <c r="I16" s="152">
        <v>2665.6679999999997</v>
      </c>
      <c r="J16" s="152">
        <v>367.33</v>
      </c>
      <c r="K16" s="152">
        <v>7493.5319999999992</v>
      </c>
      <c r="L16" s="152">
        <v>21</v>
      </c>
      <c r="M16" s="152">
        <v>12292.632000000001</v>
      </c>
      <c r="N16" s="151">
        <v>3.6900000000000002E-2</v>
      </c>
      <c r="O16" s="151">
        <v>0.75275999999999998</v>
      </c>
      <c r="P16" s="151">
        <v>0</v>
      </c>
      <c r="Q16" s="151">
        <v>0</v>
      </c>
      <c r="R16" s="152"/>
      <c r="S16" s="152" t="s">
        <v>113</v>
      </c>
      <c r="T16" s="152" t="s">
        <v>114</v>
      </c>
      <c r="U16" s="152">
        <v>0.54700000000000004</v>
      </c>
      <c r="V16" s="152">
        <v>11.158799999999999</v>
      </c>
      <c r="W16" s="152"/>
      <c r="X16" s="152" t="s">
        <v>115</v>
      </c>
      <c r="Y16" s="152" t="s">
        <v>116</v>
      </c>
      <c r="Z16" s="146"/>
      <c r="AA16" s="146"/>
      <c r="AB16" s="146"/>
      <c r="AC16" s="146"/>
      <c r="AD16" s="146"/>
      <c r="AE16" s="146"/>
      <c r="AF16" s="146"/>
      <c r="AG16" s="146" t="s">
        <v>117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2" x14ac:dyDescent="0.2">
      <c r="A17" s="149"/>
      <c r="B17" s="150"/>
      <c r="C17" s="177" t="s">
        <v>132</v>
      </c>
      <c r="D17" s="153"/>
      <c r="E17" s="154">
        <v>20.399999999999999</v>
      </c>
      <c r="F17" s="152"/>
      <c r="G17" s="168"/>
      <c r="H17" s="152"/>
      <c r="I17" s="152"/>
      <c r="J17" s="152"/>
      <c r="K17" s="152"/>
      <c r="L17" s="152"/>
      <c r="M17" s="152"/>
      <c r="N17" s="151"/>
      <c r="O17" s="151"/>
      <c r="P17" s="151"/>
      <c r="Q17" s="151"/>
      <c r="R17" s="152"/>
      <c r="S17" s="152"/>
      <c r="T17" s="152"/>
      <c r="U17" s="152"/>
      <c r="V17" s="152"/>
      <c r="W17" s="152"/>
      <c r="X17" s="152"/>
      <c r="Y17" s="152"/>
      <c r="Z17" s="146"/>
      <c r="AA17" s="146"/>
      <c r="AB17" s="146"/>
      <c r="AC17" s="146"/>
      <c r="AD17" s="146"/>
      <c r="AE17" s="146"/>
      <c r="AF17" s="146"/>
      <c r="AG17" s="146" t="s">
        <v>119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 x14ac:dyDescent="0.2">
      <c r="A18" s="163">
        <v>5</v>
      </c>
      <c r="B18" s="164" t="s">
        <v>133</v>
      </c>
      <c r="C18" s="176" t="s">
        <v>134</v>
      </c>
      <c r="D18" s="165" t="s">
        <v>135</v>
      </c>
      <c r="E18" s="166">
        <v>52.415999999999997</v>
      </c>
      <c r="F18" s="167"/>
      <c r="G18" s="168">
        <f t="shared" si="0"/>
        <v>0</v>
      </c>
      <c r="H18" s="152">
        <v>0</v>
      </c>
      <c r="I18" s="152">
        <v>0</v>
      </c>
      <c r="J18" s="152">
        <v>991</v>
      </c>
      <c r="K18" s="152">
        <v>51944.255999999994</v>
      </c>
      <c r="L18" s="152">
        <v>21</v>
      </c>
      <c r="M18" s="152">
        <v>62852.554600000003</v>
      </c>
      <c r="N18" s="151">
        <v>0</v>
      </c>
      <c r="O18" s="151">
        <v>0</v>
      </c>
      <c r="P18" s="151">
        <v>0</v>
      </c>
      <c r="Q18" s="151">
        <v>0</v>
      </c>
      <c r="R18" s="152"/>
      <c r="S18" s="152" t="s">
        <v>113</v>
      </c>
      <c r="T18" s="152" t="s">
        <v>114</v>
      </c>
      <c r="U18" s="152">
        <v>1.548</v>
      </c>
      <c r="V18" s="152">
        <v>81.139967999999996</v>
      </c>
      <c r="W18" s="152"/>
      <c r="X18" s="152" t="s">
        <v>115</v>
      </c>
      <c r="Y18" s="152" t="s">
        <v>116</v>
      </c>
      <c r="Z18" s="146"/>
      <c r="AA18" s="146"/>
      <c r="AB18" s="146"/>
      <c r="AC18" s="146"/>
      <c r="AD18" s="146"/>
      <c r="AE18" s="146"/>
      <c r="AF18" s="146"/>
      <c r="AG18" s="146" t="s">
        <v>117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2" x14ac:dyDescent="0.2">
      <c r="A19" s="149"/>
      <c r="B19" s="150"/>
      <c r="C19" s="177" t="s">
        <v>136</v>
      </c>
      <c r="D19" s="153"/>
      <c r="E19" s="154">
        <v>42.12</v>
      </c>
      <c r="F19" s="152"/>
      <c r="G19" s="174"/>
      <c r="H19" s="152"/>
      <c r="I19" s="152"/>
      <c r="J19" s="152"/>
      <c r="K19" s="152"/>
      <c r="L19" s="152"/>
      <c r="M19" s="152"/>
      <c r="N19" s="151"/>
      <c r="O19" s="151"/>
      <c r="P19" s="151"/>
      <c r="Q19" s="151"/>
      <c r="R19" s="152"/>
      <c r="S19" s="152"/>
      <c r="T19" s="152"/>
      <c r="U19" s="152"/>
      <c r="V19" s="152"/>
      <c r="W19" s="152"/>
      <c r="X19" s="152"/>
      <c r="Y19" s="152"/>
      <c r="Z19" s="146"/>
      <c r="AA19" s="146"/>
      <c r="AB19" s="146"/>
      <c r="AC19" s="146"/>
      <c r="AD19" s="146"/>
      <c r="AE19" s="146"/>
      <c r="AF19" s="146"/>
      <c r="AG19" s="146" t="s">
        <v>119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3" x14ac:dyDescent="0.2">
      <c r="A20" s="149"/>
      <c r="B20" s="150"/>
      <c r="C20" s="177" t="s">
        <v>137</v>
      </c>
      <c r="D20" s="153"/>
      <c r="E20" s="154">
        <v>10.295999999999999</v>
      </c>
      <c r="F20" s="152"/>
      <c r="G20" s="184"/>
      <c r="H20" s="152"/>
      <c r="I20" s="152"/>
      <c r="J20" s="152"/>
      <c r="K20" s="152"/>
      <c r="L20" s="152"/>
      <c r="M20" s="152"/>
      <c r="N20" s="151"/>
      <c r="O20" s="151"/>
      <c r="P20" s="151"/>
      <c r="Q20" s="151"/>
      <c r="R20" s="152"/>
      <c r="S20" s="152"/>
      <c r="T20" s="152"/>
      <c r="U20" s="152"/>
      <c r="V20" s="152"/>
      <c r="W20" s="152"/>
      <c r="X20" s="152"/>
      <c r="Y20" s="152"/>
      <c r="Z20" s="146"/>
      <c r="AA20" s="146"/>
      <c r="AB20" s="146"/>
      <c r="AC20" s="146"/>
      <c r="AD20" s="146"/>
      <c r="AE20" s="146"/>
      <c r="AF20" s="146"/>
      <c r="AG20" s="146" t="s">
        <v>119</v>
      </c>
      <c r="AH20" s="146">
        <v>0</v>
      </c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">
      <c r="A21" s="163">
        <v>6</v>
      </c>
      <c r="B21" s="164" t="s">
        <v>138</v>
      </c>
      <c r="C21" s="176" t="s">
        <v>139</v>
      </c>
      <c r="D21" s="165" t="s">
        <v>135</v>
      </c>
      <c r="E21" s="166">
        <v>23.295999999999999</v>
      </c>
      <c r="F21" s="167"/>
      <c r="G21" s="168">
        <f t="shared" si="0"/>
        <v>0</v>
      </c>
      <c r="H21" s="152">
        <v>0</v>
      </c>
      <c r="I21" s="152">
        <v>0</v>
      </c>
      <c r="J21" s="152">
        <v>2020</v>
      </c>
      <c r="K21" s="152">
        <v>47057.919999999998</v>
      </c>
      <c r="L21" s="152">
        <v>21</v>
      </c>
      <c r="M21" s="152">
        <v>56940.083200000001</v>
      </c>
      <c r="N21" s="151">
        <v>0</v>
      </c>
      <c r="O21" s="151">
        <v>0</v>
      </c>
      <c r="P21" s="151">
        <v>0</v>
      </c>
      <c r="Q21" s="151">
        <v>0</v>
      </c>
      <c r="R21" s="152"/>
      <c r="S21" s="152" t="s">
        <v>113</v>
      </c>
      <c r="T21" s="152" t="s">
        <v>114</v>
      </c>
      <c r="U21" s="152">
        <v>3.5329999999999999</v>
      </c>
      <c r="V21" s="152">
        <v>82.304767999999996</v>
      </c>
      <c r="W21" s="152"/>
      <c r="X21" s="152" t="s">
        <v>115</v>
      </c>
      <c r="Y21" s="152" t="s">
        <v>116</v>
      </c>
      <c r="Z21" s="146"/>
      <c r="AA21" s="146"/>
      <c r="AB21" s="146"/>
      <c r="AC21" s="146"/>
      <c r="AD21" s="146"/>
      <c r="AE21" s="146"/>
      <c r="AF21" s="146"/>
      <c r="AG21" s="146" t="s">
        <v>123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2" x14ac:dyDescent="0.2">
      <c r="A22" s="149"/>
      <c r="B22" s="150"/>
      <c r="C22" s="177" t="s">
        <v>140</v>
      </c>
      <c r="D22" s="153"/>
      <c r="E22" s="154">
        <v>18.72</v>
      </c>
      <c r="F22" s="152"/>
      <c r="G22" s="174"/>
      <c r="H22" s="152"/>
      <c r="I22" s="152"/>
      <c r="J22" s="152"/>
      <c r="K22" s="152"/>
      <c r="L22" s="152"/>
      <c r="M22" s="152"/>
      <c r="N22" s="151"/>
      <c r="O22" s="151"/>
      <c r="P22" s="151"/>
      <c r="Q22" s="151"/>
      <c r="R22" s="152"/>
      <c r="S22" s="152"/>
      <c r="T22" s="152"/>
      <c r="U22" s="152"/>
      <c r="V22" s="152"/>
      <c r="W22" s="152"/>
      <c r="X22" s="152"/>
      <c r="Y22" s="152"/>
      <c r="Z22" s="146"/>
      <c r="AA22" s="146"/>
      <c r="AB22" s="146"/>
      <c r="AC22" s="146"/>
      <c r="AD22" s="146"/>
      <c r="AE22" s="146"/>
      <c r="AF22" s="146"/>
      <c r="AG22" s="146" t="s">
        <v>119</v>
      </c>
      <c r="AH22" s="146">
        <v>0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3" x14ac:dyDescent="0.2">
      <c r="A23" s="149"/>
      <c r="B23" s="150"/>
      <c r="C23" s="177" t="s">
        <v>141</v>
      </c>
      <c r="D23" s="153"/>
      <c r="E23" s="154">
        <v>4.5759999999999996</v>
      </c>
      <c r="F23" s="152"/>
      <c r="G23" s="184"/>
      <c r="H23" s="152"/>
      <c r="I23" s="152"/>
      <c r="J23" s="152"/>
      <c r="K23" s="152"/>
      <c r="L23" s="152"/>
      <c r="M23" s="152"/>
      <c r="N23" s="151"/>
      <c r="O23" s="151"/>
      <c r="P23" s="151"/>
      <c r="Q23" s="151"/>
      <c r="R23" s="152"/>
      <c r="S23" s="152"/>
      <c r="T23" s="152"/>
      <c r="U23" s="152"/>
      <c r="V23" s="152"/>
      <c r="W23" s="152"/>
      <c r="X23" s="152"/>
      <c r="Y23" s="152"/>
      <c r="Z23" s="146"/>
      <c r="AA23" s="146"/>
      <c r="AB23" s="146"/>
      <c r="AC23" s="146"/>
      <c r="AD23" s="146"/>
      <c r="AE23" s="146"/>
      <c r="AF23" s="146"/>
      <c r="AG23" s="146" t="s">
        <v>119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ht="22.5" outlineLevel="1" x14ac:dyDescent="0.2">
      <c r="A24" s="163">
        <v>7</v>
      </c>
      <c r="B24" s="164" t="s">
        <v>142</v>
      </c>
      <c r="C24" s="176" t="s">
        <v>143</v>
      </c>
      <c r="D24" s="165" t="s">
        <v>144</v>
      </c>
      <c r="E24" s="166">
        <v>4</v>
      </c>
      <c r="F24" s="167"/>
      <c r="G24" s="168">
        <f t="shared" si="0"/>
        <v>0</v>
      </c>
      <c r="H24" s="152">
        <v>238</v>
      </c>
      <c r="I24" s="152">
        <v>952</v>
      </c>
      <c r="J24" s="152">
        <v>0</v>
      </c>
      <c r="K24" s="152">
        <v>0</v>
      </c>
      <c r="L24" s="152">
        <v>21</v>
      </c>
      <c r="M24" s="152">
        <v>1151.92</v>
      </c>
      <c r="N24" s="151">
        <v>1.2E-2</v>
      </c>
      <c r="O24" s="151">
        <v>4.8000000000000001E-2</v>
      </c>
      <c r="P24" s="151">
        <v>0</v>
      </c>
      <c r="Q24" s="151">
        <v>0</v>
      </c>
      <c r="R24" s="152"/>
      <c r="S24" s="152" t="s">
        <v>145</v>
      </c>
      <c r="T24" s="152" t="s">
        <v>114</v>
      </c>
      <c r="U24" s="152">
        <v>0</v>
      </c>
      <c r="V24" s="152">
        <v>0</v>
      </c>
      <c r="W24" s="152"/>
      <c r="X24" s="152" t="s">
        <v>146</v>
      </c>
      <c r="Y24" s="152" t="s">
        <v>116</v>
      </c>
      <c r="Z24" s="146"/>
      <c r="AA24" s="146"/>
      <c r="AB24" s="146"/>
      <c r="AC24" s="146"/>
      <c r="AD24" s="146"/>
      <c r="AE24" s="146"/>
      <c r="AF24" s="146"/>
      <c r="AG24" s="146" t="s">
        <v>147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2" x14ac:dyDescent="0.2">
      <c r="A25" s="149"/>
      <c r="B25" s="150"/>
      <c r="C25" s="177" t="s">
        <v>65</v>
      </c>
      <c r="D25" s="153"/>
      <c r="E25" s="154">
        <v>4</v>
      </c>
      <c r="F25" s="152"/>
      <c r="G25" s="168"/>
      <c r="H25" s="152"/>
      <c r="I25" s="152"/>
      <c r="J25" s="152"/>
      <c r="K25" s="152"/>
      <c r="L25" s="152"/>
      <c r="M25" s="152"/>
      <c r="N25" s="151"/>
      <c r="O25" s="151"/>
      <c r="P25" s="151"/>
      <c r="Q25" s="151"/>
      <c r="R25" s="152"/>
      <c r="S25" s="152"/>
      <c r="T25" s="152"/>
      <c r="U25" s="152"/>
      <c r="V25" s="152"/>
      <c r="W25" s="152"/>
      <c r="X25" s="152"/>
      <c r="Y25" s="152"/>
      <c r="Z25" s="146"/>
      <c r="AA25" s="146"/>
      <c r="AB25" s="146"/>
      <c r="AC25" s="146"/>
      <c r="AD25" s="146"/>
      <c r="AE25" s="146"/>
      <c r="AF25" s="146"/>
      <c r="AG25" s="146" t="s">
        <v>119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ht="22.5" outlineLevel="1" x14ac:dyDescent="0.2">
      <c r="A26" s="169">
        <v>8</v>
      </c>
      <c r="B26" s="170" t="s">
        <v>148</v>
      </c>
      <c r="C26" s="178" t="s">
        <v>149</v>
      </c>
      <c r="D26" s="171" t="s">
        <v>135</v>
      </c>
      <c r="E26" s="172">
        <v>9</v>
      </c>
      <c r="F26" s="173"/>
      <c r="G26" s="168">
        <f t="shared" si="0"/>
        <v>0</v>
      </c>
      <c r="H26" s="152">
        <v>0</v>
      </c>
      <c r="I26" s="152">
        <v>0</v>
      </c>
      <c r="J26" s="152">
        <v>5012.1099999999997</v>
      </c>
      <c r="K26" s="152">
        <v>45108.99</v>
      </c>
      <c r="L26" s="152">
        <v>21</v>
      </c>
      <c r="M26" s="152">
        <v>54581.877899999999</v>
      </c>
      <c r="N26" s="151">
        <v>0</v>
      </c>
      <c r="O26" s="151">
        <v>0</v>
      </c>
      <c r="P26" s="151">
        <v>0</v>
      </c>
      <c r="Q26" s="151">
        <v>0</v>
      </c>
      <c r="R26" s="152"/>
      <c r="S26" s="152" t="s">
        <v>113</v>
      </c>
      <c r="T26" s="152" t="s">
        <v>114</v>
      </c>
      <c r="U26" s="152">
        <v>18.22</v>
      </c>
      <c r="V26" s="152">
        <v>163.98</v>
      </c>
      <c r="W26" s="152"/>
      <c r="X26" s="152" t="s">
        <v>115</v>
      </c>
      <c r="Y26" s="152" t="s">
        <v>116</v>
      </c>
      <c r="Z26" s="146"/>
      <c r="AA26" s="146"/>
      <c r="AB26" s="146"/>
      <c r="AC26" s="146"/>
      <c r="AD26" s="146"/>
      <c r="AE26" s="146"/>
      <c r="AF26" s="146"/>
      <c r="AG26" s="146" t="s">
        <v>117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ht="22.5" outlineLevel="1" x14ac:dyDescent="0.2">
      <c r="A27" s="163">
        <v>9</v>
      </c>
      <c r="B27" s="164" t="s">
        <v>150</v>
      </c>
      <c r="C27" s="176" t="s">
        <v>151</v>
      </c>
      <c r="D27" s="165" t="s">
        <v>135</v>
      </c>
      <c r="E27" s="166">
        <v>291.2</v>
      </c>
      <c r="F27" s="167"/>
      <c r="G27" s="168">
        <f t="shared" si="0"/>
        <v>0</v>
      </c>
      <c r="H27" s="152">
        <v>0</v>
      </c>
      <c r="I27" s="152">
        <v>0</v>
      </c>
      <c r="J27" s="152">
        <v>309</v>
      </c>
      <c r="K27" s="152">
        <v>89980.800000000003</v>
      </c>
      <c r="L27" s="152">
        <v>21</v>
      </c>
      <c r="M27" s="152">
        <v>108876.768</v>
      </c>
      <c r="N27" s="151">
        <v>0</v>
      </c>
      <c r="O27" s="151">
        <v>0</v>
      </c>
      <c r="P27" s="151">
        <v>0</v>
      </c>
      <c r="Q27" s="151">
        <v>0</v>
      </c>
      <c r="R27" s="152"/>
      <c r="S27" s="152" t="s">
        <v>113</v>
      </c>
      <c r="T27" s="152" t="s">
        <v>114</v>
      </c>
      <c r="U27" s="152">
        <v>0.2</v>
      </c>
      <c r="V27" s="152">
        <v>58.24</v>
      </c>
      <c r="W27" s="152"/>
      <c r="X27" s="152" t="s">
        <v>115</v>
      </c>
      <c r="Y27" s="152" t="s">
        <v>116</v>
      </c>
      <c r="Z27" s="146"/>
      <c r="AA27" s="146"/>
      <c r="AB27" s="146"/>
      <c r="AC27" s="146"/>
      <c r="AD27" s="146"/>
      <c r="AE27" s="146"/>
      <c r="AF27" s="146"/>
      <c r="AG27" s="146" t="s">
        <v>117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2" x14ac:dyDescent="0.2">
      <c r="A28" s="149"/>
      <c r="B28" s="150"/>
      <c r="C28" s="177" t="s">
        <v>152</v>
      </c>
      <c r="D28" s="153"/>
      <c r="E28" s="154">
        <v>140.4</v>
      </c>
      <c r="F28" s="152"/>
      <c r="G28" s="174"/>
      <c r="H28" s="152"/>
      <c r="I28" s="152"/>
      <c r="J28" s="152"/>
      <c r="K28" s="152"/>
      <c r="L28" s="152"/>
      <c r="M28" s="152"/>
      <c r="N28" s="151"/>
      <c r="O28" s="151"/>
      <c r="P28" s="151"/>
      <c r="Q28" s="151"/>
      <c r="R28" s="152"/>
      <c r="S28" s="152"/>
      <c r="T28" s="152"/>
      <c r="U28" s="152"/>
      <c r="V28" s="152"/>
      <c r="W28" s="152"/>
      <c r="X28" s="152"/>
      <c r="Y28" s="152"/>
      <c r="Z28" s="146"/>
      <c r="AA28" s="146"/>
      <c r="AB28" s="146"/>
      <c r="AC28" s="146"/>
      <c r="AD28" s="146"/>
      <c r="AE28" s="146"/>
      <c r="AF28" s="146"/>
      <c r="AG28" s="146" t="s">
        <v>119</v>
      </c>
      <c r="AH28" s="146">
        <v>0</v>
      </c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3" x14ac:dyDescent="0.2">
      <c r="A29" s="149"/>
      <c r="B29" s="150"/>
      <c r="C29" s="177" t="s">
        <v>153</v>
      </c>
      <c r="D29" s="153"/>
      <c r="E29" s="154">
        <v>93.6</v>
      </c>
      <c r="F29" s="152"/>
      <c r="G29" s="185"/>
      <c r="H29" s="152"/>
      <c r="I29" s="152"/>
      <c r="J29" s="152"/>
      <c r="K29" s="152"/>
      <c r="L29" s="152"/>
      <c r="M29" s="152"/>
      <c r="N29" s="151"/>
      <c r="O29" s="151"/>
      <c r="P29" s="151"/>
      <c r="Q29" s="151"/>
      <c r="R29" s="152"/>
      <c r="S29" s="152"/>
      <c r="T29" s="152"/>
      <c r="U29" s="152"/>
      <c r="V29" s="152"/>
      <c r="W29" s="152"/>
      <c r="X29" s="152"/>
      <c r="Y29" s="152"/>
      <c r="Z29" s="146"/>
      <c r="AA29" s="146"/>
      <c r="AB29" s="146"/>
      <c r="AC29" s="146"/>
      <c r="AD29" s="146"/>
      <c r="AE29" s="146"/>
      <c r="AF29" s="146"/>
      <c r="AG29" s="146" t="s">
        <v>119</v>
      </c>
      <c r="AH29" s="146">
        <v>0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3" x14ac:dyDescent="0.2">
      <c r="A30" s="149"/>
      <c r="B30" s="150"/>
      <c r="C30" s="177" t="s">
        <v>154</v>
      </c>
      <c r="D30" s="153"/>
      <c r="E30" s="154">
        <v>57.2</v>
      </c>
      <c r="F30" s="152"/>
      <c r="G30" s="184"/>
      <c r="H30" s="152"/>
      <c r="I30" s="152"/>
      <c r="J30" s="152"/>
      <c r="K30" s="152"/>
      <c r="L30" s="152"/>
      <c r="M30" s="152"/>
      <c r="N30" s="151"/>
      <c r="O30" s="151"/>
      <c r="P30" s="151"/>
      <c r="Q30" s="151"/>
      <c r="R30" s="152"/>
      <c r="S30" s="152"/>
      <c r="T30" s="152"/>
      <c r="U30" s="152"/>
      <c r="V30" s="152"/>
      <c r="W30" s="152"/>
      <c r="X30" s="152"/>
      <c r="Y30" s="152"/>
      <c r="Z30" s="146"/>
      <c r="AA30" s="146"/>
      <c r="AB30" s="146"/>
      <c r="AC30" s="146"/>
      <c r="AD30" s="146"/>
      <c r="AE30" s="146"/>
      <c r="AF30" s="146"/>
      <c r="AG30" s="146" t="s">
        <v>119</v>
      </c>
      <c r="AH30" s="146">
        <v>0</v>
      </c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">
      <c r="A31" s="163">
        <v>10</v>
      </c>
      <c r="B31" s="164" t="s">
        <v>155</v>
      </c>
      <c r="C31" s="176" t="s">
        <v>156</v>
      </c>
      <c r="D31" s="165" t="s">
        <v>135</v>
      </c>
      <c r="E31" s="166">
        <v>291.2</v>
      </c>
      <c r="F31" s="167"/>
      <c r="G31" s="168">
        <f t="shared" si="0"/>
        <v>0</v>
      </c>
      <c r="H31" s="152">
        <v>0</v>
      </c>
      <c r="I31" s="152">
        <v>0</v>
      </c>
      <c r="J31" s="152">
        <v>24.97</v>
      </c>
      <c r="K31" s="152">
        <v>7271.2639999999992</v>
      </c>
      <c r="L31" s="152">
        <v>21</v>
      </c>
      <c r="M31" s="152">
        <v>8798.2245999999996</v>
      </c>
      <c r="N31" s="151">
        <v>0</v>
      </c>
      <c r="O31" s="151">
        <v>0</v>
      </c>
      <c r="P31" s="151">
        <v>0</v>
      </c>
      <c r="Q31" s="151">
        <v>0</v>
      </c>
      <c r="R31" s="152"/>
      <c r="S31" s="152" t="s">
        <v>113</v>
      </c>
      <c r="T31" s="152" t="s">
        <v>114</v>
      </c>
      <c r="U31" s="152">
        <v>0.08</v>
      </c>
      <c r="V31" s="152">
        <v>23.295999999999999</v>
      </c>
      <c r="W31" s="152"/>
      <c r="X31" s="152" t="s">
        <v>115</v>
      </c>
      <c r="Y31" s="152" t="s">
        <v>116</v>
      </c>
      <c r="Z31" s="146"/>
      <c r="AA31" s="146"/>
      <c r="AB31" s="146"/>
      <c r="AC31" s="146"/>
      <c r="AD31" s="146"/>
      <c r="AE31" s="146"/>
      <c r="AF31" s="146"/>
      <c r="AG31" s="146" t="s">
        <v>117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2" x14ac:dyDescent="0.2">
      <c r="A32" s="149"/>
      <c r="B32" s="150"/>
      <c r="C32" s="177" t="s">
        <v>157</v>
      </c>
      <c r="D32" s="153"/>
      <c r="E32" s="154">
        <v>291.2</v>
      </c>
      <c r="F32" s="152"/>
      <c r="G32" s="168"/>
      <c r="H32" s="152"/>
      <c r="I32" s="152"/>
      <c r="J32" s="152"/>
      <c r="K32" s="152"/>
      <c r="L32" s="152"/>
      <c r="M32" s="152"/>
      <c r="N32" s="151"/>
      <c r="O32" s="151"/>
      <c r="P32" s="151"/>
      <c r="Q32" s="151"/>
      <c r="R32" s="152"/>
      <c r="S32" s="152"/>
      <c r="T32" s="152"/>
      <c r="U32" s="152"/>
      <c r="V32" s="152"/>
      <c r="W32" s="152"/>
      <c r="X32" s="152"/>
      <c r="Y32" s="152"/>
      <c r="Z32" s="146"/>
      <c r="AA32" s="146"/>
      <c r="AB32" s="146"/>
      <c r="AC32" s="146"/>
      <c r="AD32" s="146"/>
      <c r="AE32" s="146"/>
      <c r="AF32" s="146"/>
      <c r="AG32" s="146" t="s">
        <v>119</v>
      </c>
      <c r="AH32" s="146">
        <v>5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ht="22.5" outlineLevel="1" x14ac:dyDescent="0.2">
      <c r="A33" s="163">
        <v>11</v>
      </c>
      <c r="B33" s="164" t="s">
        <v>158</v>
      </c>
      <c r="C33" s="176" t="s">
        <v>159</v>
      </c>
      <c r="D33" s="165" t="s">
        <v>112</v>
      </c>
      <c r="E33" s="166">
        <v>370.4</v>
      </c>
      <c r="F33" s="167"/>
      <c r="G33" s="168">
        <f t="shared" si="0"/>
        <v>0</v>
      </c>
      <c r="H33" s="152">
        <v>13.97</v>
      </c>
      <c r="I33" s="152">
        <v>5174.4880000000003</v>
      </c>
      <c r="J33" s="152">
        <v>166.03</v>
      </c>
      <c r="K33" s="152">
        <v>61497.511999999995</v>
      </c>
      <c r="L33" s="152">
        <v>21</v>
      </c>
      <c r="M33" s="152">
        <v>80673.119999999995</v>
      </c>
      <c r="N33" s="151">
        <v>8.4000000000000003E-4</v>
      </c>
      <c r="O33" s="151">
        <v>0.31113599999999997</v>
      </c>
      <c r="P33" s="151">
        <v>0</v>
      </c>
      <c r="Q33" s="151">
        <v>0</v>
      </c>
      <c r="R33" s="152"/>
      <c r="S33" s="152" t="s">
        <v>113</v>
      </c>
      <c r="T33" s="152" t="s">
        <v>114</v>
      </c>
      <c r="U33" s="152">
        <v>0.23599999999999999</v>
      </c>
      <c r="V33" s="152">
        <v>87.414399999999986</v>
      </c>
      <c r="W33" s="152"/>
      <c r="X33" s="152" t="s">
        <v>115</v>
      </c>
      <c r="Y33" s="152" t="s">
        <v>116</v>
      </c>
      <c r="Z33" s="146"/>
      <c r="AA33" s="146"/>
      <c r="AB33" s="146"/>
      <c r="AC33" s="146"/>
      <c r="AD33" s="146"/>
      <c r="AE33" s="146"/>
      <c r="AF33" s="146"/>
      <c r="AG33" s="146" t="s">
        <v>117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2" x14ac:dyDescent="0.2">
      <c r="A34" s="149"/>
      <c r="B34" s="150"/>
      <c r="C34" s="177" t="s">
        <v>160</v>
      </c>
      <c r="D34" s="153"/>
      <c r="E34" s="154">
        <v>216</v>
      </c>
      <c r="F34" s="152"/>
      <c r="G34" s="174"/>
      <c r="H34" s="152"/>
      <c r="I34" s="152"/>
      <c r="J34" s="152"/>
      <c r="K34" s="152"/>
      <c r="L34" s="152"/>
      <c r="M34" s="152"/>
      <c r="N34" s="151"/>
      <c r="O34" s="151"/>
      <c r="P34" s="151"/>
      <c r="Q34" s="151"/>
      <c r="R34" s="152"/>
      <c r="S34" s="152"/>
      <c r="T34" s="152"/>
      <c r="U34" s="152"/>
      <c r="V34" s="152"/>
      <c r="W34" s="152"/>
      <c r="X34" s="152"/>
      <c r="Y34" s="152"/>
      <c r="Z34" s="146"/>
      <c r="AA34" s="146"/>
      <c r="AB34" s="146"/>
      <c r="AC34" s="146"/>
      <c r="AD34" s="146"/>
      <c r="AE34" s="146"/>
      <c r="AF34" s="146"/>
      <c r="AG34" s="146" t="s">
        <v>119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3" x14ac:dyDescent="0.2">
      <c r="A35" s="149"/>
      <c r="B35" s="150"/>
      <c r="C35" s="177" t="s">
        <v>161</v>
      </c>
      <c r="D35" s="153"/>
      <c r="E35" s="154">
        <v>66.400000000000006</v>
      </c>
      <c r="F35" s="152"/>
      <c r="G35" s="185"/>
      <c r="H35" s="152"/>
      <c r="I35" s="152"/>
      <c r="J35" s="152"/>
      <c r="K35" s="152"/>
      <c r="L35" s="152"/>
      <c r="M35" s="152"/>
      <c r="N35" s="151"/>
      <c r="O35" s="151"/>
      <c r="P35" s="151"/>
      <c r="Q35" s="151"/>
      <c r="R35" s="152"/>
      <c r="S35" s="152"/>
      <c r="T35" s="152"/>
      <c r="U35" s="152"/>
      <c r="V35" s="152"/>
      <c r="W35" s="152"/>
      <c r="X35" s="152"/>
      <c r="Y35" s="152"/>
      <c r="Z35" s="146"/>
      <c r="AA35" s="146"/>
      <c r="AB35" s="146"/>
      <c r="AC35" s="146"/>
      <c r="AD35" s="146"/>
      <c r="AE35" s="146"/>
      <c r="AF35" s="146"/>
      <c r="AG35" s="146" t="s">
        <v>119</v>
      </c>
      <c r="AH35" s="146">
        <v>0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3" x14ac:dyDescent="0.2">
      <c r="A36" s="149"/>
      <c r="B36" s="150"/>
      <c r="C36" s="177" t="s">
        <v>162</v>
      </c>
      <c r="D36" s="153"/>
      <c r="E36" s="154">
        <v>88</v>
      </c>
      <c r="F36" s="152"/>
      <c r="G36" s="184"/>
      <c r="H36" s="152"/>
      <c r="I36" s="152"/>
      <c r="J36" s="152"/>
      <c r="K36" s="152"/>
      <c r="L36" s="152"/>
      <c r="M36" s="152"/>
      <c r="N36" s="151"/>
      <c r="O36" s="151"/>
      <c r="P36" s="151"/>
      <c r="Q36" s="151"/>
      <c r="R36" s="152"/>
      <c r="S36" s="152"/>
      <c r="T36" s="152"/>
      <c r="U36" s="152"/>
      <c r="V36" s="152"/>
      <c r="W36" s="152"/>
      <c r="X36" s="152"/>
      <c r="Y36" s="152"/>
      <c r="Z36" s="146"/>
      <c r="AA36" s="146"/>
      <c r="AB36" s="146"/>
      <c r="AC36" s="146"/>
      <c r="AD36" s="146"/>
      <c r="AE36" s="146"/>
      <c r="AF36" s="146"/>
      <c r="AG36" s="146" t="s">
        <v>119</v>
      </c>
      <c r="AH36" s="146">
        <v>0</v>
      </c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ht="22.5" outlineLevel="1" x14ac:dyDescent="0.2">
      <c r="A37" s="163">
        <v>12</v>
      </c>
      <c r="B37" s="164" t="s">
        <v>163</v>
      </c>
      <c r="C37" s="176" t="s">
        <v>164</v>
      </c>
      <c r="D37" s="165" t="s">
        <v>112</v>
      </c>
      <c r="E37" s="166">
        <v>370.4</v>
      </c>
      <c r="F37" s="167"/>
      <c r="G37" s="168">
        <f t="shared" si="0"/>
        <v>0</v>
      </c>
      <c r="H37" s="152">
        <v>0</v>
      </c>
      <c r="I37" s="152">
        <v>0</v>
      </c>
      <c r="J37" s="152">
        <v>40.200000000000003</v>
      </c>
      <c r="K37" s="152">
        <v>14890.08</v>
      </c>
      <c r="L37" s="152">
        <v>21</v>
      </c>
      <c r="M37" s="152">
        <v>18016.996800000001</v>
      </c>
      <c r="N37" s="151">
        <v>0</v>
      </c>
      <c r="O37" s="151">
        <v>0</v>
      </c>
      <c r="P37" s="151">
        <v>0</v>
      </c>
      <c r="Q37" s="151">
        <v>0</v>
      </c>
      <c r="R37" s="152"/>
      <c r="S37" s="152" t="s">
        <v>113</v>
      </c>
      <c r="T37" s="152" t="s">
        <v>114</v>
      </c>
      <c r="U37" s="152">
        <v>7.0000000000000007E-2</v>
      </c>
      <c r="V37" s="152">
        <v>25.928000000000001</v>
      </c>
      <c r="W37" s="152"/>
      <c r="X37" s="152" t="s">
        <v>115</v>
      </c>
      <c r="Y37" s="152" t="s">
        <v>116</v>
      </c>
      <c r="Z37" s="146"/>
      <c r="AA37" s="146"/>
      <c r="AB37" s="146"/>
      <c r="AC37" s="146"/>
      <c r="AD37" s="146"/>
      <c r="AE37" s="146"/>
      <c r="AF37" s="146"/>
      <c r="AG37" s="146" t="s">
        <v>117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2" x14ac:dyDescent="0.2">
      <c r="A38" s="149"/>
      <c r="B38" s="150"/>
      <c r="C38" s="177" t="s">
        <v>165</v>
      </c>
      <c r="D38" s="153"/>
      <c r="E38" s="154">
        <v>370.4</v>
      </c>
      <c r="F38" s="152"/>
      <c r="G38" s="168"/>
      <c r="H38" s="152"/>
      <c r="I38" s="152"/>
      <c r="J38" s="152"/>
      <c r="K38" s="152"/>
      <c r="L38" s="152"/>
      <c r="M38" s="152"/>
      <c r="N38" s="151"/>
      <c r="O38" s="151"/>
      <c r="P38" s="151"/>
      <c r="Q38" s="151"/>
      <c r="R38" s="152"/>
      <c r="S38" s="152"/>
      <c r="T38" s="152"/>
      <c r="U38" s="152"/>
      <c r="V38" s="152"/>
      <c r="W38" s="152"/>
      <c r="X38" s="152"/>
      <c r="Y38" s="152"/>
      <c r="Z38" s="146"/>
      <c r="AA38" s="146"/>
      <c r="AB38" s="146"/>
      <c r="AC38" s="146"/>
      <c r="AD38" s="146"/>
      <c r="AE38" s="146"/>
      <c r="AF38" s="146"/>
      <c r="AG38" s="146" t="s">
        <v>119</v>
      </c>
      <c r="AH38" s="146">
        <v>5</v>
      </c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">
      <c r="A39" s="163">
        <v>13</v>
      </c>
      <c r="B39" s="164" t="s">
        <v>166</v>
      </c>
      <c r="C39" s="176" t="s">
        <v>167</v>
      </c>
      <c r="D39" s="165" t="s">
        <v>135</v>
      </c>
      <c r="E39" s="166">
        <v>291.2</v>
      </c>
      <c r="F39" s="167"/>
      <c r="G39" s="168">
        <f t="shared" si="0"/>
        <v>0</v>
      </c>
      <c r="H39" s="152">
        <v>0</v>
      </c>
      <c r="I39" s="152">
        <v>0</v>
      </c>
      <c r="J39" s="152">
        <v>187</v>
      </c>
      <c r="K39" s="152">
        <v>54454.400000000001</v>
      </c>
      <c r="L39" s="152">
        <v>21</v>
      </c>
      <c r="M39" s="152">
        <v>65889.824000000008</v>
      </c>
      <c r="N39" s="151">
        <v>0</v>
      </c>
      <c r="O39" s="151">
        <v>0</v>
      </c>
      <c r="P39" s="151">
        <v>0</v>
      </c>
      <c r="Q39" s="151">
        <v>0</v>
      </c>
      <c r="R39" s="152"/>
      <c r="S39" s="152" t="s">
        <v>113</v>
      </c>
      <c r="T39" s="152" t="s">
        <v>114</v>
      </c>
      <c r="U39" s="152">
        <v>0.34499999999999997</v>
      </c>
      <c r="V39" s="152">
        <v>100.46399999999998</v>
      </c>
      <c r="W39" s="152"/>
      <c r="X39" s="152" t="s">
        <v>115</v>
      </c>
      <c r="Y39" s="152" t="s">
        <v>116</v>
      </c>
      <c r="Z39" s="146"/>
      <c r="AA39" s="146"/>
      <c r="AB39" s="146"/>
      <c r="AC39" s="146"/>
      <c r="AD39" s="146"/>
      <c r="AE39" s="146"/>
      <c r="AF39" s="146"/>
      <c r="AG39" s="146" t="s">
        <v>117</v>
      </c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2" x14ac:dyDescent="0.2">
      <c r="A40" s="149"/>
      <c r="B40" s="150"/>
      <c r="C40" s="177" t="s">
        <v>157</v>
      </c>
      <c r="D40" s="153"/>
      <c r="E40" s="154">
        <v>291.2</v>
      </c>
      <c r="F40" s="152"/>
      <c r="G40" s="168"/>
      <c r="H40" s="152"/>
      <c r="I40" s="152"/>
      <c r="J40" s="152"/>
      <c r="K40" s="152"/>
      <c r="L40" s="152"/>
      <c r="M40" s="152"/>
      <c r="N40" s="151"/>
      <c r="O40" s="151"/>
      <c r="P40" s="151"/>
      <c r="Q40" s="151"/>
      <c r="R40" s="152"/>
      <c r="S40" s="152"/>
      <c r="T40" s="152"/>
      <c r="U40" s="152"/>
      <c r="V40" s="152"/>
      <c r="W40" s="152"/>
      <c r="X40" s="152"/>
      <c r="Y40" s="152"/>
      <c r="Z40" s="146"/>
      <c r="AA40" s="146"/>
      <c r="AB40" s="146"/>
      <c r="AC40" s="146"/>
      <c r="AD40" s="146"/>
      <c r="AE40" s="146"/>
      <c r="AF40" s="146"/>
      <c r="AG40" s="146" t="s">
        <v>119</v>
      </c>
      <c r="AH40" s="146">
        <v>5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ht="22.5" outlineLevel="1" x14ac:dyDescent="0.2">
      <c r="A41" s="163">
        <v>14</v>
      </c>
      <c r="B41" s="164" t="s">
        <v>168</v>
      </c>
      <c r="C41" s="176" t="s">
        <v>169</v>
      </c>
      <c r="D41" s="165" t="s">
        <v>135</v>
      </c>
      <c r="E41" s="166">
        <v>291.2</v>
      </c>
      <c r="F41" s="167"/>
      <c r="G41" s="168">
        <f t="shared" si="0"/>
        <v>0</v>
      </c>
      <c r="H41" s="152">
        <v>0</v>
      </c>
      <c r="I41" s="152">
        <v>0</v>
      </c>
      <c r="J41" s="152">
        <v>315</v>
      </c>
      <c r="K41" s="152">
        <v>91728</v>
      </c>
      <c r="L41" s="152">
        <v>21</v>
      </c>
      <c r="M41" s="152">
        <v>110990.88</v>
      </c>
      <c r="N41" s="151">
        <v>0</v>
      </c>
      <c r="O41" s="151">
        <v>0</v>
      </c>
      <c r="P41" s="151">
        <v>0</v>
      </c>
      <c r="Q41" s="151">
        <v>0</v>
      </c>
      <c r="R41" s="152"/>
      <c r="S41" s="152" t="s">
        <v>113</v>
      </c>
      <c r="T41" s="152" t="s">
        <v>114</v>
      </c>
      <c r="U41" s="152">
        <v>1.0999999999999999E-2</v>
      </c>
      <c r="V41" s="152">
        <v>3.2031999999999998</v>
      </c>
      <c r="W41" s="152"/>
      <c r="X41" s="152" t="s">
        <v>115</v>
      </c>
      <c r="Y41" s="152" t="s">
        <v>116</v>
      </c>
      <c r="Z41" s="146"/>
      <c r="AA41" s="146"/>
      <c r="AB41" s="146"/>
      <c r="AC41" s="146"/>
      <c r="AD41" s="146"/>
      <c r="AE41" s="146"/>
      <c r="AF41" s="146"/>
      <c r="AG41" s="146" t="s">
        <v>117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2" x14ac:dyDescent="0.2">
      <c r="A42" s="149"/>
      <c r="B42" s="150"/>
      <c r="C42" s="177" t="s">
        <v>157</v>
      </c>
      <c r="D42" s="153"/>
      <c r="E42" s="154">
        <v>291.2</v>
      </c>
      <c r="F42" s="152"/>
      <c r="G42" s="168"/>
      <c r="H42" s="152"/>
      <c r="I42" s="152"/>
      <c r="J42" s="152"/>
      <c r="K42" s="152"/>
      <c r="L42" s="152"/>
      <c r="M42" s="152"/>
      <c r="N42" s="151"/>
      <c r="O42" s="151"/>
      <c r="P42" s="151"/>
      <c r="Q42" s="151"/>
      <c r="R42" s="152"/>
      <c r="S42" s="152"/>
      <c r="T42" s="152"/>
      <c r="U42" s="152"/>
      <c r="V42" s="152"/>
      <c r="W42" s="152"/>
      <c r="X42" s="152"/>
      <c r="Y42" s="152"/>
      <c r="Z42" s="146"/>
      <c r="AA42" s="146"/>
      <c r="AB42" s="146"/>
      <c r="AC42" s="146"/>
      <c r="AD42" s="146"/>
      <c r="AE42" s="146"/>
      <c r="AF42" s="146"/>
      <c r="AG42" s="146" t="s">
        <v>119</v>
      </c>
      <c r="AH42" s="146">
        <v>5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ht="33.75" outlineLevel="1" x14ac:dyDescent="0.2">
      <c r="A43" s="163">
        <v>15</v>
      </c>
      <c r="B43" s="164" t="s">
        <v>170</v>
      </c>
      <c r="C43" s="176" t="s">
        <v>171</v>
      </c>
      <c r="D43" s="165" t="s">
        <v>135</v>
      </c>
      <c r="E43" s="166">
        <v>5824</v>
      </c>
      <c r="F43" s="167"/>
      <c r="G43" s="168">
        <f t="shared" si="0"/>
        <v>0</v>
      </c>
      <c r="H43" s="152">
        <v>0</v>
      </c>
      <c r="I43" s="152">
        <v>0</v>
      </c>
      <c r="J43" s="152">
        <v>15.8</v>
      </c>
      <c r="K43" s="152">
        <v>92019.199999999997</v>
      </c>
      <c r="L43" s="152">
        <v>21</v>
      </c>
      <c r="M43" s="152">
        <v>111343.232</v>
      </c>
      <c r="N43" s="151">
        <v>0</v>
      </c>
      <c r="O43" s="151">
        <v>0</v>
      </c>
      <c r="P43" s="151">
        <v>0</v>
      </c>
      <c r="Q43" s="151">
        <v>0</v>
      </c>
      <c r="R43" s="152"/>
      <c r="S43" s="152" t="s">
        <v>113</v>
      </c>
      <c r="T43" s="152" t="s">
        <v>114</v>
      </c>
      <c r="U43" s="152">
        <v>0</v>
      </c>
      <c r="V43" s="152">
        <v>0</v>
      </c>
      <c r="W43" s="152"/>
      <c r="X43" s="152" t="s">
        <v>115</v>
      </c>
      <c r="Y43" s="152" t="s">
        <v>116</v>
      </c>
      <c r="Z43" s="146"/>
      <c r="AA43" s="146"/>
      <c r="AB43" s="146"/>
      <c r="AC43" s="146"/>
      <c r="AD43" s="146"/>
      <c r="AE43" s="146"/>
      <c r="AF43" s="146"/>
      <c r="AG43" s="146" t="s">
        <v>117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2" x14ac:dyDescent="0.2">
      <c r="A44" s="149"/>
      <c r="B44" s="150"/>
      <c r="C44" s="177" t="s">
        <v>172</v>
      </c>
      <c r="D44" s="153"/>
      <c r="E44" s="154">
        <v>5824</v>
      </c>
      <c r="F44" s="152"/>
      <c r="G44" s="168"/>
      <c r="H44" s="152"/>
      <c r="I44" s="152"/>
      <c r="J44" s="152"/>
      <c r="K44" s="152"/>
      <c r="L44" s="152"/>
      <c r="M44" s="152"/>
      <c r="N44" s="151"/>
      <c r="O44" s="151"/>
      <c r="P44" s="151"/>
      <c r="Q44" s="151"/>
      <c r="R44" s="152"/>
      <c r="S44" s="152"/>
      <c r="T44" s="152"/>
      <c r="U44" s="152"/>
      <c r="V44" s="152"/>
      <c r="W44" s="152"/>
      <c r="X44" s="152"/>
      <c r="Y44" s="152"/>
      <c r="Z44" s="146"/>
      <c r="AA44" s="146"/>
      <c r="AB44" s="146"/>
      <c r="AC44" s="146"/>
      <c r="AD44" s="146"/>
      <c r="AE44" s="146"/>
      <c r="AF44" s="146"/>
      <c r="AG44" s="146" t="s">
        <v>119</v>
      </c>
      <c r="AH44" s="146">
        <v>0</v>
      </c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">
      <c r="A45" s="163">
        <v>16</v>
      </c>
      <c r="B45" s="164" t="s">
        <v>173</v>
      </c>
      <c r="C45" s="176" t="s">
        <v>174</v>
      </c>
      <c r="D45" s="165" t="s">
        <v>135</v>
      </c>
      <c r="E45" s="166">
        <v>291.2</v>
      </c>
      <c r="F45" s="167"/>
      <c r="G45" s="168">
        <f t="shared" si="0"/>
        <v>0</v>
      </c>
      <c r="H45" s="152">
        <v>0</v>
      </c>
      <c r="I45" s="152">
        <v>0</v>
      </c>
      <c r="J45" s="152">
        <v>16</v>
      </c>
      <c r="K45" s="152">
        <v>4659.2</v>
      </c>
      <c r="L45" s="152">
        <v>21</v>
      </c>
      <c r="M45" s="152">
        <v>5637.6319999999996</v>
      </c>
      <c r="N45" s="151">
        <v>0</v>
      </c>
      <c r="O45" s="151">
        <v>0</v>
      </c>
      <c r="P45" s="151">
        <v>0</v>
      </c>
      <c r="Q45" s="151">
        <v>0</v>
      </c>
      <c r="R45" s="152"/>
      <c r="S45" s="152" t="s">
        <v>113</v>
      </c>
      <c r="T45" s="152" t="s">
        <v>114</v>
      </c>
      <c r="U45" s="152">
        <v>8.9999999999999993E-3</v>
      </c>
      <c r="V45" s="152">
        <v>2.6207999999999996</v>
      </c>
      <c r="W45" s="152"/>
      <c r="X45" s="152" t="s">
        <v>115</v>
      </c>
      <c r="Y45" s="152" t="s">
        <v>116</v>
      </c>
      <c r="Z45" s="146"/>
      <c r="AA45" s="146"/>
      <c r="AB45" s="146"/>
      <c r="AC45" s="146"/>
      <c r="AD45" s="146"/>
      <c r="AE45" s="146"/>
      <c r="AF45" s="146"/>
      <c r="AG45" s="146" t="s">
        <v>117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2" x14ac:dyDescent="0.2">
      <c r="A46" s="149"/>
      <c r="B46" s="150"/>
      <c r="C46" s="177" t="s">
        <v>157</v>
      </c>
      <c r="D46" s="153"/>
      <c r="E46" s="154">
        <v>291.2</v>
      </c>
      <c r="F46" s="152"/>
      <c r="G46" s="168"/>
      <c r="H46" s="152"/>
      <c r="I46" s="152"/>
      <c r="J46" s="152"/>
      <c r="K46" s="152"/>
      <c r="L46" s="152"/>
      <c r="M46" s="152"/>
      <c r="N46" s="151"/>
      <c r="O46" s="151"/>
      <c r="P46" s="151"/>
      <c r="Q46" s="151"/>
      <c r="R46" s="152"/>
      <c r="S46" s="152"/>
      <c r="T46" s="152"/>
      <c r="U46" s="152"/>
      <c r="V46" s="152"/>
      <c r="W46" s="152"/>
      <c r="X46" s="152"/>
      <c r="Y46" s="152"/>
      <c r="Z46" s="146"/>
      <c r="AA46" s="146"/>
      <c r="AB46" s="146"/>
      <c r="AC46" s="146"/>
      <c r="AD46" s="146"/>
      <c r="AE46" s="146"/>
      <c r="AF46" s="146"/>
      <c r="AG46" s="146" t="s">
        <v>119</v>
      </c>
      <c r="AH46" s="146">
        <v>5</v>
      </c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63">
        <v>17</v>
      </c>
      <c r="B47" s="164" t="s">
        <v>175</v>
      </c>
      <c r="C47" s="176" t="s">
        <v>176</v>
      </c>
      <c r="D47" s="165" t="s">
        <v>135</v>
      </c>
      <c r="E47" s="166">
        <v>270.26</v>
      </c>
      <c r="F47" s="167"/>
      <c r="G47" s="168">
        <f t="shared" si="0"/>
        <v>0</v>
      </c>
      <c r="H47" s="152">
        <v>0</v>
      </c>
      <c r="I47" s="152">
        <v>0</v>
      </c>
      <c r="J47" s="152">
        <v>180</v>
      </c>
      <c r="K47" s="152">
        <v>48646.799999999996</v>
      </c>
      <c r="L47" s="152">
        <v>21</v>
      </c>
      <c r="M47" s="152">
        <v>58862.628000000004</v>
      </c>
      <c r="N47" s="151">
        <v>0</v>
      </c>
      <c r="O47" s="151">
        <v>0</v>
      </c>
      <c r="P47" s="151">
        <v>0</v>
      </c>
      <c r="Q47" s="151">
        <v>0</v>
      </c>
      <c r="R47" s="152"/>
      <c r="S47" s="152" t="s">
        <v>113</v>
      </c>
      <c r="T47" s="152" t="s">
        <v>114</v>
      </c>
      <c r="U47" s="152">
        <v>0.20200000000000001</v>
      </c>
      <c r="V47" s="152">
        <v>54.59252</v>
      </c>
      <c r="W47" s="152"/>
      <c r="X47" s="152" t="s">
        <v>115</v>
      </c>
      <c r="Y47" s="152" t="s">
        <v>116</v>
      </c>
      <c r="Z47" s="146"/>
      <c r="AA47" s="146"/>
      <c r="AB47" s="146"/>
      <c r="AC47" s="146"/>
      <c r="AD47" s="146"/>
      <c r="AE47" s="146"/>
      <c r="AF47" s="146"/>
      <c r="AG47" s="146" t="s">
        <v>117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2" x14ac:dyDescent="0.2">
      <c r="A48" s="149"/>
      <c r="B48" s="150"/>
      <c r="C48" s="177" t="s">
        <v>157</v>
      </c>
      <c r="D48" s="153"/>
      <c r="E48" s="154">
        <v>291.2</v>
      </c>
      <c r="F48" s="152"/>
      <c r="G48" s="174"/>
      <c r="H48" s="152"/>
      <c r="I48" s="152"/>
      <c r="J48" s="152"/>
      <c r="K48" s="152"/>
      <c r="L48" s="152"/>
      <c r="M48" s="152"/>
      <c r="N48" s="151"/>
      <c r="O48" s="151"/>
      <c r="P48" s="151"/>
      <c r="Q48" s="151"/>
      <c r="R48" s="152"/>
      <c r="S48" s="152"/>
      <c r="T48" s="152"/>
      <c r="U48" s="152"/>
      <c r="V48" s="152"/>
      <c r="W48" s="152"/>
      <c r="X48" s="152"/>
      <c r="Y48" s="152"/>
      <c r="Z48" s="146"/>
      <c r="AA48" s="146"/>
      <c r="AB48" s="146"/>
      <c r="AC48" s="146"/>
      <c r="AD48" s="146"/>
      <c r="AE48" s="146"/>
      <c r="AF48" s="146"/>
      <c r="AG48" s="146" t="s">
        <v>119</v>
      </c>
      <c r="AH48" s="146">
        <v>5</v>
      </c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3" x14ac:dyDescent="0.2">
      <c r="A49" s="149"/>
      <c r="B49" s="150"/>
      <c r="C49" s="177" t="s">
        <v>177</v>
      </c>
      <c r="D49" s="153"/>
      <c r="E49" s="154">
        <v>24.57</v>
      </c>
      <c r="F49" s="152"/>
      <c r="G49" s="185"/>
      <c r="H49" s="152"/>
      <c r="I49" s="152"/>
      <c r="J49" s="152"/>
      <c r="K49" s="152"/>
      <c r="L49" s="152"/>
      <c r="M49" s="152"/>
      <c r="N49" s="151"/>
      <c r="O49" s="151"/>
      <c r="P49" s="151"/>
      <c r="Q49" s="151"/>
      <c r="R49" s="152"/>
      <c r="S49" s="152"/>
      <c r="T49" s="152"/>
      <c r="U49" s="152"/>
      <c r="V49" s="152"/>
      <c r="W49" s="152"/>
      <c r="X49" s="152"/>
      <c r="Y49" s="152"/>
      <c r="Z49" s="146"/>
      <c r="AA49" s="146"/>
      <c r="AB49" s="146"/>
      <c r="AC49" s="146"/>
      <c r="AD49" s="146"/>
      <c r="AE49" s="146"/>
      <c r="AF49" s="146"/>
      <c r="AG49" s="146" t="s">
        <v>119</v>
      </c>
      <c r="AH49" s="146">
        <v>0</v>
      </c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3" x14ac:dyDescent="0.2">
      <c r="A50" s="149"/>
      <c r="B50" s="150"/>
      <c r="C50" s="177" t="s">
        <v>178</v>
      </c>
      <c r="D50" s="153"/>
      <c r="E50" s="154">
        <v>-14.04</v>
      </c>
      <c r="F50" s="152"/>
      <c r="G50" s="185"/>
      <c r="H50" s="152"/>
      <c r="I50" s="152"/>
      <c r="J50" s="152"/>
      <c r="K50" s="152"/>
      <c r="L50" s="152"/>
      <c r="M50" s="152"/>
      <c r="N50" s="151"/>
      <c r="O50" s="151"/>
      <c r="P50" s="151"/>
      <c r="Q50" s="151"/>
      <c r="R50" s="152"/>
      <c r="S50" s="152"/>
      <c r="T50" s="152"/>
      <c r="U50" s="152"/>
      <c r="V50" s="152"/>
      <c r="W50" s="152"/>
      <c r="X50" s="152"/>
      <c r="Y50" s="152"/>
      <c r="Z50" s="146"/>
      <c r="AA50" s="146"/>
      <c r="AB50" s="146"/>
      <c r="AC50" s="146"/>
      <c r="AD50" s="146"/>
      <c r="AE50" s="146"/>
      <c r="AF50" s="146"/>
      <c r="AG50" s="146" t="s">
        <v>119</v>
      </c>
      <c r="AH50" s="146">
        <v>0</v>
      </c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3" x14ac:dyDescent="0.2">
      <c r="A51" s="149"/>
      <c r="B51" s="150"/>
      <c r="C51" s="177" t="s">
        <v>179</v>
      </c>
      <c r="D51" s="153"/>
      <c r="E51" s="154">
        <v>-31.47</v>
      </c>
      <c r="F51" s="152"/>
      <c r="G51" s="184"/>
      <c r="H51" s="152"/>
      <c r="I51" s="152"/>
      <c r="J51" s="152"/>
      <c r="K51" s="152"/>
      <c r="L51" s="152"/>
      <c r="M51" s="152"/>
      <c r="N51" s="151"/>
      <c r="O51" s="151"/>
      <c r="P51" s="151"/>
      <c r="Q51" s="151"/>
      <c r="R51" s="152"/>
      <c r="S51" s="152"/>
      <c r="T51" s="152"/>
      <c r="U51" s="152"/>
      <c r="V51" s="152"/>
      <c r="W51" s="152"/>
      <c r="X51" s="152"/>
      <c r="Y51" s="152"/>
      <c r="Z51" s="146"/>
      <c r="AA51" s="146"/>
      <c r="AB51" s="146"/>
      <c r="AC51" s="146"/>
      <c r="AD51" s="146"/>
      <c r="AE51" s="146"/>
      <c r="AF51" s="146"/>
      <c r="AG51" s="146" t="s">
        <v>119</v>
      </c>
      <c r="AH51" s="146">
        <v>0</v>
      </c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 x14ac:dyDescent="0.2">
      <c r="A52" s="163">
        <v>18</v>
      </c>
      <c r="B52" s="164" t="s">
        <v>180</v>
      </c>
      <c r="C52" s="176" t="s">
        <v>181</v>
      </c>
      <c r="D52" s="165" t="s">
        <v>182</v>
      </c>
      <c r="E52" s="166">
        <v>548.73519999999996</v>
      </c>
      <c r="F52" s="167"/>
      <c r="G52" s="168">
        <f t="shared" si="0"/>
        <v>0</v>
      </c>
      <c r="H52" s="152">
        <v>485</v>
      </c>
      <c r="I52" s="152">
        <v>266136.57199999999</v>
      </c>
      <c r="J52" s="152">
        <v>0</v>
      </c>
      <c r="K52" s="152">
        <v>0</v>
      </c>
      <c r="L52" s="152">
        <v>21</v>
      </c>
      <c r="M52" s="152">
        <v>322025.24969999999</v>
      </c>
      <c r="N52" s="151">
        <v>1</v>
      </c>
      <c r="O52" s="151">
        <v>548.73519999999996</v>
      </c>
      <c r="P52" s="151">
        <v>0</v>
      </c>
      <c r="Q52" s="151">
        <v>0</v>
      </c>
      <c r="R52" s="152"/>
      <c r="S52" s="152" t="s">
        <v>145</v>
      </c>
      <c r="T52" s="152" t="s">
        <v>114</v>
      </c>
      <c r="U52" s="152">
        <v>0</v>
      </c>
      <c r="V52" s="152">
        <v>0</v>
      </c>
      <c r="W52" s="152"/>
      <c r="X52" s="152" t="s">
        <v>146</v>
      </c>
      <c r="Y52" s="152" t="s">
        <v>116</v>
      </c>
      <c r="Z52" s="146"/>
      <c r="AA52" s="146"/>
      <c r="AB52" s="146"/>
      <c r="AC52" s="146"/>
      <c r="AD52" s="146"/>
      <c r="AE52" s="146"/>
      <c r="AF52" s="146"/>
      <c r="AG52" s="146" t="s">
        <v>147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2" x14ac:dyDescent="0.2">
      <c r="A53" s="149"/>
      <c r="B53" s="150"/>
      <c r="C53" s="177" t="s">
        <v>183</v>
      </c>
      <c r="D53" s="153"/>
      <c r="E53" s="154">
        <v>404.81400000000002</v>
      </c>
      <c r="F53" s="152"/>
      <c r="G53" s="174"/>
      <c r="H53" s="152"/>
      <c r="I53" s="152"/>
      <c r="J53" s="152"/>
      <c r="K53" s="152"/>
      <c r="L53" s="152"/>
      <c r="M53" s="152"/>
      <c r="N53" s="151"/>
      <c r="O53" s="151"/>
      <c r="P53" s="151"/>
      <c r="Q53" s="151"/>
      <c r="R53" s="152"/>
      <c r="S53" s="152"/>
      <c r="T53" s="152"/>
      <c r="U53" s="152"/>
      <c r="V53" s="152"/>
      <c r="W53" s="152"/>
      <c r="X53" s="152"/>
      <c r="Y53" s="152"/>
      <c r="Z53" s="146"/>
      <c r="AA53" s="146"/>
      <c r="AB53" s="146"/>
      <c r="AC53" s="146"/>
      <c r="AD53" s="146"/>
      <c r="AE53" s="146"/>
      <c r="AF53" s="146"/>
      <c r="AG53" s="146" t="s">
        <v>119</v>
      </c>
      <c r="AH53" s="146">
        <v>0</v>
      </c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3" x14ac:dyDescent="0.2">
      <c r="A54" s="149"/>
      <c r="B54" s="150"/>
      <c r="C54" s="177" t="s">
        <v>184</v>
      </c>
      <c r="D54" s="153"/>
      <c r="E54" s="154">
        <v>143.9212</v>
      </c>
      <c r="F54" s="152"/>
      <c r="G54" s="184"/>
      <c r="H54" s="152"/>
      <c r="I54" s="152"/>
      <c r="J54" s="152"/>
      <c r="K54" s="152"/>
      <c r="L54" s="152"/>
      <c r="M54" s="152"/>
      <c r="N54" s="151"/>
      <c r="O54" s="151"/>
      <c r="P54" s="151"/>
      <c r="Q54" s="151"/>
      <c r="R54" s="152"/>
      <c r="S54" s="152"/>
      <c r="T54" s="152"/>
      <c r="U54" s="152"/>
      <c r="V54" s="152"/>
      <c r="W54" s="152"/>
      <c r="X54" s="152"/>
      <c r="Y54" s="152"/>
      <c r="Z54" s="146"/>
      <c r="AA54" s="146"/>
      <c r="AB54" s="146"/>
      <c r="AC54" s="146"/>
      <c r="AD54" s="146"/>
      <c r="AE54" s="146"/>
      <c r="AF54" s="146"/>
      <c r="AG54" s="146" t="s">
        <v>119</v>
      </c>
      <c r="AH54" s="146">
        <v>0</v>
      </c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">
      <c r="A55" s="163">
        <v>19</v>
      </c>
      <c r="B55" s="164" t="s">
        <v>185</v>
      </c>
      <c r="C55" s="176" t="s">
        <v>186</v>
      </c>
      <c r="D55" s="165" t="s">
        <v>135</v>
      </c>
      <c r="E55" s="166">
        <v>40.44</v>
      </c>
      <c r="F55" s="167"/>
      <c r="G55" s="168">
        <f t="shared" si="0"/>
        <v>0</v>
      </c>
      <c r="H55" s="152">
        <v>0</v>
      </c>
      <c r="I55" s="152">
        <v>0</v>
      </c>
      <c r="J55" s="152">
        <v>799</v>
      </c>
      <c r="K55" s="152">
        <v>32311.559999999998</v>
      </c>
      <c r="L55" s="152">
        <v>21</v>
      </c>
      <c r="M55" s="152">
        <v>39096.9876</v>
      </c>
      <c r="N55" s="151">
        <v>0</v>
      </c>
      <c r="O55" s="151">
        <v>0</v>
      </c>
      <c r="P55" s="151">
        <v>0</v>
      </c>
      <c r="Q55" s="151">
        <v>0</v>
      </c>
      <c r="R55" s="152"/>
      <c r="S55" s="152" t="s">
        <v>113</v>
      </c>
      <c r="T55" s="152" t="s">
        <v>114</v>
      </c>
      <c r="U55" s="152">
        <v>1.587</v>
      </c>
      <c r="V55" s="152">
        <v>64.178280000000001</v>
      </c>
      <c r="W55" s="152"/>
      <c r="X55" s="152" t="s">
        <v>115</v>
      </c>
      <c r="Y55" s="152" t="s">
        <v>116</v>
      </c>
      <c r="Z55" s="146"/>
      <c r="AA55" s="146"/>
      <c r="AB55" s="146"/>
      <c r="AC55" s="146"/>
      <c r="AD55" s="146"/>
      <c r="AE55" s="146"/>
      <c r="AF55" s="146"/>
      <c r="AG55" s="146" t="s">
        <v>117</v>
      </c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2" x14ac:dyDescent="0.2">
      <c r="A56" s="149"/>
      <c r="B56" s="150"/>
      <c r="C56" s="177" t="s">
        <v>187</v>
      </c>
      <c r="D56" s="153"/>
      <c r="E56" s="154">
        <v>20.67</v>
      </c>
      <c r="F56" s="152"/>
      <c r="G56" s="174"/>
      <c r="H56" s="152"/>
      <c r="I56" s="152"/>
      <c r="J56" s="152"/>
      <c r="K56" s="152"/>
      <c r="L56" s="152"/>
      <c r="M56" s="152"/>
      <c r="N56" s="151"/>
      <c r="O56" s="151"/>
      <c r="P56" s="151"/>
      <c r="Q56" s="151"/>
      <c r="R56" s="152"/>
      <c r="S56" s="152"/>
      <c r="T56" s="152"/>
      <c r="U56" s="152"/>
      <c r="V56" s="152"/>
      <c r="W56" s="152"/>
      <c r="X56" s="152"/>
      <c r="Y56" s="152"/>
      <c r="Z56" s="146"/>
      <c r="AA56" s="146"/>
      <c r="AB56" s="146"/>
      <c r="AC56" s="146"/>
      <c r="AD56" s="146"/>
      <c r="AE56" s="146"/>
      <c r="AF56" s="146"/>
      <c r="AG56" s="146" t="s">
        <v>119</v>
      </c>
      <c r="AH56" s="146">
        <v>0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3" x14ac:dyDescent="0.2">
      <c r="A57" s="149"/>
      <c r="B57" s="150"/>
      <c r="C57" s="177" t="s">
        <v>188</v>
      </c>
      <c r="D57" s="153"/>
      <c r="E57" s="154">
        <v>10.8</v>
      </c>
      <c r="F57" s="152"/>
      <c r="G57" s="185"/>
      <c r="H57" s="152"/>
      <c r="I57" s="152"/>
      <c r="J57" s="152"/>
      <c r="K57" s="152"/>
      <c r="L57" s="152"/>
      <c r="M57" s="152"/>
      <c r="N57" s="151"/>
      <c r="O57" s="151"/>
      <c r="P57" s="151"/>
      <c r="Q57" s="151"/>
      <c r="R57" s="152"/>
      <c r="S57" s="152"/>
      <c r="T57" s="152"/>
      <c r="U57" s="152"/>
      <c r="V57" s="152"/>
      <c r="W57" s="152"/>
      <c r="X57" s="152"/>
      <c r="Y57" s="152"/>
      <c r="Z57" s="146"/>
      <c r="AA57" s="146"/>
      <c r="AB57" s="146"/>
      <c r="AC57" s="146"/>
      <c r="AD57" s="146"/>
      <c r="AE57" s="146"/>
      <c r="AF57" s="146"/>
      <c r="AG57" s="146" t="s">
        <v>119</v>
      </c>
      <c r="AH57" s="146">
        <v>0</v>
      </c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3" x14ac:dyDescent="0.2">
      <c r="A58" s="149"/>
      <c r="B58" s="150"/>
      <c r="C58" s="177" t="s">
        <v>189</v>
      </c>
      <c r="D58" s="153"/>
      <c r="E58" s="154">
        <v>8.9700000000000006</v>
      </c>
      <c r="F58" s="152"/>
      <c r="G58" s="184"/>
      <c r="H58" s="152"/>
      <c r="I58" s="152"/>
      <c r="J58" s="152"/>
      <c r="K58" s="152"/>
      <c r="L58" s="152"/>
      <c r="M58" s="152"/>
      <c r="N58" s="151"/>
      <c r="O58" s="151"/>
      <c r="P58" s="151"/>
      <c r="Q58" s="151"/>
      <c r="R58" s="152"/>
      <c r="S58" s="152"/>
      <c r="T58" s="152"/>
      <c r="U58" s="152"/>
      <c r="V58" s="152"/>
      <c r="W58" s="152"/>
      <c r="X58" s="152"/>
      <c r="Y58" s="152"/>
      <c r="Z58" s="146"/>
      <c r="AA58" s="146"/>
      <c r="AB58" s="146"/>
      <c r="AC58" s="146"/>
      <c r="AD58" s="146"/>
      <c r="AE58" s="146"/>
      <c r="AF58" s="146"/>
      <c r="AG58" s="146" t="s">
        <v>119</v>
      </c>
      <c r="AH58" s="146">
        <v>0</v>
      </c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ht="22.5" outlineLevel="1" x14ac:dyDescent="0.2">
      <c r="A59" s="169">
        <v>20</v>
      </c>
      <c r="B59" s="170" t="s">
        <v>190</v>
      </c>
      <c r="C59" s="178" t="s">
        <v>191</v>
      </c>
      <c r="D59" s="171" t="s">
        <v>112</v>
      </c>
      <c r="E59" s="172">
        <v>40.5</v>
      </c>
      <c r="F59" s="173"/>
      <c r="G59" s="168">
        <f t="shared" si="0"/>
        <v>0</v>
      </c>
      <c r="H59" s="152">
        <v>4.18</v>
      </c>
      <c r="I59" s="152">
        <v>169.29</v>
      </c>
      <c r="J59" s="152">
        <v>60.82</v>
      </c>
      <c r="K59" s="152">
        <v>2463.21</v>
      </c>
      <c r="L59" s="152">
        <v>21</v>
      </c>
      <c r="M59" s="152">
        <v>3185.3249999999998</v>
      </c>
      <c r="N59" s="151">
        <v>0</v>
      </c>
      <c r="O59" s="151">
        <v>0</v>
      </c>
      <c r="P59" s="151">
        <v>0</v>
      </c>
      <c r="Q59" s="151">
        <v>0</v>
      </c>
      <c r="R59" s="152"/>
      <c r="S59" s="152" t="s">
        <v>113</v>
      </c>
      <c r="T59" s="152" t="s">
        <v>114</v>
      </c>
      <c r="U59" s="152">
        <v>2.1000000000000001E-2</v>
      </c>
      <c r="V59" s="152">
        <v>0.85050000000000003</v>
      </c>
      <c r="W59" s="152"/>
      <c r="X59" s="152" t="s">
        <v>115</v>
      </c>
      <c r="Y59" s="152" t="s">
        <v>116</v>
      </c>
      <c r="Z59" s="146"/>
      <c r="AA59" s="146"/>
      <c r="AB59" s="146"/>
      <c r="AC59" s="146"/>
      <c r="AD59" s="146"/>
      <c r="AE59" s="146"/>
      <c r="AF59" s="146"/>
      <c r="AG59" s="146" t="s">
        <v>117</v>
      </c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1" x14ac:dyDescent="0.2">
      <c r="A60" s="169">
        <v>21</v>
      </c>
      <c r="B60" s="170" t="s">
        <v>192</v>
      </c>
      <c r="C60" s="178" t="s">
        <v>193</v>
      </c>
      <c r="D60" s="171" t="s">
        <v>194</v>
      </c>
      <c r="E60" s="172">
        <v>0.60799999999999998</v>
      </c>
      <c r="F60" s="173"/>
      <c r="G60" s="168">
        <f t="shared" si="0"/>
        <v>0</v>
      </c>
      <c r="H60" s="152">
        <v>149</v>
      </c>
      <c r="I60" s="152">
        <v>90.591999999999999</v>
      </c>
      <c r="J60" s="152">
        <v>0</v>
      </c>
      <c r="K60" s="152">
        <v>0</v>
      </c>
      <c r="L60" s="152">
        <v>21</v>
      </c>
      <c r="M60" s="152">
        <v>109.6139</v>
      </c>
      <c r="N60" s="151">
        <v>1E-3</v>
      </c>
      <c r="O60" s="151">
        <v>6.0800000000000003E-4</v>
      </c>
      <c r="P60" s="151">
        <v>0</v>
      </c>
      <c r="Q60" s="151">
        <v>0</v>
      </c>
      <c r="R60" s="152"/>
      <c r="S60" s="152" t="s">
        <v>145</v>
      </c>
      <c r="T60" s="152" t="s">
        <v>114</v>
      </c>
      <c r="U60" s="152">
        <v>0</v>
      </c>
      <c r="V60" s="152">
        <v>0</v>
      </c>
      <c r="W60" s="152"/>
      <c r="X60" s="152" t="s">
        <v>146</v>
      </c>
      <c r="Y60" s="152" t="s">
        <v>116</v>
      </c>
      <c r="Z60" s="146"/>
      <c r="AA60" s="146"/>
      <c r="AB60" s="146"/>
      <c r="AC60" s="146"/>
      <c r="AD60" s="146"/>
      <c r="AE60" s="146"/>
      <c r="AF60" s="146"/>
      <c r="AG60" s="146" t="s">
        <v>147</v>
      </c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ht="22.5" outlineLevel="1" x14ac:dyDescent="0.2">
      <c r="A61" s="169">
        <v>22</v>
      </c>
      <c r="B61" s="170" t="s">
        <v>195</v>
      </c>
      <c r="C61" s="178" t="s">
        <v>196</v>
      </c>
      <c r="D61" s="171" t="s">
        <v>112</v>
      </c>
      <c r="E61" s="172">
        <v>40.5</v>
      </c>
      <c r="F61" s="173"/>
      <c r="G61" s="168">
        <f t="shared" si="0"/>
        <v>0</v>
      </c>
      <c r="H61" s="152">
        <v>0</v>
      </c>
      <c r="I61" s="152">
        <v>0</v>
      </c>
      <c r="J61" s="152">
        <v>85</v>
      </c>
      <c r="K61" s="152">
        <v>3442.5</v>
      </c>
      <c r="L61" s="152">
        <v>21</v>
      </c>
      <c r="M61" s="152">
        <v>4165.4250000000002</v>
      </c>
      <c r="N61" s="151">
        <v>0</v>
      </c>
      <c r="O61" s="151">
        <v>0</v>
      </c>
      <c r="P61" s="151">
        <v>0</v>
      </c>
      <c r="Q61" s="151">
        <v>0</v>
      </c>
      <c r="R61" s="152"/>
      <c r="S61" s="152" t="s">
        <v>113</v>
      </c>
      <c r="T61" s="152" t="s">
        <v>114</v>
      </c>
      <c r="U61" s="152">
        <v>0.42</v>
      </c>
      <c r="V61" s="152">
        <v>17.009999999999998</v>
      </c>
      <c r="W61" s="152"/>
      <c r="X61" s="152" t="s">
        <v>115</v>
      </c>
      <c r="Y61" s="152" t="s">
        <v>116</v>
      </c>
      <c r="Z61" s="146"/>
      <c r="AA61" s="146"/>
      <c r="AB61" s="146"/>
      <c r="AC61" s="146"/>
      <c r="AD61" s="146"/>
      <c r="AE61" s="146"/>
      <c r="AF61" s="146"/>
      <c r="AG61" s="146" t="s">
        <v>117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x14ac:dyDescent="0.2">
      <c r="A62" s="157" t="s">
        <v>108</v>
      </c>
      <c r="B62" s="158" t="s">
        <v>65</v>
      </c>
      <c r="C62" s="175" t="s">
        <v>66</v>
      </c>
      <c r="D62" s="159"/>
      <c r="E62" s="160"/>
      <c r="F62" s="161"/>
      <c r="G62" s="162">
        <f>SUMIF(AG63:AG68,"&lt;&gt;NOR",G63:G68)</f>
        <v>0</v>
      </c>
      <c r="H62" s="156"/>
      <c r="I62" s="156">
        <f>SUM(I63:I68)</f>
        <v>13116.09936</v>
      </c>
      <c r="J62" s="156"/>
      <c r="K62" s="156">
        <f>SUM(K63:K68)</f>
        <v>13677.680640000002</v>
      </c>
      <c r="L62" s="156"/>
      <c r="M62" s="156">
        <f>SUM(M63:M68)</f>
        <v>32420.473799999996</v>
      </c>
      <c r="N62" s="155"/>
      <c r="O62" s="155">
        <f>SUM(O63:O68)</f>
        <v>34.72553344</v>
      </c>
      <c r="P62" s="155"/>
      <c r="Q62" s="155">
        <f>SUM(Q63:Q68)</f>
        <v>0</v>
      </c>
      <c r="R62" s="156"/>
      <c r="S62" s="156"/>
      <c r="T62" s="156"/>
      <c r="U62" s="156"/>
      <c r="V62" s="156">
        <f>SUM(V63:V68)</f>
        <v>30.594564000000005</v>
      </c>
      <c r="W62" s="156"/>
      <c r="X62" s="156"/>
      <c r="Y62" s="156"/>
      <c r="AG62" t="s">
        <v>109</v>
      </c>
    </row>
    <row r="63" spans="1:60" outlineLevel="1" x14ac:dyDescent="0.2">
      <c r="A63" s="163">
        <v>23</v>
      </c>
      <c r="B63" s="164" t="s">
        <v>197</v>
      </c>
      <c r="C63" s="176" t="s">
        <v>198</v>
      </c>
      <c r="D63" s="165" t="s">
        <v>135</v>
      </c>
      <c r="E63" s="166">
        <v>17.472000000000001</v>
      </c>
      <c r="F63" s="167"/>
      <c r="G63" s="168">
        <f>E63*F63</f>
        <v>0</v>
      </c>
      <c r="H63" s="152">
        <v>616.63</v>
      </c>
      <c r="I63" s="152">
        <v>10773.75936</v>
      </c>
      <c r="J63" s="152">
        <v>743.37</v>
      </c>
      <c r="K63" s="152">
        <v>12988.160640000002</v>
      </c>
      <c r="L63" s="152">
        <v>21</v>
      </c>
      <c r="M63" s="152">
        <v>28751.923199999997</v>
      </c>
      <c r="N63" s="151">
        <v>1.8907700000000001</v>
      </c>
      <c r="O63" s="151">
        <v>33.035533440000002</v>
      </c>
      <c r="P63" s="151">
        <v>0</v>
      </c>
      <c r="Q63" s="151">
        <v>0</v>
      </c>
      <c r="R63" s="152"/>
      <c r="S63" s="152" t="s">
        <v>113</v>
      </c>
      <c r="T63" s="152" t="s">
        <v>114</v>
      </c>
      <c r="U63" s="152">
        <v>1.6950000000000001</v>
      </c>
      <c r="V63" s="152">
        <v>29.615040000000004</v>
      </c>
      <c r="W63" s="152"/>
      <c r="X63" s="152" t="s">
        <v>115</v>
      </c>
      <c r="Y63" s="152" t="s">
        <v>116</v>
      </c>
      <c r="Z63" s="146"/>
      <c r="AA63" s="146"/>
      <c r="AB63" s="146"/>
      <c r="AC63" s="146"/>
      <c r="AD63" s="146"/>
      <c r="AE63" s="146"/>
      <c r="AF63" s="146"/>
      <c r="AG63" s="146" t="s">
        <v>117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2" x14ac:dyDescent="0.2">
      <c r="A64" s="149"/>
      <c r="B64" s="150"/>
      <c r="C64" s="177" t="s">
        <v>199</v>
      </c>
      <c r="D64" s="153"/>
      <c r="E64" s="154">
        <v>8.4239999999999995</v>
      </c>
      <c r="F64" s="152"/>
      <c r="G64" s="152"/>
      <c r="H64" s="152"/>
      <c r="I64" s="152"/>
      <c r="J64" s="152"/>
      <c r="K64" s="152"/>
      <c r="L64" s="152"/>
      <c r="M64" s="152"/>
      <c r="N64" s="151"/>
      <c r="O64" s="151"/>
      <c r="P64" s="151"/>
      <c r="Q64" s="151"/>
      <c r="R64" s="152"/>
      <c r="S64" s="152"/>
      <c r="T64" s="152"/>
      <c r="U64" s="152"/>
      <c r="V64" s="152"/>
      <c r="W64" s="152"/>
      <c r="X64" s="152"/>
      <c r="Y64" s="152"/>
      <c r="Z64" s="146"/>
      <c r="AA64" s="146"/>
      <c r="AB64" s="146"/>
      <c r="AC64" s="146"/>
      <c r="AD64" s="146"/>
      <c r="AE64" s="146"/>
      <c r="AF64" s="146"/>
      <c r="AG64" s="146" t="s">
        <v>119</v>
      </c>
      <c r="AH64" s="146">
        <v>0</v>
      </c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3" x14ac:dyDescent="0.2">
      <c r="A65" s="149"/>
      <c r="B65" s="150"/>
      <c r="C65" s="177" t="s">
        <v>200</v>
      </c>
      <c r="D65" s="153"/>
      <c r="E65" s="154">
        <v>5.6159999999999997</v>
      </c>
      <c r="F65" s="152"/>
      <c r="G65" s="152"/>
      <c r="H65" s="152"/>
      <c r="I65" s="152"/>
      <c r="J65" s="152"/>
      <c r="K65" s="152"/>
      <c r="L65" s="152"/>
      <c r="M65" s="152"/>
      <c r="N65" s="151"/>
      <c r="O65" s="151"/>
      <c r="P65" s="151"/>
      <c r="Q65" s="151"/>
      <c r="R65" s="152"/>
      <c r="S65" s="152"/>
      <c r="T65" s="152"/>
      <c r="U65" s="152"/>
      <c r="V65" s="152"/>
      <c r="W65" s="152"/>
      <c r="X65" s="152"/>
      <c r="Y65" s="152"/>
      <c r="Z65" s="146"/>
      <c r="AA65" s="146"/>
      <c r="AB65" s="146"/>
      <c r="AC65" s="146"/>
      <c r="AD65" s="146"/>
      <c r="AE65" s="146"/>
      <c r="AF65" s="146"/>
      <c r="AG65" s="146" t="s">
        <v>119</v>
      </c>
      <c r="AH65" s="146">
        <v>0</v>
      </c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3" x14ac:dyDescent="0.2">
      <c r="A66" s="149"/>
      <c r="B66" s="150"/>
      <c r="C66" s="177" t="s">
        <v>201</v>
      </c>
      <c r="D66" s="153"/>
      <c r="E66" s="154">
        <v>3.4319999999999999</v>
      </c>
      <c r="F66" s="152"/>
      <c r="G66" s="152"/>
      <c r="H66" s="152"/>
      <c r="I66" s="152"/>
      <c r="J66" s="152"/>
      <c r="K66" s="152"/>
      <c r="L66" s="152"/>
      <c r="M66" s="152"/>
      <c r="N66" s="151"/>
      <c r="O66" s="151"/>
      <c r="P66" s="151"/>
      <c r="Q66" s="151"/>
      <c r="R66" s="152"/>
      <c r="S66" s="152"/>
      <c r="T66" s="152"/>
      <c r="U66" s="152"/>
      <c r="V66" s="152"/>
      <c r="W66" s="152"/>
      <c r="X66" s="152"/>
      <c r="Y66" s="152"/>
      <c r="Z66" s="146"/>
      <c r="AA66" s="146"/>
      <c r="AB66" s="146"/>
      <c r="AC66" s="146"/>
      <c r="AD66" s="146"/>
      <c r="AE66" s="146"/>
      <c r="AF66" s="146"/>
      <c r="AG66" s="146" t="s">
        <v>119</v>
      </c>
      <c r="AH66" s="146">
        <v>0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outlineLevel="1" x14ac:dyDescent="0.2">
      <c r="A67" s="163">
        <v>24</v>
      </c>
      <c r="B67" s="164" t="s">
        <v>202</v>
      </c>
      <c r="C67" s="176" t="s">
        <v>203</v>
      </c>
      <c r="D67" s="165" t="s">
        <v>135</v>
      </c>
      <c r="E67" s="166">
        <v>0.67600000000000005</v>
      </c>
      <c r="F67" s="167"/>
      <c r="G67" s="168">
        <f>E67*F67</f>
        <v>0</v>
      </c>
      <c r="H67" s="152">
        <v>3465</v>
      </c>
      <c r="I67" s="152">
        <v>2342.34</v>
      </c>
      <c r="J67" s="152">
        <v>1020</v>
      </c>
      <c r="K67" s="152">
        <v>689.5200000000001</v>
      </c>
      <c r="L67" s="152">
        <v>21</v>
      </c>
      <c r="M67" s="152">
        <v>3668.5506</v>
      </c>
      <c r="N67" s="151">
        <v>2.5</v>
      </c>
      <c r="O67" s="151">
        <v>1.6900000000000002</v>
      </c>
      <c r="P67" s="151">
        <v>0</v>
      </c>
      <c r="Q67" s="151">
        <v>0</v>
      </c>
      <c r="R67" s="152"/>
      <c r="S67" s="152" t="s">
        <v>113</v>
      </c>
      <c r="T67" s="152" t="s">
        <v>113</v>
      </c>
      <c r="U67" s="152">
        <v>1.4490000000000001</v>
      </c>
      <c r="V67" s="152">
        <v>0.97952400000000006</v>
      </c>
      <c r="W67" s="152"/>
      <c r="X67" s="152" t="s">
        <v>115</v>
      </c>
      <c r="Y67" s="152" t="s">
        <v>116</v>
      </c>
      <c r="Z67" s="146"/>
      <c r="AA67" s="146"/>
      <c r="AB67" s="146"/>
      <c r="AC67" s="146"/>
      <c r="AD67" s="146"/>
      <c r="AE67" s="146"/>
      <c r="AF67" s="146"/>
      <c r="AG67" s="146" t="s">
        <v>123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2" x14ac:dyDescent="0.2">
      <c r="A68" s="149"/>
      <c r="B68" s="150"/>
      <c r="C68" s="177" t="s">
        <v>204</v>
      </c>
      <c r="D68" s="153"/>
      <c r="E68" s="154">
        <v>0.67600000000000005</v>
      </c>
      <c r="F68" s="152"/>
      <c r="G68" s="152"/>
      <c r="H68" s="152"/>
      <c r="I68" s="152"/>
      <c r="J68" s="152"/>
      <c r="K68" s="152"/>
      <c r="L68" s="152"/>
      <c r="M68" s="152"/>
      <c r="N68" s="151"/>
      <c r="O68" s="151"/>
      <c r="P68" s="151"/>
      <c r="Q68" s="151"/>
      <c r="R68" s="152"/>
      <c r="S68" s="152"/>
      <c r="T68" s="152"/>
      <c r="U68" s="152"/>
      <c r="V68" s="152"/>
      <c r="W68" s="152"/>
      <c r="X68" s="152"/>
      <c r="Y68" s="152"/>
      <c r="Z68" s="146"/>
      <c r="AA68" s="146"/>
      <c r="AB68" s="146"/>
      <c r="AC68" s="146"/>
      <c r="AD68" s="146"/>
      <c r="AE68" s="146"/>
      <c r="AF68" s="146"/>
      <c r="AG68" s="146" t="s">
        <v>119</v>
      </c>
      <c r="AH68" s="146">
        <v>0</v>
      </c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x14ac:dyDescent="0.2">
      <c r="A69" s="157" t="s">
        <v>108</v>
      </c>
      <c r="B69" s="158" t="s">
        <v>67</v>
      </c>
      <c r="C69" s="175" t="s">
        <v>68</v>
      </c>
      <c r="D69" s="159"/>
      <c r="E69" s="160"/>
      <c r="F69" s="161"/>
      <c r="G69" s="162">
        <f>SUMIF(AG70:AG81,"&lt;&gt;NOR",G70:G81)</f>
        <v>0</v>
      </c>
      <c r="H69" s="156"/>
      <c r="I69" s="156">
        <f>SUM(I70:I81)</f>
        <v>194154.94800000003</v>
      </c>
      <c r="J69" s="156"/>
      <c r="K69" s="156">
        <f>SUM(K70:K81)</f>
        <v>153054.25200000001</v>
      </c>
      <c r="L69" s="156"/>
      <c r="M69" s="156">
        <f>SUM(M70:M81)</f>
        <v>420123.13199999998</v>
      </c>
      <c r="N69" s="155"/>
      <c r="O69" s="155">
        <f>SUM(O70:O81)</f>
        <v>163.41858000000002</v>
      </c>
      <c r="P69" s="155"/>
      <c r="Q69" s="155">
        <f>SUM(Q70:Q81)</f>
        <v>0</v>
      </c>
      <c r="R69" s="156"/>
      <c r="S69" s="156"/>
      <c r="T69" s="156"/>
      <c r="U69" s="156"/>
      <c r="V69" s="156">
        <f>SUM(V70:V81)</f>
        <v>11.7936</v>
      </c>
      <c r="W69" s="156"/>
      <c r="X69" s="156"/>
      <c r="Y69" s="156"/>
      <c r="AG69" t="s">
        <v>109</v>
      </c>
    </row>
    <row r="70" spans="1:60" outlineLevel="1" x14ac:dyDescent="0.2">
      <c r="A70" s="163">
        <v>25</v>
      </c>
      <c r="B70" s="164" t="s">
        <v>205</v>
      </c>
      <c r="C70" s="176" t="s">
        <v>206</v>
      </c>
      <c r="D70" s="165" t="s">
        <v>112</v>
      </c>
      <c r="E70" s="166">
        <v>140.4</v>
      </c>
      <c r="F70" s="167"/>
      <c r="G70" s="168">
        <f>E70*F70</f>
        <v>0</v>
      </c>
      <c r="H70" s="152">
        <v>222.63</v>
      </c>
      <c r="I70" s="152">
        <v>31257.252</v>
      </c>
      <c r="J70" s="152">
        <v>43.37</v>
      </c>
      <c r="K70" s="152">
        <v>6089.1480000000001</v>
      </c>
      <c r="L70" s="152">
        <v>21</v>
      </c>
      <c r="M70" s="152">
        <v>45189.144</v>
      </c>
      <c r="N70" s="151">
        <v>0.46</v>
      </c>
      <c r="O70" s="151">
        <v>64.584000000000003</v>
      </c>
      <c r="P70" s="151">
        <v>0</v>
      </c>
      <c r="Q70" s="151">
        <v>0</v>
      </c>
      <c r="R70" s="152"/>
      <c r="S70" s="152" t="s">
        <v>113</v>
      </c>
      <c r="T70" s="152" t="s">
        <v>113</v>
      </c>
      <c r="U70" s="152">
        <v>2.9000000000000001E-2</v>
      </c>
      <c r="V70" s="152">
        <v>4.0716000000000001</v>
      </c>
      <c r="W70" s="152"/>
      <c r="X70" s="152" t="s">
        <v>115</v>
      </c>
      <c r="Y70" s="152" t="s">
        <v>116</v>
      </c>
      <c r="Z70" s="146"/>
      <c r="AA70" s="146"/>
      <c r="AB70" s="146"/>
      <c r="AC70" s="146"/>
      <c r="AD70" s="146"/>
      <c r="AE70" s="146"/>
      <c r="AF70" s="146"/>
      <c r="AG70" s="146" t="s">
        <v>123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2" x14ac:dyDescent="0.2">
      <c r="A71" s="149"/>
      <c r="B71" s="150"/>
      <c r="C71" s="177" t="s">
        <v>207</v>
      </c>
      <c r="D71" s="153"/>
      <c r="E71" s="154">
        <v>140.4</v>
      </c>
      <c r="F71" s="152"/>
      <c r="G71" s="152"/>
      <c r="H71" s="152"/>
      <c r="I71" s="152"/>
      <c r="J71" s="152"/>
      <c r="K71" s="152"/>
      <c r="L71" s="152"/>
      <c r="M71" s="152"/>
      <c r="N71" s="151"/>
      <c r="O71" s="151"/>
      <c r="P71" s="151"/>
      <c r="Q71" s="151"/>
      <c r="R71" s="152"/>
      <c r="S71" s="152"/>
      <c r="T71" s="152"/>
      <c r="U71" s="152"/>
      <c r="V71" s="152"/>
      <c r="W71" s="152"/>
      <c r="X71" s="152"/>
      <c r="Y71" s="152"/>
      <c r="Z71" s="146"/>
      <c r="AA71" s="146"/>
      <c r="AB71" s="146"/>
      <c r="AC71" s="146"/>
      <c r="AD71" s="146"/>
      <c r="AE71" s="146"/>
      <c r="AF71" s="146"/>
      <c r="AG71" s="146" t="s">
        <v>119</v>
      </c>
      <c r="AH71" s="146">
        <v>5</v>
      </c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ht="22.5" outlineLevel="1" x14ac:dyDescent="0.2">
      <c r="A72" s="163">
        <v>26</v>
      </c>
      <c r="B72" s="164" t="s">
        <v>208</v>
      </c>
      <c r="C72" s="176" t="s">
        <v>209</v>
      </c>
      <c r="D72" s="165" t="s">
        <v>112</v>
      </c>
      <c r="E72" s="166">
        <v>140.4</v>
      </c>
      <c r="F72" s="167"/>
      <c r="G72" s="168">
        <f>E72*F72</f>
        <v>0</v>
      </c>
      <c r="H72" s="152">
        <v>415.29</v>
      </c>
      <c r="I72" s="152">
        <v>58306.716000000008</v>
      </c>
      <c r="J72" s="152">
        <v>44.71</v>
      </c>
      <c r="K72" s="152">
        <v>6277.2840000000006</v>
      </c>
      <c r="L72" s="152">
        <v>21</v>
      </c>
      <c r="M72" s="152">
        <v>78146.64</v>
      </c>
      <c r="N72" s="151">
        <v>0.38313999999999998</v>
      </c>
      <c r="O72" s="151">
        <v>53.792856</v>
      </c>
      <c r="P72" s="151">
        <v>0</v>
      </c>
      <c r="Q72" s="151">
        <v>0</v>
      </c>
      <c r="R72" s="152"/>
      <c r="S72" s="152" t="s">
        <v>113</v>
      </c>
      <c r="T72" s="152" t="s">
        <v>114</v>
      </c>
      <c r="U72" s="152">
        <v>2.5999999999999999E-2</v>
      </c>
      <c r="V72" s="152">
        <v>3.6503999999999999</v>
      </c>
      <c r="W72" s="152"/>
      <c r="X72" s="152" t="s">
        <v>115</v>
      </c>
      <c r="Y72" s="152" t="s">
        <v>116</v>
      </c>
      <c r="Z72" s="146"/>
      <c r="AA72" s="146"/>
      <c r="AB72" s="146"/>
      <c r="AC72" s="146"/>
      <c r="AD72" s="146"/>
      <c r="AE72" s="146"/>
      <c r="AF72" s="146"/>
      <c r="AG72" s="146" t="s">
        <v>117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2" x14ac:dyDescent="0.2">
      <c r="A73" s="149"/>
      <c r="B73" s="150"/>
      <c r="C73" s="177" t="s">
        <v>207</v>
      </c>
      <c r="D73" s="153"/>
      <c r="E73" s="154">
        <v>140.4</v>
      </c>
      <c r="F73" s="152"/>
      <c r="G73" s="152"/>
      <c r="H73" s="152"/>
      <c r="I73" s="152"/>
      <c r="J73" s="152"/>
      <c r="K73" s="152"/>
      <c r="L73" s="152"/>
      <c r="M73" s="152"/>
      <c r="N73" s="151"/>
      <c r="O73" s="151"/>
      <c r="P73" s="151"/>
      <c r="Q73" s="151"/>
      <c r="R73" s="152"/>
      <c r="S73" s="152"/>
      <c r="T73" s="152"/>
      <c r="U73" s="152"/>
      <c r="V73" s="152"/>
      <c r="W73" s="152"/>
      <c r="X73" s="152"/>
      <c r="Y73" s="152"/>
      <c r="Z73" s="146"/>
      <c r="AA73" s="146"/>
      <c r="AB73" s="146"/>
      <c r="AC73" s="146"/>
      <c r="AD73" s="146"/>
      <c r="AE73" s="146"/>
      <c r="AF73" s="146"/>
      <c r="AG73" s="146" t="s">
        <v>119</v>
      </c>
      <c r="AH73" s="146">
        <v>5</v>
      </c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ht="22.5" outlineLevel="1" x14ac:dyDescent="0.2">
      <c r="A74" s="163">
        <v>27</v>
      </c>
      <c r="B74" s="164" t="s">
        <v>210</v>
      </c>
      <c r="C74" s="176" t="s">
        <v>211</v>
      </c>
      <c r="D74" s="165" t="s">
        <v>112</v>
      </c>
      <c r="E74" s="166">
        <v>140.4</v>
      </c>
      <c r="F74" s="167"/>
      <c r="G74" s="168">
        <f>E74*F74</f>
        <v>0</v>
      </c>
      <c r="H74" s="152">
        <v>744.95</v>
      </c>
      <c r="I74" s="152">
        <v>104590.98000000001</v>
      </c>
      <c r="J74" s="152">
        <v>105.05</v>
      </c>
      <c r="K74" s="152">
        <v>14749.02</v>
      </c>
      <c r="L74" s="152">
        <v>21</v>
      </c>
      <c r="M74" s="152">
        <v>144401.4</v>
      </c>
      <c r="N74" s="151">
        <v>0.18462999999999999</v>
      </c>
      <c r="O74" s="151">
        <v>25.922052000000001</v>
      </c>
      <c r="P74" s="151">
        <v>0</v>
      </c>
      <c r="Q74" s="151">
        <v>0</v>
      </c>
      <c r="R74" s="152"/>
      <c r="S74" s="152" t="s">
        <v>113</v>
      </c>
      <c r="T74" s="152" t="s">
        <v>114</v>
      </c>
      <c r="U74" s="152">
        <v>2.9000000000000001E-2</v>
      </c>
      <c r="V74" s="152">
        <v>4.0716000000000001</v>
      </c>
      <c r="W74" s="152"/>
      <c r="X74" s="152" t="s">
        <v>115</v>
      </c>
      <c r="Y74" s="152" t="s">
        <v>116</v>
      </c>
      <c r="Z74" s="146"/>
      <c r="AA74" s="146"/>
      <c r="AB74" s="146"/>
      <c r="AC74" s="146"/>
      <c r="AD74" s="146"/>
      <c r="AE74" s="146"/>
      <c r="AF74" s="146"/>
      <c r="AG74" s="146" t="s">
        <v>117</v>
      </c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2" x14ac:dyDescent="0.2">
      <c r="A75" s="149"/>
      <c r="B75" s="150"/>
      <c r="C75" s="177" t="s">
        <v>118</v>
      </c>
      <c r="D75" s="153"/>
      <c r="E75" s="154">
        <v>140.4</v>
      </c>
      <c r="F75" s="152"/>
      <c r="G75" s="152"/>
      <c r="H75" s="152"/>
      <c r="I75" s="152"/>
      <c r="J75" s="152"/>
      <c r="K75" s="152"/>
      <c r="L75" s="152"/>
      <c r="M75" s="152"/>
      <c r="N75" s="151"/>
      <c r="O75" s="151"/>
      <c r="P75" s="151"/>
      <c r="Q75" s="151"/>
      <c r="R75" s="152"/>
      <c r="S75" s="152"/>
      <c r="T75" s="152"/>
      <c r="U75" s="152"/>
      <c r="V75" s="152"/>
      <c r="W75" s="152"/>
      <c r="X75" s="152"/>
      <c r="Y75" s="152"/>
      <c r="Z75" s="146"/>
      <c r="AA75" s="146"/>
      <c r="AB75" s="146"/>
      <c r="AC75" s="146"/>
      <c r="AD75" s="146"/>
      <c r="AE75" s="146"/>
      <c r="AF75" s="146"/>
      <c r="AG75" s="146" t="s">
        <v>119</v>
      </c>
      <c r="AH75" s="146">
        <v>5</v>
      </c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ht="22.5" outlineLevel="1" x14ac:dyDescent="0.2">
      <c r="A76" s="163">
        <v>28</v>
      </c>
      <c r="B76" s="164" t="s">
        <v>212</v>
      </c>
      <c r="C76" s="176" t="s">
        <v>213</v>
      </c>
      <c r="D76" s="165" t="s">
        <v>112</v>
      </c>
      <c r="E76" s="166">
        <v>140.4</v>
      </c>
      <c r="F76" s="167"/>
      <c r="G76" s="168">
        <f>E76*F76</f>
        <v>0</v>
      </c>
      <c r="H76" s="152">
        <v>0</v>
      </c>
      <c r="I76" s="152">
        <v>0</v>
      </c>
      <c r="J76" s="152">
        <v>26</v>
      </c>
      <c r="K76" s="152">
        <v>3650.4</v>
      </c>
      <c r="L76" s="152">
        <v>21</v>
      </c>
      <c r="M76" s="152">
        <v>4416.9840000000004</v>
      </c>
      <c r="N76" s="151">
        <v>6.0099999999999997E-3</v>
      </c>
      <c r="O76" s="151">
        <v>0.843804</v>
      </c>
      <c r="P76" s="151">
        <v>0</v>
      </c>
      <c r="Q76" s="151">
        <v>0</v>
      </c>
      <c r="R76" s="152"/>
      <c r="S76" s="152" t="s">
        <v>145</v>
      </c>
      <c r="T76" s="152" t="s">
        <v>114</v>
      </c>
      <c r="U76" s="152">
        <v>0</v>
      </c>
      <c r="V76" s="152">
        <v>0</v>
      </c>
      <c r="W76" s="152"/>
      <c r="X76" s="152" t="s">
        <v>115</v>
      </c>
      <c r="Y76" s="152" t="s">
        <v>116</v>
      </c>
      <c r="Z76" s="146"/>
      <c r="AA76" s="146"/>
      <c r="AB76" s="146"/>
      <c r="AC76" s="146"/>
      <c r="AD76" s="146"/>
      <c r="AE76" s="146"/>
      <c r="AF76" s="146"/>
      <c r="AG76" s="146" t="s">
        <v>117</v>
      </c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2" x14ac:dyDescent="0.2">
      <c r="A77" s="149"/>
      <c r="B77" s="150"/>
      <c r="C77" s="177" t="s">
        <v>214</v>
      </c>
      <c r="D77" s="153"/>
      <c r="E77" s="154">
        <v>140.4</v>
      </c>
      <c r="F77" s="152"/>
      <c r="G77" s="152"/>
      <c r="H77" s="152"/>
      <c r="I77" s="152"/>
      <c r="J77" s="152"/>
      <c r="K77" s="152"/>
      <c r="L77" s="152"/>
      <c r="M77" s="152"/>
      <c r="N77" s="151"/>
      <c r="O77" s="151"/>
      <c r="P77" s="151"/>
      <c r="Q77" s="151"/>
      <c r="R77" s="152"/>
      <c r="S77" s="152"/>
      <c r="T77" s="152"/>
      <c r="U77" s="152"/>
      <c r="V77" s="152"/>
      <c r="W77" s="152"/>
      <c r="X77" s="152"/>
      <c r="Y77" s="152"/>
      <c r="Z77" s="146"/>
      <c r="AA77" s="146"/>
      <c r="AB77" s="146"/>
      <c r="AC77" s="146"/>
      <c r="AD77" s="146"/>
      <c r="AE77" s="146"/>
      <c r="AF77" s="146"/>
      <c r="AG77" s="146" t="s">
        <v>119</v>
      </c>
      <c r="AH77" s="146">
        <v>5</v>
      </c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ht="22.5" outlineLevel="1" x14ac:dyDescent="0.2">
      <c r="A78" s="163">
        <v>29</v>
      </c>
      <c r="B78" s="164" t="s">
        <v>215</v>
      </c>
      <c r="C78" s="176" t="s">
        <v>216</v>
      </c>
      <c r="D78" s="165" t="s">
        <v>112</v>
      </c>
      <c r="E78" s="166">
        <v>140.4</v>
      </c>
      <c r="F78" s="167"/>
      <c r="G78" s="168">
        <f>E78*F78</f>
        <v>0</v>
      </c>
      <c r="H78" s="152">
        <v>0</v>
      </c>
      <c r="I78" s="152">
        <v>0</v>
      </c>
      <c r="J78" s="152">
        <v>21</v>
      </c>
      <c r="K78" s="152">
        <v>2948.4</v>
      </c>
      <c r="L78" s="152">
        <v>21</v>
      </c>
      <c r="M78" s="152">
        <v>3567.5640000000003</v>
      </c>
      <c r="N78" s="151">
        <v>5.1000000000000004E-4</v>
      </c>
      <c r="O78" s="151">
        <v>7.1604000000000015E-2</v>
      </c>
      <c r="P78" s="151">
        <v>0</v>
      </c>
      <c r="Q78" s="151">
        <v>0</v>
      </c>
      <c r="R78" s="152"/>
      <c r="S78" s="152" t="s">
        <v>145</v>
      </c>
      <c r="T78" s="152" t="s">
        <v>114</v>
      </c>
      <c r="U78" s="152">
        <v>0</v>
      </c>
      <c r="V78" s="152">
        <v>0</v>
      </c>
      <c r="W78" s="152"/>
      <c r="X78" s="152" t="s">
        <v>115</v>
      </c>
      <c r="Y78" s="152" t="s">
        <v>116</v>
      </c>
      <c r="Z78" s="146"/>
      <c r="AA78" s="146"/>
      <c r="AB78" s="146"/>
      <c r="AC78" s="146"/>
      <c r="AD78" s="146"/>
      <c r="AE78" s="146"/>
      <c r="AF78" s="146"/>
      <c r="AG78" s="146" t="s">
        <v>117</v>
      </c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2" x14ac:dyDescent="0.2">
      <c r="A79" s="149"/>
      <c r="B79" s="150"/>
      <c r="C79" s="177" t="s">
        <v>214</v>
      </c>
      <c r="D79" s="153"/>
      <c r="E79" s="154">
        <v>140.4</v>
      </c>
      <c r="F79" s="152"/>
      <c r="G79" s="152"/>
      <c r="H79" s="152"/>
      <c r="I79" s="152"/>
      <c r="J79" s="152"/>
      <c r="K79" s="152"/>
      <c r="L79" s="152"/>
      <c r="M79" s="152"/>
      <c r="N79" s="151"/>
      <c r="O79" s="151"/>
      <c r="P79" s="151"/>
      <c r="Q79" s="151"/>
      <c r="R79" s="152"/>
      <c r="S79" s="152"/>
      <c r="T79" s="152"/>
      <c r="U79" s="152"/>
      <c r="V79" s="152"/>
      <c r="W79" s="152"/>
      <c r="X79" s="152"/>
      <c r="Y79" s="152"/>
      <c r="Z79" s="146"/>
      <c r="AA79" s="146"/>
      <c r="AB79" s="146"/>
      <c r="AC79" s="146"/>
      <c r="AD79" s="146"/>
      <c r="AE79" s="146"/>
      <c r="AF79" s="146"/>
      <c r="AG79" s="146" t="s">
        <v>119</v>
      </c>
      <c r="AH79" s="146">
        <v>5</v>
      </c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ht="22.5" outlineLevel="1" x14ac:dyDescent="0.2">
      <c r="A80" s="163">
        <v>30</v>
      </c>
      <c r="B80" s="164" t="s">
        <v>217</v>
      </c>
      <c r="C80" s="176" t="s">
        <v>218</v>
      </c>
      <c r="D80" s="165" t="s">
        <v>112</v>
      </c>
      <c r="E80" s="166">
        <v>140.4</v>
      </c>
      <c r="F80" s="167"/>
      <c r="G80" s="168">
        <f>E80*F80</f>
        <v>0</v>
      </c>
      <c r="H80" s="152">
        <v>0</v>
      </c>
      <c r="I80" s="152">
        <v>0</v>
      </c>
      <c r="J80" s="152">
        <v>850</v>
      </c>
      <c r="K80" s="152">
        <v>119340</v>
      </c>
      <c r="L80" s="152">
        <v>21</v>
      </c>
      <c r="M80" s="152">
        <v>144401.4</v>
      </c>
      <c r="N80" s="151">
        <v>0.12966</v>
      </c>
      <c r="O80" s="151">
        <v>18.204264000000002</v>
      </c>
      <c r="P80" s="151">
        <v>0</v>
      </c>
      <c r="Q80" s="151">
        <v>0</v>
      </c>
      <c r="R80" s="152"/>
      <c r="S80" s="152" t="s">
        <v>145</v>
      </c>
      <c r="T80" s="152" t="s">
        <v>114</v>
      </c>
      <c r="U80" s="152">
        <v>0</v>
      </c>
      <c r="V80" s="152">
        <v>0</v>
      </c>
      <c r="W80" s="152"/>
      <c r="X80" s="152" t="s">
        <v>115</v>
      </c>
      <c r="Y80" s="152" t="s">
        <v>116</v>
      </c>
      <c r="Z80" s="146"/>
      <c r="AA80" s="146"/>
      <c r="AB80" s="146"/>
      <c r="AC80" s="146"/>
      <c r="AD80" s="146"/>
      <c r="AE80" s="146"/>
      <c r="AF80" s="146"/>
      <c r="AG80" s="146" t="s">
        <v>117</v>
      </c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2" x14ac:dyDescent="0.2">
      <c r="A81" s="149"/>
      <c r="B81" s="150"/>
      <c r="C81" s="177" t="s">
        <v>214</v>
      </c>
      <c r="D81" s="153"/>
      <c r="E81" s="154">
        <v>140.4</v>
      </c>
      <c r="F81" s="152"/>
      <c r="G81" s="152"/>
      <c r="H81" s="152"/>
      <c r="I81" s="152"/>
      <c r="J81" s="152"/>
      <c r="K81" s="152"/>
      <c r="L81" s="152"/>
      <c r="M81" s="152"/>
      <c r="N81" s="151"/>
      <c r="O81" s="151"/>
      <c r="P81" s="151"/>
      <c r="Q81" s="151"/>
      <c r="R81" s="152"/>
      <c r="S81" s="152"/>
      <c r="T81" s="152"/>
      <c r="U81" s="152"/>
      <c r="V81" s="152"/>
      <c r="W81" s="152"/>
      <c r="X81" s="152"/>
      <c r="Y81" s="152"/>
      <c r="Z81" s="146"/>
      <c r="AA81" s="146"/>
      <c r="AB81" s="146"/>
      <c r="AC81" s="146"/>
      <c r="AD81" s="146"/>
      <c r="AE81" s="146"/>
      <c r="AF81" s="146"/>
      <c r="AG81" s="146" t="s">
        <v>119</v>
      </c>
      <c r="AH81" s="146">
        <v>5</v>
      </c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x14ac:dyDescent="0.2">
      <c r="A82" s="157" t="s">
        <v>108</v>
      </c>
      <c r="B82" s="158" t="s">
        <v>69</v>
      </c>
      <c r="C82" s="175" t="s">
        <v>70</v>
      </c>
      <c r="D82" s="159"/>
      <c r="E82" s="160"/>
      <c r="F82" s="161"/>
      <c r="G82" s="162">
        <f>SUMIF(AG83:AG113,"&lt;&gt;NOR",G83:G113)</f>
        <v>0</v>
      </c>
      <c r="H82" s="156"/>
      <c r="I82" s="156">
        <f>SUM(I83:I113)</f>
        <v>260089.12</v>
      </c>
      <c r="J82" s="156"/>
      <c r="K82" s="156">
        <f>SUM(K83:K113)</f>
        <v>55159.479999999996</v>
      </c>
      <c r="L82" s="156"/>
      <c r="M82" s="156">
        <f>SUM(M83:M113)</f>
        <v>381450.80599999992</v>
      </c>
      <c r="N82" s="155"/>
      <c r="O82" s="155">
        <f>SUM(O83:O113)</f>
        <v>7.9511399999999997</v>
      </c>
      <c r="P82" s="155"/>
      <c r="Q82" s="155">
        <f>SUM(Q83:Q113)</f>
        <v>0</v>
      </c>
      <c r="R82" s="156"/>
      <c r="S82" s="156"/>
      <c r="T82" s="156"/>
      <c r="U82" s="156"/>
      <c r="V82" s="156">
        <f>SUM(V83:V113)</f>
        <v>24.61</v>
      </c>
      <c r="W82" s="156"/>
      <c r="X82" s="156"/>
      <c r="Y82" s="156"/>
      <c r="AG82" t="s">
        <v>109</v>
      </c>
    </row>
    <row r="83" spans="1:60" ht="22.5" outlineLevel="1" x14ac:dyDescent="0.2">
      <c r="A83" s="163">
        <v>31</v>
      </c>
      <c r="B83" s="164" t="s">
        <v>219</v>
      </c>
      <c r="C83" s="176" t="s">
        <v>220</v>
      </c>
      <c r="D83" s="165" t="s">
        <v>129</v>
      </c>
      <c r="E83" s="166">
        <v>36</v>
      </c>
      <c r="F83" s="167"/>
      <c r="G83" s="168">
        <f>E83*F83</f>
        <v>0</v>
      </c>
      <c r="H83" s="152">
        <v>0.31</v>
      </c>
      <c r="I83" s="152">
        <v>11.16</v>
      </c>
      <c r="J83" s="152">
        <v>74.69</v>
      </c>
      <c r="K83" s="152">
        <v>2688.84</v>
      </c>
      <c r="L83" s="152">
        <v>21</v>
      </c>
      <c r="M83" s="152">
        <v>3267</v>
      </c>
      <c r="N83" s="151">
        <v>0</v>
      </c>
      <c r="O83" s="151">
        <v>0</v>
      </c>
      <c r="P83" s="151">
        <v>0</v>
      </c>
      <c r="Q83" s="151">
        <v>0</v>
      </c>
      <c r="R83" s="152"/>
      <c r="S83" s="152" t="s">
        <v>113</v>
      </c>
      <c r="T83" s="152" t="s">
        <v>114</v>
      </c>
      <c r="U83" s="152">
        <v>6.6000000000000003E-2</v>
      </c>
      <c r="V83" s="152">
        <v>2.3760000000000003</v>
      </c>
      <c r="W83" s="152"/>
      <c r="X83" s="152" t="s">
        <v>115</v>
      </c>
      <c r="Y83" s="152" t="s">
        <v>116</v>
      </c>
      <c r="Z83" s="146"/>
      <c r="AA83" s="146"/>
      <c r="AB83" s="146"/>
      <c r="AC83" s="146"/>
      <c r="AD83" s="146"/>
      <c r="AE83" s="146"/>
      <c r="AF83" s="146"/>
      <c r="AG83" s="146" t="s">
        <v>117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2" x14ac:dyDescent="0.2">
      <c r="A84" s="149"/>
      <c r="B84" s="150"/>
      <c r="C84" s="177" t="s">
        <v>221</v>
      </c>
      <c r="D84" s="153"/>
      <c r="E84" s="154">
        <v>36</v>
      </c>
      <c r="F84" s="152"/>
      <c r="G84" s="152"/>
      <c r="H84" s="152"/>
      <c r="I84" s="152"/>
      <c r="J84" s="152"/>
      <c r="K84" s="152"/>
      <c r="L84" s="152"/>
      <c r="M84" s="152"/>
      <c r="N84" s="151"/>
      <c r="O84" s="151"/>
      <c r="P84" s="151"/>
      <c r="Q84" s="151"/>
      <c r="R84" s="152"/>
      <c r="S84" s="152"/>
      <c r="T84" s="152"/>
      <c r="U84" s="152"/>
      <c r="V84" s="152"/>
      <c r="W84" s="152"/>
      <c r="X84" s="152"/>
      <c r="Y84" s="152"/>
      <c r="Z84" s="146"/>
      <c r="AA84" s="146"/>
      <c r="AB84" s="146"/>
      <c r="AC84" s="146"/>
      <c r="AD84" s="146"/>
      <c r="AE84" s="146"/>
      <c r="AF84" s="146"/>
      <c r="AG84" s="146" t="s">
        <v>119</v>
      </c>
      <c r="AH84" s="146">
        <v>0</v>
      </c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ht="22.5" outlineLevel="1" x14ac:dyDescent="0.2">
      <c r="A85" s="163">
        <v>32</v>
      </c>
      <c r="B85" s="164" t="s">
        <v>222</v>
      </c>
      <c r="C85" s="176" t="s">
        <v>223</v>
      </c>
      <c r="D85" s="165" t="s">
        <v>129</v>
      </c>
      <c r="E85" s="166">
        <v>36</v>
      </c>
      <c r="F85" s="167"/>
      <c r="G85" s="168">
        <f>E85*F85</f>
        <v>0</v>
      </c>
      <c r="H85" s="152">
        <v>998.9</v>
      </c>
      <c r="I85" s="152">
        <v>35960.400000000001</v>
      </c>
      <c r="J85" s="152">
        <v>0</v>
      </c>
      <c r="K85" s="152">
        <v>0</v>
      </c>
      <c r="L85" s="152">
        <v>21</v>
      </c>
      <c r="M85" s="152">
        <v>43512.084000000003</v>
      </c>
      <c r="N85" s="151">
        <v>1.2999999999999999E-2</v>
      </c>
      <c r="O85" s="151">
        <v>0.46799999999999997</v>
      </c>
      <c r="P85" s="151">
        <v>0</v>
      </c>
      <c r="Q85" s="151">
        <v>0</v>
      </c>
      <c r="R85" s="152"/>
      <c r="S85" s="152" t="s">
        <v>145</v>
      </c>
      <c r="T85" s="152" t="s">
        <v>114</v>
      </c>
      <c r="U85" s="152">
        <v>0</v>
      </c>
      <c r="V85" s="152">
        <v>0</v>
      </c>
      <c r="W85" s="152"/>
      <c r="X85" s="152" t="s">
        <v>146</v>
      </c>
      <c r="Y85" s="152" t="s">
        <v>116</v>
      </c>
      <c r="Z85" s="146"/>
      <c r="AA85" s="146"/>
      <c r="AB85" s="146"/>
      <c r="AC85" s="146"/>
      <c r="AD85" s="146"/>
      <c r="AE85" s="146"/>
      <c r="AF85" s="146"/>
      <c r="AG85" s="146" t="s">
        <v>147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2" x14ac:dyDescent="0.2">
      <c r="A86" s="149"/>
      <c r="B86" s="150"/>
      <c r="C86" s="177" t="s">
        <v>224</v>
      </c>
      <c r="D86" s="153"/>
      <c r="E86" s="154">
        <v>36</v>
      </c>
      <c r="F86" s="152"/>
      <c r="G86" s="152"/>
      <c r="H86" s="152"/>
      <c r="I86" s="152"/>
      <c r="J86" s="152"/>
      <c r="K86" s="152"/>
      <c r="L86" s="152"/>
      <c r="M86" s="152"/>
      <c r="N86" s="151"/>
      <c r="O86" s="151"/>
      <c r="P86" s="151"/>
      <c r="Q86" s="151"/>
      <c r="R86" s="152"/>
      <c r="S86" s="152"/>
      <c r="T86" s="152"/>
      <c r="U86" s="152"/>
      <c r="V86" s="152"/>
      <c r="W86" s="152"/>
      <c r="X86" s="152"/>
      <c r="Y86" s="152"/>
      <c r="Z86" s="146"/>
      <c r="AA86" s="146"/>
      <c r="AB86" s="146"/>
      <c r="AC86" s="146"/>
      <c r="AD86" s="146"/>
      <c r="AE86" s="146"/>
      <c r="AF86" s="146"/>
      <c r="AG86" s="146" t="s">
        <v>119</v>
      </c>
      <c r="AH86" s="146">
        <v>0</v>
      </c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ht="22.5" outlineLevel="1" x14ac:dyDescent="0.2">
      <c r="A87" s="163">
        <v>33</v>
      </c>
      <c r="B87" s="164" t="s">
        <v>225</v>
      </c>
      <c r="C87" s="176" t="s">
        <v>226</v>
      </c>
      <c r="D87" s="165" t="s">
        <v>129</v>
      </c>
      <c r="E87" s="166">
        <v>54</v>
      </c>
      <c r="F87" s="167"/>
      <c r="G87" s="168">
        <f>E87*F87</f>
        <v>0</v>
      </c>
      <c r="H87" s="152">
        <v>0</v>
      </c>
      <c r="I87" s="152">
        <v>0</v>
      </c>
      <c r="J87" s="152">
        <v>125</v>
      </c>
      <c r="K87" s="152">
        <v>6750</v>
      </c>
      <c r="L87" s="152">
        <v>21</v>
      </c>
      <c r="M87" s="152">
        <v>8167.5</v>
      </c>
      <c r="N87" s="151">
        <v>1.0000000000000001E-5</v>
      </c>
      <c r="O87" s="151">
        <v>5.4000000000000001E-4</v>
      </c>
      <c r="P87" s="151">
        <v>0</v>
      </c>
      <c r="Q87" s="151">
        <v>0</v>
      </c>
      <c r="R87" s="152"/>
      <c r="S87" s="152" t="s">
        <v>145</v>
      </c>
      <c r="T87" s="152" t="s">
        <v>114</v>
      </c>
      <c r="U87" s="152">
        <v>0</v>
      </c>
      <c r="V87" s="152">
        <v>0</v>
      </c>
      <c r="W87" s="152"/>
      <c r="X87" s="152" t="s">
        <v>115</v>
      </c>
      <c r="Y87" s="152" t="s">
        <v>116</v>
      </c>
      <c r="Z87" s="146"/>
      <c r="AA87" s="146"/>
      <c r="AB87" s="146"/>
      <c r="AC87" s="146"/>
      <c r="AD87" s="146"/>
      <c r="AE87" s="146"/>
      <c r="AF87" s="146"/>
      <c r="AG87" s="146" t="s">
        <v>117</v>
      </c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outlineLevel="2" x14ac:dyDescent="0.2">
      <c r="A88" s="149"/>
      <c r="B88" s="150"/>
      <c r="C88" s="177" t="s">
        <v>227</v>
      </c>
      <c r="D88" s="153"/>
      <c r="E88" s="154">
        <v>54</v>
      </c>
      <c r="F88" s="152"/>
      <c r="G88" s="152"/>
      <c r="H88" s="152"/>
      <c r="I88" s="152"/>
      <c r="J88" s="152"/>
      <c r="K88" s="152"/>
      <c r="L88" s="152"/>
      <c r="M88" s="152"/>
      <c r="N88" s="151"/>
      <c r="O88" s="151"/>
      <c r="P88" s="151"/>
      <c r="Q88" s="151"/>
      <c r="R88" s="152"/>
      <c r="S88" s="152"/>
      <c r="T88" s="152"/>
      <c r="U88" s="152"/>
      <c r="V88" s="152"/>
      <c r="W88" s="152"/>
      <c r="X88" s="152"/>
      <c r="Y88" s="152"/>
      <c r="Z88" s="146"/>
      <c r="AA88" s="146"/>
      <c r="AB88" s="146"/>
      <c r="AC88" s="146"/>
      <c r="AD88" s="146"/>
      <c r="AE88" s="146"/>
      <c r="AF88" s="146"/>
      <c r="AG88" s="146" t="s">
        <v>119</v>
      </c>
      <c r="AH88" s="146">
        <v>0</v>
      </c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1" x14ac:dyDescent="0.2">
      <c r="A89" s="169">
        <v>34</v>
      </c>
      <c r="B89" s="170" t="s">
        <v>228</v>
      </c>
      <c r="C89" s="178" t="s">
        <v>229</v>
      </c>
      <c r="D89" s="171" t="s">
        <v>129</v>
      </c>
      <c r="E89" s="172">
        <v>54</v>
      </c>
      <c r="F89" s="173"/>
      <c r="G89" s="174">
        <f t="shared" ref="G89:G96" si="1">E89*F89</f>
        <v>0</v>
      </c>
      <c r="H89" s="152">
        <v>1282</v>
      </c>
      <c r="I89" s="152">
        <v>97432</v>
      </c>
      <c r="J89" s="152">
        <v>0</v>
      </c>
      <c r="K89" s="152">
        <v>0</v>
      </c>
      <c r="L89" s="152">
        <v>21</v>
      </c>
      <c r="M89" s="152">
        <v>117892.72</v>
      </c>
      <c r="N89" s="151">
        <v>1.4300000000000001E-3</v>
      </c>
      <c r="O89" s="151">
        <v>0.10868</v>
      </c>
      <c r="P89" s="151">
        <v>0</v>
      </c>
      <c r="Q89" s="151">
        <v>0</v>
      </c>
      <c r="R89" s="152"/>
      <c r="S89" s="152" t="s">
        <v>145</v>
      </c>
      <c r="T89" s="152" t="s">
        <v>114</v>
      </c>
      <c r="U89" s="152">
        <v>0</v>
      </c>
      <c r="V89" s="152">
        <v>0</v>
      </c>
      <c r="W89" s="152"/>
      <c r="X89" s="152" t="s">
        <v>146</v>
      </c>
      <c r="Y89" s="152" t="s">
        <v>116</v>
      </c>
      <c r="Z89" s="146"/>
      <c r="AA89" s="146"/>
      <c r="AB89" s="146"/>
      <c r="AC89" s="146"/>
      <c r="AD89" s="146"/>
      <c r="AE89" s="146"/>
      <c r="AF89" s="146"/>
      <c r="AG89" s="146" t="s">
        <v>147</v>
      </c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1" x14ac:dyDescent="0.2">
      <c r="A90" s="169">
        <v>35</v>
      </c>
      <c r="B90" s="170" t="s">
        <v>230</v>
      </c>
      <c r="C90" s="178" t="s">
        <v>231</v>
      </c>
      <c r="D90" s="171" t="s">
        <v>144</v>
      </c>
      <c r="E90" s="172">
        <v>1</v>
      </c>
      <c r="F90" s="173"/>
      <c r="G90" s="174">
        <f t="shared" si="1"/>
        <v>0</v>
      </c>
      <c r="H90" s="152">
        <v>911</v>
      </c>
      <c r="I90" s="152">
        <v>911</v>
      </c>
      <c r="J90" s="152">
        <v>0</v>
      </c>
      <c r="K90" s="152">
        <v>0</v>
      </c>
      <c r="L90" s="152">
        <v>21</v>
      </c>
      <c r="M90" s="152">
        <v>1102.31</v>
      </c>
      <c r="N90" s="151">
        <v>3.3999999999999998E-3</v>
      </c>
      <c r="O90" s="151">
        <v>3.3999999999999998E-3</v>
      </c>
      <c r="P90" s="151">
        <v>0</v>
      </c>
      <c r="Q90" s="151">
        <v>0</v>
      </c>
      <c r="R90" s="152"/>
      <c r="S90" s="152" t="s">
        <v>145</v>
      </c>
      <c r="T90" s="152" t="s">
        <v>114</v>
      </c>
      <c r="U90" s="152">
        <v>0</v>
      </c>
      <c r="V90" s="152">
        <v>0</v>
      </c>
      <c r="W90" s="152"/>
      <c r="X90" s="152" t="s">
        <v>146</v>
      </c>
      <c r="Y90" s="152" t="s">
        <v>116</v>
      </c>
      <c r="Z90" s="146"/>
      <c r="AA90" s="146"/>
      <c r="AB90" s="146"/>
      <c r="AC90" s="146"/>
      <c r="AD90" s="146"/>
      <c r="AE90" s="146"/>
      <c r="AF90" s="146"/>
      <c r="AG90" s="146" t="s">
        <v>147</v>
      </c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1" x14ac:dyDescent="0.2">
      <c r="A91" s="169">
        <v>36</v>
      </c>
      <c r="B91" s="170" t="s">
        <v>232</v>
      </c>
      <c r="C91" s="178" t="s">
        <v>233</v>
      </c>
      <c r="D91" s="171" t="s">
        <v>144</v>
      </c>
      <c r="E91" s="172">
        <v>1</v>
      </c>
      <c r="F91" s="173"/>
      <c r="G91" s="174">
        <f t="shared" si="1"/>
        <v>0</v>
      </c>
      <c r="H91" s="152">
        <v>554</v>
      </c>
      <c r="I91" s="152">
        <v>554</v>
      </c>
      <c r="J91" s="152">
        <v>0</v>
      </c>
      <c r="K91" s="152">
        <v>0</v>
      </c>
      <c r="L91" s="152">
        <v>21</v>
      </c>
      <c r="M91" s="152">
        <v>670.34</v>
      </c>
      <c r="N91" s="151">
        <v>1.65E-3</v>
      </c>
      <c r="O91" s="151">
        <v>1.65E-3</v>
      </c>
      <c r="P91" s="151">
        <v>0</v>
      </c>
      <c r="Q91" s="151">
        <v>0</v>
      </c>
      <c r="R91" s="152"/>
      <c r="S91" s="152" t="s">
        <v>145</v>
      </c>
      <c r="T91" s="152" t="s">
        <v>114</v>
      </c>
      <c r="U91" s="152">
        <v>0</v>
      </c>
      <c r="V91" s="152">
        <v>0</v>
      </c>
      <c r="W91" s="152"/>
      <c r="X91" s="152" t="s">
        <v>146</v>
      </c>
      <c r="Y91" s="152" t="s">
        <v>116</v>
      </c>
      <c r="Z91" s="146"/>
      <c r="AA91" s="146"/>
      <c r="AB91" s="146"/>
      <c r="AC91" s="146"/>
      <c r="AD91" s="146"/>
      <c r="AE91" s="146"/>
      <c r="AF91" s="146"/>
      <c r="AG91" s="146" t="s">
        <v>147</v>
      </c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1" x14ac:dyDescent="0.2">
      <c r="A92" s="169">
        <v>37</v>
      </c>
      <c r="B92" s="170" t="s">
        <v>234</v>
      </c>
      <c r="C92" s="178" t="s">
        <v>235</v>
      </c>
      <c r="D92" s="171" t="s">
        <v>144</v>
      </c>
      <c r="E92" s="172">
        <v>1</v>
      </c>
      <c r="F92" s="173"/>
      <c r="G92" s="174">
        <f t="shared" si="1"/>
        <v>0</v>
      </c>
      <c r="H92" s="152">
        <v>784</v>
      </c>
      <c r="I92" s="152">
        <v>784</v>
      </c>
      <c r="J92" s="152">
        <v>0</v>
      </c>
      <c r="K92" s="152">
        <v>0</v>
      </c>
      <c r="L92" s="152">
        <v>21</v>
      </c>
      <c r="M92" s="152">
        <v>948.64</v>
      </c>
      <c r="N92" s="151">
        <v>2.5999999999999999E-3</v>
      </c>
      <c r="O92" s="151">
        <v>2.5999999999999999E-3</v>
      </c>
      <c r="P92" s="151">
        <v>0</v>
      </c>
      <c r="Q92" s="151">
        <v>0</v>
      </c>
      <c r="R92" s="152"/>
      <c r="S92" s="152" t="s">
        <v>145</v>
      </c>
      <c r="T92" s="152" t="s">
        <v>114</v>
      </c>
      <c r="U92" s="152">
        <v>0</v>
      </c>
      <c r="V92" s="152">
        <v>0</v>
      </c>
      <c r="W92" s="152"/>
      <c r="X92" s="152" t="s">
        <v>146</v>
      </c>
      <c r="Y92" s="152" t="s">
        <v>116</v>
      </c>
      <c r="Z92" s="146"/>
      <c r="AA92" s="146"/>
      <c r="AB92" s="146"/>
      <c r="AC92" s="146"/>
      <c r="AD92" s="146"/>
      <c r="AE92" s="146"/>
      <c r="AF92" s="146"/>
      <c r="AG92" s="146" t="s">
        <v>147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ht="22.5" outlineLevel="1" x14ac:dyDescent="0.2">
      <c r="A93" s="169">
        <v>38</v>
      </c>
      <c r="B93" s="170" t="s">
        <v>236</v>
      </c>
      <c r="C93" s="178" t="s">
        <v>237</v>
      </c>
      <c r="D93" s="171" t="s">
        <v>144</v>
      </c>
      <c r="E93" s="172">
        <v>6</v>
      </c>
      <c r="F93" s="173"/>
      <c r="G93" s="174">
        <f t="shared" si="1"/>
        <v>0</v>
      </c>
      <c r="H93" s="152">
        <v>0</v>
      </c>
      <c r="I93" s="152">
        <v>0</v>
      </c>
      <c r="J93" s="152">
        <v>250</v>
      </c>
      <c r="K93" s="152">
        <v>1500</v>
      </c>
      <c r="L93" s="152">
        <v>21</v>
      </c>
      <c r="M93" s="152">
        <v>1815</v>
      </c>
      <c r="N93" s="151">
        <v>0</v>
      </c>
      <c r="O93" s="151">
        <v>0</v>
      </c>
      <c r="P93" s="151">
        <v>0</v>
      </c>
      <c r="Q93" s="151">
        <v>0</v>
      </c>
      <c r="R93" s="152"/>
      <c r="S93" s="152" t="s">
        <v>145</v>
      </c>
      <c r="T93" s="152" t="s">
        <v>114</v>
      </c>
      <c r="U93" s="152">
        <v>0</v>
      </c>
      <c r="V93" s="152">
        <v>0</v>
      </c>
      <c r="W93" s="152"/>
      <c r="X93" s="152" t="s">
        <v>115</v>
      </c>
      <c r="Y93" s="152" t="s">
        <v>116</v>
      </c>
      <c r="Z93" s="146"/>
      <c r="AA93" s="146"/>
      <c r="AB93" s="146"/>
      <c r="AC93" s="146"/>
      <c r="AD93" s="146"/>
      <c r="AE93" s="146"/>
      <c r="AF93" s="146"/>
      <c r="AG93" s="146" t="s">
        <v>117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">
      <c r="A94" s="169">
        <v>39</v>
      </c>
      <c r="B94" s="170" t="s">
        <v>238</v>
      </c>
      <c r="C94" s="178" t="s">
        <v>239</v>
      </c>
      <c r="D94" s="171" t="s">
        <v>144</v>
      </c>
      <c r="E94" s="172">
        <v>3</v>
      </c>
      <c r="F94" s="173"/>
      <c r="G94" s="174">
        <f t="shared" si="1"/>
        <v>0</v>
      </c>
      <c r="H94" s="152">
        <v>387</v>
      </c>
      <c r="I94" s="152">
        <v>1161</v>
      </c>
      <c r="J94" s="152">
        <v>0</v>
      </c>
      <c r="K94" s="152">
        <v>0</v>
      </c>
      <c r="L94" s="152">
        <v>21</v>
      </c>
      <c r="M94" s="152">
        <v>1404.81</v>
      </c>
      <c r="N94" s="151">
        <v>7.2000000000000005E-4</v>
      </c>
      <c r="O94" s="151">
        <v>2.16E-3</v>
      </c>
      <c r="P94" s="151">
        <v>0</v>
      </c>
      <c r="Q94" s="151">
        <v>0</v>
      </c>
      <c r="R94" s="152"/>
      <c r="S94" s="152" t="s">
        <v>145</v>
      </c>
      <c r="T94" s="152" t="s">
        <v>114</v>
      </c>
      <c r="U94" s="152">
        <v>0</v>
      </c>
      <c r="V94" s="152">
        <v>0</v>
      </c>
      <c r="W94" s="152"/>
      <c r="X94" s="152" t="s">
        <v>146</v>
      </c>
      <c r="Y94" s="152" t="s">
        <v>116</v>
      </c>
      <c r="Z94" s="146"/>
      <c r="AA94" s="146"/>
      <c r="AB94" s="146"/>
      <c r="AC94" s="146"/>
      <c r="AD94" s="146"/>
      <c r="AE94" s="146"/>
      <c r="AF94" s="146"/>
      <c r="AG94" s="146" t="s">
        <v>147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ht="22.5" outlineLevel="1" x14ac:dyDescent="0.2">
      <c r="A95" s="169">
        <v>40</v>
      </c>
      <c r="B95" s="170" t="s">
        <v>240</v>
      </c>
      <c r="C95" s="178" t="s">
        <v>241</v>
      </c>
      <c r="D95" s="171" t="s">
        <v>144</v>
      </c>
      <c r="E95" s="172">
        <v>7</v>
      </c>
      <c r="F95" s="173"/>
      <c r="G95" s="174">
        <f t="shared" si="1"/>
        <v>0</v>
      </c>
      <c r="H95" s="152">
        <v>0</v>
      </c>
      <c r="I95" s="152">
        <v>0</v>
      </c>
      <c r="J95" s="152">
        <v>300</v>
      </c>
      <c r="K95" s="152">
        <v>2100</v>
      </c>
      <c r="L95" s="152">
        <v>21</v>
      </c>
      <c r="M95" s="152">
        <v>2541</v>
      </c>
      <c r="N95" s="151">
        <v>2.0000000000000002E-5</v>
      </c>
      <c r="O95" s="151">
        <v>1.4000000000000001E-4</v>
      </c>
      <c r="P95" s="151">
        <v>0</v>
      </c>
      <c r="Q95" s="151">
        <v>0</v>
      </c>
      <c r="R95" s="152"/>
      <c r="S95" s="152" t="s">
        <v>145</v>
      </c>
      <c r="T95" s="152" t="s">
        <v>114</v>
      </c>
      <c r="U95" s="152">
        <v>0</v>
      </c>
      <c r="V95" s="152">
        <v>0</v>
      </c>
      <c r="W95" s="152"/>
      <c r="X95" s="152" t="s">
        <v>115</v>
      </c>
      <c r="Y95" s="152" t="s">
        <v>116</v>
      </c>
      <c r="Z95" s="146"/>
      <c r="AA95" s="146"/>
      <c r="AB95" s="146"/>
      <c r="AC95" s="146"/>
      <c r="AD95" s="146"/>
      <c r="AE95" s="146"/>
      <c r="AF95" s="146"/>
      <c r="AG95" s="146" t="s">
        <v>117</v>
      </c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1" x14ac:dyDescent="0.2">
      <c r="A96" s="163">
        <v>41</v>
      </c>
      <c r="B96" s="164" t="s">
        <v>242</v>
      </c>
      <c r="C96" s="176" t="s">
        <v>243</v>
      </c>
      <c r="D96" s="165" t="s">
        <v>144</v>
      </c>
      <c r="E96" s="166">
        <v>8</v>
      </c>
      <c r="F96" s="167"/>
      <c r="G96" s="168">
        <f t="shared" si="1"/>
        <v>0</v>
      </c>
      <c r="H96" s="152">
        <v>1889</v>
      </c>
      <c r="I96" s="152">
        <v>15112</v>
      </c>
      <c r="J96" s="152">
        <v>0</v>
      </c>
      <c r="K96" s="152">
        <v>0</v>
      </c>
      <c r="L96" s="152">
        <v>21</v>
      </c>
      <c r="M96" s="152">
        <v>18285.52</v>
      </c>
      <c r="N96" s="151">
        <v>2.63E-3</v>
      </c>
      <c r="O96" s="151">
        <v>2.104E-2</v>
      </c>
      <c r="P96" s="151">
        <v>0</v>
      </c>
      <c r="Q96" s="151">
        <v>0</v>
      </c>
      <c r="R96" s="152"/>
      <c r="S96" s="152" t="s">
        <v>145</v>
      </c>
      <c r="T96" s="152" t="s">
        <v>114</v>
      </c>
      <c r="U96" s="152">
        <v>0</v>
      </c>
      <c r="V96" s="152">
        <v>0</v>
      </c>
      <c r="W96" s="152"/>
      <c r="X96" s="152" t="s">
        <v>146</v>
      </c>
      <c r="Y96" s="152" t="s">
        <v>116</v>
      </c>
      <c r="Z96" s="146"/>
      <c r="AA96" s="146"/>
      <c r="AB96" s="146"/>
      <c r="AC96" s="146"/>
      <c r="AD96" s="146"/>
      <c r="AE96" s="146"/>
      <c r="AF96" s="146"/>
      <c r="AG96" s="146" t="s">
        <v>147</v>
      </c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2" x14ac:dyDescent="0.2">
      <c r="A97" s="149"/>
      <c r="B97" s="150"/>
      <c r="C97" s="177" t="s">
        <v>69</v>
      </c>
      <c r="D97" s="153"/>
      <c r="E97" s="154">
        <v>8</v>
      </c>
      <c r="F97" s="152"/>
      <c r="G97" s="152"/>
      <c r="H97" s="152"/>
      <c r="I97" s="152"/>
      <c r="J97" s="152"/>
      <c r="K97" s="152"/>
      <c r="L97" s="152"/>
      <c r="M97" s="152"/>
      <c r="N97" s="151"/>
      <c r="O97" s="151"/>
      <c r="P97" s="151"/>
      <c r="Q97" s="151"/>
      <c r="R97" s="152"/>
      <c r="S97" s="152"/>
      <c r="T97" s="152"/>
      <c r="U97" s="152"/>
      <c r="V97" s="152"/>
      <c r="W97" s="152"/>
      <c r="X97" s="152"/>
      <c r="Y97" s="152"/>
      <c r="Z97" s="146"/>
      <c r="AA97" s="146"/>
      <c r="AB97" s="146"/>
      <c r="AC97" s="146"/>
      <c r="AD97" s="146"/>
      <c r="AE97" s="146"/>
      <c r="AF97" s="146"/>
      <c r="AG97" s="146" t="s">
        <v>119</v>
      </c>
      <c r="AH97" s="146">
        <v>0</v>
      </c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1" x14ac:dyDescent="0.2">
      <c r="A98" s="169">
        <v>42</v>
      </c>
      <c r="B98" s="170" t="s">
        <v>244</v>
      </c>
      <c r="C98" s="178" t="s">
        <v>245</v>
      </c>
      <c r="D98" s="171" t="s">
        <v>144</v>
      </c>
      <c r="E98" s="172">
        <v>1</v>
      </c>
      <c r="F98" s="173"/>
      <c r="G98" s="174">
        <f t="shared" ref="G98:G104" si="2">E98*F98</f>
        <v>0</v>
      </c>
      <c r="H98" s="152">
        <v>2648</v>
      </c>
      <c r="I98" s="152">
        <v>2648</v>
      </c>
      <c r="J98" s="152">
        <v>0</v>
      </c>
      <c r="K98" s="152">
        <v>0</v>
      </c>
      <c r="L98" s="152">
        <v>21</v>
      </c>
      <c r="M98" s="152">
        <v>3204.08</v>
      </c>
      <c r="N98" s="151">
        <v>4.45E-3</v>
      </c>
      <c r="O98" s="151">
        <v>4.45E-3</v>
      </c>
      <c r="P98" s="151">
        <v>0</v>
      </c>
      <c r="Q98" s="151">
        <v>0</v>
      </c>
      <c r="R98" s="152" t="s">
        <v>246</v>
      </c>
      <c r="S98" s="152" t="s">
        <v>247</v>
      </c>
      <c r="T98" s="152" t="s">
        <v>114</v>
      </c>
      <c r="U98" s="152">
        <v>0</v>
      </c>
      <c r="V98" s="152">
        <v>0</v>
      </c>
      <c r="W98" s="152"/>
      <c r="X98" s="152" t="s">
        <v>146</v>
      </c>
      <c r="Y98" s="152" t="s">
        <v>116</v>
      </c>
      <c r="Z98" s="146"/>
      <c r="AA98" s="146"/>
      <c r="AB98" s="146"/>
      <c r="AC98" s="146"/>
      <c r="AD98" s="146"/>
      <c r="AE98" s="146"/>
      <c r="AF98" s="146"/>
      <c r="AG98" s="146" t="s">
        <v>147</v>
      </c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1" x14ac:dyDescent="0.2">
      <c r="A99" s="169">
        <v>43</v>
      </c>
      <c r="B99" s="170" t="s">
        <v>248</v>
      </c>
      <c r="C99" s="178" t="s">
        <v>249</v>
      </c>
      <c r="D99" s="171" t="s">
        <v>129</v>
      </c>
      <c r="E99" s="172">
        <v>90</v>
      </c>
      <c r="F99" s="173"/>
      <c r="G99" s="174">
        <f t="shared" si="2"/>
        <v>0</v>
      </c>
      <c r="H99" s="152">
        <v>0</v>
      </c>
      <c r="I99" s="152">
        <v>0</v>
      </c>
      <c r="J99" s="152">
        <v>55</v>
      </c>
      <c r="K99" s="152">
        <v>4950</v>
      </c>
      <c r="L99" s="152">
        <v>21</v>
      </c>
      <c r="M99" s="152">
        <v>5989.5</v>
      </c>
      <c r="N99" s="151">
        <v>0</v>
      </c>
      <c r="O99" s="151">
        <v>0</v>
      </c>
      <c r="P99" s="151">
        <v>0</v>
      </c>
      <c r="Q99" s="151">
        <v>0</v>
      </c>
      <c r="R99" s="152"/>
      <c r="S99" s="152" t="s">
        <v>113</v>
      </c>
      <c r="T99" s="152" t="s">
        <v>114</v>
      </c>
      <c r="U99" s="152">
        <v>5.0999999999999997E-2</v>
      </c>
      <c r="V99" s="152">
        <v>4.59</v>
      </c>
      <c r="W99" s="152"/>
      <c r="X99" s="152" t="s">
        <v>115</v>
      </c>
      <c r="Y99" s="152" t="s">
        <v>116</v>
      </c>
      <c r="Z99" s="146"/>
      <c r="AA99" s="146"/>
      <c r="AB99" s="146"/>
      <c r="AC99" s="146"/>
      <c r="AD99" s="146"/>
      <c r="AE99" s="146"/>
      <c r="AF99" s="146"/>
      <c r="AG99" s="146" t="s">
        <v>123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outlineLevel="1" x14ac:dyDescent="0.2">
      <c r="A100" s="169">
        <v>44</v>
      </c>
      <c r="B100" s="170" t="s">
        <v>250</v>
      </c>
      <c r="C100" s="178" t="s">
        <v>251</v>
      </c>
      <c r="D100" s="171" t="s">
        <v>144</v>
      </c>
      <c r="E100" s="172">
        <v>6</v>
      </c>
      <c r="F100" s="173"/>
      <c r="G100" s="174">
        <f t="shared" si="2"/>
        <v>0</v>
      </c>
      <c r="H100" s="152">
        <v>0</v>
      </c>
      <c r="I100" s="152">
        <v>0</v>
      </c>
      <c r="J100" s="152">
        <v>2565</v>
      </c>
      <c r="K100" s="152">
        <v>15390</v>
      </c>
      <c r="L100" s="152">
        <v>21</v>
      </c>
      <c r="M100" s="152">
        <v>18621.900000000001</v>
      </c>
      <c r="N100" s="151">
        <v>0</v>
      </c>
      <c r="O100" s="151">
        <v>0</v>
      </c>
      <c r="P100" s="151">
        <v>0</v>
      </c>
      <c r="Q100" s="151">
        <v>0</v>
      </c>
      <c r="R100" s="152"/>
      <c r="S100" s="152" t="s">
        <v>113</v>
      </c>
      <c r="T100" s="152" t="s">
        <v>122</v>
      </c>
      <c r="U100" s="152">
        <v>1.752</v>
      </c>
      <c r="V100" s="152">
        <v>10.512</v>
      </c>
      <c r="W100" s="152"/>
      <c r="X100" s="152" t="s">
        <v>115</v>
      </c>
      <c r="Y100" s="152" t="s">
        <v>116</v>
      </c>
      <c r="Z100" s="146"/>
      <c r="AA100" s="146"/>
      <c r="AB100" s="146"/>
      <c r="AC100" s="146"/>
      <c r="AD100" s="146"/>
      <c r="AE100" s="146"/>
      <c r="AF100" s="146"/>
      <c r="AG100" s="146" t="s">
        <v>123</v>
      </c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1" x14ac:dyDescent="0.2">
      <c r="A101" s="169">
        <v>45</v>
      </c>
      <c r="B101" s="170" t="s">
        <v>252</v>
      </c>
      <c r="C101" s="178" t="s">
        <v>253</v>
      </c>
      <c r="D101" s="171" t="s">
        <v>144</v>
      </c>
      <c r="E101" s="172">
        <v>2</v>
      </c>
      <c r="F101" s="173"/>
      <c r="G101" s="174">
        <f t="shared" si="2"/>
        <v>0</v>
      </c>
      <c r="H101" s="152">
        <v>0</v>
      </c>
      <c r="I101" s="152">
        <v>0</v>
      </c>
      <c r="J101" s="152">
        <v>3325</v>
      </c>
      <c r="K101" s="152">
        <v>6650</v>
      </c>
      <c r="L101" s="152">
        <v>21</v>
      </c>
      <c r="M101" s="152">
        <v>8046.5</v>
      </c>
      <c r="N101" s="151">
        <v>0</v>
      </c>
      <c r="O101" s="151">
        <v>0</v>
      </c>
      <c r="P101" s="151">
        <v>0</v>
      </c>
      <c r="Q101" s="151">
        <v>0</v>
      </c>
      <c r="R101" s="152"/>
      <c r="S101" s="152" t="s">
        <v>113</v>
      </c>
      <c r="T101" s="152" t="s">
        <v>122</v>
      </c>
      <c r="U101" s="152">
        <v>2.2519999999999998</v>
      </c>
      <c r="V101" s="152">
        <v>4.5039999999999996</v>
      </c>
      <c r="W101" s="152"/>
      <c r="X101" s="152" t="s">
        <v>115</v>
      </c>
      <c r="Y101" s="152" t="s">
        <v>116</v>
      </c>
      <c r="Z101" s="146"/>
      <c r="AA101" s="146"/>
      <c r="AB101" s="146"/>
      <c r="AC101" s="146"/>
      <c r="AD101" s="146"/>
      <c r="AE101" s="146"/>
      <c r="AF101" s="146"/>
      <c r="AG101" s="146" t="s">
        <v>123</v>
      </c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outlineLevel="1" x14ac:dyDescent="0.2">
      <c r="A102" s="169">
        <v>46</v>
      </c>
      <c r="B102" s="170" t="s">
        <v>254</v>
      </c>
      <c r="C102" s="178" t="s">
        <v>255</v>
      </c>
      <c r="D102" s="171" t="s">
        <v>144</v>
      </c>
      <c r="E102" s="172">
        <v>2</v>
      </c>
      <c r="F102" s="173"/>
      <c r="G102" s="174">
        <f t="shared" si="2"/>
        <v>0</v>
      </c>
      <c r="H102" s="152">
        <v>9.68</v>
      </c>
      <c r="I102" s="152">
        <v>19.36</v>
      </c>
      <c r="J102" s="152">
        <v>1190.32</v>
      </c>
      <c r="K102" s="152">
        <v>2380.64</v>
      </c>
      <c r="L102" s="152">
        <v>21</v>
      </c>
      <c r="M102" s="152">
        <v>2904</v>
      </c>
      <c r="N102" s="151">
        <v>7.0200000000000002E-3</v>
      </c>
      <c r="O102" s="151">
        <v>1.404E-2</v>
      </c>
      <c r="P102" s="151">
        <v>0</v>
      </c>
      <c r="Q102" s="151">
        <v>0</v>
      </c>
      <c r="R102" s="152"/>
      <c r="S102" s="152" t="s">
        <v>113</v>
      </c>
      <c r="T102" s="152" t="s">
        <v>122</v>
      </c>
      <c r="U102" s="152">
        <v>1.3140000000000001</v>
      </c>
      <c r="V102" s="152">
        <v>2.6280000000000001</v>
      </c>
      <c r="W102" s="152"/>
      <c r="X102" s="152" t="s">
        <v>115</v>
      </c>
      <c r="Y102" s="152" t="s">
        <v>116</v>
      </c>
      <c r="Z102" s="146"/>
      <c r="AA102" s="146"/>
      <c r="AB102" s="146"/>
      <c r="AC102" s="146"/>
      <c r="AD102" s="146"/>
      <c r="AE102" s="146"/>
      <c r="AF102" s="146"/>
      <c r="AG102" s="146" t="s">
        <v>123</v>
      </c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outlineLevel="1" x14ac:dyDescent="0.2">
      <c r="A103" s="169">
        <v>47</v>
      </c>
      <c r="B103" s="170" t="s">
        <v>256</v>
      </c>
      <c r="C103" s="178" t="s">
        <v>257</v>
      </c>
      <c r="D103" s="171" t="s">
        <v>144</v>
      </c>
      <c r="E103" s="172">
        <v>2</v>
      </c>
      <c r="F103" s="173"/>
      <c r="G103" s="174">
        <f t="shared" si="2"/>
        <v>0</v>
      </c>
      <c r="H103" s="152">
        <v>4580</v>
      </c>
      <c r="I103" s="152">
        <v>9160</v>
      </c>
      <c r="J103" s="152">
        <v>0</v>
      </c>
      <c r="K103" s="152">
        <v>0</v>
      </c>
      <c r="L103" s="152">
        <v>21</v>
      </c>
      <c r="M103" s="152">
        <v>11083.6</v>
      </c>
      <c r="N103" s="151">
        <v>0.16</v>
      </c>
      <c r="O103" s="151">
        <v>0.32</v>
      </c>
      <c r="P103" s="151">
        <v>0</v>
      </c>
      <c r="Q103" s="151">
        <v>0</v>
      </c>
      <c r="R103" s="152" t="s">
        <v>246</v>
      </c>
      <c r="S103" s="152" t="s">
        <v>113</v>
      </c>
      <c r="T103" s="152" t="s">
        <v>122</v>
      </c>
      <c r="U103" s="152">
        <v>0</v>
      </c>
      <c r="V103" s="152">
        <v>0</v>
      </c>
      <c r="W103" s="152"/>
      <c r="X103" s="152" t="s">
        <v>146</v>
      </c>
      <c r="Y103" s="152" t="s">
        <v>116</v>
      </c>
      <c r="Z103" s="146"/>
      <c r="AA103" s="146"/>
      <c r="AB103" s="146"/>
      <c r="AC103" s="146"/>
      <c r="AD103" s="146"/>
      <c r="AE103" s="146"/>
      <c r="AF103" s="146"/>
      <c r="AG103" s="146" t="s">
        <v>258</v>
      </c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ht="22.5" outlineLevel="1" x14ac:dyDescent="0.2">
      <c r="A104" s="169">
        <v>48</v>
      </c>
      <c r="B104" s="170" t="s">
        <v>259</v>
      </c>
      <c r="C104" s="178" t="s">
        <v>260</v>
      </c>
      <c r="D104" s="171" t="s">
        <v>144</v>
      </c>
      <c r="E104" s="172">
        <v>2</v>
      </c>
      <c r="F104" s="173"/>
      <c r="G104" s="174">
        <f t="shared" si="2"/>
        <v>0</v>
      </c>
      <c r="H104" s="152">
        <v>12910</v>
      </c>
      <c r="I104" s="152">
        <v>25820</v>
      </c>
      <c r="J104" s="152">
        <v>0</v>
      </c>
      <c r="K104" s="152">
        <v>0</v>
      </c>
      <c r="L104" s="152">
        <v>21</v>
      </c>
      <c r="M104" s="152">
        <v>31242.2</v>
      </c>
      <c r="N104" s="151">
        <v>2.1</v>
      </c>
      <c r="O104" s="151">
        <v>4.2</v>
      </c>
      <c r="P104" s="151">
        <v>0</v>
      </c>
      <c r="Q104" s="151">
        <v>0</v>
      </c>
      <c r="R104" s="152" t="s">
        <v>246</v>
      </c>
      <c r="S104" s="152" t="s">
        <v>113</v>
      </c>
      <c r="T104" s="152" t="s">
        <v>122</v>
      </c>
      <c r="U104" s="152">
        <v>0</v>
      </c>
      <c r="V104" s="152">
        <v>0</v>
      </c>
      <c r="W104" s="152"/>
      <c r="X104" s="152" t="s">
        <v>146</v>
      </c>
      <c r="Y104" s="152" t="s">
        <v>116</v>
      </c>
      <c r="Z104" s="146"/>
      <c r="AA104" s="146"/>
      <c r="AB104" s="146"/>
      <c r="AC104" s="146"/>
      <c r="AD104" s="146"/>
      <c r="AE104" s="146"/>
      <c r="AF104" s="146"/>
      <c r="AG104" s="146" t="s">
        <v>258</v>
      </c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outlineLevel="1" x14ac:dyDescent="0.2">
      <c r="A105" s="169">
        <v>49</v>
      </c>
      <c r="B105" s="170" t="s">
        <v>261</v>
      </c>
      <c r="C105" s="178" t="s">
        <v>262</v>
      </c>
      <c r="D105" s="171" t="s">
        <v>263</v>
      </c>
      <c r="E105" s="172">
        <v>2</v>
      </c>
      <c r="F105" s="173"/>
      <c r="G105" s="174">
        <f>E105*F105</f>
        <v>0</v>
      </c>
      <c r="H105" s="152">
        <v>6912</v>
      </c>
      <c r="I105" s="152">
        <v>13824</v>
      </c>
      <c r="J105" s="152">
        <v>0</v>
      </c>
      <c r="K105" s="152">
        <v>0</v>
      </c>
      <c r="L105" s="152">
        <v>21</v>
      </c>
      <c r="M105" s="152">
        <v>16727.04</v>
      </c>
      <c r="N105" s="151">
        <v>0</v>
      </c>
      <c r="O105" s="151">
        <v>0</v>
      </c>
      <c r="P105" s="151">
        <v>0</v>
      </c>
      <c r="Q105" s="151">
        <v>0</v>
      </c>
      <c r="R105" s="152"/>
      <c r="S105" s="152" t="s">
        <v>145</v>
      </c>
      <c r="T105" s="152" t="s">
        <v>114</v>
      </c>
      <c r="U105" s="152">
        <v>0</v>
      </c>
      <c r="V105" s="152">
        <v>0</v>
      </c>
      <c r="W105" s="152"/>
      <c r="X105" s="152" t="s">
        <v>146</v>
      </c>
      <c r="Y105" s="152" t="s">
        <v>116</v>
      </c>
      <c r="Z105" s="146"/>
      <c r="AA105" s="146"/>
      <c r="AB105" s="146"/>
      <c r="AC105" s="146"/>
      <c r="AD105" s="146"/>
      <c r="AE105" s="146"/>
      <c r="AF105" s="146"/>
      <c r="AG105" s="146" t="s">
        <v>258</v>
      </c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outlineLevel="1" x14ac:dyDescent="0.2">
      <c r="A106" s="169">
        <v>50</v>
      </c>
      <c r="B106" s="170" t="s">
        <v>264</v>
      </c>
      <c r="C106" s="178" t="s">
        <v>265</v>
      </c>
      <c r="D106" s="171" t="s">
        <v>144</v>
      </c>
      <c r="E106" s="172">
        <v>8</v>
      </c>
      <c r="F106" s="173"/>
      <c r="G106" s="174">
        <f t="shared" ref="G106:G113" si="3">E106*F106</f>
        <v>0</v>
      </c>
      <c r="H106" s="152">
        <v>55.4</v>
      </c>
      <c r="I106" s="152">
        <v>443.2</v>
      </c>
      <c r="J106" s="152">
        <v>0</v>
      </c>
      <c r="K106" s="152">
        <v>0</v>
      </c>
      <c r="L106" s="152">
        <v>21</v>
      </c>
      <c r="M106" s="152">
        <v>536.27199999999993</v>
      </c>
      <c r="N106" s="151">
        <v>2.9E-4</v>
      </c>
      <c r="O106" s="151">
        <v>2.32E-3</v>
      </c>
      <c r="P106" s="151">
        <v>0</v>
      </c>
      <c r="Q106" s="151">
        <v>0</v>
      </c>
      <c r="R106" s="152"/>
      <c r="S106" s="152" t="s">
        <v>145</v>
      </c>
      <c r="T106" s="152" t="s">
        <v>114</v>
      </c>
      <c r="U106" s="152">
        <v>0</v>
      </c>
      <c r="V106" s="152">
        <v>0</v>
      </c>
      <c r="W106" s="152"/>
      <c r="X106" s="152" t="s">
        <v>146</v>
      </c>
      <c r="Y106" s="152" t="s">
        <v>116</v>
      </c>
      <c r="Z106" s="146"/>
      <c r="AA106" s="146"/>
      <c r="AB106" s="146"/>
      <c r="AC106" s="146"/>
      <c r="AD106" s="146"/>
      <c r="AE106" s="146"/>
      <c r="AF106" s="146"/>
      <c r="AG106" s="146" t="s">
        <v>147</v>
      </c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1" x14ac:dyDescent="0.2">
      <c r="A107" s="169">
        <v>51</v>
      </c>
      <c r="B107" s="170" t="s">
        <v>266</v>
      </c>
      <c r="C107" s="178" t="s">
        <v>267</v>
      </c>
      <c r="D107" s="171" t="s">
        <v>144</v>
      </c>
      <c r="E107" s="172">
        <v>2</v>
      </c>
      <c r="F107" s="173"/>
      <c r="G107" s="174">
        <f t="shared" si="3"/>
        <v>0</v>
      </c>
      <c r="H107" s="152">
        <v>1882</v>
      </c>
      <c r="I107" s="152">
        <v>3764</v>
      </c>
      <c r="J107" s="152">
        <v>0</v>
      </c>
      <c r="K107" s="152">
        <v>0</v>
      </c>
      <c r="L107" s="152">
        <v>21</v>
      </c>
      <c r="M107" s="152">
        <v>4554.4399999999996</v>
      </c>
      <c r="N107" s="151">
        <v>0.25</v>
      </c>
      <c r="O107" s="151">
        <v>0.5</v>
      </c>
      <c r="P107" s="151">
        <v>0</v>
      </c>
      <c r="Q107" s="151">
        <v>0</v>
      </c>
      <c r="R107" s="152" t="s">
        <v>246</v>
      </c>
      <c r="S107" s="152" t="s">
        <v>113</v>
      </c>
      <c r="T107" s="152" t="s">
        <v>113</v>
      </c>
      <c r="U107" s="152">
        <v>0</v>
      </c>
      <c r="V107" s="152">
        <v>0</v>
      </c>
      <c r="W107" s="152"/>
      <c r="X107" s="152" t="s">
        <v>146</v>
      </c>
      <c r="Y107" s="152" t="s">
        <v>116</v>
      </c>
      <c r="Z107" s="146"/>
      <c r="AA107" s="146"/>
      <c r="AB107" s="146"/>
      <c r="AC107" s="146"/>
      <c r="AD107" s="146"/>
      <c r="AE107" s="146"/>
      <c r="AF107" s="146"/>
      <c r="AG107" s="146" t="s">
        <v>258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1" x14ac:dyDescent="0.2">
      <c r="A108" s="169">
        <v>52</v>
      </c>
      <c r="B108" s="170" t="s">
        <v>268</v>
      </c>
      <c r="C108" s="178" t="s">
        <v>269</v>
      </c>
      <c r="D108" s="171" t="s">
        <v>144</v>
      </c>
      <c r="E108" s="172">
        <v>2</v>
      </c>
      <c r="F108" s="173"/>
      <c r="G108" s="174">
        <f t="shared" si="3"/>
        <v>0</v>
      </c>
      <c r="H108" s="152">
        <v>2765</v>
      </c>
      <c r="I108" s="152">
        <v>5530</v>
      </c>
      <c r="J108" s="152">
        <v>0</v>
      </c>
      <c r="K108" s="152">
        <v>0</v>
      </c>
      <c r="L108" s="152">
        <v>21</v>
      </c>
      <c r="M108" s="152">
        <v>6691.3</v>
      </c>
      <c r="N108" s="151">
        <v>0.5</v>
      </c>
      <c r="O108" s="151">
        <v>1</v>
      </c>
      <c r="P108" s="151">
        <v>0</v>
      </c>
      <c r="Q108" s="151">
        <v>0</v>
      </c>
      <c r="R108" s="152" t="s">
        <v>246</v>
      </c>
      <c r="S108" s="152" t="s">
        <v>113</v>
      </c>
      <c r="T108" s="152" t="s">
        <v>113</v>
      </c>
      <c r="U108" s="152">
        <v>0</v>
      </c>
      <c r="V108" s="152">
        <v>0</v>
      </c>
      <c r="W108" s="152"/>
      <c r="X108" s="152" t="s">
        <v>146</v>
      </c>
      <c r="Y108" s="152" t="s">
        <v>116</v>
      </c>
      <c r="Z108" s="146"/>
      <c r="AA108" s="146"/>
      <c r="AB108" s="146"/>
      <c r="AC108" s="146"/>
      <c r="AD108" s="146"/>
      <c r="AE108" s="146"/>
      <c r="AF108" s="146"/>
      <c r="AG108" s="146" t="s">
        <v>258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ht="22.5" outlineLevel="1" x14ac:dyDescent="0.2">
      <c r="A109" s="169">
        <v>53</v>
      </c>
      <c r="B109" s="170" t="s">
        <v>270</v>
      </c>
      <c r="C109" s="178" t="s">
        <v>271</v>
      </c>
      <c r="D109" s="171" t="s">
        <v>144</v>
      </c>
      <c r="E109" s="172">
        <v>2</v>
      </c>
      <c r="F109" s="173"/>
      <c r="G109" s="174">
        <f t="shared" si="3"/>
        <v>0</v>
      </c>
      <c r="H109" s="152">
        <v>3565</v>
      </c>
      <c r="I109" s="152">
        <v>7130</v>
      </c>
      <c r="J109" s="152">
        <v>0</v>
      </c>
      <c r="K109" s="152">
        <v>0</v>
      </c>
      <c r="L109" s="152">
        <v>21</v>
      </c>
      <c r="M109" s="152">
        <v>8627.2999999999993</v>
      </c>
      <c r="N109" s="151">
        <v>0.58499999999999996</v>
      </c>
      <c r="O109" s="151">
        <v>1.17</v>
      </c>
      <c r="P109" s="151">
        <v>0</v>
      </c>
      <c r="Q109" s="151">
        <v>0</v>
      </c>
      <c r="R109" s="152" t="s">
        <v>246</v>
      </c>
      <c r="S109" s="152" t="s">
        <v>113</v>
      </c>
      <c r="T109" s="152" t="s">
        <v>113</v>
      </c>
      <c r="U109" s="152">
        <v>0</v>
      </c>
      <c r="V109" s="152">
        <v>0</v>
      </c>
      <c r="W109" s="152"/>
      <c r="X109" s="152" t="s">
        <v>146</v>
      </c>
      <c r="Y109" s="152" t="s">
        <v>116</v>
      </c>
      <c r="Z109" s="146"/>
      <c r="AA109" s="146"/>
      <c r="AB109" s="146"/>
      <c r="AC109" s="146"/>
      <c r="AD109" s="146"/>
      <c r="AE109" s="146"/>
      <c r="AF109" s="146"/>
      <c r="AG109" s="146" t="s">
        <v>258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ht="22.5" outlineLevel="1" x14ac:dyDescent="0.2">
      <c r="A110" s="169">
        <v>54</v>
      </c>
      <c r="B110" s="170" t="s">
        <v>272</v>
      </c>
      <c r="C110" s="178" t="s">
        <v>273</v>
      </c>
      <c r="D110" s="171" t="s">
        <v>144</v>
      </c>
      <c r="E110" s="172">
        <v>5</v>
      </c>
      <c r="F110" s="173"/>
      <c r="G110" s="174">
        <f t="shared" si="3"/>
        <v>0</v>
      </c>
      <c r="H110" s="152">
        <v>0</v>
      </c>
      <c r="I110" s="152">
        <v>0</v>
      </c>
      <c r="J110" s="152">
        <v>850</v>
      </c>
      <c r="K110" s="152">
        <v>4250</v>
      </c>
      <c r="L110" s="152">
        <v>21</v>
      </c>
      <c r="M110" s="152">
        <v>5142.5</v>
      </c>
      <c r="N110" s="151">
        <v>0</v>
      </c>
      <c r="O110" s="151">
        <v>0</v>
      </c>
      <c r="P110" s="151">
        <v>0</v>
      </c>
      <c r="Q110" s="151">
        <v>0</v>
      </c>
      <c r="R110" s="152"/>
      <c r="S110" s="152" t="s">
        <v>145</v>
      </c>
      <c r="T110" s="152" t="s">
        <v>114</v>
      </c>
      <c r="U110" s="152">
        <v>0</v>
      </c>
      <c r="V110" s="152">
        <v>0</v>
      </c>
      <c r="W110" s="152"/>
      <c r="X110" s="152" t="s">
        <v>115</v>
      </c>
      <c r="Y110" s="152" t="s">
        <v>116</v>
      </c>
      <c r="Z110" s="146"/>
      <c r="AA110" s="146"/>
      <c r="AB110" s="146"/>
      <c r="AC110" s="146"/>
      <c r="AD110" s="146"/>
      <c r="AE110" s="146"/>
      <c r="AF110" s="146"/>
      <c r="AG110" s="146" t="s">
        <v>117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ht="22.5" outlineLevel="1" x14ac:dyDescent="0.2">
      <c r="A111" s="169">
        <v>55</v>
      </c>
      <c r="B111" s="170" t="s">
        <v>274</v>
      </c>
      <c r="C111" s="178" t="s">
        <v>275</v>
      </c>
      <c r="D111" s="171" t="s">
        <v>144</v>
      </c>
      <c r="E111" s="172">
        <v>2</v>
      </c>
      <c r="F111" s="173"/>
      <c r="G111" s="174">
        <f t="shared" si="3"/>
        <v>0</v>
      </c>
      <c r="H111" s="152">
        <v>7965</v>
      </c>
      <c r="I111" s="152">
        <v>15930</v>
      </c>
      <c r="J111" s="152">
        <v>0</v>
      </c>
      <c r="K111" s="152">
        <v>0</v>
      </c>
      <c r="L111" s="152">
        <v>21</v>
      </c>
      <c r="M111" s="152">
        <v>19275.3</v>
      </c>
      <c r="N111" s="151">
        <v>8.2799999999999992E-3</v>
      </c>
      <c r="O111" s="151">
        <v>1.6559999999999998E-2</v>
      </c>
      <c r="P111" s="151">
        <v>0</v>
      </c>
      <c r="Q111" s="151">
        <v>0</v>
      </c>
      <c r="R111" s="152"/>
      <c r="S111" s="152" t="s">
        <v>145</v>
      </c>
      <c r="T111" s="152" t="s">
        <v>114</v>
      </c>
      <c r="U111" s="152">
        <v>0</v>
      </c>
      <c r="V111" s="152">
        <v>0</v>
      </c>
      <c r="W111" s="152"/>
      <c r="X111" s="152" t="s">
        <v>146</v>
      </c>
      <c r="Y111" s="152" t="s">
        <v>116</v>
      </c>
      <c r="Z111" s="146"/>
      <c r="AA111" s="146"/>
      <c r="AB111" s="146"/>
      <c r="AC111" s="146"/>
      <c r="AD111" s="146"/>
      <c r="AE111" s="146"/>
      <c r="AF111" s="146"/>
      <c r="AG111" s="146" t="s">
        <v>258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ht="22.5" outlineLevel="1" x14ac:dyDescent="0.2">
      <c r="A112" s="169">
        <v>56</v>
      </c>
      <c r="B112" s="170" t="s">
        <v>276</v>
      </c>
      <c r="C112" s="178" t="s">
        <v>277</v>
      </c>
      <c r="D112" s="171" t="s">
        <v>144</v>
      </c>
      <c r="E112" s="172">
        <v>3</v>
      </c>
      <c r="F112" s="173"/>
      <c r="G112" s="174">
        <f t="shared" si="3"/>
        <v>0</v>
      </c>
      <c r="H112" s="152">
        <v>7965</v>
      </c>
      <c r="I112" s="152">
        <v>23895</v>
      </c>
      <c r="J112" s="152">
        <v>0</v>
      </c>
      <c r="K112" s="152">
        <v>0</v>
      </c>
      <c r="L112" s="152">
        <v>21</v>
      </c>
      <c r="M112" s="152">
        <v>28912.95</v>
      </c>
      <c r="N112" s="151">
        <v>3.6360000000000003E-2</v>
      </c>
      <c r="O112" s="151">
        <v>0.10908000000000001</v>
      </c>
      <c r="P112" s="151">
        <v>0</v>
      </c>
      <c r="Q112" s="151">
        <v>0</v>
      </c>
      <c r="R112" s="152"/>
      <c r="S112" s="152" t="s">
        <v>145</v>
      </c>
      <c r="T112" s="152" t="s">
        <v>114</v>
      </c>
      <c r="U112" s="152">
        <v>0</v>
      </c>
      <c r="V112" s="152">
        <v>0</v>
      </c>
      <c r="W112" s="152"/>
      <c r="X112" s="152" t="s">
        <v>146</v>
      </c>
      <c r="Y112" s="152" t="s">
        <v>116</v>
      </c>
      <c r="Z112" s="146"/>
      <c r="AA112" s="146"/>
      <c r="AB112" s="146"/>
      <c r="AC112" s="146"/>
      <c r="AD112" s="146"/>
      <c r="AE112" s="146"/>
      <c r="AF112" s="146"/>
      <c r="AG112" s="146" t="s">
        <v>258</v>
      </c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1" x14ac:dyDescent="0.2">
      <c r="A113" s="169">
        <v>57</v>
      </c>
      <c r="B113" s="170" t="s">
        <v>278</v>
      </c>
      <c r="C113" s="178" t="s">
        <v>279</v>
      </c>
      <c r="D113" s="171" t="s">
        <v>144</v>
      </c>
      <c r="E113" s="172">
        <v>2</v>
      </c>
      <c r="F113" s="173"/>
      <c r="G113" s="174">
        <f t="shared" si="3"/>
        <v>0</v>
      </c>
      <c r="H113" s="152">
        <v>0</v>
      </c>
      <c r="I113" s="152">
        <v>0</v>
      </c>
      <c r="J113" s="152">
        <v>4250</v>
      </c>
      <c r="K113" s="152">
        <v>8500</v>
      </c>
      <c r="L113" s="152">
        <v>21</v>
      </c>
      <c r="M113" s="152">
        <v>10285</v>
      </c>
      <c r="N113" s="151">
        <v>3.2399999999999998E-3</v>
      </c>
      <c r="O113" s="151">
        <v>6.4799999999999996E-3</v>
      </c>
      <c r="P113" s="151">
        <v>0</v>
      </c>
      <c r="Q113" s="151">
        <v>0</v>
      </c>
      <c r="R113" s="152"/>
      <c r="S113" s="152" t="s">
        <v>145</v>
      </c>
      <c r="T113" s="152" t="s">
        <v>114</v>
      </c>
      <c r="U113" s="152">
        <v>0</v>
      </c>
      <c r="V113" s="152">
        <v>0</v>
      </c>
      <c r="W113" s="152"/>
      <c r="X113" s="152" t="s">
        <v>115</v>
      </c>
      <c r="Y113" s="152" t="s">
        <v>116</v>
      </c>
      <c r="Z113" s="146"/>
      <c r="AA113" s="146"/>
      <c r="AB113" s="146"/>
      <c r="AC113" s="146"/>
      <c r="AD113" s="146"/>
      <c r="AE113" s="146"/>
      <c r="AF113" s="146"/>
      <c r="AG113" s="146" t="s">
        <v>117</v>
      </c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x14ac:dyDescent="0.2">
      <c r="A114" s="157" t="s">
        <v>108</v>
      </c>
      <c r="B114" s="158" t="s">
        <v>71</v>
      </c>
      <c r="C114" s="175" t="s">
        <v>72</v>
      </c>
      <c r="D114" s="159"/>
      <c r="E114" s="160"/>
      <c r="F114" s="161"/>
      <c r="G114" s="162">
        <f>SUMIF(AG115:AG117,"&lt;&gt;NOR",G115:G117)</f>
        <v>0</v>
      </c>
      <c r="H114" s="156"/>
      <c r="I114" s="156">
        <f>SUM(I115:I117)</f>
        <v>16046</v>
      </c>
      <c r="J114" s="156"/>
      <c r="K114" s="156">
        <f>SUM(K115:K117)</f>
        <v>14464</v>
      </c>
      <c r="L114" s="156"/>
      <c r="M114" s="156">
        <f>SUM(M115:M117)</f>
        <v>36917.1</v>
      </c>
      <c r="N114" s="155"/>
      <c r="O114" s="155">
        <f>SUM(O115:O117)</f>
        <v>0</v>
      </c>
      <c r="P114" s="155"/>
      <c r="Q114" s="155">
        <f>SUM(Q115:Q117)</f>
        <v>0</v>
      </c>
      <c r="R114" s="156"/>
      <c r="S114" s="156"/>
      <c r="T114" s="156"/>
      <c r="U114" s="156"/>
      <c r="V114" s="156">
        <f>SUM(V115:V117)</f>
        <v>13.559999999999999</v>
      </c>
      <c r="W114" s="156"/>
      <c r="X114" s="156"/>
      <c r="Y114" s="156"/>
      <c r="AG114" t="s">
        <v>109</v>
      </c>
    </row>
    <row r="115" spans="1:60" ht="22.5" outlineLevel="1" x14ac:dyDescent="0.2">
      <c r="A115" s="163">
        <v>58</v>
      </c>
      <c r="B115" s="164" t="s">
        <v>280</v>
      </c>
      <c r="C115" s="176" t="s">
        <v>281</v>
      </c>
      <c r="D115" s="165" t="s">
        <v>129</v>
      </c>
      <c r="E115" s="166">
        <v>226</v>
      </c>
      <c r="F115" s="167"/>
      <c r="G115" s="168">
        <f>E115*F115</f>
        <v>0</v>
      </c>
      <c r="H115" s="152">
        <v>71</v>
      </c>
      <c r="I115" s="152">
        <v>16046</v>
      </c>
      <c r="J115" s="152">
        <v>64</v>
      </c>
      <c r="K115" s="152">
        <v>14464</v>
      </c>
      <c r="L115" s="152">
        <v>21</v>
      </c>
      <c r="M115" s="152">
        <v>36917.1</v>
      </c>
      <c r="N115" s="151">
        <v>0</v>
      </c>
      <c r="O115" s="151">
        <v>0</v>
      </c>
      <c r="P115" s="151">
        <v>0</v>
      </c>
      <c r="Q115" s="151">
        <v>0</v>
      </c>
      <c r="R115" s="152"/>
      <c r="S115" s="152" t="s">
        <v>113</v>
      </c>
      <c r="T115" s="152" t="s">
        <v>114</v>
      </c>
      <c r="U115" s="152">
        <v>0.06</v>
      </c>
      <c r="V115" s="152">
        <v>13.559999999999999</v>
      </c>
      <c r="W115" s="152"/>
      <c r="X115" s="152" t="s">
        <v>115</v>
      </c>
      <c r="Y115" s="152" t="s">
        <v>116</v>
      </c>
      <c r="Z115" s="146"/>
      <c r="AA115" s="146"/>
      <c r="AB115" s="146"/>
      <c r="AC115" s="146"/>
      <c r="AD115" s="146"/>
      <c r="AE115" s="146"/>
      <c r="AF115" s="146"/>
      <c r="AG115" s="146" t="s">
        <v>117</v>
      </c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outlineLevel="2" x14ac:dyDescent="0.2">
      <c r="A116" s="149"/>
      <c r="B116" s="150"/>
      <c r="C116" s="177" t="s">
        <v>282</v>
      </c>
      <c r="D116" s="153"/>
      <c r="E116" s="154">
        <v>180</v>
      </c>
      <c r="F116" s="152"/>
      <c r="G116" s="152"/>
      <c r="H116" s="152"/>
      <c r="I116" s="152"/>
      <c r="J116" s="152"/>
      <c r="K116" s="152"/>
      <c r="L116" s="152"/>
      <c r="M116" s="152"/>
      <c r="N116" s="151"/>
      <c r="O116" s="151"/>
      <c r="P116" s="151"/>
      <c r="Q116" s="151"/>
      <c r="R116" s="152"/>
      <c r="S116" s="152"/>
      <c r="T116" s="152"/>
      <c r="U116" s="152"/>
      <c r="V116" s="152"/>
      <c r="W116" s="152"/>
      <c r="X116" s="152"/>
      <c r="Y116" s="152"/>
      <c r="Z116" s="146"/>
      <c r="AA116" s="146"/>
      <c r="AB116" s="146"/>
      <c r="AC116" s="146"/>
      <c r="AD116" s="146"/>
      <c r="AE116" s="146"/>
      <c r="AF116" s="146"/>
      <c r="AG116" s="146" t="s">
        <v>119</v>
      </c>
      <c r="AH116" s="146">
        <v>0</v>
      </c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3" x14ac:dyDescent="0.2">
      <c r="A117" s="149"/>
      <c r="B117" s="150"/>
      <c r="C117" s="177" t="s">
        <v>283</v>
      </c>
      <c r="D117" s="153"/>
      <c r="E117" s="154">
        <v>46</v>
      </c>
      <c r="F117" s="152"/>
      <c r="G117" s="152"/>
      <c r="H117" s="152"/>
      <c r="I117" s="152"/>
      <c r="J117" s="152"/>
      <c r="K117" s="152"/>
      <c r="L117" s="152"/>
      <c r="M117" s="152"/>
      <c r="N117" s="151"/>
      <c r="O117" s="151"/>
      <c r="P117" s="151"/>
      <c r="Q117" s="151"/>
      <c r="R117" s="152"/>
      <c r="S117" s="152"/>
      <c r="T117" s="152"/>
      <c r="U117" s="152"/>
      <c r="V117" s="152"/>
      <c r="W117" s="152"/>
      <c r="X117" s="152"/>
      <c r="Y117" s="152"/>
      <c r="Z117" s="146"/>
      <c r="AA117" s="146"/>
      <c r="AB117" s="146"/>
      <c r="AC117" s="146"/>
      <c r="AD117" s="146"/>
      <c r="AE117" s="146"/>
      <c r="AF117" s="146"/>
      <c r="AG117" s="146" t="s">
        <v>119</v>
      </c>
      <c r="AH117" s="146">
        <v>0</v>
      </c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x14ac:dyDescent="0.2">
      <c r="A118" s="157" t="s">
        <v>108</v>
      </c>
      <c r="B118" s="158" t="s">
        <v>73</v>
      </c>
      <c r="C118" s="175" t="s">
        <v>74</v>
      </c>
      <c r="D118" s="159"/>
      <c r="E118" s="160"/>
      <c r="F118" s="161"/>
      <c r="G118" s="162">
        <f>SUMIF(AG119:AG120,"&lt;&gt;NOR",G119:G120)</f>
        <v>0</v>
      </c>
      <c r="H118" s="156"/>
      <c r="I118" s="156">
        <f>SUM(I119:I120)</f>
        <v>1298.8399999999999</v>
      </c>
      <c r="J118" s="156"/>
      <c r="K118" s="156">
        <f>SUM(K119:K120)</f>
        <v>31001.160000000003</v>
      </c>
      <c r="L118" s="156"/>
      <c r="M118" s="156">
        <f>SUM(M119:M120)</f>
        <v>39083</v>
      </c>
      <c r="N118" s="155"/>
      <c r="O118" s="155">
        <f>SUM(O119:O120)</f>
        <v>4.4840000000000005E-2</v>
      </c>
      <c r="P118" s="155"/>
      <c r="Q118" s="155">
        <f>SUM(Q119:Q120)</f>
        <v>7.0679999999999996</v>
      </c>
      <c r="R118" s="156"/>
      <c r="S118" s="156"/>
      <c r="T118" s="156"/>
      <c r="U118" s="156"/>
      <c r="V118" s="156">
        <f>SUM(V119:V120)</f>
        <v>48.868000000000002</v>
      </c>
      <c r="W118" s="156"/>
      <c r="X118" s="156"/>
      <c r="Y118" s="156"/>
      <c r="AG118" t="s">
        <v>109</v>
      </c>
    </row>
    <row r="119" spans="1:60" outlineLevel="1" x14ac:dyDescent="0.2">
      <c r="A119" s="163">
        <v>59</v>
      </c>
      <c r="B119" s="164" t="s">
        <v>284</v>
      </c>
      <c r="C119" s="176" t="s">
        <v>285</v>
      </c>
      <c r="D119" s="165" t="s">
        <v>129</v>
      </c>
      <c r="E119" s="166">
        <v>76</v>
      </c>
      <c r="F119" s="167"/>
      <c r="G119" s="168">
        <f>E119*F119</f>
        <v>0</v>
      </c>
      <c r="H119" s="152">
        <v>17.09</v>
      </c>
      <c r="I119" s="152">
        <v>1298.8399999999999</v>
      </c>
      <c r="J119" s="152">
        <v>407.91</v>
      </c>
      <c r="K119" s="152">
        <v>31001.160000000003</v>
      </c>
      <c r="L119" s="152">
        <v>21</v>
      </c>
      <c r="M119" s="152">
        <v>39083</v>
      </c>
      <c r="N119" s="151">
        <v>5.9000000000000003E-4</v>
      </c>
      <c r="O119" s="151">
        <v>4.4840000000000005E-2</v>
      </c>
      <c r="P119" s="151">
        <v>9.2999999999999999E-2</v>
      </c>
      <c r="Q119" s="151">
        <v>7.0679999999999996</v>
      </c>
      <c r="R119" s="152"/>
      <c r="S119" s="152" t="s">
        <v>113</v>
      </c>
      <c r="T119" s="152" t="s">
        <v>113</v>
      </c>
      <c r="U119" s="152">
        <v>0.64300000000000002</v>
      </c>
      <c r="V119" s="152">
        <v>48.868000000000002</v>
      </c>
      <c r="W119" s="152"/>
      <c r="X119" s="152" t="s">
        <v>115</v>
      </c>
      <c r="Y119" s="152" t="s">
        <v>116</v>
      </c>
      <c r="Z119" s="146"/>
      <c r="AA119" s="146"/>
      <c r="AB119" s="146"/>
      <c r="AC119" s="146"/>
      <c r="AD119" s="146"/>
      <c r="AE119" s="146"/>
      <c r="AF119" s="146"/>
      <c r="AG119" s="146" t="s">
        <v>123</v>
      </c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outlineLevel="2" x14ac:dyDescent="0.2">
      <c r="A120" s="149"/>
      <c r="B120" s="150"/>
      <c r="C120" s="177" t="s">
        <v>286</v>
      </c>
      <c r="D120" s="153"/>
      <c r="E120" s="154">
        <v>76</v>
      </c>
      <c r="F120" s="152"/>
      <c r="G120" s="152"/>
      <c r="H120" s="152"/>
      <c r="I120" s="152"/>
      <c r="J120" s="152"/>
      <c r="K120" s="152"/>
      <c r="L120" s="152"/>
      <c r="M120" s="152"/>
      <c r="N120" s="151"/>
      <c r="O120" s="151"/>
      <c r="P120" s="151"/>
      <c r="Q120" s="151"/>
      <c r="R120" s="152"/>
      <c r="S120" s="152"/>
      <c r="T120" s="152"/>
      <c r="U120" s="152"/>
      <c r="V120" s="152"/>
      <c r="W120" s="152"/>
      <c r="X120" s="152"/>
      <c r="Y120" s="152"/>
      <c r="Z120" s="146"/>
      <c r="AA120" s="146"/>
      <c r="AB120" s="146"/>
      <c r="AC120" s="146"/>
      <c r="AD120" s="146"/>
      <c r="AE120" s="146"/>
      <c r="AF120" s="146"/>
      <c r="AG120" s="146" t="s">
        <v>119</v>
      </c>
      <c r="AH120" s="146">
        <v>0</v>
      </c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x14ac:dyDescent="0.2">
      <c r="A121" s="157" t="s">
        <v>108</v>
      </c>
      <c r="B121" s="158" t="s">
        <v>75</v>
      </c>
      <c r="C121" s="175" t="s">
        <v>76</v>
      </c>
      <c r="D121" s="159"/>
      <c r="E121" s="160"/>
      <c r="F121" s="161"/>
      <c r="G121" s="162">
        <f>SUMIF(AG122:AG122,"&lt;&gt;NOR",G122:G122)</f>
        <v>0</v>
      </c>
      <c r="H121" s="156"/>
      <c r="I121" s="156">
        <f>SUM(I122:I122)</f>
        <v>0</v>
      </c>
      <c r="J121" s="156"/>
      <c r="K121" s="156">
        <f>SUM(K122:K122)</f>
        <v>12500</v>
      </c>
      <c r="L121" s="156"/>
      <c r="M121" s="156">
        <f>SUM(M122:M122)</f>
        <v>15125</v>
      </c>
      <c r="N121" s="155"/>
      <c r="O121" s="155">
        <f>SUM(O122:O122)</f>
        <v>0</v>
      </c>
      <c r="P121" s="155"/>
      <c r="Q121" s="155">
        <f>SUM(Q122:Q122)</f>
        <v>0</v>
      </c>
      <c r="R121" s="156"/>
      <c r="S121" s="156"/>
      <c r="T121" s="156"/>
      <c r="U121" s="156"/>
      <c r="V121" s="156">
        <f>SUM(V122:V122)</f>
        <v>0</v>
      </c>
      <c r="W121" s="156"/>
      <c r="X121" s="156"/>
      <c r="Y121" s="156"/>
      <c r="AG121" t="s">
        <v>109</v>
      </c>
    </row>
    <row r="122" spans="1:60" outlineLevel="1" x14ac:dyDescent="0.2">
      <c r="A122" s="169">
        <v>60</v>
      </c>
      <c r="B122" s="170" t="s">
        <v>287</v>
      </c>
      <c r="C122" s="178" t="s">
        <v>288</v>
      </c>
      <c r="D122" s="171" t="s">
        <v>289</v>
      </c>
      <c r="E122" s="172">
        <v>1</v>
      </c>
      <c r="F122" s="173"/>
      <c r="G122" s="174">
        <f>E122*F122</f>
        <v>0</v>
      </c>
      <c r="H122" s="152">
        <v>0</v>
      </c>
      <c r="I122" s="152">
        <v>0</v>
      </c>
      <c r="J122" s="152">
        <v>12500</v>
      </c>
      <c r="K122" s="152">
        <v>12500</v>
      </c>
      <c r="L122" s="152">
        <v>21</v>
      </c>
      <c r="M122" s="152">
        <v>15125</v>
      </c>
      <c r="N122" s="151">
        <v>0</v>
      </c>
      <c r="O122" s="151">
        <v>0</v>
      </c>
      <c r="P122" s="151">
        <v>0</v>
      </c>
      <c r="Q122" s="151">
        <v>0</v>
      </c>
      <c r="R122" s="152"/>
      <c r="S122" s="152" t="s">
        <v>113</v>
      </c>
      <c r="T122" s="152" t="s">
        <v>114</v>
      </c>
      <c r="U122" s="152">
        <v>0</v>
      </c>
      <c r="V122" s="152">
        <v>0</v>
      </c>
      <c r="W122" s="152"/>
      <c r="X122" s="152" t="s">
        <v>75</v>
      </c>
      <c r="Y122" s="152" t="s">
        <v>116</v>
      </c>
      <c r="Z122" s="146"/>
      <c r="AA122" s="146"/>
      <c r="AB122" s="146"/>
      <c r="AC122" s="146"/>
      <c r="AD122" s="146"/>
      <c r="AE122" s="146"/>
      <c r="AF122" s="146"/>
      <c r="AG122" s="146" t="s">
        <v>290</v>
      </c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x14ac:dyDescent="0.2">
      <c r="A123" s="157" t="s">
        <v>108</v>
      </c>
      <c r="B123" s="158" t="s">
        <v>77</v>
      </c>
      <c r="C123" s="175" t="s">
        <v>78</v>
      </c>
      <c r="D123" s="159"/>
      <c r="E123" s="160"/>
      <c r="F123" s="161"/>
      <c r="G123" s="162">
        <f>SUMIF(AG124:AG135,"&lt;&gt;NOR",G124:G135)</f>
        <v>0</v>
      </c>
      <c r="H123" s="156"/>
      <c r="I123" s="156">
        <f>SUM(I124:I135)</f>
        <v>0</v>
      </c>
      <c r="J123" s="156"/>
      <c r="K123" s="156">
        <f>SUM(K124:K135)</f>
        <v>156069.3168</v>
      </c>
      <c r="L123" s="156"/>
      <c r="M123" s="156">
        <f>SUM(M124:M135)</f>
        <v>188843.8651</v>
      </c>
      <c r="N123" s="155"/>
      <c r="O123" s="155">
        <f>SUM(O124:O135)</f>
        <v>0</v>
      </c>
      <c r="P123" s="155"/>
      <c r="Q123" s="155">
        <f>SUM(Q124:Q135)</f>
        <v>0</v>
      </c>
      <c r="R123" s="156"/>
      <c r="S123" s="156"/>
      <c r="T123" s="156"/>
      <c r="U123" s="156"/>
      <c r="V123" s="156">
        <f>SUM(V124:V135)</f>
        <v>0.46332000000000001</v>
      </c>
      <c r="W123" s="156"/>
      <c r="X123" s="156"/>
      <c r="Y123" s="156"/>
      <c r="AG123" t="s">
        <v>109</v>
      </c>
    </row>
    <row r="124" spans="1:60" outlineLevel="1" x14ac:dyDescent="0.2">
      <c r="A124" s="163">
        <v>61</v>
      </c>
      <c r="B124" s="164" t="s">
        <v>291</v>
      </c>
      <c r="C124" s="176" t="s">
        <v>292</v>
      </c>
      <c r="D124" s="165" t="s">
        <v>182</v>
      </c>
      <c r="E124" s="166">
        <v>46.332000000000001</v>
      </c>
      <c r="F124" s="167"/>
      <c r="G124" s="168">
        <f>E124*F124</f>
        <v>0</v>
      </c>
      <c r="H124" s="152">
        <v>0</v>
      </c>
      <c r="I124" s="152">
        <v>0</v>
      </c>
      <c r="J124" s="152">
        <v>42.5</v>
      </c>
      <c r="K124" s="152">
        <v>1969.1100000000001</v>
      </c>
      <c r="L124" s="152">
        <v>21</v>
      </c>
      <c r="M124" s="152">
        <v>2382.6230999999998</v>
      </c>
      <c r="N124" s="151">
        <v>0</v>
      </c>
      <c r="O124" s="151">
        <v>0</v>
      </c>
      <c r="P124" s="151">
        <v>0</v>
      </c>
      <c r="Q124" s="151">
        <v>0</v>
      </c>
      <c r="R124" s="152"/>
      <c r="S124" s="152" t="s">
        <v>113</v>
      </c>
      <c r="T124" s="152" t="s">
        <v>114</v>
      </c>
      <c r="U124" s="152">
        <v>0.01</v>
      </c>
      <c r="V124" s="152">
        <v>0.46332000000000001</v>
      </c>
      <c r="W124" s="152"/>
      <c r="X124" s="152" t="s">
        <v>115</v>
      </c>
      <c r="Y124" s="152" t="s">
        <v>116</v>
      </c>
      <c r="Z124" s="146"/>
      <c r="AA124" s="146"/>
      <c r="AB124" s="146"/>
      <c r="AC124" s="146"/>
      <c r="AD124" s="146"/>
      <c r="AE124" s="146"/>
      <c r="AF124" s="146"/>
      <c r="AG124" s="146" t="s">
        <v>123</v>
      </c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</row>
    <row r="125" spans="1:60" outlineLevel="2" x14ac:dyDescent="0.2">
      <c r="A125" s="149"/>
      <c r="B125" s="150"/>
      <c r="C125" s="177" t="s">
        <v>293</v>
      </c>
      <c r="D125" s="153"/>
      <c r="E125" s="154"/>
      <c r="F125" s="152"/>
      <c r="G125" s="152"/>
      <c r="H125" s="152"/>
      <c r="I125" s="152"/>
      <c r="J125" s="152"/>
      <c r="K125" s="152"/>
      <c r="L125" s="152"/>
      <c r="M125" s="152"/>
      <c r="N125" s="151"/>
      <c r="O125" s="151"/>
      <c r="P125" s="151"/>
      <c r="Q125" s="151"/>
      <c r="R125" s="152"/>
      <c r="S125" s="152"/>
      <c r="T125" s="152"/>
      <c r="U125" s="152"/>
      <c r="V125" s="152"/>
      <c r="W125" s="152"/>
      <c r="X125" s="152"/>
      <c r="Y125" s="152"/>
      <c r="Z125" s="146"/>
      <c r="AA125" s="146"/>
      <c r="AB125" s="146"/>
      <c r="AC125" s="146"/>
      <c r="AD125" s="146"/>
      <c r="AE125" s="146"/>
      <c r="AF125" s="146"/>
      <c r="AG125" s="146" t="s">
        <v>119</v>
      </c>
      <c r="AH125" s="146">
        <v>7</v>
      </c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</row>
    <row r="126" spans="1:60" outlineLevel="3" x14ac:dyDescent="0.2">
      <c r="A126" s="149"/>
      <c r="B126" s="150"/>
      <c r="C126" s="177" t="s">
        <v>294</v>
      </c>
      <c r="D126" s="153"/>
      <c r="E126" s="154">
        <v>46.332000000000001</v>
      </c>
      <c r="F126" s="152"/>
      <c r="G126" s="152"/>
      <c r="H126" s="152"/>
      <c r="I126" s="152"/>
      <c r="J126" s="152"/>
      <c r="K126" s="152"/>
      <c r="L126" s="152"/>
      <c r="M126" s="152"/>
      <c r="N126" s="151"/>
      <c r="O126" s="151"/>
      <c r="P126" s="151"/>
      <c r="Q126" s="151"/>
      <c r="R126" s="152"/>
      <c r="S126" s="152"/>
      <c r="T126" s="152"/>
      <c r="U126" s="152"/>
      <c r="V126" s="152"/>
      <c r="W126" s="152"/>
      <c r="X126" s="152"/>
      <c r="Y126" s="152"/>
      <c r="Z126" s="146"/>
      <c r="AA126" s="146"/>
      <c r="AB126" s="146"/>
      <c r="AC126" s="146"/>
      <c r="AD126" s="146"/>
      <c r="AE126" s="146"/>
      <c r="AF126" s="146"/>
      <c r="AG126" s="146" t="s">
        <v>119</v>
      </c>
      <c r="AH126" s="146">
        <v>7</v>
      </c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</row>
    <row r="127" spans="1:60" outlineLevel="1" x14ac:dyDescent="0.2">
      <c r="A127" s="163">
        <v>62</v>
      </c>
      <c r="B127" s="164" t="s">
        <v>295</v>
      </c>
      <c r="C127" s="176" t="s">
        <v>296</v>
      </c>
      <c r="D127" s="165" t="s">
        <v>182</v>
      </c>
      <c r="E127" s="166">
        <v>46.332000000000001</v>
      </c>
      <c r="F127" s="167"/>
      <c r="G127" s="168">
        <f>E127*F127</f>
        <v>0</v>
      </c>
      <c r="H127" s="152">
        <v>0</v>
      </c>
      <c r="I127" s="152">
        <v>0</v>
      </c>
      <c r="J127" s="152">
        <v>12.9</v>
      </c>
      <c r="K127" s="152">
        <v>597.68280000000004</v>
      </c>
      <c r="L127" s="152">
        <v>21</v>
      </c>
      <c r="M127" s="152">
        <v>723.19279999999992</v>
      </c>
      <c r="N127" s="151">
        <v>0</v>
      </c>
      <c r="O127" s="151">
        <v>0</v>
      </c>
      <c r="P127" s="151">
        <v>0</v>
      </c>
      <c r="Q127" s="151">
        <v>0</v>
      </c>
      <c r="R127" s="152"/>
      <c r="S127" s="152" t="s">
        <v>113</v>
      </c>
      <c r="T127" s="152" t="s">
        <v>114</v>
      </c>
      <c r="U127" s="152">
        <v>0</v>
      </c>
      <c r="V127" s="152">
        <v>0</v>
      </c>
      <c r="W127" s="152"/>
      <c r="X127" s="152" t="s">
        <v>115</v>
      </c>
      <c r="Y127" s="152" t="s">
        <v>116</v>
      </c>
      <c r="Z127" s="146"/>
      <c r="AA127" s="146"/>
      <c r="AB127" s="146"/>
      <c r="AC127" s="146"/>
      <c r="AD127" s="146"/>
      <c r="AE127" s="146"/>
      <c r="AF127" s="146"/>
      <c r="AG127" s="146" t="s">
        <v>123</v>
      </c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</row>
    <row r="128" spans="1:60" outlineLevel="2" x14ac:dyDescent="0.2">
      <c r="A128" s="149"/>
      <c r="B128" s="150"/>
      <c r="C128" s="177" t="s">
        <v>297</v>
      </c>
      <c r="D128" s="153"/>
      <c r="E128" s="154">
        <v>46.332000000000001</v>
      </c>
      <c r="F128" s="152"/>
      <c r="G128" s="152"/>
      <c r="H128" s="152"/>
      <c r="I128" s="152"/>
      <c r="J128" s="152"/>
      <c r="K128" s="152"/>
      <c r="L128" s="152"/>
      <c r="M128" s="152"/>
      <c r="N128" s="151"/>
      <c r="O128" s="151"/>
      <c r="P128" s="151"/>
      <c r="Q128" s="151"/>
      <c r="R128" s="152"/>
      <c r="S128" s="152"/>
      <c r="T128" s="152"/>
      <c r="U128" s="152"/>
      <c r="V128" s="152"/>
      <c r="W128" s="152"/>
      <c r="X128" s="152"/>
      <c r="Y128" s="152"/>
      <c r="Z128" s="146"/>
      <c r="AA128" s="146"/>
      <c r="AB128" s="146"/>
      <c r="AC128" s="146"/>
      <c r="AD128" s="146"/>
      <c r="AE128" s="146"/>
      <c r="AF128" s="146"/>
      <c r="AG128" s="146" t="s">
        <v>119</v>
      </c>
      <c r="AH128" s="146">
        <v>5</v>
      </c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</row>
    <row r="129" spans="1:60" ht="22.5" outlineLevel="1" x14ac:dyDescent="0.2">
      <c r="A129" s="163">
        <v>63</v>
      </c>
      <c r="B129" s="164" t="s">
        <v>298</v>
      </c>
      <c r="C129" s="176" t="s">
        <v>299</v>
      </c>
      <c r="D129" s="165" t="s">
        <v>182</v>
      </c>
      <c r="E129" s="166">
        <v>444.6</v>
      </c>
      <c r="F129" s="167"/>
      <c r="G129" s="168">
        <f>E129*F129</f>
        <v>0</v>
      </c>
      <c r="H129" s="152">
        <v>0</v>
      </c>
      <c r="I129" s="152">
        <v>0</v>
      </c>
      <c r="J129" s="152">
        <v>296</v>
      </c>
      <c r="K129" s="152">
        <v>131601.60000000001</v>
      </c>
      <c r="L129" s="152">
        <v>21</v>
      </c>
      <c r="M129" s="152">
        <v>159237.93600000002</v>
      </c>
      <c r="N129" s="151">
        <v>0</v>
      </c>
      <c r="O129" s="151">
        <v>0</v>
      </c>
      <c r="P129" s="151">
        <v>0</v>
      </c>
      <c r="Q129" s="151">
        <v>0</v>
      </c>
      <c r="R129" s="152"/>
      <c r="S129" s="152" t="s">
        <v>113</v>
      </c>
      <c r="T129" s="152" t="s">
        <v>122</v>
      </c>
      <c r="U129" s="152">
        <v>0</v>
      </c>
      <c r="V129" s="152">
        <v>0</v>
      </c>
      <c r="W129" s="152"/>
      <c r="X129" s="152" t="s">
        <v>115</v>
      </c>
      <c r="Y129" s="152" t="s">
        <v>116</v>
      </c>
      <c r="Z129" s="146"/>
      <c r="AA129" s="146"/>
      <c r="AB129" s="146"/>
      <c r="AC129" s="146"/>
      <c r="AD129" s="146"/>
      <c r="AE129" s="146"/>
      <c r="AF129" s="146"/>
      <c r="AG129" s="146" t="s">
        <v>123</v>
      </c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</row>
    <row r="130" spans="1:60" outlineLevel="2" x14ac:dyDescent="0.2">
      <c r="A130" s="149"/>
      <c r="B130" s="150"/>
      <c r="C130" s="177" t="s">
        <v>300</v>
      </c>
      <c r="D130" s="153"/>
      <c r="E130" s="154">
        <v>444.6</v>
      </c>
      <c r="F130" s="152"/>
      <c r="G130" s="152"/>
      <c r="H130" s="152"/>
      <c r="I130" s="152"/>
      <c r="J130" s="152"/>
      <c r="K130" s="152"/>
      <c r="L130" s="152"/>
      <c r="M130" s="152"/>
      <c r="N130" s="151"/>
      <c r="O130" s="151"/>
      <c r="P130" s="151"/>
      <c r="Q130" s="151"/>
      <c r="R130" s="152"/>
      <c r="S130" s="152"/>
      <c r="T130" s="152"/>
      <c r="U130" s="152"/>
      <c r="V130" s="152"/>
      <c r="W130" s="152"/>
      <c r="X130" s="152"/>
      <c r="Y130" s="152"/>
      <c r="Z130" s="146"/>
      <c r="AA130" s="146"/>
      <c r="AB130" s="146"/>
      <c r="AC130" s="146"/>
      <c r="AD130" s="146"/>
      <c r="AE130" s="146"/>
      <c r="AF130" s="146"/>
      <c r="AG130" s="146" t="s">
        <v>119</v>
      </c>
      <c r="AH130" s="146">
        <v>0</v>
      </c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</row>
    <row r="131" spans="1:60" ht="22.5" outlineLevel="1" x14ac:dyDescent="0.2">
      <c r="A131" s="163">
        <v>64</v>
      </c>
      <c r="B131" s="164" t="s">
        <v>301</v>
      </c>
      <c r="C131" s="176" t="s">
        <v>302</v>
      </c>
      <c r="D131" s="165" t="s">
        <v>182</v>
      </c>
      <c r="E131" s="166">
        <v>19.655999999999999</v>
      </c>
      <c r="F131" s="167"/>
      <c r="G131" s="168">
        <f>E131*F131</f>
        <v>0</v>
      </c>
      <c r="H131" s="152">
        <v>0</v>
      </c>
      <c r="I131" s="152">
        <v>0</v>
      </c>
      <c r="J131" s="152">
        <v>789</v>
      </c>
      <c r="K131" s="152">
        <v>15508.583999999999</v>
      </c>
      <c r="L131" s="152">
        <v>21</v>
      </c>
      <c r="M131" s="152">
        <v>18765.381799999999</v>
      </c>
      <c r="N131" s="151">
        <v>0</v>
      </c>
      <c r="O131" s="151">
        <v>0</v>
      </c>
      <c r="P131" s="151">
        <v>0</v>
      </c>
      <c r="Q131" s="151">
        <v>0</v>
      </c>
      <c r="R131" s="152"/>
      <c r="S131" s="152" t="s">
        <v>113</v>
      </c>
      <c r="T131" s="152" t="s">
        <v>122</v>
      </c>
      <c r="U131" s="152">
        <v>0</v>
      </c>
      <c r="V131" s="152">
        <v>0</v>
      </c>
      <c r="W131" s="152"/>
      <c r="X131" s="152" t="s">
        <v>115</v>
      </c>
      <c r="Y131" s="152" t="s">
        <v>116</v>
      </c>
      <c r="Z131" s="146"/>
      <c r="AA131" s="146"/>
      <c r="AB131" s="146"/>
      <c r="AC131" s="146"/>
      <c r="AD131" s="146"/>
      <c r="AE131" s="146"/>
      <c r="AF131" s="146"/>
      <c r="AG131" s="146" t="s">
        <v>123</v>
      </c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</row>
    <row r="132" spans="1:60" outlineLevel="2" x14ac:dyDescent="0.2">
      <c r="A132" s="149"/>
      <c r="B132" s="150"/>
      <c r="C132" s="177" t="s">
        <v>303</v>
      </c>
      <c r="D132" s="153"/>
      <c r="E132" s="154">
        <v>19.655999999999999</v>
      </c>
      <c r="F132" s="152"/>
      <c r="G132" s="152"/>
      <c r="H132" s="152"/>
      <c r="I132" s="152"/>
      <c r="J132" s="152"/>
      <c r="K132" s="152"/>
      <c r="L132" s="152"/>
      <c r="M132" s="152"/>
      <c r="N132" s="151"/>
      <c r="O132" s="151"/>
      <c r="P132" s="151"/>
      <c r="Q132" s="151"/>
      <c r="R132" s="152"/>
      <c r="S132" s="152"/>
      <c r="T132" s="152"/>
      <c r="U132" s="152"/>
      <c r="V132" s="152"/>
      <c r="W132" s="152"/>
      <c r="X132" s="152"/>
      <c r="Y132" s="152"/>
      <c r="Z132" s="146"/>
      <c r="AA132" s="146"/>
      <c r="AB132" s="146"/>
      <c r="AC132" s="146"/>
      <c r="AD132" s="146"/>
      <c r="AE132" s="146"/>
      <c r="AF132" s="146"/>
      <c r="AG132" s="146" t="s">
        <v>119</v>
      </c>
      <c r="AH132" s="146">
        <v>0</v>
      </c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</row>
    <row r="133" spans="1:60" outlineLevel="1" x14ac:dyDescent="0.2">
      <c r="A133" s="163">
        <v>65</v>
      </c>
      <c r="B133" s="164" t="s">
        <v>304</v>
      </c>
      <c r="C133" s="176" t="s">
        <v>305</v>
      </c>
      <c r="D133" s="165" t="s">
        <v>182</v>
      </c>
      <c r="E133" s="166">
        <v>25.068000000000001</v>
      </c>
      <c r="F133" s="167"/>
      <c r="G133" s="168">
        <f>E133*F133</f>
        <v>0</v>
      </c>
      <c r="H133" s="152">
        <v>0</v>
      </c>
      <c r="I133" s="152">
        <v>0</v>
      </c>
      <c r="J133" s="152">
        <v>255</v>
      </c>
      <c r="K133" s="152">
        <v>6392.34</v>
      </c>
      <c r="L133" s="152">
        <v>21</v>
      </c>
      <c r="M133" s="152">
        <v>7734.7314000000006</v>
      </c>
      <c r="N133" s="151">
        <v>0</v>
      </c>
      <c r="O133" s="151">
        <v>0</v>
      </c>
      <c r="P133" s="151">
        <v>0</v>
      </c>
      <c r="Q133" s="151">
        <v>0</v>
      </c>
      <c r="R133" s="152"/>
      <c r="S133" s="152" t="s">
        <v>145</v>
      </c>
      <c r="T133" s="152" t="s">
        <v>114</v>
      </c>
      <c r="U133" s="152">
        <v>0</v>
      </c>
      <c r="V133" s="152">
        <v>0</v>
      </c>
      <c r="W133" s="152"/>
      <c r="X133" s="152" t="s">
        <v>115</v>
      </c>
      <c r="Y133" s="152" t="s">
        <v>116</v>
      </c>
      <c r="Z133" s="146"/>
      <c r="AA133" s="146"/>
      <c r="AB133" s="146"/>
      <c r="AC133" s="146"/>
      <c r="AD133" s="146"/>
      <c r="AE133" s="146"/>
      <c r="AF133" s="146"/>
      <c r="AG133" s="146" t="s">
        <v>123</v>
      </c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</row>
    <row r="134" spans="1:60" outlineLevel="2" x14ac:dyDescent="0.2">
      <c r="A134" s="149"/>
      <c r="B134" s="150"/>
      <c r="C134" s="177" t="s">
        <v>306</v>
      </c>
      <c r="D134" s="153"/>
      <c r="E134" s="154">
        <v>18</v>
      </c>
      <c r="F134" s="152"/>
      <c r="G134" s="152"/>
      <c r="H134" s="152"/>
      <c r="I134" s="152"/>
      <c r="J134" s="152"/>
      <c r="K134" s="152"/>
      <c r="L134" s="152"/>
      <c r="M134" s="152"/>
      <c r="N134" s="151"/>
      <c r="O134" s="151"/>
      <c r="P134" s="151"/>
      <c r="Q134" s="151"/>
      <c r="R134" s="152"/>
      <c r="S134" s="152"/>
      <c r="T134" s="152"/>
      <c r="U134" s="152"/>
      <c r="V134" s="152"/>
      <c r="W134" s="152"/>
      <c r="X134" s="152"/>
      <c r="Y134" s="152"/>
      <c r="Z134" s="146"/>
      <c r="AA134" s="146"/>
      <c r="AB134" s="146"/>
      <c r="AC134" s="146"/>
      <c r="AD134" s="146"/>
      <c r="AE134" s="146"/>
      <c r="AF134" s="146"/>
      <c r="AG134" s="146" t="s">
        <v>119</v>
      </c>
      <c r="AH134" s="146">
        <v>0</v>
      </c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</row>
    <row r="135" spans="1:60" outlineLevel="3" x14ac:dyDescent="0.2">
      <c r="A135" s="149"/>
      <c r="B135" s="150"/>
      <c r="C135" s="177" t="s">
        <v>307</v>
      </c>
      <c r="D135" s="153"/>
      <c r="E135" s="154">
        <v>7.0679999999999996</v>
      </c>
      <c r="F135" s="152"/>
      <c r="G135" s="152"/>
      <c r="H135" s="152"/>
      <c r="I135" s="152"/>
      <c r="J135" s="152"/>
      <c r="K135" s="152"/>
      <c r="L135" s="152"/>
      <c r="M135" s="152"/>
      <c r="N135" s="151"/>
      <c r="O135" s="151"/>
      <c r="P135" s="151"/>
      <c r="Q135" s="151"/>
      <c r="R135" s="152"/>
      <c r="S135" s="152"/>
      <c r="T135" s="152"/>
      <c r="U135" s="152"/>
      <c r="V135" s="152"/>
      <c r="W135" s="152"/>
      <c r="X135" s="152"/>
      <c r="Y135" s="152"/>
      <c r="Z135" s="146"/>
      <c r="AA135" s="146"/>
      <c r="AB135" s="146"/>
      <c r="AC135" s="146"/>
      <c r="AD135" s="146"/>
      <c r="AE135" s="146"/>
      <c r="AF135" s="146"/>
      <c r="AG135" s="146" t="s">
        <v>119</v>
      </c>
      <c r="AH135" s="146">
        <v>7</v>
      </c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</row>
    <row r="136" spans="1:60" x14ac:dyDescent="0.2">
      <c r="A136" s="157" t="s">
        <v>108</v>
      </c>
      <c r="B136" s="158" t="s">
        <v>80</v>
      </c>
      <c r="C136" s="175" t="s">
        <v>30</v>
      </c>
      <c r="D136" s="159"/>
      <c r="E136" s="160"/>
      <c r="F136" s="161"/>
      <c r="G136" s="162">
        <f>SUMIF(AG137:AG140,"&lt;&gt;NOR",G137:G140)</f>
        <v>0</v>
      </c>
      <c r="H136" s="156"/>
      <c r="I136" s="156">
        <f>SUM(I137:I140)</f>
        <v>0</v>
      </c>
      <c r="J136" s="156"/>
      <c r="K136" s="156">
        <f>SUM(K137:K140)</f>
        <v>49260</v>
      </c>
      <c r="L136" s="156"/>
      <c r="M136" s="156">
        <f>SUM(M137:M140)</f>
        <v>59604.6</v>
      </c>
      <c r="N136" s="155"/>
      <c r="O136" s="155">
        <f>SUM(O137:O140)</f>
        <v>0</v>
      </c>
      <c r="P136" s="155"/>
      <c r="Q136" s="155">
        <f>SUM(Q137:Q140)</f>
        <v>0</v>
      </c>
      <c r="R136" s="156"/>
      <c r="S136" s="156"/>
      <c r="T136" s="156"/>
      <c r="U136" s="156"/>
      <c r="V136" s="156">
        <f>SUM(V137:V140)</f>
        <v>0</v>
      </c>
      <c r="W136" s="156"/>
      <c r="X136" s="156"/>
      <c r="Y136" s="156"/>
      <c r="AG136" t="s">
        <v>109</v>
      </c>
    </row>
    <row r="137" spans="1:60" outlineLevel="1" x14ac:dyDescent="0.2">
      <c r="A137" s="163">
        <v>66</v>
      </c>
      <c r="B137" s="164" t="s">
        <v>308</v>
      </c>
      <c r="C137" s="176" t="s">
        <v>309</v>
      </c>
      <c r="D137" s="165" t="s">
        <v>129</v>
      </c>
      <c r="E137" s="166">
        <v>90</v>
      </c>
      <c r="F137" s="167"/>
      <c r="G137" s="168">
        <f>E137*F137</f>
        <v>0</v>
      </c>
      <c r="H137" s="152">
        <v>0</v>
      </c>
      <c r="I137" s="152">
        <v>0</v>
      </c>
      <c r="J137" s="152">
        <v>214</v>
      </c>
      <c r="K137" s="152">
        <v>19260</v>
      </c>
      <c r="L137" s="152">
        <v>21</v>
      </c>
      <c r="M137" s="152">
        <v>23304.6</v>
      </c>
      <c r="N137" s="151">
        <v>0</v>
      </c>
      <c r="O137" s="151">
        <v>0</v>
      </c>
      <c r="P137" s="151">
        <v>0</v>
      </c>
      <c r="Q137" s="151">
        <v>0</v>
      </c>
      <c r="R137" s="152"/>
      <c r="S137" s="152" t="s">
        <v>145</v>
      </c>
      <c r="T137" s="152" t="s">
        <v>114</v>
      </c>
      <c r="U137" s="152">
        <v>0</v>
      </c>
      <c r="V137" s="152">
        <v>0</v>
      </c>
      <c r="W137" s="152"/>
      <c r="X137" s="152" t="s">
        <v>115</v>
      </c>
      <c r="Y137" s="152" t="s">
        <v>116</v>
      </c>
      <c r="Z137" s="146"/>
      <c r="AA137" s="146"/>
      <c r="AB137" s="146"/>
      <c r="AC137" s="146"/>
      <c r="AD137" s="146"/>
      <c r="AE137" s="146"/>
      <c r="AF137" s="146"/>
      <c r="AG137" s="146" t="s">
        <v>117</v>
      </c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</row>
    <row r="138" spans="1:60" outlineLevel="2" x14ac:dyDescent="0.2">
      <c r="A138" s="149"/>
      <c r="B138" s="150"/>
      <c r="C138" s="177" t="s">
        <v>310</v>
      </c>
      <c r="D138" s="153"/>
      <c r="E138" s="154">
        <v>90</v>
      </c>
      <c r="F138" s="152"/>
      <c r="G138" s="152"/>
      <c r="H138" s="152"/>
      <c r="I138" s="152"/>
      <c r="J138" s="152"/>
      <c r="K138" s="152"/>
      <c r="L138" s="152"/>
      <c r="M138" s="152"/>
      <c r="N138" s="151"/>
      <c r="O138" s="151"/>
      <c r="P138" s="151"/>
      <c r="Q138" s="151"/>
      <c r="R138" s="152"/>
      <c r="S138" s="152"/>
      <c r="T138" s="152"/>
      <c r="U138" s="152"/>
      <c r="V138" s="152"/>
      <c r="W138" s="152"/>
      <c r="X138" s="152"/>
      <c r="Y138" s="152"/>
      <c r="Z138" s="146"/>
      <c r="AA138" s="146"/>
      <c r="AB138" s="146"/>
      <c r="AC138" s="146"/>
      <c r="AD138" s="146"/>
      <c r="AE138" s="146"/>
      <c r="AF138" s="146"/>
      <c r="AG138" s="146" t="s">
        <v>119</v>
      </c>
      <c r="AH138" s="146">
        <v>0</v>
      </c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</row>
    <row r="139" spans="1:60" outlineLevel="1" x14ac:dyDescent="0.2">
      <c r="A139" s="169">
        <v>67</v>
      </c>
      <c r="B139" s="170" t="s">
        <v>311</v>
      </c>
      <c r="C139" s="178" t="s">
        <v>312</v>
      </c>
      <c r="D139" s="171" t="s">
        <v>313</v>
      </c>
      <c r="E139" s="172">
        <v>1</v>
      </c>
      <c r="F139" s="173"/>
      <c r="G139" s="174">
        <f>E139*F139</f>
        <v>0</v>
      </c>
      <c r="H139" s="152">
        <v>0</v>
      </c>
      <c r="I139" s="152">
        <v>0</v>
      </c>
      <c r="J139" s="152">
        <v>15000</v>
      </c>
      <c r="K139" s="152">
        <v>15000</v>
      </c>
      <c r="L139" s="152">
        <v>21</v>
      </c>
      <c r="M139" s="152">
        <v>18150</v>
      </c>
      <c r="N139" s="151">
        <v>0</v>
      </c>
      <c r="O139" s="151">
        <v>0</v>
      </c>
      <c r="P139" s="151">
        <v>0</v>
      </c>
      <c r="Q139" s="151">
        <v>0</v>
      </c>
      <c r="R139" s="152"/>
      <c r="S139" s="152" t="s">
        <v>113</v>
      </c>
      <c r="T139" s="152" t="s">
        <v>114</v>
      </c>
      <c r="U139" s="152">
        <v>0</v>
      </c>
      <c r="V139" s="152">
        <v>0</v>
      </c>
      <c r="W139" s="152"/>
      <c r="X139" s="152" t="s">
        <v>75</v>
      </c>
      <c r="Y139" s="152" t="s">
        <v>116</v>
      </c>
      <c r="Z139" s="146"/>
      <c r="AA139" s="146"/>
      <c r="AB139" s="146"/>
      <c r="AC139" s="146"/>
      <c r="AD139" s="146"/>
      <c r="AE139" s="146"/>
      <c r="AF139" s="146"/>
      <c r="AG139" s="146" t="s">
        <v>314</v>
      </c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</row>
    <row r="140" spans="1:60" outlineLevel="1" x14ac:dyDescent="0.2">
      <c r="A140" s="163">
        <v>68</v>
      </c>
      <c r="B140" s="164" t="s">
        <v>315</v>
      </c>
      <c r="C140" s="176" t="s">
        <v>316</v>
      </c>
      <c r="D140" s="165" t="s">
        <v>317</v>
      </c>
      <c r="E140" s="166">
        <v>1</v>
      </c>
      <c r="F140" s="167"/>
      <c r="G140" s="168">
        <f>E140*F140</f>
        <v>0</v>
      </c>
      <c r="H140" s="152">
        <v>0</v>
      </c>
      <c r="I140" s="152">
        <v>0</v>
      </c>
      <c r="J140" s="152">
        <v>15000</v>
      </c>
      <c r="K140" s="152">
        <v>15000</v>
      </c>
      <c r="L140" s="152">
        <v>21</v>
      </c>
      <c r="M140" s="152">
        <v>18150</v>
      </c>
      <c r="N140" s="151">
        <v>0</v>
      </c>
      <c r="O140" s="151">
        <v>0</v>
      </c>
      <c r="P140" s="151">
        <v>0</v>
      </c>
      <c r="Q140" s="151">
        <v>0</v>
      </c>
      <c r="R140" s="152"/>
      <c r="S140" s="152" t="s">
        <v>145</v>
      </c>
      <c r="T140" s="152" t="s">
        <v>114</v>
      </c>
      <c r="U140" s="152">
        <v>0</v>
      </c>
      <c r="V140" s="152">
        <v>0</v>
      </c>
      <c r="W140" s="152"/>
      <c r="X140" s="152" t="s">
        <v>115</v>
      </c>
      <c r="Y140" s="152" t="s">
        <v>116</v>
      </c>
      <c r="Z140" s="146"/>
      <c r="AA140" s="146"/>
      <c r="AB140" s="146"/>
      <c r="AC140" s="146"/>
      <c r="AD140" s="146"/>
      <c r="AE140" s="146"/>
      <c r="AF140" s="146"/>
      <c r="AG140" s="146" t="s">
        <v>123</v>
      </c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</row>
    <row r="141" spans="1:60" x14ac:dyDescent="0.2">
      <c r="A141" s="3"/>
      <c r="B141" s="4"/>
      <c r="C141" s="179"/>
      <c r="D141" s="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AE141">
        <v>12</v>
      </c>
      <c r="AF141">
        <v>21</v>
      </c>
      <c r="AG141" t="s">
        <v>94</v>
      </c>
    </row>
    <row r="142" spans="1:60" x14ac:dyDescent="0.2">
      <c r="C142" s="180"/>
      <c r="D142" s="10"/>
      <c r="AG142" t="s">
        <v>318</v>
      </c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ignoredErrors>
    <ignoredError sqref="G62 G114 G123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01 Pol'!Názvy_tisku</vt:lpstr>
      <vt:lpstr>oadresa</vt:lpstr>
      <vt:lpstr>Stavba!Objednatel</vt:lpstr>
      <vt:lpstr>Stavba!Objekt</vt:lpstr>
      <vt:lpstr>'SO01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Chudík</dc:creator>
  <cp:lastModifiedBy>Miluše Záleská</cp:lastModifiedBy>
  <cp:lastPrinted>2019-03-19T12:27:02Z</cp:lastPrinted>
  <dcterms:created xsi:type="dcterms:W3CDTF">2009-04-08T07:15:50Z</dcterms:created>
  <dcterms:modified xsi:type="dcterms:W3CDTF">2026-06-23T07:04:31Z</dcterms:modified>
</cp:coreProperties>
</file>