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d.docs.live.net/f46e4c9ea1f93f60/Dokumenty/Rozpracované rozpočty/Zábřeh^J revitalizace sídliště Havlíčkova/"/>
    </mc:Choice>
  </mc:AlternateContent>
  <xr:revisionPtr revIDLastSave="0" documentId="8_{9108D85E-098F-4FEA-98D8-C0C0F1EFA2DF}" xr6:coauthVersionLast="47" xr6:coauthVersionMax="47" xr10:uidLastSave="{00000000-0000-0000-0000-000000000000}"/>
  <bookViews>
    <workbookView xWindow="-108" yWindow="-108" windowWidth="23256" windowHeight="12456" activeTab="1" xr2:uid="{00000000-000D-0000-FFFF-FFFF00000000}"/>
  </bookViews>
  <sheets>
    <sheet name="Pokyny pro vyplnění" sheetId="11" r:id="rId1"/>
    <sheet name="Stavba" sheetId="1" r:id="rId2"/>
    <sheet name="VzorPolozky" sheetId="10" state="hidden" r:id="rId3"/>
    <sheet name="000 01 Naklady" sheetId="12" r:id="rId4"/>
    <sheet name="SO 100 01 Pol" sheetId="13" r:id="rId5"/>
    <sheet name="SO 801 01 Pol" sheetId="14" r:id="rId6"/>
  </sheets>
  <externalReferences>
    <externalReference r:id="rId7"/>
  </externalReferences>
  <definedNames>
    <definedName name="CelkemDPHVypocet">Stavba!$H$47:$H$47</definedName>
    <definedName name="CenaCelkem">Stavba!$G$29</definedName>
    <definedName name="CenaCelkemBezDPH">Stavba!$G$28</definedName>
    <definedName name="CenaCelkemVypocet">Stavba!$I$47:$I$47</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'SO 100 01 Pol'!$1:$7</definedName>
    <definedName name="_xlnm.Print_Titles" localSheetId="5">'SO 801 01 Pol'!$1:$7</definedName>
    <definedName name="oadresa">Stavba!$D$6</definedName>
    <definedName name="Objednatel" localSheetId="1">Stavba!$D$5</definedName>
    <definedName name="Objekt" localSheetId="1">Stavba!$B$38</definedName>
    <definedName name="_xlnm.Print_Area" localSheetId="3">'000 01 Naklady'!$A$1:$Y$29</definedName>
    <definedName name="_xlnm.Print_Area" localSheetId="4">'SO 100 01 Pol'!$A$1:$Y$166</definedName>
    <definedName name="_xlnm.Print_Area" localSheetId="5">'SO 801 01 Pol'!$A$1:$Y$20</definedName>
    <definedName name="_xlnm.Print_Area" localSheetId="1">Stavba!$A$1:$J$147</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Stavba!$F$47:$F$47</definedName>
    <definedName name="ZakladDPHZakl">Stavba!$G$25</definedName>
    <definedName name="ZakladDPHZaklVypocet">Stavba!$G$47:$G$47</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46" i="1" l="1"/>
  <c r="I145" i="1"/>
  <c r="I144" i="1"/>
  <c r="I143" i="1"/>
  <c r="I142" i="1"/>
  <c r="I141" i="1"/>
  <c r="I140" i="1"/>
  <c r="I139" i="1"/>
  <c r="I138" i="1"/>
  <c r="I137" i="1"/>
  <c r="I136" i="1"/>
  <c r="I135" i="1"/>
  <c r="I134" i="1"/>
  <c r="I133" i="1"/>
  <c r="I132" i="1"/>
  <c r="G46" i="1"/>
  <c r="F46" i="1"/>
  <c r="G45" i="1"/>
  <c r="F45" i="1"/>
  <c r="G44" i="1"/>
  <c r="F44" i="1"/>
  <c r="G43" i="1"/>
  <c r="F43" i="1"/>
  <c r="G41" i="1"/>
  <c r="H41" i="1" s="1"/>
  <c r="I41" i="1" s="1"/>
  <c r="F41" i="1"/>
  <c r="G40" i="1"/>
  <c r="F40" i="1"/>
  <c r="G39" i="1"/>
  <c r="H39" i="1" s="1"/>
  <c r="I39" i="1" s="1"/>
  <c r="I47" i="1" s="1"/>
  <c r="F39" i="1"/>
  <c r="G19" i="14"/>
  <c r="G9" i="14"/>
  <c r="G8" i="14" s="1"/>
  <c r="I9" i="14"/>
  <c r="I8" i="14" s="1"/>
  <c r="K9" i="14"/>
  <c r="O9" i="14"/>
  <c r="Q9" i="14"/>
  <c r="V9" i="14"/>
  <c r="G10" i="14"/>
  <c r="M10" i="14" s="1"/>
  <c r="I10" i="14"/>
  <c r="K10" i="14"/>
  <c r="K8" i="14" s="1"/>
  <c r="O10" i="14"/>
  <c r="Q10" i="14"/>
  <c r="V10" i="14"/>
  <c r="G11" i="14"/>
  <c r="I11" i="14"/>
  <c r="K11" i="14"/>
  <c r="M11" i="14"/>
  <c r="O11" i="14"/>
  <c r="Q11" i="14"/>
  <c r="V11" i="14"/>
  <c r="G12" i="14"/>
  <c r="I12" i="14"/>
  <c r="K12" i="14"/>
  <c r="M12" i="14"/>
  <c r="O12" i="14"/>
  <c r="O8" i="14" s="1"/>
  <c r="Q12" i="14"/>
  <c r="V12" i="14"/>
  <c r="G13" i="14"/>
  <c r="I13" i="14"/>
  <c r="K13" i="14"/>
  <c r="M13" i="14"/>
  <c r="O13" i="14"/>
  <c r="Q13" i="14"/>
  <c r="Q8" i="14" s="1"/>
  <c r="V13" i="14"/>
  <c r="G14" i="14"/>
  <c r="I14" i="14"/>
  <c r="K14" i="14"/>
  <c r="M14" i="14"/>
  <c r="O14" i="14"/>
  <c r="Q14" i="14"/>
  <c r="V14" i="14"/>
  <c r="G15" i="14"/>
  <c r="I15" i="14"/>
  <c r="K15" i="14"/>
  <c r="M15" i="14"/>
  <c r="O15" i="14"/>
  <c r="Q15" i="14"/>
  <c r="V15" i="14"/>
  <c r="V8" i="14" s="1"/>
  <c r="K16" i="14"/>
  <c r="O16" i="14"/>
  <c r="Q16" i="14"/>
  <c r="V16" i="14"/>
  <c r="G17" i="14"/>
  <c r="G16" i="14" s="1"/>
  <c r="I17" i="14"/>
  <c r="I16" i="14" s="1"/>
  <c r="K17" i="14"/>
  <c r="O17" i="14"/>
  <c r="Q17" i="14"/>
  <c r="V17" i="14"/>
  <c r="AE19" i="14"/>
  <c r="AF19" i="14"/>
  <c r="G165" i="13"/>
  <c r="BA149" i="13"/>
  <c r="BA146" i="13"/>
  <c r="BA120" i="13"/>
  <c r="BA106" i="13"/>
  <c r="BA71" i="13"/>
  <c r="BA68" i="13"/>
  <c r="BA55" i="13"/>
  <c r="BA37" i="13"/>
  <c r="BA35" i="13"/>
  <c r="BA27" i="13"/>
  <c r="BA15" i="13"/>
  <c r="BA13" i="13"/>
  <c r="BA10" i="13"/>
  <c r="K8" i="13"/>
  <c r="G9" i="13"/>
  <c r="AF165" i="13" s="1"/>
  <c r="I9" i="13"/>
  <c r="K9" i="13"/>
  <c r="M9" i="13"/>
  <c r="O9" i="13"/>
  <c r="O8" i="13" s="1"/>
  <c r="Q9" i="13"/>
  <c r="V9" i="13"/>
  <c r="V8" i="13" s="1"/>
  <c r="G12" i="13"/>
  <c r="I12" i="13"/>
  <c r="K12" i="13"/>
  <c r="M12" i="13"/>
  <c r="O12" i="13"/>
  <c r="Q12" i="13"/>
  <c r="Q8" i="13" s="1"/>
  <c r="V12" i="13"/>
  <c r="G14" i="13"/>
  <c r="I14" i="13"/>
  <c r="K14" i="13"/>
  <c r="M14" i="13"/>
  <c r="O14" i="13"/>
  <c r="Q14" i="13"/>
  <c r="V14" i="13"/>
  <c r="G16" i="13"/>
  <c r="I16" i="13"/>
  <c r="K16" i="13"/>
  <c r="M16" i="13"/>
  <c r="O16" i="13"/>
  <c r="Q16" i="13"/>
  <c r="V16" i="13"/>
  <c r="G18" i="13"/>
  <c r="M18" i="13" s="1"/>
  <c r="I18" i="13"/>
  <c r="K18" i="13"/>
  <c r="O18" i="13"/>
  <c r="Q18" i="13"/>
  <c r="V18" i="13"/>
  <c r="G20" i="13"/>
  <c r="M20" i="13" s="1"/>
  <c r="I20" i="13"/>
  <c r="K20" i="13"/>
  <c r="O20" i="13"/>
  <c r="Q20" i="13"/>
  <c r="V20" i="13"/>
  <c r="G24" i="13"/>
  <c r="M24" i="13" s="1"/>
  <c r="I24" i="13"/>
  <c r="I8" i="13" s="1"/>
  <c r="K24" i="13"/>
  <c r="O24" i="13"/>
  <c r="Q24" i="13"/>
  <c r="V24" i="13"/>
  <c r="G26" i="13"/>
  <c r="I26" i="13"/>
  <c r="K26" i="13"/>
  <c r="M26" i="13"/>
  <c r="O26" i="13"/>
  <c r="O25" i="13" s="1"/>
  <c r="Q26" i="13"/>
  <c r="V26" i="13"/>
  <c r="V25" i="13" s="1"/>
  <c r="G34" i="13"/>
  <c r="I34" i="13"/>
  <c r="K34" i="13"/>
  <c r="M34" i="13"/>
  <c r="O34" i="13"/>
  <c r="Q34" i="13"/>
  <c r="Q25" i="13" s="1"/>
  <c r="V34" i="13"/>
  <c r="G36" i="13"/>
  <c r="I36" i="13"/>
  <c r="K36" i="13"/>
  <c r="M36" i="13"/>
  <c r="O36" i="13"/>
  <c r="Q36" i="13"/>
  <c r="V36" i="13"/>
  <c r="G38" i="13"/>
  <c r="I38" i="13"/>
  <c r="K38" i="13"/>
  <c r="M38" i="13"/>
  <c r="O38" i="13"/>
  <c r="Q38" i="13"/>
  <c r="V38" i="13"/>
  <c r="G40" i="13"/>
  <c r="M40" i="13" s="1"/>
  <c r="I40" i="13"/>
  <c r="K40" i="13"/>
  <c r="O40" i="13"/>
  <c r="Q40" i="13"/>
  <c r="V40" i="13"/>
  <c r="G54" i="13"/>
  <c r="G25" i="13" s="1"/>
  <c r="I54" i="13"/>
  <c r="K54" i="13"/>
  <c r="O54" i="13"/>
  <c r="Q54" i="13"/>
  <c r="V54" i="13"/>
  <c r="G57" i="13"/>
  <c r="M57" i="13" s="1"/>
  <c r="I57" i="13"/>
  <c r="I25" i="13" s="1"/>
  <c r="K57" i="13"/>
  <c r="O57" i="13"/>
  <c r="Q57" i="13"/>
  <c r="V57" i="13"/>
  <c r="G58" i="13"/>
  <c r="M58" i="13" s="1"/>
  <c r="I58" i="13"/>
  <c r="K58" i="13"/>
  <c r="K25" i="13" s="1"/>
  <c r="O58" i="13"/>
  <c r="Q58" i="13"/>
  <c r="V58" i="13"/>
  <c r="G61" i="13"/>
  <c r="I61" i="13"/>
  <c r="K61" i="13"/>
  <c r="M61" i="13"/>
  <c r="O61" i="13"/>
  <c r="Q61" i="13"/>
  <c r="V61" i="13"/>
  <c r="G63" i="13"/>
  <c r="I63" i="13"/>
  <c r="K63" i="13"/>
  <c r="M63" i="13"/>
  <c r="O63" i="13"/>
  <c r="Q63" i="13"/>
  <c r="V63" i="13"/>
  <c r="G66" i="13"/>
  <c r="I66" i="13"/>
  <c r="I65" i="13" s="1"/>
  <c r="K66" i="13"/>
  <c r="M66" i="13"/>
  <c r="O66" i="13"/>
  <c r="Q66" i="13"/>
  <c r="V66" i="13"/>
  <c r="V65" i="13" s="1"/>
  <c r="G67" i="13"/>
  <c r="M67" i="13" s="1"/>
  <c r="I67" i="13"/>
  <c r="K67" i="13"/>
  <c r="O67" i="13"/>
  <c r="Q67" i="13"/>
  <c r="V67" i="13"/>
  <c r="G69" i="13"/>
  <c r="G65" i="13" s="1"/>
  <c r="I69" i="13"/>
  <c r="K69" i="13"/>
  <c r="O69" i="13"/>
  <c r="Q69" i="13"/>
  <c r="V69" i="13"/>
  <c r="G70" i="13"/>
  <c r="M70" i="13" s="1"/>
  <c r="I70" i="13"/>
  <c r="K70" i="13"/>
  <c r="O70" i="13"/>
  <c r="Q70" i="13"/>
  <c r="V70" i="13"/>
  <c r="G72" i="13"/>
  <c r="M72" i="13" s="1"/>
  <c r="I72" i="13"/>
  <c r="K72" i="13"/>
  <c r="K65" i="13" s="1"/>
  <c r="O72" i="13"/>
  <c r="Q72" i="13"/>
  <c r="V72" i="13"/>
  <c r="G73" i="13"/>
  <c r="I73" i="13"/>
  <c r="K73" i="13"/>
  <c r="M73" i="13"/>
  <c r="O73" i="13"/>
  <c r="Q73" i="13"/>
  <c r="V73" i="13"/>
  <c r="G74" i="13"/>
  <c r="I74" i="13"/>
  <c r="K74" i="13"/>
  <c r="M74" i="13"/>
  <c r="O74" i="13"/>
  <c r="O65" i="13" s="1"/>
  <c r="Q74" i="13"/>
  <c r="V74" i="13"/>
  <c r="G78" i="13"/>
  <c r="I78" i="13"/>
  <c r="K78" i="13"/>
  <c r="M78" i="13"/>
  <c r="O78" i="13"/>
  <c r="Q78" i="13"/>
  <c r="Q65" i="13" s="1"/>
  <c r="V78" i="13"/>
  <c r="V82" i="13"/>
  <c r="G83" i="13"/>
  <c r="M83" i="13" s="1"/>
  <c r="I83" i="13"/>
  <c r="K83" i="13"/>
  <c r="K82" i="13" s="1"/>
  <c r="O83" i="13"/>
  <c r="Q83" i="13"/>
  <c r="V83" i="13"/>
  <c r="G85" i="13"/>
  <c r="G82" i="13" s="1"/>
  <c r="I85" i="13"/>
  <c r="K85" i="13"/>
  <c r="O85" i="13"/>
  <c r="Q85" i="13"/>
  <c r="V85" i="13"/>
  <c r="G88" i="13"/>
  <c r="M88" i="13" s="1"/>
  <c r="I88" i="13"/>
  <c r="I82" i="13" s="1"/>
  <c r="K88" i="13"/>
  <c r="O88" i="13"/>
  <c r="Q88" i="13"/>
  <c r="V88" i="13"/>
  <c r="G89" i="13"/>
  <c r="M89" i="13" s="1"/>
  <c r="I89" i="13"/>
  <c r="K89" i="13"/>
  <c r="O89" i="13"/>
  <c r="Q89" i="13"/>
  <c r="V89" i="13"/>
  <c r="G92" i="13"/>
  <c r="I92" i="13"/>
  <c r="K92" i="13"/>
  <c r="M92" i="13"/>
  <c r="O92" i="13"/>
  <c r="Q92" i="13"/>
  <c r="V92" i="13"/>
  <c r="G93" i="13"/>
  <c r="I93" i="13"/>
  <c r="K93" i="13"/>
  <c r="M93" i="13"/>
  <c r="O93" i="13"/>
  <c r="O82" i="13" s="1"/>
  <c r="Q93" i="13"/>
  <c r="V93" i="13"/>
  <c r="G95" i="13"/>
  <c r="I95" i="13"/>
  <c r="K95" i="13"/>
  <c r="M95" i="13"/>
  <c r="O95" i="13"/>
  <c r="Q95" i="13"/>
  <c r="Q82" i="13" s="1"/>
  <c r="V95" i="13"/>
  <c r="I97" i="13"/>
  <c r="O97" i="13"/>
  <c r="Q97" i="13"/>
  <c r="V97" i="13"/>
  <c r="G98" i="13"/>
  <c r="M98" i="13" s="1"/>
  <c r="I98" i="13"/>
  <c r="K98" i="13"/>
  <c r="K97" i="13" s="1"/>
  <c r="O98" i="13"/>
  <c r="Q98" i="13"/>
  <c r="V98" i="13"/>
  <c r="G101" i="13"/>
  <c r="G97" i="13" s="1"/>
  <c r="I101" i="13"/>
  <c r="K101" i="13"/>
  <c r="O101" i="13"/>
  <c r="Q101" i="13"/>
  <c r="V101" i="13"/>
  <c r="G104" i="13"/>
  <c r="I104" i="13"/>
  <c r="V104" i="13"/>
  <c r="G105" i="13"/>
  <c r="M105" i="13" s="1"/>
  <c r="M104" i="13" s="1"/>
  <c r="I105" i="13"/>
  <c r="K105" i="13"/>
  <c r="K104" i="13" s="1"/>
  <c r="O105" i="13"/>
  <c r="Q105" i="13"/>
  <c r="Q104" i="13" s="1"/>
  <c r="V105" i="13"/>
  <c r="G109" i="13"/>
  <c r="I109" i="13"/>
  <c r="K109" i="13"/>
  <c r="M109" i="13"/>
  <c r="O109" i="13"/>
  <c r="Q109" i="13"/>
  <c r="V109" i="13"/>
  <c r="G110" i="13"/>
  <c r="I110" i="13"/>
  <c r="K110" i="13"/>
  <c r="M110" i="13"/>
  <c r="O110" i="13"/>
  <c r="O104" i="13" s="1"/>
  <c r="Q110" i="13"/>
  <c r="V110" i="13"/>
  <c r="K112" i="13"/>
  <c r="O112" i="13"/>
  <c r="Q112" i="13"/>
  <c r="G113" i="13"/>
  <c r="I113" i="13"/>
  <c r="I112" i="13" s="1"/>
  <c r="K113" i="13"/>
  <c r="M113" i="13"/>
  <c r="O113" i="13"/>
  <c r="Q113" i="13"/>
  <c r="V113" i="13"/>
  <c r="V112" i="13" s="1"/>
  <c r="G115" i="13"/>
  <c r="M115" i="13" s="1"/>
  <c r="I115" i="13"/>
  <c r="K115" i="13"/>
  <c r="O115" i="13"/>
  <c r="Q115" i="13"/>
  <c r="V115" i="13"/>
  <c r="G116" i="13"/>
  <c r="G112" i="13" s="1"/>
  <c r="I116" i="13"/>
  <c r="K116" i="13"/>
  <c r="O116" i="13"/>
  <c r="Q116" i="13"/>
  <c r="V116" i="13"/>
  <c r="G118" i="13"/>
  <c r="I118" i="13"/>
  <c r="O118" i="13"/>
  <c r="V118" i="13"/>
  <c r="G119" i="13"/>
  <c r="M119" i="13" s="1"/>
  <c r="M118" i="13" s="1"/>
  <c r="I119" i="13"/>
  <c r="K119" i="13"/>
  <c r="K118" i="13" s="1"/>
  <c r="O119" i="13"/>
  <c r="Q119" i="13"/>
  <c r="Q118" i="13" s="1"/>
  <c r="V119" i="13"/>
  <c r="K121" i="13"/>
  <c r="G122" i="13"/>
  <c r="I122" i="13"/>
  <c r="K122" i="13"/>
  <c r="M122" i="13"/>
  <c r="O122" i="13"/>
  <c r="O121" i="13" s="1"/>
  <c r="Q122" i="13"/>
  <c r="V122" i="13"/>
  <c r="G123" i="13"/>
  <c r="I123" i="13"/>
  <c r="K123" i="13"/>
  <c r="M123" i="13"/>
  <c r="O123" i="13"/>
  <c r="Q123" i="13"/>
  <c r="Q121" i="13" s="1"/>
  <c r="V123" i="13"/>
  <c r="G128" i="13"/>
  <c r="I128" i="13"/>
  <c r="K128" i="13"/>
  <c r="M128" i="13"/>
  <c r="O128" i="13"/>
  <c r="Q128" i="13"/>
  <c r="V128" i="13"/>
  <c r="V121" i="13" s="1"/>
  <c r="G130" i="13"/>
  <c r="M130" i="13" s="1"/>
  <c r="M121" i="13" s="1"/>
  <c r="I130" i="13"/>
  <c r="K130" i="13"/>
  <c r="O130" i="13"/>
  <c r="Q130" i="13"/>
  <c r="V130" i="13"/>
  <c r="G134" i="13"/>
  <c r="M134" i="13" s="1"/>
  <c r="I134" i="13"/>
  <c r="K134" i="13"/>
  <c r="O134" i="13"/>
  <c r="Q134" i="13"/>
  <c r="V134" i="13"/>
  <c r="G136" i="13"/>
  <c r="M136" i="13" s="1"/>
  <c r="I136" i="13"/>
  <c r="I121" i="13" s="1"/>
  <c r="K136" i="13"/>
  <c r="O136" i="13"/>
  <c r="Q136" i="13"/>
  <c r="V136" i="13"/>
  <c r="G138" i="13"/>
  <c r="I138" i="13"/>
  <c r="K138" i="13"/>
  <c r="O138" i="13"/>
  <c r="Q138" i="13"/>
  <c r="G139" i="13"/>
  <c r="I139" i="13"/>
  <c r="K139" i="13"/>
  <c r="M139" i="13"/>
  <c r="M138" i="13" s="1"/>
  <c r="O139" i="13"/>
  <c r="Q139" i="13"/>
  <c r="V139" i="13"/>
  <c r="V138" i="13" s="1"/>
  <c r="G145" i="13"/>
  <c r="G144" i="13" s="1"/>
  <c r="I145" i="13"/>
  <c r="K145" i="13"/>
  <c r="M145" i="13"/>
  <c r="O145" i="13"/>
  <c r="Q145" i="13"/>
  <c r="Q144" i="13" s="1"/>
  <c r="V145" i="13"/>
  <c r="G148" i="13"/>
  <c r="I148" i="13"/>
  <c r="K148" i="13"/>
  <c r="M148" i="13"/>
  <c r="O148" i="13"/>
  <c r="Q148" i="13"/>
  <c r="V148" i="13"/>
  <c r="V144" i="13" s="1"/>
  <c r="G150" i="13"/>
  <c r="M150" i="13" s="1"/>
  <c r="I150" i="13"/>
  <c r="K150" i="13"/>
  <c r="O150" i="13"/>
  <c r="Q150" i="13"/>
  <c r="V150" i="13"/>
  <c r="G152" i="13"/>
  <c r="M152" i="13" s="1"/>
  <c r="I152" i="13"/>
  <c r="K152" i="13"/>
  <c r="O152" i="13"/>
  <c r="Q152" i="13"/>
  <c r="V152" i="13"/>
  <c r="G153" i="13"/>
  <c r="M153" i="13" s="1"/>
  <c r="I153" i="13"/>
  <c r="I144" i="13" s="1"/>
  <c r="K153" i="13"/>
  <c r="O153" i="13"/>
  <c r="Q153" i="13"/>
  <c r="V153" i="13"/>
  <c r="G154" i="13"/>
  <c r="M154" i="13" s="1"/>
  <c r="I154" i="13"/>
  <c r="K154" i="13"/>
  <c r="K144" i="13" s="1"/>
  <c r="O154" i="13"/>
  <c r="Q154" i="13"/>
  <c r="V154" i="13"/>
  <c r="G157" i="13"/>
  <c r="I157" i="13"/>
  <c r="K157" i="13"/>
  <c r="M157" i="13"/>
  <c r="O157" i="13"/>
  <c r="Q157" i="13"/>
  <c r="V157" i="13"/>
  <c r="G159" i="13"/>
  <c r="I159" i="13"/>
  <c r="K159" i="13"/>
  <c r="M159" i="13"/>
  <c r="O159" i="13"/>
  <c r="O144" i="13" s="1"/>
  <c r="Q159" i="13"/>
  <c r="V159" i="13"/>
  <c r="AE165" i="13"/>
  <c r="G28" i="12"/>
  <c r="V8" i="12"/>
  <c r="G9" i="12"/>
  <c r="G8" i="12" s="1"/>
  <c r="I9" i="12"/>
  <c r="I8" i="12" s="1"/>
  <c r="K9" i="12"/>
  <c r="K8" i="12" s="1"/>
  <c r="O9" i="12"/>
  <c r="Q9" i="12"/>
  <c r="V9" i="12"/>
  <c r="G10" i="12"/>
  <c r="M10" i="12" s="1"/>
  <c r="I10" i="12"/>
  <c r="K10" i="12"/>
  <c r="O10" i="12"/>
  <c r="Q10" i="12"/>
  <c r="V10" i="12"/>
  <c r="G11" i="12"/>
  <c r="M11" i="12" s="1"/>
  <c r="I11" i="12"/>
  <c r="K11" i="12"/>
  <c r="O11" i="12"/>
  <c r="Q11" i="12"/>
  <c r="V11" i="12"/>
  <c r="G12" i="12"/>
  <c r="M12" i="12" s="1"/>
  <c r="I12" i="12"/>
  <c r="K12" i="12"/>
  <c r="O12" i="12"/>
  <c r="O8" i="12" s="1"/>
  <c r="Q12" i="12"/>
  <c r="V12" i="12"/>
  <c r="G13" i="12"/>
  <c r="I13" i="12"/>
  <c r="K13" i="12"/>
  <c r="M13" i="12"/>
  <c r="O13" i="12"/>
  <c r="Q13" i="12"/>
  <c r="V13" i="12"/>
  <c r="G14" i="12"/>
  <c r="I14" i="12"/>
  <c r="K14" i="12"/>
  <c r="M14" i="12"/>
  <c r="O14" i="12"/>
  <c r="Q14" i="12"/>
  <c r="V14" i="12"/>
  <c r="G15" i="12"/>
  <c r="I15" i="12"/>
  <c r="K15" i="12"/>
  <c r="M15" i="12"/>
  <c r="O15" i="12"/>
  <c r="Q15" i="12"/>
  <c r="Q8" i="12" s="1"/>
  <c r="V15" i="12"/>
  <c r="G17" i="12"/>
  <c r="M17" i="12" s="1"/>
  <c r="I17" i="12"/>
  <c r="I16" i="12" s="1"/>
  <c r="K17" i="12"/>
  <c r="K16" i="12" s="1"/>
  <c r="O17" i="12"/>
  <c r="Q17" i="12"/>
  <c r="V17" i="12"/>
  <c r="G18" i="12"/>
  <c r="G16" i="12" s="1"/>
  <c r="I18" i="12"/>
  <c r="K18" i="12"/>
  <c r="O18" i="12"/>
  <c r="Q18" i="12"/>
  <c r="V18" i="12"/>
  <c r="G19" i="12"/>
  <c r="M19" i="12" s="1"/>
  <c r="I19" i="12"/>
  <c r="K19" i="12"/>
  <c r="O19" i="12"/>
  <c r="Q19" i="12"/>
  <c r="V19" i="12"/>
  <c r="G20" i="12"/>
  <c r="I20" i="12"/>
  <c r="K20" i="12"/>
  <c r="M20" i="12"/>
  <c r="O20" i="12"/>
  <c r="O16" i="12" s="1"/>
  <c r="Q20" i="12"/>
  <c r="V20" i="12"/>
  <c r="G21" i="12"/>
  <c r="I21" i="12"/>
  <c r="K21" i="12"/>
  <c r="M21" i="12"/>
  <c r="O21" i="12"/>
  <c r="Q21" i="12"/>
  <c r="Q16" i="12" s="1"/>
  <c r="V21" i="12"/>
  <c r="G22" i="12"/>
  <c r="I22" i="12"/>
  <c r="K22" i="12"/>
  <c r="M22" i="12"/>
  <c r="O22" i="12"/>
  <c r="Q22" i="12"/>
  <c r="V22" i="12"/>
  <c r="G23" i="12"/>
  <c r="I23" i="12"/>
  <c r="K23" i="12"/>
  <c r="M23" i="12"/>
  <c r="O23" i="12"/>
  <c r="Q23" i="12"/>
  <c r="V23" i="12"/>
  <c r="G24" i="12"/>
  <c r="M24" i="12" s="1"/>
  <c r="I24" i="12"/>
  <c r="K24" i="12"/>
  <c r="O24" i="12"/>
  <c r="Q24" i="12"/>
  <c r="V24" i="12"/>
  <c r="V16" i="12" s="1"/>
  <c r="G25" i="12"/>
  <c r="M25" i="12" s="1"/>
  <c r="I25" i="12"/>
  <c r="K25" i="12"/>
  <c r="O25" i="12"/>
  <c r="Q25" i="12"/>
  <c r="V25" i="12"/>
  <c r="G26" i="12"/>
  <c r="M26" i="12" s="1"/>
  <c r="I26" i="12"/>
  <c r="K26" i="12"/>
  <c r="O26" i="12"/>
  <c r="Q26" i="12"/>
  <c r="V26" i="12"/>
  <c r="AE28" i="12"/>
  <c r="AF28" i="12"/>
  <c r="I20" i="1"/>
  <c r="I19" i="1"/>
  <c r="I18" i="1"/>
  <c r="I17" i="1"/>
  <c r="I16" i="1"/>
  <c r="I147" i="1"/>
  <c r="J140" i="1" s="1"/>
  <c r="AZ120" i="1"/>
  <c r="AZ119" i="1"/>
  <c r="AZ117" i="1"/>
  <c r="AZ116" i="1"/>
  <c r="AZ114" i="1"/>
  <c r="AZ113" i="1"/>
  <c r="AZ111" i="1"/>
  <c r="AZ109" i="1"/>
  <c r="AZ108" i="1"/>
  <c r="AZ107" i="1"/>
  <c r="AZ105" i="1"/>
  <c r="AZ102" i="1"/>
  <c r="AZ100" i="1"/>
  <c r="AZ96" i="1"/>
  <c r="AZ95" i="1"/>
  <c r="AZ93" i="1"/>
  <c r="AZ92" i="1"/>
  <c r="AZ90" i="1"/>
  <c r="AZ89" i="1"/>
  <c r="AZ88" i="1"/>
  <c r="AZ86" i="1"/>
  <c r="AZ85" i="1"/>
  <c r="AZ83" i="1"/>
  <c r="AZ81" i="1"/>
  <c r="AZ80" i="1"/>
  <c r="AZ78" i="1"/>
  <c r="AZ76" i="1"/>
  <c r="AZ75" i="1"/>
  <c r="AZ73" i="1"/>
  <c r="AZ72" i="1"/>
  <c r="AZ70" i="1"/>
  <c r="AZ69" i="1"/>
  <c r="AZ67" i="1"/>
  <c r="AZ65" i="1"/>
  <c r="AZ64" i="1"/>
  <c r="AZ63" i="1"/>
  <c r="AZ62" i="1"/>
  <c r="AZ61" i="1"/>
  <c r="AZ60" i="1"/>
  <c r="AZ57" i="1"/>
  <c r="AZ55" i="1"/>
  <c r="AZ54" i="1"/>
  <c r="AZ52" i="1"/>
  <c r="AZ50" i="1"/>
  <c r="F47" i="1"/>
  <c r="G23" i="1" s="1"/>
  <c r="H46" i="1"/>
  <c r="I46" i="1" s="1"/>
  <c r="H45" i="1"/>
  <c r="I45" i="1" s="1"/>
  <c r="H44" i="1"/>
  <c r="I44" i="1" s="1"/>
  <c r="H43" i="1"/>
  <c r="I43" i="1" s="1"/>
  <c r="H42" i="1"/>
  <c r="H40" i="1"/>
  <c r="I40" i="1" s="1"/>
  <c r="J28" i="1"/>
  <c r="J26" i="1"/>
  <c r="G38" i="1"/>
  <c r="F38" i="1"/>
  <c r="J23" i="1"/>
  <c r="J24" i="1"/>
  <c r="J25" i="1"/>
  <c r="J27" i="1"/>
  <c r="E24" i="1"/>
  <c r="E26" i="1"/>
  <c r="J146" i="1" l="1"/>
  <c r="J141" i="1"/>
  <c r="J134" i="1"/>
  <c r="J137" i="1"/>
  <c r="J138" i="1"/>
  <c r="J142" i="1"/>
  <c r="J132" i="1"/>
  <c r="J133" i="1"/>
  <c r="J145" i="1"/>
  <c r="J135" i="1"/>
  <c r="J136" i="1"/>
  <c r="J144" i="1"/>
  <c r="J139" i="1"/>
  <c r="J143" i="1"/>
  <c r="G47" i="1"/>
  <c r="G25" i="1" s="1"/>
  <c r="A25" i="1" s="1"/>
  <c r="A23" i="1"/>
  <c r="M17" i="14"/>
  <c r="M16" i="14" s="1"/>
  <c r="M9" i="14"/>
  <c r="M8" i="14" s="1"/>
  <c r="M97" i="13"/>
  <c r="M8" i="13"/>
  <c r="M144" i="13"/>
  <c r="M112" i="13"/>
  <c r="G8" i="13"/>
  <c r="M116" i="13"/>
  <c r="M101" i="13"/>
  <c r="M85" i="13"/>
  <c r="M82" i="13" s="1"/>
  <c r="M69" i="13"/>
  <c r="M65" i="13" s="1"/>
  <c r="M54" i="13"/>
  <c r="M25" i="13" s="1"/>
  <c r="G121" i="13"/>
  <c r="M9" i="12"/>
  <c r="M8" i="12" s="1"/>
  <c r="M18" i="12"/>
  <c r="M16" i="12" s="1"/>
  <c r="I21" i="1"/>
  <c r="J45" i="1"/>
  <c r="J39" i="1"/>
  <c r="J47" i="1" s="1"/>
  <c r="J40" i="1"/>
  <c r="J41" i="1"/>
  <c r="J44" i="1"/>
  <c r="J46" i="1"/>
  <c r="J43" i="1"/>
  <c r="H47" i="1"/>
  <c r="J147" i="1" l="1"/>
  <c r="G28" i="1"/>
  <c r="A26" i="1"/>
  <c r="G26" i="1"/>
  <c r="G24" i="1"/>
  <c r="A27" i="1" s="1"/>
  <c r="A24" i="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30DDB982-9BCB-4675-8866-F0317DBF1992}">
      <text>
        <r>
          <rPr>
            <sz val="9"/>
            <color indexed="81"/>
            <rFont val="Tahoma"/>
            <family val="2"/>
            <charset val="238"/>
          </rPr>
          <t>Jedná se o informaci, zda se jedná o položku, která je do rozpočtu zadána z cenové soustavy RTS, nebo vlastní.</t>
        </r>
      </text>
    </comment>
    <comment ref="T6" authorId="0" shapeId="0" xr:uid="{2932AC89-145F-403D-AF32-BA05B902B87B}">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18E913F1-0C34-4F42-B85D-1F2E628AE53F}">
      <text>
        <r>
          <rPr>
            <sz val="9"/>
            <color indexed="81"/>
            <rFont val="Tahoma"/>
            <family val="2"/>
            <charset val="238"/>
          </rPr>
          <t>Jedná se o informaci, zda se jedná o položku, která je do rozpočtu zadána z cenové soustavy RTS, nebo vlastní.</t>
        </r>
      </text>
    </comment>
    <comment ref="T6" authorId="0" shapeId="0" xr:uid="{F0CE5425-C32C-4BE4-81E8-B55B4FF12163}">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D7E92462-D553-4534-B49E-0F8CE361349A}">
      <text>
        <r>
          <rPr>
            <sz val="9"/>
            <color indexed="81"/>
            <rFont val="Tahoma"/>
            <family val="2"/>
            <charset val="238"/>
          </rPr>
          <t>Jedná se o informaci, zda se jedná o položku, která je do rozpočtu zadána z cenové soustavy RTS, nebo vlastní.</t>
        </r>
      </text>
    </comment>
    <comment ref="T6" authorId="0" shapeId="0" xr:uid="{E4B47A01-D5E6-4A88-AE69-ACC5B240CF2A}">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<sst xmlns="http://schemas.openxmlformats.org/spreadsheetml/2006/main" count="1253" uniqueCount="436">
  <si>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</si>
  <si>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</si>
  <si>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</si>
  <si>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</si>
  <si>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</si>
  <si>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</si>
  <si>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</si>
  <si>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</si>
  <si>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</si>
  <si>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</si>
  <si>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</si>
  <si>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</si>
  <si>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</si>
  <si>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</si>
  <si>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</si>
  <si>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</si>
  <si>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</si>
  <si>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</si>
  <si>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</si>
  <si>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</si>
  <si>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</si>
  <si>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</si>
  <si>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</si>
  <si>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</si>
  <si>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</si>
  <si>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</si>
  <si>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</si>
  <si>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</si>
  <si>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</si>
  <si>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</si>
  <si>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</si>
  <si>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</si>
  <si>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</si>
  <si>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</si>
  <si>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</si>
  <si>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</si>
  <si>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</si>
  <si>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</si>
  <si>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</si>
  <si>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</si>
  <si>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</si>
  <si>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</si>
  <si>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</si>
  <si>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26060</t>
  </si>
  <si>
    <t>Zábřeh, revitalizace sídliště Havlíčkova</t>
  </si>
  <si>
    <t>Stavba</t>
  </si>
  <si>
    <t>Ostatní a vedlejší náklady</t>
  </si>
  <si>
    <t>01</t>
  </si>
  <si>
    <t>VRN I.etapa</t>
  </si>
  <si>
    <t>Stavební objekt</t>
  </si>
  <si>
    <t>SO 100</t>
  </si>
  <si>
    <t>Komunikace a zpevněné plochy</t>
  </si>
  <si>
    <t>I.etapa</t>
  </si>
  <si>
    <t>SO 801</t>
  </si>
  <si>
    <t>Vegetační úpravy</t>
  </si>
  <si>
    <t>Založení trávníku I.etapa</t>
  </si>
  <si>
    <t>Celkem za stavbu</t>
  </si>
  <si>
    <t>CZK</t>
  </si>
  <si>
    <t>#POPS</t>
  </si>
  <si>
    <t>Popis stavby: 26060 - Zábřeh, revitalizace sídliště Havlíčkova</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</si>
  <si>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</si>
  <si>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</si>
  <si>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</si>
  <si>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</si>
  <si>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</si>
  <si>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</si>
  <si>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</si>
  <si>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</si>
  <si>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</si>
  <si>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</si>
  <si>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</si>
  <si>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</si>
  <si>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</si>
  <si>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</si>
  <si>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</si>
  <si>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</si>
  <si>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</si>
  <si>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</si>
  <si>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</si>
  <si>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</si>
  <si>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</si>
  <si>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</si>
  <si>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</si>
  <si>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</si>
  <si>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</si>
  <si>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</si>
  <si>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</si>
  <si>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</si>
  <si>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</si>
  <si>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</si>
  <si>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</si>
  <si>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</si>
  <si>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</si>
  <si>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</si>
  <si>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</si>
  <si>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</si>
  <si>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</si>
  <si>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</si>
  <si>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</si>
  <si>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</si>
  <si>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</si>
  <si>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</si>
  <si>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</si>
  <si>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</si>
  <si>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</si>
  <si>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000 - Vedlejší a ostatní náklady</t>
  </si>
  <si>
    <t>#POPR</t>
  </si>
  <si>
    <t>Popis rozpočtu: 01 - VRN I.etapa</t>
  </si>
  <si>
    <t>Popis objektu: SO 100 - Komunikace a zpevněné plochy</t>
  </si>
  <si>
    <t>Popis rozpočtu: 01 - I.etapa</t>
  </si>
  <si>
    <t>Popis objektu: SO 801 - Vegetační úpravy</t>
  </si>
  <si>
    <t>Popis rozpočtu: 01 - Založení trávníku I.etapa</t>
  </si>
  <si>
    <t>Rekapitulace dílů</t>
  </si>
  <si>
    <t>Typ dílu</t>
  </si>
  <si>
    <t>_1</t>
  </si>
  <si>
    <t>Založení parkového trávníku</t>
  </si>
  <si>
    <t>_2</t>
  </si>
  <si>
    <t>Přesuny hmot</t>
  </si>
  <si>
    <t>1</t>
  </si>
  <si>
    <t>Zemní práce</t>
  </si>
  <si>
    <t>1.1</t>
  </si>
  <si>
    <t>Zemní práce - odvodnění</t>
  </si>
  <si>
    <t>11</t>
  </si>
  <si>
    <t>Přípravné a přidružené práce</t>
  </si>
  <si>
    <t>21</t>
  </si>
  <si>
    <t>Úprava podloží a základ.spáry</t>
  </si>
  <si>
    <t>56</t>
  </si>
  <si>
    <t>Podkladní vrstvy komunikací a zpevněných ploch</t>
  </si>
  <si>
    <t>59</t>
  </si>
  <si>
    <t>Dlažby a předlažby komunikací</t>
  </si>
  <si>
    <t>87</t>
  </si>
  <si>
    <t>Potrubí z trub z plastických hmot</t>
  </si>
  <si>
    <t>89</t>
  </si>
  <si>
    <t>Ostatní konstrukce na trubním vedení</t>
  </si>
  <si>
    <t>91</t>
  </si>
  <si>
    <t>Doplňující práce na komunikaci</t>
  </si>
  <si>
    <t>99</t>
  </si>
  <si>
    <t>Staveništní přesun hmot</t>
  </si>
  <si>
    <t>99.1</t>
  </si>
  <si>
    <t>Sanace pláně</t>
  </si>
  <si>
    <t>VN</t>
  </si>
  <si>
    <t>ON</t>
  </si>
  <si>
    <t>Soupis vedlejších a ostatních nákladů</t>
  </si>
  <si>
    <t>#TypZaznamu#</t>
  </si>
  <si>
    <t>STA</t>
  </si>
  <si>
    <t>000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</si>
  <si>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</si>
  <si>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</si>
  <si>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</si>
  <si>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</si>
  <si>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</si>
  <si>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</si>
  <si>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</si>
  <si>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</si>
  <si>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</si>
  <si>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</si>
  <si>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</si>
  <si>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</si>
  <si>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</si>
  <si>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</si>
  <si>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</si>
  <si>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</si>
  <si>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</si>
  <si>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</si>
  <si>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</si>
  <si>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</si>
  <si>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</si>
  <si>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</si>
  <si>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</si>
  <si>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</si>
  <si>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</si>
  <si>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</si>
  <si>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</si>
  <si>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</si>
  <si>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</si>
  <si>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</si>
  <si>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</si>
  <si>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26/ I</t>
  </si>
  <si>
    <t>Indiv</t>
  </si>
  <si>
    <t>VRN</t>
  </si>
  <si>
    <t>Běžná</t>
  </si>
  <si>
    <t>POL99_8</t>
  </si>
  <si>
    <t>005111021R</t>
  </si>
  <si>
    <t>Vytyčení inženýrských sítí</t>
  </si>
  <si>
    <t>005112111R</t>
  </si>
  <si>
    <t>Geometrický plán</t>
  </si>
  <si>
    <t>soubor</t>
  </si>
  <si>
    <t>005121 R</t>
  </si>
  <si>
    <t>Zařízení staveniště</t>
  </si>
  <si>
    <t>005121020R</t>
  </si>
  <si>
    <t xml:space="preserve">Provoz zařízení staveniště </t>
  </si>
  <si>
    <t>005121030R</t>
  </si>
  <si>
    <t>Odstranění zařízení staveniště</t>
  </si>
  <si>
    <t>005124010R</t>
  </si>
  <si>
    <t>Koordinační činnost</t>
  </si>
  <si>
    <t>005211010R</t>
  </si>
  <si>
    <t>Předání a převzetí staveniště</t>
  </si>
  <si>
    <t>005211020R</t>
  </si>
  <si>
    <t>Ochrana stávaj. inženýrských sítí na staveništi</t>
  </si>
  <si>
    <t>005211030R</t>
  </si>
  <si>
    <t xml:space="preserve">Dočasná dopravní opatření </t>
  </si>
  <si>
    <t>005211080R</t>
  </si>
  <si>
    <t xml:space="preserve">Bezpečnostní a hygienická opatření na staveništi </t>
  </si>
  <si>
    <t>005231010R</t>
  </si>
  <si>
    <t>Revize</t>
  </si>
  <si>
    <t>005241010R</t>
  </si>
  <si>
    <t xml:space="preserve">Dokumentace skutečného provedení </t>
  </si>
  <si>
    <t>005241020R</t>
  </si>
  <si>
    <t xml:space="preserve">Geodetické zaměření skutečného provedení  </t>
  </si>
  <si>
    <t>005210000T01</t>
  </si>
  <si>
    <t>Návrh, zajištění vydání stanovení přechodného DZ a vydání rozhodnutí o případné uzavírce</t>
  </si>
  <si>
    <t>Vlastní</t>
  </si>
  <si>
    <t>005210000T02</t>
  </si>
  <si>
    <t>Zajištění žádosti (včetně podkladů) pro stanovení trvalého DZ</t>
  </si>
  <si>
    <t>005210000T03</t>
  </si>
  <si>
    <t>Umožnění přístupu občanů k nemovitostem po dobu stavby, pravidelná součinnost při vyvážení, komunálního a tříděného odpadu</t>
  </si>
  <si>
    <t>SUM</t>
  </si>
  <si>
    <t>END</t>
  </si>
  <si>
    <t>Položkový soupis prací a dodávek</t>
  </si>
  <si>
    <t>121101103R00</t>
  </si>
  <si>
    <t>Sejmutí ornice s přemístěním na vzdálenost přes 100 do 250 m</t>
  </si>
  <si>
    <t>m3</t>
  </si>
  <si>
    <t>800-1</t>
  </si>
  <si>
    <t>Práce</t>
  </si>
  <si>
    <t>POL1_</t>
  </si>
  <si>
    <t>nebo lesní půdy, s vodorovným přemístěním na hromady v místě upotřebení nebo na dočasné či trvalé skládky se složením</t>
  </si>
  <si>
    <t>SPI</t>
  </si>
  <si>
    <t>10,00</t>
  </si>
  <si>
    <t>VV</t>
  </si>
  <si>
    <t>122202201R00</t>
  </si>
  <si>
    <t>Odkopávky a prokopávky pro silnice v hornině 3 do 100 m3</t>
  </si>
  <si>
    <t>s přemístěním výkopku v příčných profilech na vzdálenost do 15 m nebo s naložením na dopravní prostředek.</t>
  </si>
  <si>
    <t>122202209R00</t>
  </si>
  <si>
    <t>Odkopávky a prokopávky pro silnice v hornině 3 příplatek za lepivost horniny</t>
  </si>
  <si>
    <t>162701105R00</t>
  </si>
  <si>
    <t>Vodorovné přemístění výkopku z horniny 1 až 4, na vzdálenost přes 9 000  do 10 000 m</t>
  </si>
  <si>
    <t>po suchu, bez naložení výkopku, avšak se složením bez rozhrnutí, zpáteční cesta vozidla.</t>
  </si>
  <si>
    <t>171101105R00</t>
  </si>
  <si>
    <t>Uložení sypaniny do násypů zhutněných s uzavřením povrchu násypu z hornin soudržných s předepsanou mírou zhutnění v procentech výsledků zkoušek Proctor-Standard                 na 103 % PS</t>
  </si>
  <si>
    <t>s rozprostřením sypaniny ve vrstvách a s hrubým urovnáním,</t>
  </si>
  <si>
    <t>181101102R00</t>
  </si>
  <si>
    <t>Úprava pláně v zářezech v hornině 1 až 4, se zhutněním</t>
  </si>
  <si>
    <t>m2</t>
  </si>
  <si>
    <t>vyrovnáním výškových rozdílů, ploch vodorovných a ploch do sklonu 1 : 5.</t>
  </si>
  <si>
    <t xml:space="preserve">komunikace dl.200x200x80 : </t>
  </si>
  <si>
    <t>350,00*1,10</t>
  </si>
  <si>
    <t>199000002R00</t>
  </si>
  <si>
    <t>Poplatky za skládku horniny 1- 4, skupina 17 05 04 z Katalogu odpadů</t>
  </si>
  <si>
    <t>132201211R00</t>
  </si>
  <si>
    <t xml:space="preserve">Hloubení rýh šířky přes 60 do 200 cm do 100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</si>
  <si>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</si>
  <si>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 xml:space="preserve">přípojka : </t>
  </si>
  <si>
    <t>40,00*0,80*1,50</t>
  </si>
  <si>
    <t xml:space="preserve">vsak : </t>
  </si>
  <si>
    <t>15,00</t>
  </si>
  <si>
    <t xml:space="preserve">drenáž : </t>
  </si>
  <si>
    <t>33,00*0,30*0,30</t>
  </si>
  <si>
    <t>132201219R00</t>
  </si>
  <si>
    <t xml:space="preserve">Hloubení rýh šířky přes 60 do 200 cm příplatek za lepivost, v hornině 3,  </t>
  </si>
  <si>
    <t>161101101R00</t>
  </si>
  <si>
    <t>Svislé přemístění výkopku z horniny 1 až 4, při hloubce výkopu přes 1 do 2,5 m</t>
  </si>
  <si>
    <t>bez naložení do dopravní nádoby, ale s vyprázdněním dopravní nádoby na hromadu nebo na dopravní prostředek,</t>
  </si>
  <si>
    <t>POL1_1</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</si>
  <si>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</si>
  <si>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</si>
  <si>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</si>
  <si>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</si>
  <si>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POP</t>
  </si>
  <si>
    <t xml:space="preserve">ck : </t>
  </si>
  <si>
    <t>65,97</t>
  </si>
  <si>
    <t xml:space="preserve">odpočet : </t>
  </si>
  <si>
    <t xml:space="preserve">lože : </t>
  </si>
  <si>
    <t>-3,20</t>
  </si>
  <si>
    <t xml:space="preserve">obsyp : </t>
  </si>
  <si>
    <t>-14,40</t>
  </si>
  <si>
    <t xml:space="preserve">vsak.boxy : </t>
  </si>
  <si>
    <t>-11,43</t>
  </si>
  <si>
    <t>-33,00*0,30*0,30</t>
  </si>
  <si>
    <t>175101101R00</t>
  </si>
  <si>
    <t>Obsyp potrubí bez prohození sypaniny, bez dodávky obsypového materiálu</t>
  </si>
  <si>
    <t>sypaninou z vhodných hornin tř. 1 - 4 nebo materiálem připraveným podél výkopu ve vzdálenosti do 3 m od jeho kraje, pro jakoukoliv hloubku výkopu a jakoukoliv míru zhutnění,</t>
  </si>
  <si>
    <t>40,00*0,80*0,45</t>
  </si>
  <si>
    <t>451573111R00</t>
  </si>
  <si>
    <t>Lože pod potrubí, stoky a drobné objekty z písku a štěrkopísku  do 65 mm</t>
  </si>
  <si>
    <t>827-1</t>
  </si>
  <si>
    <t>v otevřeném výkopu,</t>
  </si>
  <si>
    <t>40,00*0,80*0,10</t>
  </si>
  <si>
    <t>583320401R</t>
  </si>
  <si>
    <t>Kamenivo přírodní těžené; štěrkopísek; frakce 0,0 až 4,0 mm</t>
  </si>
  <si>
    <t>t</t>
  </si>
  <si>
    <t>SPCM</t>
  </si>
  <si>
    <t>Specifikace</t>
  </si>
  <si>
    <t>POL3_</t>
  </si>
  <si>
    <t>Odkaz na mn. položky pořadí 13 : 14,40000*2</t>
  </si>
  <si>
    <t>583423203R</t>
  </si>
  <si>
    <t>Kamenivo přírodní drcené; bez stanovené kvality; frakce 0,0 až 32,0 mm</t>
  </si>
  <si>
    <t>Odkaz na mn. položky pořadí 12 : 33,97000*2</t>
  </si>
  <si>
    <t>113107647R00</t>
  </si>
  <si>
    <t>Odstranění podkladů nebo krytů z kameniva hrubého drceného, v ploše jednotlivě nad 50 m2, tloušťka vrstvy 470 mm</t>
  </si>
  <si>
    <t>822-1</t>
  </si>
  <si>
    <t>113202111R00</t>
  </si>
  <si>
    <t>Vytrhání obrub z krajníků nebo obrubníků stojatých</t>
  </si>
  <si>
    <t>m</t>
  </si>
  <si>
    <t>s vybouráním lože, s přemístěním hmot na skládku na vzdálenost do 3 m nebo naložením na dopravní prostředek</t>
  </si>
  <si>
    <t>199000005R00</t>
  </si>
  <si>
    <t>Poplatky za skládku zeminy 1- 4, skupina 17 05 04 z Katalogu odpadů</t>
  </si>
  <si>
    <t>966006132R00</t>
  </si>
  <si>
    <t>Odstranění značek pro staničení nebo dopravních značek dopravních nebo orientačních   s betonovými patkami</t>
  </si>
  <si>
    <t>kus</t>
  </si>
  <si>
    <t>s uložením hmot na skládku na vzdálenost do 3 m nebo s naložením na dopravní prostředek, se zásypem jam a jeho zhutněním</t>
  </si>
  <si>
    <t>979999982R00</t>
  </si>
  <si>
    <t>Poplatek za recyklaci, betonu, kusovost nad 1600 cm2, skupina 17 01 01 z Katalogu odpadů</t>
  </si>
  <si>
    <t>801-3</t>
  </si>
  <si>
    <t>1131001</t>
  </si>
  <si>
    <t>Vybourání ul.vpusti, vč.rámu a mříže</t>
  </si>
  <si>
    <t>979082213R00</t>
  </si>
  <si>
    <t>Vodorovná doprava suti po suchu bez naložení, ale se složením a hrubým urovnáním na vzdálenost do 1 km</t>
  </si>
  <si>
    <t>Přesun suti</t>
  </si>
  <si>
    <t>POL8_</t>
  </si>
  <si>
    <t xml:space="preserve">Demontážní hmotnosti z položek s pořadovými čísly: : </t>
  </si>
  <si>
    <t xml:space="preserve">18,19,21,23, : </t>
  </si>
  <si>
    <t>Součet: : 371,63200</t>
  </si>
  <si>
    <t>979082219R00</t>
  </si>
  <si>
    <t>Vodorovná doprava suti po suchu příplatek k ceně za každý další i započatý 1 km přes 1 km</t>
  </si>
  <si>
    <t>Součet: : 3344,68800</t>
  </si>
  <si>
    <t>212572111R00</t>
  </si>
  <si>
    <t>Lože pro trativody ze štěrkopísku tříděného</t>
  </si>
  <si>
    <t>800-2</t>
  </si>
  <si>
    <t>33,00*0,30*0,10</t>
  </si>
  <si>
    <t>212571121R00</t>
  </si>
  <si>
    <t>Výplň trativodů kamenivem drobným, těženým</t>
  </si>
  <si>
    <t>do rýh bez zhutnění s úpravou povrchu výplně,</t>
  </si>
  <si>
    <t>33,00*0,30*0,20</t>
  </si>
  <si>
    <t>212753114R00</t>
  </si>
  <si>
    <t>Plastové drenážní trubky montáž ohebné plastové drenážní trubky do rýhy, DN 100, bez lože</t>
  </si>
  <si>
    <t>212971110R00</t>
  </si>
  <si>
    <t xml:space="preserve">Zřízení opláštění odvod. trativodů z geotextilie o sklonu do 2,5,  </t>
  </si>
  <si>
    <t>v rýze nebo v zářezu se stěnami,</t>
  </si>
  <si>
    <t>33,00*(0,30+0,30)*2</t>
  </si>
  <si>
    <t>211001</t>
  </si>
  <si>
    <t>Vsakovací boxy 1200x600x420 mm - 36 ks, zásyp kamenivem, geotextilie, celkový objem 11,40 m3, dodávka a montáž</t>
  </si>
  <si>
    <t>28611223.AR</t>
  </si>
  <si>
    <t>Trubka plastová drenážní spoj: drážkový; materiál: PVC; povrch: žebrovaný; ohebná; DN = 100; de = 100,0 mm</t>
  </si>
  <si>
    <t>Odkaz na mn. položky pořadí 28 : 33,00000*1,015</t>
  </si>
  <si>
    <t>69366203R</t>
  </si>
  <si>
    <t>Geosyntetika typ: geotextilie; netkaná; materiál: PES; tl (2 kPa) = 2,0 mm; plošná hmotnost = 400 g/m2</t>
  </si>
  <si>
    <t>Odkaz na mn. položky pořadí 29 : 39,60000*1,2</t>
  </si>
  <si>
    <t>564851111RT4</t>
  </si>
  <si>
    <t>Podklad ze štěrkodrti s rozprostřením a zhutněním frakce 0-63 mm, tloušťka po zhutnění 150 mm</t>
  </si>
  <si>
    <t>350,00*1,05</t>
  </si>
  <si>
    <t>564861111RT4</t>
  </si>
  <si>
    <t>Podklad ze štěrkodrti s rozprostřením a zhutněním frakce 0-63 mm, tloušťka po zhutnění 200 mm</t>
  </si>
  <si>
    <t>596215040R00</t>
  </si>
  <si>
    <t>Kladení zámkové dlažby do drtě tloušťka dlažby 80 mm, tloušťka lože 40 mm</t>
  </si>
  <si>
    <t>s provedením lože z kameniva drceného, s vyplněním spár, s dvojitým hutněním a se smetením přebytečného materiálu na krajnici. S dodáním hmot pro lože a výplň spár.</t>
  </si>
  <si>
    <t>350,00</t>
  </si>
  <si>
    <t>596291113R00</t>
  </si>
  <si>
    <t>Řezání zámkové dlažby tloušťky 80 mm</t>
  </si>
  <si>
    <t>5924511910R</t>
  </si>
  <si>
    <t>Dlažba betonová typ: čtvercový; dl = 200 mm; š = 200 mm; tl = 80,0 mm; provedení: přírodní</t>
  </si>
  <si>
    <t>350,00*1,01</t>
  </si>
  <si>
    <t>871313121R00</t>
  </si>
  <si>
    <t>Montáž potrubí z trub z plastů těsněných gumovým kroužkem  DN 150</t>
  </si>
  <si>
    <t>v otevřeném výkopu ve sklonu do 20 %,</t>
  </si>
  <si>
    <t>87001</t>
  </si>
  <si>
    <t>Napojení přípojek do šachty/potrubí, vč.tvarovek</t>
  </si>
  <si>
    <t>286111962R</t>
  </si>
  <si>
    <t>Trubka plastová kanalizační materiál: PVC-U; skladba: oboustranná signalizační vrstva; povrch: hladký; DN = 150; de = 160,0 mm; tl. stěny = 5,5 mm; SN 12</t>
  </si>
  <si>
    <t>40,00*1,093</t>
  </si>
  <si>
    <t>597101030RAA</t>
  </si>
  <si>
    <t>Odvodňovací žlaby komunikací a zpevněných ploch žlab odvodnovací polymerbetonový včetně dodávky roštu a žlabu, pro zatížení C250</t>
  </si>
  <si>
    <t>AP-HSV</t>
  </si>
  <si>
    <t>Agregovaná položka</t>
  </si>
  <si>
    <t>POL2_</t>
  </si>
  <si>
    <t>montáž odvodňovacích žlabů a vpustí k odvodňovacím žlabům z polymerbetonu, včetně betonového lože popř. obetonování, s dodávkou žlabů a vpustí.</t>
  </si>
  <si>
    <t>914001121RT6</t>
  </si>
  <si>
    <t>Osazení a montáž svislých dopravních značek sloupek, do betonového základu a AL patky, včetně dodávky sloupku a značky</t>
  </si>
  <si>
    <t>915721111R00</t>
  </si>
  <si>
    <t>Vodorovné značení krytů stříkané barvou, bílou, stopčar, zeber, stínů, šipek, nápisů, přechodů apod.</t>
  </si>
  <si>
    <t xml:space="preserve">bílá : </t>
  </si>
  <si>
    <t>40,00</t>
  </si>
  <si>
    <t xml:space="preserve">žlutá : </t>
  </si>
  <si>
    <t>915791112R00</t>
  </si>
  <si>
    <t xml:space="preserve">Předznačení pro vodorovné značení pro stopčáry, zebry,stíny, šipky, nápisy, přechody </t>
  </si>
  <si>
    <t>stříkané barvou nebo prováděné z nátěrových hmot</t>
  </si>
  <si>
    <t>917862114R00</t>
  </si>
  <si>
    <t>Osazení silničního nebo chodníkového obrubníku stojatého, s boční opěrou z betonu prostého, do lože z betonu prostého C 25/30</t>
  </si>
  <si>
    <t>S dodáním hmot pro lože tl. 80-100 mm.</t>
  </si>
  <si>
    <t>35,00</t>
  </si>
  <si>
    <t>80,00</t>
  </si>
  <si>
    <t>592174860R</t>
  </si>
  <si>
    <t>Obrubník betonový š = 150 mm; v = 250 mm</t>
  </si>
  <si>
    <t>35,00*1,01</t>
  </si>
  <si>
    <t>592174865R</t>
  </si>
  <si>
    <t>Obrubník betonový š = 150 mm; v = 150 mm</t>
  </si>
  <si>
    <t>80,00*1,01</t>
  </si>
  <si>
    <t>998223011R00</t>
  </si>
  <si>
    <t>Přesun hmot pozemních komunikací, kryt dlážděný jakékoliv délky objektu</t>
  </si>
  <si>
    <t>Přesun hmot</t>
  </si>
  <si>
    <t>POL7_</t>
  </si>
  <si>
    <t>vodorovně do 200 m</t>
  </si>
  <si>
    <t xml:space="preserve">Hmotnosti z položek s pořadovými čísly: : </t>
  </si>
  <si>
    <t xml:space="preserve">15,16,17,26,27,29,31,32,33,34,35,36,37,39,40,42,43,45,46,47, : </t>
  </si>
  <si>
    <t>Součet: : 529,13331</t>
  </si>
  <si>
    <t>122202202R00</t>
  </si>
  <si>
    <t>Odkopávky a prokopávky pro silnice v hornině 3 přes 100 do 1 000 m3</t>
  </si>
  <si>
    <t>350,00*0,50</t>
  </si>
  <si>
    <t>289971212R00</t>
  </si>
  <si>
    <t>Zřízení vrstvy z geotextilie na upraveném povrchu sklon do 1:5, šířka přes 3 do 6 m</t>
  </si>
  <si>
    <t>564871111RT4</t>
  </si>
  <si>
    <t>Podklad ze štěrkodrti s rozprostřením a zhutněním frakce 0-63 mm, tloušťka po zhutnění 250 mm</t>
  </si>
  <si>
    <t>69370522R</t>
  </si>
  <si>
    <t>Geosyntetika typ: geotextilie; netkaná; materiál: PP; tl (2 kPa) = 4,1 mm; plošná hmotnost = 500 g/m2</t>
  </si>
  <si>
    <t>Odkaz na mn. položky pořadí 53 : 350,00000*1,2</t>
  </si>
  <si>
    <t>998222011R00</t>
  </si>
  <si>
    <t>Přesun hmot pozemních komunikací, kryt z kameniva jakékoliv délky objektu</t>
  </si>
  <si>
    <t xml:space="preserve">53,54,55, : </t>
  </si>
  <si>
    <t>Součet: : 402,72050</t>
  </si>
  <si>
    <t>181111111</t>
  </si>
  <si>
    <t>Plošná úprava terénu do 500 m2 zemina skupiny 1 až 4 nerovnosti přes 50 do 100 mm v rovinně a svahu, do 1:5</t>
  </si>
  <si>
    <t>184813521</t>
  </si>
  <si>
    <t>Chemické odplevelení po založení kultury postřikem na široko v rovině a svahu do 1:5 ručně</t>
  </si>
  <si>
    <t>Selektivní herbicid na trávníky (50 ml přípravku / 100 m2)</t>
  </si>
  <si>
    <t>l</t>
  </si>
  <si>
    <t>POL3_0</t>
  </si>
  <si>
    <t>Travní směs pro vysýchavá stanoviště, výsevek 30 g / m2</t>
  </si>
  <si>
    <t>kg</t>
  </si>
  <si>
    <t>R-položka</t>
  </si>
  <si>
    <t>POL12_0</t>
  </si>
  <si>
    <t>185804312</t>
  </si>
  <si>
    <t>Zalití vodou plocha přes 20 m2  (15 l / m2)</t>
  </si>
  <si>
    <t>185851121</t>
  </si>
  <si>
    <t>Dovoz vody pro zálivku rostlin za vzdálenost do 1000 m</t>
  </si>
  <si>
    <t>Voda zálivková (+ 3 % ztratné)</t>
  </si>
  <si>
    <t>998231311</t>
  </si>
  <si>
    <t>Přesun hmot pro sadovnické a krajinářské úpravy vodorovně do 5000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</si>
</sst>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59">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3" fillId="2" borderId="0" xfId="0" applyFont="1" applyFill="1" applyAlignment="1">
      <alignment horizontal="left"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0" fontId="20" fillId="0" borderId="0" xfId="0" applyNumberFormat="1" applyFont="1" applyAlignment="1">
      <alignment wrapText="1"/>
    </xf>
    <xf numFmtId="0" fontId="17" fillId="0" borderId="18" xfId="0" applyNumberFormat="1" applyFont="1" applyBorder="1" applyAlignment="1">
      <alignment vertical="top" wrapText="1"/>
    </xf>
    <xf numFmtId="0" fontId="19" fillId="0" borderId="0" xfId="0" applyNumberFormat="1" applyFont="1" applyBorder="1" applyAlignment="1">
      <alignment vertical="top" wrapText="1"/>
    </xf>
    <xf numFmtId="0" fontId="17" fillId="0" borderId="18"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0" fontId="19" fillId="0" borderId="0"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38</v>
      </c>
    </row>
    <row r="2" spans="1:7" ht="57.75" customHeight="1" x14ac:dyDescent="0.25">
      <c r="A2" s="106" t="s">
        <v>39</v>
      </c>
      <c r="B2" s="106"/>
      <c r="C2" s="106"/>
      <c r="D2" s="106"/>
      <c r="E2" s="106"/>
      <c r="F2" s="106"/>
      <c r="G2" s="106"/>
    </row>
  </sheetData>
  <sheetProtection algorithmName="SHA-512" hashValue="qV5UbwpKh9aQsmaVvS232OF3sGKIFjmGfYs0MQ4a1eE7ciyFZ7D0IkSo+5Sy8lga5acwo6cFksmqEGxihrv+Ew==" saltValue="Iz27h4z+waGPNvHgVwiQ+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0"/>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36</v>
      </c>
      <c r="B1" s="76" t="s">
        <v>41</v>
      </c>
      <c r="C1" s="77"/>
      <c r="D1" s="77"/>
      <c r="E1" s="77"/>
      <c r="F1" s="77"/>
      <c r="G1" s="77"/>
      <c r="H1" s="77"/>
      <c r="I1" s="77"/>
      <c r="J1" s="78"/>
    </row>
    <row r="2" spans="1:15" ht="36" customHeight="1" x14ac:dyDescent="0.25">
      <c r="A2" s="2"/>
      <c r="B2" s="111" t="s">
        <v>22</v>
      </c>
      <c r="C2" s="112"/>
      <c r="D2" s="113" t="s">
        <v>43</v>
      </c>
      <c r="E2" s="114" t="s">
        <v>44</v>
      </c>
      <c r="F2" s="115"/>
      <c r="G2" s="115"/>
      <c r="H2" s="115"/>
      <c r="I2" s="115"/>
      <c r="J2" s="116"/>
      <c r="O2" s="1"/>
    </row>
    <row r="3" spans="1:15" ht="27" hidden="1" customHeight="1" x14ac:dyDescent="0.25">
      <c r="A3" s="2"/>
      <c r="B3" s="117"/>
      <c r="C3" s="112"/>
      <c r="D3" s="118"/>
      <c r="E3" s="119"/>
      <c r="F3" s="120"/>
      <c r="G3" s="120"/>
      <c r="H3" s="120"/>
      <c r="I3" s="120"/>
      <c r="J3" s="121"/>
    </row>
    <row r="4" spans="1:15" ht="23.25" customHeight="1" x14ac:dyDescent="0.25">
      <c r="A4" s="2"/>
      <c r="B4" s="122"/>
      <c r="C4" s="123"/>
      <c r="D4" s="124"/>
      <c r="E4" s="125"/>
      <c r="F4" s="125"/>
      <c r="G4" s="125"/>
      <c r="H4" s="125"/>
      <c r="I4" s="125"/>
      <c r="J4" s="126"/>
    </row>
    <row r="5" spans="1:15" ht="24" customHeight="1" x14ac:dyDescent="0.25">
      <c r="A5" s="2"/>
      <c r="B5" s="31" t="s">
        <v>42</v>
      </c>
      <c r="D5" s="91"/>
      <c r="E5" s="92"/>
      <c r="F5" s="92"/>
      <c r="G5" s="92"/>
      <c r="H5" s="18" t="s">
        <v>40</v>
      </c>
      <c r="I5" s="22"/>
      <c r="J5" s="8"/>
    </row>
    <row r="6" spans="1:15" ht="15.75" customHeight="1" x14ac:dyDescent="0.25">
      <c r="A6" s="2"/>
      <c r="B6" s="28"/>
      <c r="C6" s="55"/>
      <c r="D6" s="85"/>
      <c r="E6" s="93"/>
      <c r="F6" s="93"/>
      <c r="G6" s="93"/>
      <c r="H6" s="18" t="s">
        <v>34</v>
      </c>
      <c r="I6" s="22"/>
      <c r="J6" s="8"/>
    </row>
    <row r="7" spans="1:15" ht="15.75" customHeight="1" x14ac:dyDescent="0.25">
      <c r="A7" s="2"/>
      <c r="B7" s="29"/>
      <c r="C7" s="56"/>
      <c r="D7" s="53"/>
      <c r="E7" s="94"/>
      <c r="F7" s="95"/>
      <c r="G7" s="95"/>
      <c r="H7" s="24"/>
      <c r="I7" s="23"/>
      <c r="J7" s="34"/>
    </row>
    <row r="8" spans="1:15" ht="24" hidden="1" customHeight="1" x14ac:dyDescent="0.25">
      <c r="A8" s="2"/>
      <c r="B8" s="31" t="s">
        <v>20</v>
      </c>
      <c r="D8" s="51"/>
      <c r="H8" s="18" t="s">
        <v>40</v>
      </c>
      <c r="I8" s="22"/>
      <c r="J8" s="8"/>
    </row>
    <row r="9" spans="1:15" ht="15.75" hidden="1" customHeight="1" x14ac:dyDescent="0.25">
      <c r="A9" s="2"/>
      <c r="B9" s="2"/>
      <c r="D9" s="51"/>
      <c r="H9" s="18" t="s">
        <v>34</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19</v>
      </c>
      <c r="D11" s="127"/>
      <c r="E11" s="127"/>
      <c r="F11" s="127"/>
      <c r="G11" s="127"/>
      <c r="H11" s="18" t="s">
        <v>40</v>
      </c>
      <c r="I11" s="132"/>
      <c r="J11" s="8"/>
    </row>
    <row r="12" spans="1:15" ht="15.75" customHeight="1" x14ac:dyDescent="0.25">
      <c r="A12" s="2"/>
      <c r="B12" s="28"/>
      <c r="C12" s="55"/>
      <c r="D12" s="128"/>
      <c r="E12" s="128"/>
      <c r="F12" s="128"/>
      <c r="G12" s="128"/>
      <c r="H12" s="18" t="s">
        <v>34</v>
      </c>
      <c r="I12" s="132"/>
      <c r="J12" s="8"/>
    </row>
    <row r="13" spans="1:15" ht="15.75" customHeight="1" x14ac:dyDescent="0.25">
      <c r="A13" s="2"/>
      <c r="B13" s="29"/>
      <c r="C13" s="56"/>
      <c r="D13" s="131"/>
      <c r="E13" s="129"/>
      <c r="F13" s="130"/>
      <c r="G13" s="130"/>
      <c r="H13" s="19"/>
      <c r="I13" s="23"/>
      <c r="J13" s="34"/>
    </row>
    <row r="14" spans="1:15" ht="24" customHeight="1" x14ac:dyDescent="0.25">
      <c r="A14" s="2"/>
      <c r="B14" s="43" t="s">
        <v>21</v>
      </c>
      <c r="C14" s="58"/>
      <c r="D14" s="59"/>
      <c r="E14" s="60"/>
      <c r="F14" s="44"/>
      <c r="G14" s="44"/>
      <c r="H14" s="45"/>
      <c r="I14" s="44"/>
      <c r="J14" s="46"/>
    </row>
    <row r="15" spans="1:15" ht="32.25" customHeight="1" x14ac:dyDescent="0.25">
      <c r="A15" s="2"/>
      <c r="B15" s="35" t="s">
        <v>32</v>
      </c>
      <c r="C15" s="61"/>
      <c r="D15" s="54"/>
      <c r="E15" s="86"/>
      <c r="F15" s="86"/>
      <c r="G15" s="87"/>
      <c r="H15" s="87"/>
      <c r="I15" s="87" t="s">
        <v>29</v>
      </c>
      <c r="J15" s="88"/>
    </row>
    <row r="16" spans="1:15" ht="23.25" customHeight="1" x14ac:dyDescent="0.25">
      <c r="A16" s="196" t="s">
        <v>24</v>
      </c>
      <c r="B16" s="38" t="s">
        <v>24</v>
      </c>
      <c r="C16" s="62"/>
      <c r="D16" s="63"/>
      <c r="E16" s="82"/>
      <c r="F16" s="83"/>
      <c r="G16" s="82"/>
      <c r="H16" s="83"/>
      <c r="I16" s="82">
        <f>SUMIF(F132:F146,A16,I132:I146)+SUMIF(F132:F146,"PSU",I132:I146)</f>
        <v>0</v>
      </c>
      <c r="J16" s="84"/>
    </row>
    <row r="17" spans="1:10" ht="23.25" customHeight="1" x14ac:dyDescent="0.25">
      <c r="A17" s="196" t="s">
        <v>25</v>
      </c>
      <c r="B17" s="38" t="s">
        <v>25</v>
      </c>
      <c r="C17" s="62"/>
      <c r="D17" s="63"/>
      <c r="E17" s="82"/>
      <c r="F17" s="83"/>
      <c r="G17" s="82"/>
      <c r="H17" s="83"/>
      <c r="I17" s="82">
        <f>SUMIF(F132:F146,A17,I132:I146)</f>
        <v>0</v>
      </c>
      <c r="J17" s="84"/>
    </row>
    <row r="18" spans="1:10" ht="23.25" customHeight="1" x14ac:dyDescent="0.25">
      <c r="A18" s="196" t="s">
        <v>26</v>
      </c>
      <c r="B18" s="38" t="s">
        <v>26</v>
      </c>
      <c r="C18" s="62"/>
      <c r="D18" s="63"/>
      <c r="E18" s="82"/>
      <c r="F18" s="83"/>
      <c r="G18" s="82"/>
      <c r="H18" s="83"/>
      <c r="I18" s="82">
        <f>SUMIF(F132:F146,A18,I132:I146)</f>
        <v>0</v>
      </c>
      <c r="J18" s="84"/>
    </row>
    <row r="19" spans="1:10" ht="23.25" customHeight="1" x14ac:dyDescent="0.25">
      <c r="A19" s="196" t="s">
        <v>140</v>
      </c>
      <c r="B19" s="38" t="s">
        <v>27</v>
      </c>
      <c r="C19" s="62"/>
      <c r="D19" s="63"/>
      <c r="E19" s="82"/>
      <c r="F19" s="83"/>
      <c r="G19" s="82"/>
      <c r="H19" s="83"/>
      <c r="I19" s="82">
        <f>SUMIF(F132:F146,A19,I132:I146)</f>
        <v>0</v>
      </c>
      <c r="J19" s="84"/>
    </row>
    <row r="20" spans="1:10" ht="23.25" customHeight="1" x14ac:dyDescent="0.25">
      <c r="A20" s="196" t="s">
        <v>141</v>
      </c>
      <c r="B20" s="38" t="s">
        <v>28</v>
      </c>
      <c r="C20" s="62"/>
      <c r="D20" s="63"/>
      <c r="E20" s="82"/>
      <c r="F20" s="83"/>
      <c r="G20" s="82"/>
      <c r="H20" s="83"/>
      <c r="I20" s="82">
        <f>SUMIF(F132:F146,A20,I132:I146)</f>
        <v>0</v>
      </c>
      <c r="J20" s="84"/>
    </row>
    <row r="21" spans="1:10" ht="23.25" customHeight="1" x14ac:dyDescent="0.25">
      <c r="A21" s="2"/>
      <c r="B21" s="48" t="s">
        <v>29</v>
      </c>
      <c r="C21" s="64"/>
      <c r="D21" s="65"/>
      <c r="E21" s="89"/>
      <c r="F21" s="90"/>
      <c r="G21" s="89"/>
      <c r="H21" s="90"/>
      <c r="I21" s="89">
        <f>SUM(I16:J20)</f>
        <v>0</v>
      </c>
      <c r="J21" s="101"/>
    </row>
    <row r="22" spans="1:10" ht="33" customHeight="1" x14ac:dyDescent="0.25">
      <c r="A22" s="2"/>
      <c r="B22" s="42" t="s">
        <v>33</v>
      </c>
      <c r="C22" s="62"/>
      <c r="D22" s="63"/>
      <c r="E22" s="66"/>
      <c r="F22" s="39"/>
      <c r="G22" s="33"/>
      <c r="H22" s="33"/>
      <c r="I22" s="33"/>
      <c r="J22" s="40"/>
    </row>
    <row r="23" spans="1:10" ht="23.25" customHeight="1" x14ac:dyDescent="0.25">
      <c r="A23" s="2">
        <f>ZakladDPHSni*SazbaDPH1/100</f>
        <v>0</v>
      </c>
      <c r="B23" s="38" t="s">
        <v>12</v>
      </c>
      <c r="C23" s="62"/>
      <c r="D23" s="63"/>
      <c r="E23" s="67">
        <v>12</v>
      </c>
      <c r="F23" s="39" t="s">
        <v>0</v>
      </c>
      <c r="G23" s="99">
        <f>ZakladDPHSniVypocet</f>
        <v>0</v>
      </c>
      <c r="H23" s="100"/>
      <c r="I23" s="100"/>
      <c r="J23" s="40" t="str">
        <f t="shared" ref="J23:J28" si="0">Mena</f>
        <v>CZK</v>
      </c>
    </row>
    <row r="24" spans="1:10" ht="23.25" customHeight="1" x14ac:dyDescent="0.25">
      <c r="A24" s="2">
        <f>(A23-INT(A23))*100</f>
        <v>0</v>
      </c>
      <c r="B24" s="38" t="s">
        <v>13</v>
      </c>
      <c r="C24" s="62"/>
      <c r="D24" s="63"/>
      <c r="E24" s="67">
        <f>SazbaDPH1</f>
        <v>12</v>
      </c>
      <c r="F24" s="39" t="s">
        <v>0</v>
      </c>
      <c r="G24" s="97">
        <f>A23</f>
        <v>0</v>
      </c>
      <c r="H24" s="98"/>
      <c r="I24" s="98"/>
      <c r="J24" s="40" t="str">
        <f t="shared" si="0"/>
        <v>CZK</v>
      </c>
    </row>
    <row r="25" spans="1:10" ht="23.25" customHeight="1" x14ac:dyDescent="0.25">
      <c r="A25" s="2">
        <f>ZakladDPHZakl*SazbaDPH2/100</f>
        <v>0</v>
      </c>
      <c r="B25" s="38" t="s">
        <v>14</v>
      </c>
      <c r="C25" s="62"/>
      <c r="D25" s="63"/>
      <c r="E25" s="67">
        <v>21</v>
      </c>
      <c r="F25" s="39" t="s">
        <v>0</v>
      </c>
      <c r="G25" s="99">
        <f>ZakladDPHZaklVypocet</f>
        <v>0</v>
      </c>
      <c r="H25" s="100"/>
      <c r="I25" s="100"/>
      <c r="J25" s="40" t="str">
        <f t="shared" si="0"/>
        <v>CZK</v>
      </c>
    </row>
    <row r="26" spans="1:10" ht="23.25" customHeight="1" x14ac:dyDescent="0.25">
      <c r="A26" s="2">
        <f>(A25-INT(A25))*100</f>
        <v>0</v>
      </c>
      <c r="B26" s="32" t="s">
        <v>15</v>
      </c>
      <c r="C26" s="68"/>
      <c r="D26" s="54"/>
      <c r="E26" s="69">
        <f>SazbaDPH2</f>
        <v>21</v>
      </c>
      <c r="F26" s="30" t="s">
        <v>0</v>
      </c>
      <c r="G26" s="79">
        <f>A25</f>
        <v>0</v>
      </c>
      <c r="H26" s="80"/>
      <c r="I26" s="80"/>
      <c r="J26" s="37" t="str">
        <f t="shared" si="0"/>
        <v>CZK</v>
      </c>
    </row>
    <row r="27" spans="1:10" ht="23.25" customHeight="1" thickBot="1" x14ac:dyDescent="0.3">
      <c r="A27" s="2">
        <f>ZakladDPHSni+DPHSni+ZakladDPHZakl+DPHZakl</f>
        <v>0</v>
      </c>
      <c r="B27" s="31" t="s">
        <v>4</v>
      </c>
      <c r="C27" s="70"/>
      <c r="D27" s="71"/>
      <c r="E27" s="70"/>
      <c r="F27" s="16"/>
      <c r="G27" s="81">
        <f>CenaCelkem-(ZakladDPHSni+DPHSni+ZakladDPHZakl+DPHZakl)</f>
        <v>0</v>
      </c>
      <c r="H27" s="81"/>
      <c r="I27" s="81"/>
      <c r="J27" s="41" t="str">
        <f t="shared" si="0"/>
        <v>CZK</v>
      </c>
    </row>
    <row r="28" spans="1:10" ht="27.75" hidden="1" customHeight="1" thickBot="1" x14ac:dyDescent="0.3">
      <c r="A28" s="2"/>
      <c r="B28" s="163" t="s">
        <v>23</v>
      </c>
      <c r="C28" s="164"/>
      <c r="D28" s="164"/>
      <c r="E28" s="165"/>
      <c r="F28" s="166"/>
      <c r="G28" s="167">
        <f>ZakladDPHSniVypocet+ZakladDPHZaklVypocet</f>
        <v>0</v>
      </c>
      <c r="H28" s="167"/>
      <c r="I28" s="167"/>
      <c r="J28" s="168" t="str">
        <f t="shared" si="0"/>
        <v>CZK</v>
      </c>
    </row>
    <row r="29" spans="1:10" ht="27.75" customHeight="1" thickBot="1" x14ac:dyDescent="0.3">
      <c r="A29" s="2">
        <f>(A27-INT(A27))*100</f>
        <v>0</v>
      </c>
      <c r="B29" s="163" t="s">
        <v>35</v>
      </c>
      <c r="C29" s="169"/>
      <c r="D29" s="169"/>
      <c r="E29" s="169"/>
      <c r="F29" s="170"/>
      <c r="G29" s="171">
        <f>A27</f>
        <v>0</v>
      </c>
      <c r="H29" s="171"/>
      <c r="I29" s="171"/>
      <c r="J29" s="172" t="s">
        <v>57</v>
      </c>
    </row>
    <row r="30" spans="1:10" ht="12.75" customHeight="1" x14ac:dyDescent="0.25">
      <c r="A30" s="2"/>
      <c r="B30" s="2"/>
      <c r="J30" s="9"/>
    </row>
    <row r="31" spans="1:10" ht="30" customHeight="1" x14ac:dyDescent="0.25">
      <c r="A31" s="2"/>
      <c r="B31" s="2"/>
      <c r="J31" s="9"/>
    </row>
    <row r="32" spans="1:10" ht="18.75" customHeight="1" x14ac:dyDescent="0.25">
      <c r="A32" s="2"/>
      <c r="B32" s="17"/>
      <c r="C32" s="72" t="s">
        <v>11</v>
      </c>
      <c r="D32" s="73"/>
      <c r="E32" s="73"/>
      <c r="F32" s="15" t="s">
        <v>10</v>
      </c>
      <c r="G32" s="26"/>
      <c r="H32" s="27"/>
      <c r="I32" s="26"/>
      <c r="J32" s="9"/>
    </row>
    <row r="33" spans="1:10" ht="47.25" customHeight="1" x14ac:dyDescent="0.25">
      <c r="A33" s="2"/>
      <c r="B33" s="2"/>
      <c r="J33" s="9"/>
    </row>
    <row r="34" spans="1:10" s="21" customFormat="1" ht="18.75" customHeight="1" x14ac:dyDescent="0.25">
      <c r="A34" s="20"/>
      <c r="B34" s="20"/>
      <c r="C34" s="74"/>
      <c r="D34" s="102"/>
      <c r="E34" s="103"/>
      <c r="G34" s="104"/>
      <c r="H34" s="105"/>
      <c r="I34" s="105"/>
      <c r="J34" s="25"/>
    </row>
    <row r="35" spans="1:10" ht="12.75" customHeight="1" x14ac:dyDescent="0.25">
      <c r="A35" s="2"/>
      <c r="B35" s="2"/>
      <c r="D35" s="96" t="s">
        <v>2</v>
      </c>
      <c r="E35" s="96"/>
      <c r="H35" s="10" t="s">
        <v>3</v>
      </c>
      <c r="J35" s="9"/>
    </row>
    <row r="36" spans="1:10" ht="13.5" customHeight="1" thickBot="1" x14ac:dyDescent="0.3">
      <c r="A36" s="11"/>
      <c r="B36" s="11"/>
      <c r="C36" s="75"/>
      <c r="D36" s="75"/>
      <c r="E36" s="75"/>
      <c r="F36" s="12"/>
      <c r="G36" s="12"/>
      <c r="H36" s="12"/>
      <c r="I36" s="12"/>
      <c r="J36" s="13"/>
    </row>
    <row r="37" spans="1:10" ht="27" customHeight="1" x14ac:dyDescent="0.25">
      <c r="B37" s="135" t="s">
        <v>16</v>
      </c>
      <c r="C37" s="136"/>
      <c r="D37" s="136"/>
      <c r="E37" s="136"/>
      <c r="F37" s="137"/>
      <c r="G37" s="137"/>
      <c r="H37" s="137"/>
      <c r="I37" s="137"/>
      <c r="J37" s="138"/>
    </row>
    <row r="38" spans="1:10" ht="25.5" customHeight="1" x14ac:dyDescent="0.25">
      <c r="A38" s="134" t="s">
        <v>37</v>
      </c>
      <c r="B38" s="139" t="s">
        <v>17</v>
      </c>
      <c r="C38" s="140" t="s">
        <v>5</v>
      </c>
      <c r="D38" s="140"/>
      <c r="E38" s="140"/>
      <c r="F38" s="141" t="str">
        <f>B23</f>
        <v>Základ pro sníženou DPH</v>
      </c>
      <c r="G38" s="141" t="str">
        <f>B25</f>
        <v>Základ pro základní DPH</v>
      </c>
      <c r="H38" s="142" t="s">
        <v>18</v>
      </c>
      <c r="I38" s="142" t="s">
        <v>1</v>
      </c>
      <c r="J38" s="143" t="s">
        <v>0</v>
      </c>
    </row>
    <row r="39" spans="1:10" ht="25.5" hidden="1" customHeight="1" x14ac:dyDescent="0.25">
      <c r="A39" s="134">
        <v>1</v>
      </c>
      <c r="B39" s="144" t="s">
        <v>45</v>
      </c>
      <c r="C39" s="145"/>
      <c r="D39" s="145"/>
      <c r="E39" s="145"/>
      <c r="F39" s="146">
        <f>'000 01 Naklady'!AE28+'SO 100 01 Pol'!AE165+'SO 801 01 Pol'!AE19</f>
        <v>0</v>
      </c>
      <c r="G39" s="147">
        <f>'000 01 Naklady'!AF28+'SO 100 01 Pol'!AF165+'SO 801 01 Pol'!AF19</f>
        <v>0</v>
      </c>
      <c r="H39" s="148">
        <f>(F39*SazbaDPH1/100)+(G39*SazbaDPH2/100)</f>
        <v>0</v>
      </c>
      <c r="I39" s="148">
        <f>F39+G39+H39</f>
        <v>0</v>
      </c>
      <c r="J39" s="149" t="str">
        <f>IF(CenaCelkemVypocet=0,"",I39/CenaCelkemVypocet*100)</f>
        <v/>
      </c>
    </row>
    <row r="40" spans="1:10" ht="25.5" customHeight="1" x14ac:dyDescent="0.25">
      <c r="A40" s="134">
        <v>2</v>
      </c>
      <c r="B40" s="150"/>
      <c r="C40" s="151" t="s">
        <v>46</v>
      </c>
      <c r="D40" s="151"/>
      <c r="E40" s="151"/>
      <c r="F40" s="152">
        <f>'000 01 Naklady'!AE28</f>
        <v>0</v>
      </c>
      <c r="G40" s="153">
        <f>'000 01 Naklady'!AF28</f>
        <v>0</v>
      </c>
      <c r="H40" s="153">
        <f>(F40*SazbaDPH1/100)+(G40*SazbaDPH2/100)</f>
        <v>0</v>
      </c>
      <c r="I40" s="153">
        <f>F40+G40+H40</f>
        <v>0</v>
      </c>
      <c r="J40" s="154" t="str">
        <f>IF(CenaCelkemVypocet=0,"",I40/CenaCelkemVypocet*100)</f>
        <v/>
      </c>
    </row>
    <row r="41" spans="1:10" ht="25.5" customHeight="1" x14ac:dyDescent="0.25">
      <c r="A41" s="134">
        <v>3</v>
      </c>
      <c r="B41" s="155" t="s">
        <v>47</v>
      </c>
      <c r="C41" s="145" t="s">
        <v>48</v>
      </c>
      <c r="D41" s="145"/>
      <c r="E41" s="145"/>
      <c r="F41" s="156">
        <f>'000 01 Naklady'!AE28</f>
        <v>0</v>
      </c>
      <c r="G41" s="148">
        <f>'000 01 Naklady'!AF28</f>
        <v>0</v>
      </c>
      <c r="H41" s="148">
        <f>(F41*SazbaDPH1/100)+(G41*SazbaDPH2/100)</f>
        <v>0</v>
      </c>
      <c r="I41" s="148">
        <f>F41+G41+H41</f>
        <v>0</v>
      </c>
      <c r="J41" s="149" t="str">
        <f>IF(CenaCelkemVypocet=0,"",I41/CenaCelkemVypocet*100)</f>
        <v/>
      </c>
    </row>
    <row r="42" spans="1:10" ht="25.5" customHeight="1" x14ac:dyDescent="0.25">
      <c r="A42" s="134">
        <v>2</v>
      </c>
      <c r="B42" s="150"/>
      <c r="C42" s="151" t="s">
        <v>49</v>
      </c>
      <c r="D42" s="151"/>
      <c r="E42" s="151"/>
      <c r="F42" s="152"/>
      <c r="G42" s="153"/>
      <c r="H42" s="153">
        <f>(F42*SazbaDPH1/100)+(G42*SazbaDPH2/100)</f>
        <v>0</v>
      </c>
      <c r="I42" s="153"/>
      <c r="J42" s="154"/>
    </row>
    <row r="43" spans="1:10" ht="25.5" customHeight="1" x14ac:dyDescent="0.25">
      <c r="A43" s="134">
        <v>2</v>
      </c>
      <c r="B43" s="150" t="s">
        <v>50</v>
      </c>
      <c r="C43" s="151" t="s">
        <v>51</v>
      </c>
      <c r="D43" s="151"/>
      <c r="E43" s="151"/>
      <c r="F43" s="152">
        <f>'SO 100 01 Pol'!AE165</f>
        <v>0</v>
      </c>
      <c r="G43" s="153">
        <f>'SO 100 01 Pol'!AF165</f>
        <v>0</v>
      </c>
      <c r="H43" s="153">
        <f>(F43*SazbaDPH1/100)+(G43*SazbaDPH2/100)</f>
        <v>0</v>
      </c>
      <c r="I43" s="153">
        <f>F43+G43+H43</f>
        <v>0</v>
      </c>
      <c r="J43" s="154" t="str">
        <f>IF(CenaCelkemVypocet=0,"",I43/CenaCelkemVypocet*100)</f>
        <v/>
      </c>
    </row>
    <row r="44" spans="1:10" ht="25.5" customHeight="1" x14ac:dyDescent="0.25">
      <c r="A44" s="134">
        <v>3</v>
      </c>
      <c r="B44" s="155" t="s">
        <v>47</v>
      </c>
      <c r="C44" s="145" t="s">
        <v>52</v>
      </c>
      <c r="D44" s="145"/>
      <c r="E44" s="145"/>
      <c r="F44" s="156">
        <f>'SO 100 01 Pol'!AE165</f>
        <v>0</v>
      </c>
      <c r="G44" s="148">
        <f>'SO 100 01 Pol'!AF165</f>
        <v>0</v>
      </c>
      <c r="H44" s="148">
        <f>(F44*SazbaDPH1/100)+(G44*SazbaDPH2/100)</f>
        <v>0</v>
      </c>
      <c r="I44" s="148">
        <f>F44+G44+H44</f>
        <v>0</v>
      </c>
      <c r="J44" s="149" t="str">
        <f>IF(CenaCelkemVypocet=0,"",I44/CenaCelkemVypocet*100)</f>
        <v/>
      </c>
    </row>
    <row r="45" spans="1:10" ht="25.5" customHeight="1" x14ac:dyDescent="0.25">
      <c r="A45" s="134">
        <v>2</v>
      </c>
      <c r="B45" s="150" t="s">
        <v>53</v>
      </c>
      <c r="C45" s="151" t="s">
        <v>54</v>
      </c>
      <c r="D45" s="151"/>
      <c r="E45" s="151"/>
      <c r="F45" s="152">
        <f>'SO 801 01 Pol'!AE19</f>
        <v>0</v>
      </c>
      <c r="G45" s="153">
        <f>'SO 801 01 Pol'!AF19</f>
        <v>0</v>
      </c>
      <c r="H45" s="153">
        <f>(F45*SazbaDPH1/100)+(G45*SazbaDPH2/100)</f>
        <v>0</v>
      </c>
      <c r="I45" s="153">
        <f>F45+G45+H45</f>
        <v>0</v>
      </c>
      <c r="J45" s="154" t="str">
        <f>IF(CenaCelkemVypocet=0,"",I45/CenaCelkemVypocet*100)</f>
        <v/>
      </c>
    </row>
    <row r="46" spans="1:10" ht="25.5" customHeight="1" x14ac:dyDescent="0.25">
      <c r="A46" s="134">
        <v>3</v>
      </c>
      <c r="B46" s="155" t="s">
        <v>47</v>
      </c>
      <c r="C46" s="145" t="s">
        <v>55</v>
      </c>
      <c r="D46" s="145"/>
      <c r="E46" s="145"/>
      <c r="F46" s="156">
        <f>'SO 801 01 Pol'!AE19</f>
        <v>0</v>
      </c>
      <c r="G46" s="148">
        <f>'SO 801 01 Pol'!AF19</f>
        <v>0</v>
      </c>
      <c r="H46" s="148">
        <f>(F46*SazbaDPH1/100)+(G46*SazbaDPH2/100)</f>
        <v>0</v>
      </c>
      <c r="I46" s="148">
        <f>F46+G46+H46</f>
        <v>0</v>
      </c>
      <c r="J46" s="149" t="str">
        <f>IF(CenaCelkemVypocet=0,"",I46/CenaCelkemVypocet*100)</f>
        <v/>
      </c>
    </row>
    <row r="47" spans="1:10" ht="25.5" customHeight="1" x14ac:dyDescent="0.25">
      <c r="A47" s="134"/>
      <c r="B47" s="157" t="s">
        <v>56</v>
      </c>
      <c r="C47" s="158"/>
      <c r="D47" s="158"/>
      <c r="E47" s="159"/>
      <c r="F47" s="160">
        <f>SUMIF(A39:A46,"=1",F39:F46)</f>
        <v>0</v>
      </c>
      <c r="G47" s="161">
        <f>SUMIF(A39:A46,"=1",G39:G46)</f>
        <v>0</v>
      </c>
      <c r="H47" s="161">
        <f>SUMIF(A39:A46,"=1",H39:H46)</f>
        <v>0</v>
      </c>
      <c r="I47" s="161">
        <f>SUMIF(A39:A46,"=1",I39:I46)</f>
        <v>0</v>
      </c>
      <c r="J47" s="162">
        <f>SUMIF(A39:A46,"=1",J39:J46)</f>
        <v>0</v>
      </c>
    </row>
    <row r="49" spans="1:52" x14ac:dyDescent="0.25">
      <c r="A49" t="s">
        <v>58</v>
      </c>
      <c r="B49" t="s">
        <v>59</v>
      </c>
    </row>
    <row r="50" spans="1:52" x14ac:dyDescent="0.25">
      <c r="B50" s="174" t="s">
        <v>60</v>
      </c>
      <c r="C50" s="174"/>
      <c r="D50" s="174"/>
      <c r="E50" s="174"/>
      <c r="F50" s="174"/>
      <c r="G50" s="174"/>
      <c r="H50" s="174"/>
      <c r="I50" s="174"/>
      <c r="J50" s="174"/>
      <c r="AZ50" s="173" t="str">
        <f>B50</f>
        <v>1. PODMÍNKY PRO ZPRACOVÁNÍ NABÍDKOVÉ CENY</v>
      </c>
    </row>
    <row r="52" spans="1:52" x14ac:dyDescent="0.25">
      <c r="B52" s="174" t="s">
        <v>61</v>
      </c>
      <c r="C52" s="174"/>
      <c r="D52" s="174"/>
      <c r="E52" s="174"/>
      <c r="F52" s="174"/>
      <c r="G52" s="174"/>
      <c r="H52" s="174"/>
      <c r="I52" s="174"/>
      <c r="J52" s="174"/>
      <c r="AZ52" s="173" t="str">
        <f>B52</f>
        <v xml:space="preserve">        Preambule</v>
      </c>
    </row>
    <row r="54" spans="1:52" ht="52.8" x14ac:dyDescent="0.25">
      <c r="B54" s="174" t="s">
        <v>62</v>
      </c>
      <c r="C54" s="174"/>
      <c r="D54" s="174"/>
      <c r="E54" s="174"/>
      <c r="F54" s="174"/>
      <c r="G54" s="174"/>
      <c r="H54" s="174"/>
      <c r="I54" s="174"/>
      <c r="J54" s="174"/>
      <c r="AZ54" s="173" t="str">
        <f>B54</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5" spans="1:52" ht="52.8" x14ac:dyDescent="0.25">
      <c r="B55" s="174" t="s">
        <v>63</v>
      </c>
      <c r="C55" s="174"/>
      <c r="D55" s="174"/>
      <c r="E55" s="174"/>
      <c r="F55" s="174"/>
      <c r="G55" s="174"/>
      <c r="H55" s="174"/>
      <c r="I55" s="174"/>
      <c r="J55" s="174"/>
      <c r="AZ55" s="173" t="str">
        <f>B55</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7" spans="1:52" x14ac:dyDescent="0.25">
      <c r="B57" s="174" t="s">
        <v>64</v>
      </c>
      <c r="C57" s="174"/>
      <c r="D57" s="174"/>
      <c r="E57" s="174"/>
      <c r="F57" s="174"/>
      <c r="G57" s="174"/>
      <c r="H57" s="174"/>
      <c r="I57" s="174"/>
      <c r="J57" s="174"/>
      <c r="AZ57" s="173" t="str">
        <f>B57</f>
        <v xml:space="preserve">        Vymezení některých pojmů</v>
      </c>
    </row>
    <row r="60" spans="1:52" x14ac:dyDescent="0.25">
      <c r="B60" s="174" t="s">
        <v>65</v>
      </c>
      <c r="C60" s="174"/>
      <c r="D60" s="174"/>
      <c r="E60" s="174"/>
      <c r="F60" s="174"/>
      <c r="G60" s="174"/>
      <c r="H60" s="174"/>
      <c r="I60" s="174"/>
      <c r="J60" s="174"/>
      <c r="AZ60" s="173" t="str">
        <f>B60</f>
        <v>Pro účely zpracování nabídkové ceny se jsou použity některé pojmy, pod kterými se rozumí:</v>
      </c>
    </row>
    <row r="61" spans="1:52" ht="39.6" x14ac:dyDescent="0.25">
      <c r="B61" s="174" t="s">
        <v>66</v>
      </c>
      <c r="C61" s="174"/>
      <c r="D61" s="174"/>
      <c r="E61" s="174"/>
      <c r="F61" s="174"/>
      <c r="G61" s="174"/>
      <c r="H61" s="174"/>
      <c r="I61" s="174"/>
      <c r="J61" s="174"/>
      <c r="AZ61" s="173" t="str">
        <f>B61</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2" spans="1:52" ht="39.6" x14ac:dyDescent="0.25">
      <c r="B62" s="174" t="s">
        <v>67</v>
      </c>
      <c r="C62" s="174"/>
      <c r="D62" s="174"/>
      <c r="E62" s="174"/>
      <c r="F62" s="174"/>
      <c r="G62" s="174"/>
      <c r="H62" s="174"/>
      <c r="I62" s="174"/>
      <c r="J62" s="174"/>
      <c r="AZ62" s="173" t="str">
        <f>B62</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3" spans="1:52" ht="52.8" x14ac:dyDescent="0.25">
      <c r="B63" s="174" t="s">
        <v>68</v>
      </c>
      <c r="C63" s="174"/>
      <c r="D63" s="174"/>
      <c r="E63" s="174"/>
      <c r="F63" s="174"/>
      <c r="G63" s="174"/>
      <c r="H63" s="174"/>
      <c r="I63" s="174"/>
      <c r="J63" s="174"/>
      <c r="AZ63" s="173" t="str">
        <f>B63</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4" spans="1:52" ht="79.2" x14ac:dyDescent="0.25">
      <c r="B64" s="174" t="s">
        <v>69</v>
      </c>
      <c r="C64" s="174"/>
      <c r="D64" s="174"/>
      <c r="E64" s="174"/>
      <c r="F64" s="174"/>
      <c r="G64" s="174"/>
      <c r="H64" s="174"/>
      <c r="I64" s="174"/>
      <c r="J64" s="174"/>
      <c r="AZ64" s="173" t="str">
        <f>B64</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5" spans="2:52" ht="52.8" x14ac:dyDescent="0.25">
      <c r="B65" s="174" t="s">
        <v>70</v>
      </c>
      <c r="C65" s="174"/>
      <c r="D65" s="174"/>
      <c r="E65" s="174"/>
      <c r="F65" s="174"/>
      <c r="G65" s="174"/>
      <c r="H65" s="174"/>
      <c r="I65" s="174"/>
      <c r="J65" s="174"/>
      <c r="AZ65" s="173" t="str">
        <f>B65</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7" spans="2:52" x14ac:dyDescent="0.25">
      <c r="B67" s="174" t="s">
        <v>71</v>
      </c>
      <c r="C67" s="174"/>
      <c r="D67" s="174"/>
      <c r="E67" s="174"/>
      <c r="F67" s="174"/>
      <c r="G67" s="174"/>
      <c r="H67" s="174"/>
      <c r="I67" s="174"/>
      <c r="J67" s="174"/>
      <c r="AZ67" s="173" t="str">
        <f>B67</f>
        <v xml:space="preserve">        Cenová soustava</v>
      </c>
    </row>
    <row r="69" spans="2:52" x14ac:dyDescent="0.25">
      <c r="B69" s="174" t="s">
        <v>72</v>
      </c>
      <c r="C69" s="174"/>
      <c r="D69" s="174"/>
      <c r="E69" s="174"/>
      <c r="F69" s="174"/>
      <c r="G69" s="174"/>
      <c r="H69" s="174"/>
      <c r="I69" s="174"/>
      <c r="J69" s="174"/>
      <c r="AZ69" s="173" t="str">
        <f>B69</f>
        <v xml:space="preserve">        Použitá cenová soustava</v>
      </c>
    </row>
    <row r="70" spans="2:52" ht="39.6" x14ac:dyDescent="0.25">
      <c r="B70" s="174" t="s">
        <v>73</v>
      </c>
      <c r="C70" s="174"/>
      <c r="D70" s="174"/>
      <c r="E70" s="174"/>
      <c r="F70" s="174"/>
      <c r="G70" s="174"/>
      <c r="H70" s="174"/>
      <c r="I70" s="174"/>
      <c r="J70" s="174"/>
      <c r="AZ70" s="173" t="str">
        <f>B70</f>
        <v>Soupisy stavebních prací, dodávek a služeb jsou zpracovány s použitím cenové soustavy zpracované společností RTS, a.s.. Položky z cenové soustavy mají uveden odkaz na cenovou soustavu včetně označení příslušného ceníku.</v>
      </c>
    </row>
    <row r="72" spans="2:52" x14ac:dyDescent="0.25">
      <c r="B72" s="174" t="s">
        <v>74</v>
      </c>
      <c r="C72" s="174"/>
      <c r="D72" s="174"/>
      <c r="E72" s="174"/>
      <c r="F72" s="174"/>
      <c r="G72" s="174"/>
      <c r="H72" s="174"/>
      <c r="I72" s="174"/>
      <c r="J72" s="174"/>
      <c r="AZ72" s="173" t="str">
        <f>B72</f>
        <v xml:space="preserve">        Technické podmínky</v>
      </c>
    </row>
    <row r="73" spans="2:52" ht="39.6" x14ac:dyDescent="0.25">
      <c r="B73" s="174" t="s">
        <v>75</v>
      </c>
      <c r="C73" s="174"/>
      <c r="D73" s="174"/>
      <c r="E73" s="174"/>
      <c r="F73" s="174"/>
      <c r="G73" s="174"/>
      <c r="H73" s="174"/>
      <c r="I73" s="174"/>
      <c r="J73" s="174"/>
      <c r="AZ73" s="173" t="str">
        <f>B73</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5" spans="2:52" x14ac:dyDescent="0.25">
      <c r="B75" s="174" t="s">
        <v>76</v>
      </c>
      <c r="C75" s="174"/>
      <c r="D75" s="174"/>
      <c r="E75" s="174"/>
      <c r="F75" s="174"/>
      <c r="G75" s="174"/>
      <c r="H75" s="174"/>
      <c r="I75" s="174"/>
      <c r="J75" s="174"/>
      <c r="AZ75" s="173" t="str">
        <f>B75</f>
        <v>Individuální položky</v>
      </c>
    </row>
    <row r="76" spans="2:52" ht="39.6" x14ac:dyDescent="0.25">
      <c r="B76" s="174" t="s">
        <v>77</v>
      </c>
      <c r="C76" s="174"/>
      <c r="D76" s="174"/>
      <c r="E76" s="174"/>
      <c r="F76" s="174"/>
      <c r="G76" s="174"/>
      <c r="H76" s="174"/>
      <c r="I76" s="174"/>
      <c r="J76" s="174"/>
      <c r="AZ76" s="173" t="str">
        <f>B76</f>
        <v>Položky soupisu prací, které cenová soustava neobsahuje, jsou označeny popisem „vlastní“. Pro tyto položky jsou cenové a technické podmínky definovány jejich popisem, případně odkazem na konkrétní část příslušné dokumentace.</v>
      </c>
    </row>
    <row r="78" spans="2:52" x14ac:dyDescent="0.25">
      <c r="B78" s="174" t="s">
        <v>78</v>
      </c>
      <c r="C78" s="174"/>
      <c r="D78" s="174"/>
      <c r="E78" s="174"/>
      <c r="F78" s="174"/>
      <c r="G78" s="174"/>
      <c r="H78" s="174"/>
      <c r="I78" s="174"/>
      <c r="J78" s="174"/>
      <c r="AZ78" s="173" t="str">
        <f>B78</f>
        <v xml:space="preserve">        Závaznost a změna soupisu</v>
      </c>
    </row>
    <row r="80" spans="2:52" x14ac:dyDescent="0.25">
      <c r="B80" s="174" t="s">
        <v>79</v>
      </c>
      <c r="C80" s="174"/>
      <c r="D80" s="174"/>
      <c r="E80" s="174"/>
      <c r="F80" s="174"/>
      <c r="G80" s="174"/>
      <c r="H80" s="174"/>
      <c r="I80" s="174"/>
      <c r="J80" s="174"/>
      <c r="AZ80" s="173" t="str">
        <f>B80</f>
        <v xml:space="preserve">        Závaznost soupisu</v>
      </c>
    </row>
    <row r="81" spans="2:52" ht="39.6" x14ac:dyDescent="0.25">
      <c r="B81" s="174" t="s">
        <v>80</v>
      </c>
      <c r="C81" s="174"/>
      <c r="D81" s="174"/>
      <c r="E81" s="174"/>
      <c r="F81" s="174"/>
      <c r="G81" s="174"/>
      <c r="H81" s="174"/>
      <c r="I81" s="174"/>
      <c r="J81" s="174"/>
      <c r="AZ81" s="173" t="str">
        <f>B81</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3" spans="2:52" x14ac:dyDescent="0.25">
      <c r="B83" s="174" t="s">
        <v>81</v>
      </c>
      <c r="C83" s="174"/>
      <c r="D83" s="174"/>
      <c r="E83" s="174"/>
      <c r="F83" s="174"/>
      <c r="G83" s="174"/>
      <c r="H83" s="174"/>
      <c r="I83" s="174"/>
      <c r="J83" s="174"/>
      <c r="AZ83" s="173" t="str">
        <f>B83</f>
        <v xml:space="preserve">        Zvláštní podmínky pro stanovení nabídkové ceny</v>
      </c>
    </row>
    <row r="85" spans="2:52" x14ac:dyDescent="0.25">
      <c r="B85" s="174" t="s">
        <v>82</v>
      </c>
      <c r="C85" s="174"/>
      <c r="D85" s="174"/>
      <c r="E85" s="174"/>
      <c r="F85" s="174"/>
      <c r="G85" s="174"/>
      <c r="H85" s="174"/>
      <c r="I85" s="174"/>
      <c r="J85" s="174"/>
      <c r="AZ85" s="173" t="str">
        <f>B85</f>
        <v xml:space="preserve">        Přeprava vybouraných hmot, suti a vytěžené zeminy</v>
      </c>
    </row>
    <row r="86" spans="2:52" ht="79.2" x14ac:dyDescent="0.25">
      <c r="B86" s="174" t="s">
        <v>83</v>
      </c>
      <c r="C86" s="174"/>
      <c r="D86" s="174"/>
      <c r="E86" s="174"/>
      <c r="F86" s="174"/>
      <c r="G86" s="174"/>
      <c r="H86" s="174"/>
      <c r="I86" s="174"/>
      <c r="J86" s="174"/>
      <c r="AZ86" s="173" t="str">
        <f>B86</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8" spans="2:52" x14ac:dyDescent="0.25">
      <c r="B88" s="174" t="s">
        <v>84</v>
      </c>
      <c r="C88" s="174"/>
      <c r="D88" s="174"/>
      <c r="E88" s="174"/>
      <c r="F88" s="174"/>
      <c r="G88" s="174"/>
      <c r="H88" s="174"/>
      <c r="I88" s="174"/>
      <c r="J88" s="174"/>
      <c r="AZ88" s="173" t="str">
        <f>B88</f>
        <v xml:space="preserve">        Vnitrostaveništní přesun stavebního materiálu</v>
      </c>
    </row>
    <row r="89" spans="2:52" ht="52.8" x14ac:dyDescent="0.25">
      <c r="B89" s="174" t="s">
        <v>85</v>
      </c>
      <c r="C89" s="174"/>
      <c r="D89" s="174"/>
      <c r="E89" s="174"/>
      <c r="F89" s="174"/>
      <c r="G89" s="174"/>
      <c r="H89" s="174"/>
      <c r="I89" s="174"/>
      <c r="J89" s="174"/>
      <c r="AZ89" s="173" t="str">
        <f>B89</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0" spans="2:52" ht="52.8" x14ac:dyDescent="0.25">
      <c r="B90" s="174" t="s">
        <v>86</v>
      </c>
      <c r="C90" s="174"/>
      <c r="D90" s="174"/>
      <c r="E90" s="174"/>
      <c r="F90" s="174"/>
      <c r="G90" s="174"/>
      <c r="H90" s="174"/>
      <c r="I90" s="174"/>
      <c r="J90" s="174"/>
      <c r="AZ90" s="173" t="str">
        <f>B90</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2" spans="2:52" x14ac:dyDescent="0.25">
      <c r="B92" s="174" t="s">
        <v>87</v>
      </c>
      <c r="C92" s="174"/>
      <c r="D92" s="174"/>
      <c r="E92" s="174"/>
      <c r="F92" s="174"/>
      <c r="G92" s="174"/>
      <c r="H92" s="174"/>
      <c r="I92" s="174"/>
      <c r="J92" s="174"/>
      <c r="AZ92" s="173" t="str">
        <f>B92</f>
        <v xml:space="preserve">        Příplatky za ztížené podmínky prací</v>
      </c>
    </row>
    <row r="93" spans="2:52" ht="26.4" x14ac:dyDescent="0.25">
      <c r="B93" s="174" t="s">
        <v>88</v>
      </c>
      <c r="C93" s="174"/>
      <c r="D93" s="174"/>
      <c r="E93" s="174"/>
      <c r="F93" s="174"/>
      <c r="G93" s="174"/>
      <c r="H93" s="174"/>
      <c r="I93" s="174"/>
      <c r="J93" s="174"/>
      <c r="AZ93" s="173" t="str">
        <f>B93</f>
        <v>Pokud soupis položku příplatku za ztížené podmínky obsahuje, je dodavatel povinen ji ocenit bez ohledu na to, že tento příplatek dodavatel standardně neuplatňuje.</v>
      </c>
    </row>
    <row r="95" spans="2:52" x14ac:dyDescent="0.25">
      <c r="B95" s="174" t="s">
        <v>89</v>
      </c>
      <c r="C95" s="174"/>
      <c r="D95" s="174"/>
      <c r="E95" s="174"/>
      <c r="F95" s="174"/>
      <c r="G95" s="174"/>
      <c r="H95" s="174"/>
      <c r="I95" s="174"/>
      <c r="J95" s="174"/>
      <c r="AZ95" s="173" t="str">
        <f>B95</f>
        <v xml:space="preserve">        Vedlejší a ostatní náklady</v>
      </c>
    </row>
    <row r="96" spans="2:52" ht="26.4" x14ac:dyDescent="0.25">
      <c r="B96" s="174" t="s">
        <v>90</v>
      </c>
      <c r="C96" s="174"/>
      <c r="D96" s="174"/>
      <c r="E96" s="174"/>
      <c r="F96" s="174"/>
      <c r="G96" s="174"/>
      <c r="H96" s="174"/>
      <c r="I96" s="174"/>
      <c r="J96" s="174"/>
      <c r="AZ96" s="173" t="str">
        <f>B96</f>
        <v>Tyto náklady jsou popsány v samostatném soupisu stavebních prací, dodávek a služeb s tím, že dodavatel je povinen v rámci těchto nákladů ocenit všechny definované náklady souhrnně pro celou stavbu.</v>
      </c>
    </row>
    <row r="100" spans="2:52" x14ac:dyDescent="0.25">
      <c r="B100" s="174" t="s">
        <v>91</v>
      </c>
      <c r="C100" s="174"/>
      <c r="D100" s="174"/>
      <c r="E100" s="174"/>
      <c r="F100" s="174"/>
      <c r="G100" s="174"/>
      <c r="H100" s="174"/>
      <c r="I100" s="174"/>
      <c r="J100" s="174"/>
      <c r="AZ100" s="173" t="str">
        <f>B100</f>
        <v>2. SPECIFICKÉ PODMÍNKY PRO ZPRACOVÁNÍ NABÍDKOVÉ CENY</v>
      </c>
    </row>
    <row r="102" spans="2:52" x14ac:dyDescent="0.25">
      <c r="B102" s="174" t="s">
        <v>92</v>
      </c>
      <c r="C102" s="174"/>
      <c r="D102" s="174"/>
      <c r="E102" s="174"/>
      <c r="F102" s="174"/>
      <c r="G102" s="174"/>
      <c r="H102" s="174"/>
      <c r="I102" s="174"/>
      <c r="J102" s="174"/>
      <c r="AZ102" s="173" t="str">
        <f>B102</f>
        <v>Zde doplní zpracovatel soupisu  případná specifika týkající se konkrétní zakázky.</v>
      </c>
    </row>
    <row r="105" spans="2:52" x14ac:dyDescent="0.25">
      <c r="B105" s="174" t="s">
        <v>93</v>
      </c>
      <c r="C105" s="174"/>
      <c r="D105" s="174"/>
      <c r="E105" s="174"/>
      <c r="F105" s="174"/>
      <c r="G105" s="174"/>
      <c r="H105" s="174"/>
      <c r="I105" s="174"/>
      <c r="J105" s="174"/>
      <c r="AZ105" s="173" t="str">
        <f>B105</f>
        <v>3. ELEKTRONICKÁ PODOBA SOUPISU</v>
      </c>
    </row>
    <row r="107" spans="2:52" x14ac:dyDescent="0.25">
      <c r="B107" s="174" t="s">
        <v>94</v>
      </c>
      <c r="C107" s="174"/>
      <c r="D107" s="174"/>
      <c r="E107" s="174"/>
      <c r="F107" s="174"/>
      <c r="G107" s="174"/>
      <c r="H107" s="174"/>
      <c r="I107" s="174"/>
      <c r="J107" s="174"/>
      <c r="AZ107" s="173" t="str">
        <f>B107</f>
        <v xml:space="preserve">        Elektronická podoba soupisu</v>
      </c>
    </row>
    <row r="108" spans="2:52" ht="26.4" x14ac:dyDescent="0.25">
      <c r="B108" s="174" t="s">
        <v>95</v>
      </c>
      <c r="C108" s="174"/>
      <c r="D108" s="174"/>
      <c r="E108" s="174"/>
      <c r="F108" s="174"/>
      <c r="G108" s="174"/>
      <c r="H108" s="174"/>
      <c r="I108" s="174"/>
      <c r="J108" s="174"/>
      <c r="AZ108" s="173" t="str">
        <f>B108</f>
        <v>V souladu se zákonem jsou předložené soupisy zpracovány i v elektronické podobě.  Elektronickou podobou soupisu stavebních prací, dodávek a služeb je formát MS EXCEL.</v>
      </c>
    </row>
    <row r="109" spans="2:52" x14ac:dyDescent="0.25">
      <c r="B109" s="174" t="s">
        <v>96</v>
      </c>
      <c r="C109" s="174"/>
      <c r="D109" s="174"/>
      <c r="E109" s="174"/>
      <c r="F109" s="174"/>
      <c r="G109" s="174"/>
      <c r="H109" s="174"/>
      <c r="I109" s="174"/>
      <c r="J109" s="174"/>
      <c r="AZ109" s="173" t="str">
        <f>B109</f>
        <v>Popis formátu soupisu odpovídá svou strukturou vzorovému soupisu volně dostupnému na internetové adrese:</v>
      </c>
    </row>
    <row r="111" spans="2:52" x14ac:dyDescent="0.25">
      <c r="B111" s="174" t="s">
        <v>97</v>
      </c>
      <c r="C111" s="174"/>
      <c r="D111" s="174"/>
      <c r="E111" s="174"/>
      <c r="F111" s="174"/>
      <c r="G111" s="174"/>
      <c r="H111" s="174"/>
      <c r="I111" s="174"/>
      <c r="J111" s="174"/>
      <c r="AZ111" s="173" t="str">
        <f>B111</f>
        <v>www.stavebnionline.cz/soupis</v>
      </c>
    </row>
    <row r="113" spans="1:52" x14ac:dyDescent="0.25">
      <c r="B113" s="174" t="s">
        <v>98</v>
      </c>
      <c r="C113" s="174"/>
      <c r="D113" s="174"/>
      <c r="E113" s="174"/>
      <c r="F113" s="174"/>
      <c r="G113" s="174"/>
      <c r="H113" s="174"/>
      <c r="I113" s="174"/>
      <c r="J113" s="174"/>
      <c r="AZ113" s="173" t="str">
        <f>B113</f>
        <v xml:space="preserve">        Zpracování elektronické podoby soupisu</v>
      </c>
    </row>
    <row r="114" spans="1:52" ht="52.8" x14ac:dyDescent="0.25">
      <c r="B114" s="174" t="s">
        <v>99</v>
      </c>
      <c r="C114" s="174"/>
      <c r="D114" s="174"/>
      <c r="E114" s="174"/>
      <c r="F114" s="174"/>
      <c r="G114" s="174"/>
      <c r="H114" s="174"/>
      <c r="I114" s="174"/>
      <c r="J114" s="174"/>
      <c r="AZ114" s="173" t="str">
        <f>B114</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6" spans="1:52" x14ac:dyDescent="0.25">
      <c r="B116" s="174" t="s">
        <v>100</v>
      </c>
      <c r="C116" s="174"/>
      <c r="D116" s="174"/>
      <c r="E116" s="174"/>
      <c r="F116" s="174"/>
      <c r="G116" s="174"/>
      <c r="H116" s="174"/>
      <c r="I116" s="174"/>
      <c r="J116" s="174"/>
      <c r="AZ116" s="173" t="str">
        <f>B116</f>
        <v xml:space="preserve">        Jiný formát soupisu</v>
      </c>
    </row>
    <row r="117" spans="1:52" ht="39.6" x14ac:dyDescent="0.25">
      <c r="B117" s="174" t="s">
        <v>101</v>
      </c>
      <c r="C117" s="174"/>
      <c r="D117" s="174"/>
      <c r="E117" s="174"/>
      <c r="F117" s="174"/>
      <c r="G117" s="174"/>
      <c r="H117" s="174"/>
      <c r="I117" s="174"/>
      <c r="J117" s="174"/>
      <c r="AZ117" s="173" t="str">
        <f>B117</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9" spans="1:52" x14ac:dyDescent="0.25">
      <c r="B119" s="174" t="s">
        <v>102</v>
      </c>
      <c r="C119" s="174"/>
      <c r="D119" s="174"/>
      <c r="E119" s="174"/>
      <c r="F119" s="174"/>
      <c r="G119" s="174"/>
      <c r="H119" s="174"/>
      <c r="I119" s="174"/>
      <c r="J119" s="174"/>
      <c r="AZ119" s="173" t="str">
        <f>B119</f>
        <v xml:space="preserve">        Závěrečné ustanovení</v>
      </c>
    </row>
    <row r="120" spans="1:52" x14ac:dyDescent="0.25">
      <c r="B120" s="174" t="s">
        <v>103</v>
      </c>
      <c r="C120" s="174"/>
      <c r="D120" s="174"/>
      <c r="E120" s="174"/>
      <c r="F120" s="174"/>
      <c r="G120" s="174"/>
      <c r="H120" s="174"/>
      <c r="I120" s="174"/>
      <c r="J120" s="174"/>
      <c r="AZ120" s="173" t="str">
        <f>B120</f>
        <v>Ostatní podmínky vztahující se ke zpracování nabídkové ceny jsou uvedeny v zadávací dokumentaci.</v>
      </c>
    </row>
    <row r="121" spans="1:52" x14ac:dyDescent="0.25">
      <c r="A121" t="s">
        <v>104</v>
      </c>
      <c r="B121" t="s">
        <v>105</v>
      </c>
    </row>
    <row r="122" spans="1:52" x14ac:dyDescent="0.25">
      <c r="A122" t="s">
        <v>106</v>
      </c>
      <c r="B122" t="s">
        <v>107</v>
      </c>
    </row>
    <row r="123" spans="1:52" x14ac:dyDescent="0.25">
      <c r="A123" t="s">
        <v>104</v>
      </c>
      <c r="B123" t="s">
        <v>108</v>
      </c>
    </row>
    <row r="124" spans="1:52" x14ac:dyDescent="0.25">
      <c r="A124" t="s">
        <v>106</v>
      </c>
      <c r="B124" t="s">
        <v>109</v>
      </c>
    </row>
    <row r="125" spans="1:52" x14ac:dyDescent="0.25">
      <c r="A125" t="s">
        <v>104</v>
      </c>
      <c r="B125" t="s">
        <v>110</v>
      </c>
    </row>
    <row r="126" spans="1:52" x14ac:dyDescent="0.25">
      <c r="A126" t="s">
        <v>106</v>
      </c>
      <c r="B126" t="s">
        <v>111</v>
      </c>
    </row>
    <row r="129" spans="1:10" ht="15.6" x14ac:dyDescent="0.3">
      <c r="B129" s="175" t="s">
        <v>112</v>
      </c>
    </row>
    <row r="131" spans="1:10" ht="25.5" customHeight="1" x14ac:dyDescent="0.25">
      <c r="A131" s="177"/>
      <c r="B131" s="180" t="s">
        <v>17</v>
      </c>
      <c r="C131" s="180" t="s">
        <v>5</v>
      </c>
      <c r="D131" s="181"/>
      <c r="E131" s="181"/>
      <c r="F131" s="182" t="s">
        <v>113</v>
      </c>
      <c r="G131" s="182"/>
      <c r="H131" s="182"/>
      <c r="I131" s="182" t="s">
        <v>29</v>
      </c>
      <c r="J131" s="182" t="s">
        <v>0</v>
      </c>
    </row>
    <row r="132" spans="1:10" ht="36.75" customHeight="1" x14ac:dyDescent="0.25">
      <c r="A132" s="178"/>
      <c r="B132" s="183" t="s">
        <v>114</v>
      </c>
      <c r="C132" s="184" t="s">
        <v>115</v>
      </c>
      <c r="D132" s="185"/>
      <c r="E132" s="185"/>
      <c r="F132" s="192" t="s">
        <v>24</v>
      </c>
      <c r="G132" s="193"/>
      <c r="H132" s="193"/>
      <c r="I132" s="193">
        <f>'SO 801 01 Pol'!G8</f>
        <v>0</v>
      </c>
      <c r="J132" s="189" t="str">
        <f>IF(I147=0,"",I132/I147*100)</f>
        <v/>
      </c>
    </row>
    <row r="133" spans="1:10" ht="36.75" customHeight="1" x14ac:dyDescent="0.25">
      <c r="A133" s="178"/>
      <c r="B133" s="183" t="s">
        <v>116</v>
      </c>
      <c r="C133" s="184" t="s">
        <v>117</v>
      </c>
      <c r="D133" s="185"/>
      <c r="E133" s="185"/>
      <c r="F133" s="192" t="s">
        <v>24</v>
      </c>
      <c r="G133" s="193"/>
      <c r="H133" s="193"/>
      <c r="I133" s="193">
        <f>'SO 801 01 Pol'!G16</f>
        <v>0</v>
      </c>
      <c r="J133" s="189" t="str">
        <f>IF(I147=0,"",I133/I147*100)</f>
        <v/>
      </c>
    </row>
    <row r="134" spans="1:10" ht="36.75" customHeight="1" x14ac:dyDescent="0.25">
      <c r="A134" s="178"/>
      <c r="B134" s="183" t="s">
        <v>118</v>
      </c>
      <c r="C134" s="184" t="s">
        <v>119</v>
      </c>
      <c r="D134" s="185"/>
      <c r="E134" s="185"/>
      <c r="F134" s="192" t="s">
        <v>24</v>
      </c>
      <c r="G134" s="193"/>
      <c r="H134" s="193"/>
      <c r="I134" s="193">
        <f>'SO 100 01 Pol'!G8</f>
        <v>0</v>
      </c>
      <c r="J134" s="189" t="str">
        <f>IF(I147=0,"",I134/I147*100)</f>
        <v/>
      </c>
    </row>
    <row r="135" spans="1:10" ht="36.75" customHeight="1" x14ac:dyDescent="0.25">
      <c r="A135" s="178"/>
      <c r="B135" s="183" t="s">
        <v>120</v>
      </c>
      <c r="C135" s="184" t="s">
        <v>121</v>
      </c>
      <c r="D135" s="185"/>
      <c r="E135" s="185"/>
      <c r="F135" s="192" t="s">
        <v>24</v>
      </c>
      <c r="G135" s="193"/>
      <c r="H135" s="193"/>
      <c r="I135" s="193">
        <f>'SO 100 01 Pol'!G25</f>
        <v>0</v>
      </c>
      <c r="J135" s="189" t="str">
        <f>IF(I147=0,"",I135/I147*100)</f>
        <v/>
      </c>
    </row>
    <row r="136" spans="1:10" ht="36.75" customHeight="1" x14ac:dyDescent="0.25">
      <c r="A136" s="178"/>
      <c r="B136" s="183" t="s">
        <v>122</v>
      </c>
      <c r="C136" s="184" t="s">
        <v>123</v>
      </c>
      <c r="D136" s="185"/>
      <c r="E136" s="185"/>
      <c r="F136" s="192" t="s">
        <v>24</v>
      </c>
      <c r="G136" s="193"/>
      <c r="H136" s="193"/>
      <c r="I136" s="193">
        <f>'SO 100 01 Pol'!G65</f>
        <v>0</v>
      </c>
      <c r="J136" s="189" t="str">
        <f>IF(I147=0,"",I136/I147*100)</f>
        <v/>
      </c>
    </row>
    <row r="137" spans="1:10" ht="36.75" customHeight="1" x14ac:dyDescent="0.25">
      <c r="A137" s="178"/>
      <c r="B137" s="183" t="s">
        <v>124</v>
      </c>
      <c r="C137" s="184" t="s">
        <v>125</v>
      </c>
      <c r="D137" s="185"/>
      <c r="E137" s="185"/>
      <c r="F137" s="192" t="s">
        <v>24</v>
      </c>
      <c r="G137" s="193"/>
      <c r="H137" s="193"/>
      <c r="I137" s="193">
        <f>'SO 100 01 Pol'!G82</f>
        <v>0</v>
      </c>
      <c r="J137" s="189" t="str">
        <f>IF(I147=0,"",I137/I147*100)</f>
        <v/>
      </c>
    </row>
    <row r="138" spans="1:10" ht="36.75" customHeight="1" x14ac:dyDescent="0.25">
      <c r="A138" s="178"/>
      <c r="B138" s="183" t="s">
        <v>126</v>
      </c>
      <c r="C138" s="184" t="s">
        <v>127</v>
      </c>
      <c r="D138" s="185"/>
      <c r="E138" s="185"/>
      <c r="F138" s="192" t="s">
        <v>24</v>
      </c>
      <c r="G138" s="193"/>
      <c r="H138" s="193"/>
      <c r="I138" s="193">
        <f>'SO 100 01 Pol'!G97</f>
        <v>0</v>
      </c>
      <c r="J138" s="189" t="str">
        <f>IF(I147=0,"",I138/I147*100)</f>
        <v/>
      </c>
    </row>
    <row r="139" spans="1:10" ht="36.75" customHeight="1" x14ac:dyDescent="0.25">
      <c r="A139" s="178"/>
      <c r="B139" s="183" t="s">
        <v>128</v>
      </c>
      <c r="C139" s="184" t="s">
        <v>129</v>
      </c>
      <c r="D139" s="185"/>
      <c r="E139" s="185"/>
      <c r="F139" s="192" t="s">
        <v>24</v>
      </c>
      <c r="G139" s="193"/>
      <c r="H139" s="193"/>
      <c r="I139" s="193">
        <f>'SO 100 01 Pol'!G104</f>
        <v>0</v>
      </c>
      <c r="J139" s="189" t="str">
        <f>IF(I147=0,"",I139/I147*100)</f>
        <v/>
      </c>
    </row>
    <row r="140" spans="1:10" ht="36.75" customHeight="1" x14ac:dyDescent="0.25">
      <c r="A140" s="178"/>
      <c r="B140" s="183" t="s">
        <v>130</v>
      </c>
      <c r="C140" s="184" t="s">
        <v>131</v>
      </c>
      <c r="D140" s="185"/>
      <c r="E140" s="185"/>
      <c r="F140" s="192" t="s">
        <v>24</v>
      </c>
      <c r="G140" s="193"/>
      <c r="H140" s="193"/>
      <c r="I140" s="193">
        <f>'SO 100 01 Pol'!G112</f>
        <v>0</v>
      </c>
      <c r="J140" s="189" t="str">
        <f>IF(I147=0,"",I140/I147*100)</f>
        <v/>
      </c>
    </row>
    <row r="141" spans="1:10" ht="36.75" customHeight="1" x14ac:dyDescent="0.25">
      <c r="A141" s="178"/>
      <c r="B141" s="183" t="s">
        <v>132</v>
      </c>
      <c r="C141" s="184" t="s">
        <v>133</v>
      </c>
      <c r="D141" s="185"/>
      <c r="E141" s="185"/>
      <c r="F141" s="192" t="s">
        <v>24</v>
      </c>
      <c r="G141" s="193"/>
      <c r="H141" s="193"/>
      <c r="I141" s="193">
        <f>'SO 100 01 Pol'!G118</f>
        <v>0</v>
      </c>
      <c r="J141" s="189" t="str">
        <f>IF(I147=0,"",I141/I147*100)</f>
        <v/>
      </c>
    </row>
    <row r="142" spans="1:10" ht="36.75" customHeight="1" x14ac:dyDescent="0.25">
      <c r="A142" s="178"/>
      <c r="B142" s="183" t="s">
        <v>134</v>
      </c>
      <c r="C142" s="184" t="s">
        <v>135</v>
      </c>
      <c r="D142" s="185"/>
      <c r="E142" s="185"/>
      <c r="F142" s="192" t="s">
        <v>24</v>
      </c>
      <c r="G142" s="193"/>
      <c r="H142" s="193"/>
      <c r="I142" s="193">
        <f>'SO 100 01 Pol'!G121</f>
        <v>0</v>
      </c>
      <c r="J142" s="189" t="str">
        <f>IF(I147=0,"",I142/I147*100)</f>
        <v/>
      </c>
    </row>
    <row r="143" spans="1:10" ht="36.75" customHeight="1" x14ac:dyDescent="0.25">
      <c r="A143" s="178"/>
      <c r="B143" s="183" t="s">
        <v>136</v>
      </c>
      <c r="C143" s="184" t="s">
        <v>137</v>
      </c>
      <c r="D143" s="185"/>
      <c r="E143" s="185"/>
      <c r="F143" s="192" t="s">
        <v>24</v>
      </c>
      <c r="G143" s="193"/>
      <c r="H143" s="193"/>
      <c r="I143" s="193">
        <f>'SO 100 01 Pol'!G138</f>
        <v>0</v>
      </c>
      <c r="J143" s="189" t="str">
        <f>IF(I147=0,"",I143/I147*100)</f>
        <v/>
      </c>
    </row>
    <row r="144" spans="1:10" ht="36.75" customHeight="1" x14ac:dyDescent="0.25">
      <c r="A144" s="178"/>
      <c r="B144" s="183" t="s">
        <v>138</v>
      </c>
      <c r="C144" s="184" t="s">
        <v>139</v>
      </c>
      <c r="D144" s="185"/>
      <c r="E144" s="185"/>
      <c r="F144" s="192" t="s">
        <v>24</v>
      </c>
      <c r="G144" s="193"/>
      <c r="H144" s="193"/>
      <c r="I144" s="193">
        <f>'SO 100 01 Pol'!G144</f>
        <v>0</v>
      </c>
      <c r="J144" s="189" t="str">
        <f>IF(I147=0,"",I144/I147*100)</f>
        <v/>
      </c>
    </row>
    <row r="145" spans="1:10" ht="36.75" customHeight="1" x14ac:dyDescent="0.25">
      <c r="A145" s="178"/>
      <c r="B145" s="183" t="s">
        <v>140</v>
      </c>
      <c r="C145" s="184" t="s">
        <v>27</v>
      </c>
      <c r="D145" s="185"/>
      <c r="E145" s="185"/>
      <c r="F145" s="192" t="s">
        <v>140</v>
      </c>
      <c r="G145" s="193"/>
      <c r="H145" s="193"/>
      <c r="I145" s="193">
        <f>'000 01 Naklady'!G8</f>
        <v>0</v>
      </c>
      <c r="J145" s="189" t="str">
        <f>IF(I147=0,"",I145/I147*100)</f>
        <v/>
      </c>
    </row>
    <row r="146" spans="1:10" ht="36.75" customHeight="1" x14ac:dyDescent="0.25">
      <c r="A146" s="178"/>
      <c r="B146" s="183" t="s">
        <v>141</v>
      </c>
      <c r="C146" s="184" t="s">
        <v>28</v>
      </c>
      <c r="D146" s="185"/>
      <c r="E146" s="185"/>
      <c r="F146" s="192" t="s">
        <v>141</v>
      </c>
      <c r="G146" s="193"/>
      <c r="H146" s="193"/>
      <c r="I146" s="193">
        <f>'000 01 Naklady'!G16</f>
        <v>0</v>
      </c>
      <c r="J146" s="189" t="str">
        <f>IF(I147=0,"",I146/I147*100)</f>
        <v/>
      </c>
    </row>
    <row r="147" spans="1:10" ht="25.5" customHeight="1" x14ac:dyDescent="0.25">
      <c r="A147" s="179"/>
      <c r="B147" s="186" t="s">
        <v>1</v>
      </c>
      <c r="C147" s="187"/>
      <c r="D147" s="188"/>
      <c r="E147" s="188"/>
      <c r="F147" s="194"/>
      <c r="G147" s="195"/>
      <c r="H147" s="195"/>
      <c r="I147" s="195">
        <f>SUM(I132:I146)</f>
        <v>0</v>
      </c>
      <c r="J147" s="190">
        <f>SUM(J132:J146)</f>
        <v>0</v>
      </c>
    </row>
    <row r="148" spans="1:10" x14ac:dyDescent="0.25">
      <c r="F148" s="133"/>
      <c r="G148" s="133"/>
      <c r="H148" s="133"/>
      <c r="I148" s="133"/>
      <c r="J148" s="191"/>
    </row>
    <row r="149" spans="1:10" x14ac:dyDescent="0.25">
      <c r="F149" s="133"/>
      <c r="G149" s="133"/>
      <c r="H149" s="133"/>
      <c r="I149" s="133"/>
      <c r="J149" s="191"/>
    </row>
    <row r="150" spans="1:10" x14ac:dyDescent="0.25">
      <c r="F150" s="133"/>
      <c r="G150" s="133"/>
      <c r="H150" s="133"/>
      <c r="I150" s="133"/>
      <c r="J150" s="191"/>
    </row>
  </sheetData>
  <sheetProtection algorithmName="SHA-512" hashValue="TBXWq2j+JtioVQzUL316Fuhk6Sgejqb2IZuIhAZm0AR5eZhA7jSIRQYB3KBF5fRFi8S+X1F6Cym4R7GDK3gpgw==" saltValue="iY1U2IgrY4nPS9glgCR1TQ=="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9">
    <mergeCell ref="C144:E144"/>
    <mergeCell ref="C145:E145"/>
    <mergeCell ref="C146:E146"/>
    <mergeCell ref="C139:E139"/>
    <mergeCell ref="C140:E140"/>
    <mergeCell ref="C141:E141"/>
    <mergeCell ref="C142:E142"/>
    <mergeCell ref="C143:E143"/>
    <mergeCell ref="C134:E134"/>
    <mergeCell ref="C135:E135"/>
    <mergeCell ref="C136:E136"/>
    <mergeCell ref="C137:E137"/>
    <mergeCell ref="C138:E138"/>
    <mergeCell ref="B117:J117"/>
    <mergeCell ref="B119:J119"/>
    <mergeCell ref="B120:J120"/>
    <mergeCell ref="C132:E132"/>
    <mergeCell ref="C133:E133"/>
    <mergeCell ref="B109:J109"/>
    <mergeCell ref="B111:J111"/>
    <mergeCell ref="B113:J113"/>
    <mergeCell ref="B114:J114"/>
    <mergeCell ref="B116:J116"/>
    <mergeCell ref="B100:J100"/>
    <mergeCell ref="B102:J102"/>
    <mergeCell ref="B105:J105"/>
    <mergeCell ref="B107:J107"/>
    <mergeCell ref="B108:J108"/>
    <mergeCell ref="B90:J90"/>
    <mergeCell ref="B92:J92"/>
    <mergeCell ref="B93:J93"/>
    <mergeCell ref="B95:J95"/>
    <mergeCell ref="B96:J96"/>
    <mergeCell ref="B83:J83"/>
    <mergeCell ref="B85:J85"/>
    <mergeCell ref="B86:J86"/>
    <mergeCell ref="B88:J88"/>
    <mergeCell ref="B89:J89"/>
    <mergeCell ref="B75:J75"/>
    <mergeCell ref="B76:J76"/>
    <mergeCell ref="B78:J78"/>
    <mergeCell ref="B80:J80"/>
    <mergeCell ref="B81:J81"/>
    <mergeCell ref="B67:J67"/>
    <mergeCell ref="B69:J69"/>
    <mergeCell ref="B70:J70"/>
    <mergeCell ref="B72:J72"/>
    <mergeCell ref="B73:J73"/>
    <mergeCell ref="B61:J61"/>
    <mergeCell ref="B62:J62"/>
    <mergeCell ref="B63:J63"/>
    <mergeCell ref="B64:J64"/>
    <mergeCell ref="B65:J65"/>
    <mergeCell ref="B52:J52"/>
    <mergeCell ref="B54:J54"/>
    <mergeCell ref="B55:J55"/>
    <mergeCell ref="B57:J57"/>
    <mergeCell ref="B60:J60"/>
    <mergeCell ref="C44:E44"/>
    <mergeCell ref="C45:E45"/>
    <mergeCell ref="C46:E46"/>
    <mergeCell ref="B47:E47"/>
    <mergeCell ref="B50:J50"/>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7" t="s">
        <v>6</v>
      </c>
      <c r="B1" s="107"/>
      <c r="C1" s="108"/>
      <c r="D1" s="107"/>
      <c r="E1" s="107"/>
      <c r="F1" s="107"/>
      <c r="G1" s="107"/>
    </row>
    <row r="2" spans="1:7" ht="24.9" customHeight="1" x14ac:dyDescent="0.25">
      <c r="A2" s="50" t="s">
        <v>7</v>
      </c>
      <c r="B2" s="49"/>
      <c r="C2" s="109"/>
      <c r="D2" s="109"/>
      <c r="E2" s="109"/>
      <c r="F2" s="109"/>
      <c r="G2" s="110"/>
    </row>
    <row r="3" spans="1:7" ht="24.9" customHeight="1" x14ac:dyDescent="0.25">
      <c r="A3" s="50" t="s">
        <v>8</v>
      </c>
      <c r="B3" s="49"/>
      <c r="C3" s="109"/>
      <c r="D3" s="109"/>
      <c r="E3" s="109"/>
      <c r="F3" s="109"/>
      <c r="G3" s="110"/>
    </row>
    <row r="4" spans="1:7" ht="24.9" customHeight="1" x14ac:dyDescent="0.25">
      <c r="A4" s="50" t="s">
        <v>9</v>
      </c>
      <c r="B4" s="49"/>
      <c r="C4" s="109"/>
      <c r="D4" s="109"/>
      <c r="E4" s="109"/>
      <c r="F4" s="109"/>
      <c r="G4" s="110"/>
    </row>
    <row r="5" spans="1:7" x14ac:dyDescent="0.25">
      <c r="B5" s="4"/>
      <c r="C5" s="5"/>
      <c r="D5" s="6"/>
    </row>
  </sheetData>
  <sheetProtection algorithmName="SHA-512" hashValue="rq7W9ltpk6i2L3dNVN1W4DZbCxW1J5e0NzqKI9g/M1Yd9w2BALTXFV5UA1T0DchmZTN/uQZx1wBhcWmgJcqPqQ==" saltValue="yEoeOXdJDPkJcb/swtwjA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B7AA-9CA8-48DB-AD89-935C4E38FE56}">
  <sheetPr>
    <outlinePr summaryBelow="0"/>
  </sheetPr>
  <dimension ref="A1:BH5000"/>
  <sheetViews>
    <sheetView workbookViewId="0">
      <pane ySplit="7" topLeftCell="A8" activePane="bottomLeft" state="frozen"/>
      <selection pane="bottomLeft" sqref="A1:G1"/>
    </sheetView>
  </sheetViews>
  <sheetFormatPr defaultRowHeight="13.2" outlineLevelRow="1" x14ac:dyDescent="0.25"/>
  <cols>
    <col min="1" max="1" width="3.44140625" customWidth="1"/>
    <col min="2" max="2" width="12.6640625" style="176" customWidth="1"/>
    <col min="3" max="3" width="63.33203125" style="176"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7" t="s">
        <v>142</v>
      </c>
      <c r="B1" s="197"/>
      <c r="C1" s="197"/>
      <c r="D1" s="197"/>
      <c r="E1" s="197"/>
      <c r="F1" s="197"/>
      <c r="G1" s="197"/>
      <c r="AG1" t="s">
        <v>143</v>
      </c>
    </row>
    <row r="2" spans="1:60" ht="25.05" customHeight="1" x14ac:dyDescent="0.25">
      <c r="A2" s="198" t="s">
        <v>7</v>
      </c>
      <c r="B2" s="49" t="s">
        <v>43</v>
      </c>
      <c r="C2" s="201" t="s">
        <v>44</v>
      </c>
      <c r="D2" s="199"/>
      <c r="E2" s="199"/>
      <c r="F2" s="199"/>
      <c r="G2" s="200"/>
      <c r="AG2" t="s">
        <v>144</v>
      </c>
    </row>
    <row r="3" spans="1:60" ht="25.05" customHeight="1" x14ac:dyDescent="0.25">
      <c r="A3" s="198" t="s">
        <v>8</v>
      </c>
      <c r="B3" s="49" t="s">
        <v>145</v>
      </c>
      <c r="C3" s="201" t="s">
        <v>146</v>
      </c>
      <c r="D3" s="199"/>
      <c r="E3" s="199"/>
      <c r="F3" s="199"/>
      <c r="G3" s="200"/>
      <c r="AC3" s="176" t="s">
        <v>147</v>
      </c>
      <c r="AG3" t="s">
        <v>148</v>
      </c>
    </row>
    <row r="4" spans="1:60" ht="25.05" customHeight="1" x14ac:dyDescent="0.25">
      <c r="A4" s="202" t="s">
        <v>9</v>
      </c>
      <c r="B4" s="203" t="s">
        <v>47</v>
      </c>
      <c r="C4" s="204" t="s">
        <v>48</v>
      </c>
      <c r="D4" s="205"/>
      <c r="E4" s="205"/>
      <c r="F4" s="205"/>
      <c r="G4" s="206"/>
      <c r="AG4" t="s">
        <v>149</v>
      </c>
    </row>
    <row r="5" spans="1:60" x14ac:dyDescent="0.25">
      <c r="D5" s="10"/>
    </row>
    <row r="6" spans="1:60" ht="39.6" x14ac:dyDescent="0.25">
      <c r="A6" s="208" t="s">
        <v>150</v>
      </c>
      <c r="B6" s="210" t="s">
        <v>151</v>
      </c>
      <c r="C6" s="210" t="s">
        <v>152</v>
      </c>
      <c r="D6" s="209" t="s">
        <v>153</v>
      </c>
      <c r="E6" s="208" t="s">
        <v>154</v>
      </c>
      <c r="F6" s="207" t="s">
        <v>155</v>
      </c>
      <c r="G6" s="208" t="s">
        <v>29</v>
      </c>
      <c r="H6" s="211" t="s">
        <v>30</v>
      </c>
      <c r="I6" s="211" t="s">
        <v>156</v>
      </c>
      <c r="J6" s="211" t="s">
        <v>31</v>
      </c>
      <c r="K6" s="211" t="s">
        <v>157</v>
      </c>
      <c r="L6" s="211" t="s">
        <v>158</v>
      </c>
      <c r="M6" s="211" t="s">
        <v>159</v>
      </c>
      <c r="N6" s="211" t="s">
        <v>160</v>
      </c>
      <c r="O6" s="211" t="s">
        <v>161</v>
      </c>
      <c r="P6" s="211" t="s">
        <v>162</v>
      </c>
      <c r="Q6" s="211" t="s">
        <v>163</v>
      </c>
      <c r="R6" s="211" t="s">
        <v>164</v>
      </c>
      <c r="S6" s="211" t="s">
        <v>165</v>
      </c>
      <c r="T6" s="211" t="s">
        <v>166</v>
      </c>
      <c r="U6" s="211" t="s">
        <v>167</v>
      </c>
      <c r="V6" s="211" t="s">
        <v>168</v>
      </c>
      <c r="W6" s="211" t="s">
        <v>169</v>
      </c>
      <c r="X6" s="211" t="s">
        <v>170</v>
      </c>
      <c r="Y6" s="211" t="s">
        <v>171</v>
      </c>
    </row>
    <row r="7" spans="1:60" hidden="1" x14ac:dyDescent="0.25">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5">
      <c r="A8" s="224" t="s">
        <v>172</v>
      </c>
      <c r="B8" s="225" t="s">
        <v>140</v>
      </c>
      <c r="C8" s="245" t="s">
        <v>27</v>
      </c>
      <c r="D8" s="226"/>
      <c r="E8" s="227"/>
      <c r="F8" s="228"/>
      <c r="G8" s="228">
        <f>SUMIF(AG9:AG15,"&lt;&gt;NOR",G9:G15)</f>
        <v>0</v>
      </c>
      <c r="H8" s="228"/>
      <c r="I8" s="228">
        <f>SUM(I9:I15)</f>
        <v>0</v>
      </c>
      <c r="J8" s="228"/>
      <c r="K8" s="228">
        <f>SUM(K9:K15)</f>
        <v>0</v>
      </c>
      <c r="L8" s="228"/>
      <c r="M8" s="228">
        <f>SUM(M9:M15)</f>
        <v>0</v>
      </c>
      <c r="N8" s="227"/>
      <c r="O8" s="227">
        <f>SUM(O9:O15)</f>
        <v>0</v>
      </c>
      <c r="P8" s="227"/>
      <c r="Q8" s="227">
        <f>SUM(Q9:Q15)</f>
        <v>0</v>
      </c>
      <c r="R8" s="228"/>
      <c r="S8" s="228"/>
      <c r="T8" s="229"/>
      <c r="U8" s="223"/>
      <c r="V8" s="223">
        <f>SUM(V9:V15)</f>
        <v>0</v>
      </c>
      <c r="W8" s="223"/>
      <c r="X8" s="223"/>
      <c r="Y8" s="223"/>
      <c r="AG8" t="s">
        <v>173</v>
      </c>
    </row>
    <row r="9" spans="1:60" outlineLevel="1" x14ac:dyDescent="0.25">
      <c r="A9" s="238">
        <v>1</v>
      </c>
      <c r="B9" s="239" t="s">
        <v>174</v>
      </c>
      <c r="C9" s="246" t="s">
        <v>175</v>
      </c>
      <c r="D9" s="240" t="s">
        <v>176</v>
      </c>
      <c r="E9" s="241">
        <v>1</v>
      </c>
      <c r="F9" s="242"/>
      <c r="G9" s="243">
        <f>ROUND(E9*F9,2)</f>
        <v>0</v>
      </c>
      <c r="H9" s="242"/>
      <c r="I9" s="243">
        <f>ROUND(E9*H9,2)</f>
        <v>0</v>
      </c>
      <c r="J9" s="242"/>
      <c r="K9" s="243">
        <f>ROUND(E9*J9,2)</f>
        <v>0</v>
      </c>
      <c r="L9" s="243">
        <v>21</v>
      </c>
      <c r="M9" s="243">
        <f>G9*(1+L9/100)</f>
        <v>0</v>
      </c>
      <c r="N9" s="241">
        <v>0</v>
      </c>
      <c r="O9" s="241">
        <f>ROUND(E9*N9,2)</f>
        <v>0</v>
      </c>
      <c r="P9" s="241">
        <v>0</v>
      </c>
      <c r="Q9" s="241">
        <f>ROUND(E9*P9,2)</f>
        <v>0</v>
      </c>
      <c r="R9" s="243"/>
      <c r="S9" s="243" t="s">
        <v>177</v>
      </c>
      <c r="T9" s="244" t="s">
        <v>178</v>
      </c>
      <c r="U9" s="222">
        <v>0</v>
      </c>
      <c r="V9" s="222">
        <f>ROUND(E9*U9,2)</f>
        <v>0</v>
      </c>
      <c r="W9" s="222"/>
      <c r="X9" s="222" t="s">
        <v>179</v>
      </c>
      <c r="Y9" s="222" t="s">
        <v>180</v>
      </c>
      <c r="Z9" s="212"/>
      <c r="AA9" s="212"/>
      <c r="AB9" s="212"/>
      <c r="AC9" s="212"/>
      <c r="AD9" s="212"/>
      <c r="AE9" s="212"/>
      <c r="AF9" s="212"/>
      <c r="AG9" s="212" t="s">
        <v>181</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1" x14ac:dyDescent="0.25">
      <c r="A10" s="238">
        <v>2</v>
      </c>
      <c r="B10" s="239" t="s">
        <v>182</v>
      </c>
      <c r="C10" s="246" t="s">
        <v>183</v>
      </c>
      <c r="D10" s="240" t="s">
        <v>176</v>
      </c>
      <c r="E10" s="241">
        <v>1</v>
      </c>
      <c r="F10" s="242"/>
      <c r="G10" s="243">
        <f>ROUND(E10*F10,2)</f>
        <v>0</v>
      </c>
      <c r="H10" s="242"/>
      <c r="I10" s="243">
        <f>ROUND(E10*H10,2)</f>
        <v>0</v>
      </c>
      <c r="J10" s="242"/>
      <c r="K10" s="243">
        <f>ROUND(E10*J10,2)</f>
        <v>0</v>
      </c>
      <c r="L10" s="243">
        <v>21</v>
      </c>
      <c r="M10" s="243">
        <f>G10*(1+L10/100)</f>
        <v>0</v>
      </c>
      <c r="N10" s="241">
        <v>0</v>
      </c>
      <c r="O10" s="241">
        <f>ROUND(E10*N10,2)</f>
        <v>0</v>
      </c>
      <c r="P10" s="241">
        <v>0</v>
      </c>
      <c r="Q10" s="241">
        <f>ROUND(E10*P10,2)</f>
        <v>0</v>
      </c>
      <c r="R10" s="243"/>
      <c r="S10" s="243" t="s">
        <v>177</v>
      </c>
      <c r="T10" s="244" t="s">
        <v>178</v>
      </c>
      <c r="U10" s="222">
        <v>0</v>
      </c>
      <c r="V10" s="222">
        <f>ROUND(E10*U10,2)</f>
        <v>0</v>
      </c>
      <c r="W10" s="222"/>
      <c r="X10" s="222" t="s">
        <v>179</v>
      </c>
      <c r="Y10" s="222" t="s">
        <v>180</v>
      </c>
      <c r="Z10" s="212"/>
      <c r="AA10" s="212"/>
      <c r="AB10" s="212"/>
      <c r="AC10" s="212"/>
      <c r="AD10" s="212"/>
      <c r="AE10" s="212"/>
      <c r="AF10" s="212"/>
      <c r="AG10" s="212" t="s">
        <v>181</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5">
      <c r="A11" s="238">
        <v>3</v>
      </c>
      <c r="B11" s="239" t="s">
        <v>184</v>
      </c>
      <c r="C11" s="246" t="s">
        <v>185</v>
      </c>
      <c r="D11" s="240" t="s">
        <v>186</v>
      </c>
      <c r="E11" s="241">
        <v>1</v>
      </c>
      <c r="F11" s="242"/>
      <c r="G11" s="243">
        <f>ROUND(E11*F11,2)</f>
        <v>0</v>
      </c>
      <c r="H11" s="242"/>
      <c r="I11" s="243">
        <f>ROUND(E11*H11,2)</f>
        <v>0</v>
      </c>
      <c r="J11" s="242"/>
      <c r="K11" s="243">
        <f>ROUND(E11*J11,2)</f>
        <v>0</v>
      </c>
      <c r="L11" s="243">
        <v>21</v>
      </c>
      <c r="M11" s="243">
        <f>G11*(1+L11/100)</f>
        <v>0</v>
      </c>
      <c r="N11" s="241">
        <v>0</v>
      </c>
      <c r="O11" s="241">
        <f>ROUND(E11*N11,2)</f>
        <v>0</v>
      </c>
      <c r="P11" s="241">
        <v>0</v>
      </c>
      <c r="Q11" s="241">
        <f>ROUND(E11*P11,2)</f>
        <v>0</v>
      </c>
      <c r="R11" s="243"/>
      <c r="S11" s="243" t="s">
        <v>177</v>
      </c>
      <c r="T11" s="244" t="s">
        <v>178</v>
      </c>
      <c r="U11" s="222">
        <v>0</v>
      </c>
      <c r="V11" s="222">
        <f>ROUND(E11*U11,2)</f>
        <v>0</v>
      </c>
      <c r="W11" s="222"/>
      <c r="X11" s="222" t="s">
        <v>179</v>
      </c>
      <c r="Y11" s="222" t="s">
        <v>180</v>
      </c>
      <c r="Z11" s="212"/>
      <c r="AA11" s="212"/>
      <c r="AB11" s="212"/>
      <c r="AC11" s="212"/>
      <c r="AD11" s="212"/>
      <c r="AE11" s="212"/>
      <c r="AF11" s="212"/>
      <c r="AG11" s="212" t="s">
        <v>181</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5">
      <c r="A12" s="238">
        <v>4</v>
      </c>
      <c r="B12" s="239" t="s">
        <v>187</v>
      </c>
      <c r="C12" s="246" t="s">
        <v>188</v>
      </c>
      <c r="D12" s="240" t="s">
        <v>176</v>
      </c>
      <c r="E12" s="241">
        <v>1</v>
      </c>
      <c r="F12" s="242"/>
      <c r="G12" s="243">
        <f>ROUND(E12*F12,2)</f>
        <v>0</v>
      </c>
      <c r="H12" s="242"/>
      <c r="I12" s="243">
        <f>ROUND(E12*H12,2)</f>
        <v>0</v>
      </c>
      <c r="J12" s="242"/>
      <c r="K12" s="243">
        <f>ROUND(E12*J12,2)</f>
        <v>0</v>
      </c>
      <c r="L12" s="243">
        <v>21</v>
      </c>
      <c r="M12" s="243">
        <f>G12*(1+L12/100)</f>
        <v>0</v>
      </c>
      <c r="N12" s="241">
        <v>0</v>
      </c>
      <c r="O12" s="241">
        <f>ROUND(E12*N12,2)</f>
        <v>0</v>
      </c>
      <c r="P12" s="241">
        <v>0</v>
      </c>
      <c r="Q12" s="241">
        <f>ROUND(E12*P12,2)</f>
        <v>0</v>
      </c>
      <c r="R12" s="243"/>
      <c r="S12" s="243" t="s">
        <v>177</v>
      </c>
      <c r="T12" s="244" t="s">
        <v>178</v>
      </c>
      <c r="U12" s="222">
        <v>0</v>
      </c>
      <c r="V12" s="222">
        <f>ROUND(E12*U12,2)</f>
        <v>0</v>
      </c>
      <c r="W12" s="222"/>
      <c r="X12" s="222" t="s">
        <v>179</v>
      </c>
      <c r="Y12" s="222" t="s">
        <v>180</v>
      </c>
      <c r="Z12" s="212"/>
      <c r="AA12" s="212"/>
      <c r="AB12" s="212"/>
      <c r="AC12" s="212"/>
      <c r="AD12" s="212"/>
      <c r="AE12" s="212"/>
      <c r="AF12" s="212"/>
      <c r="AG12" s="212" t="s">
        <v>181</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1" x14ac:dyDescent="0.25">
      <c r="A13" s="238">
        <v>5</v>
      </c>
      <c r="B13" s="239" t="s">
        <v>189</v>
      </c>
      <c r="C13" s="246" t="s">
        <v>190</v>
      </c>
      <c r="D13" s="240" t="s">
        <v>176</v>
      </c>
      <c r="E13" s="241">
        <v>1</v>
      </c>
      <c r="F13" s="242"/>
      <c r="G13" s="243">
        <f>ROUND(E13*F13,2)</f>
        <v>0</v>
      </c>
      <c r="H13" s="242"/>
      <c r="I13" s="243">
        <f>ROUND(E13*H13,2)</f>
        <v>0</v>
      </c>
      <c r="J13" s="242"/>
      <c r="K13" s="243">
        <f>ROUND(E13*J13,2)</f>
        <v>0</v>
      </c>
      <c r="L13" s="243">
        <v>21</v>
      </c>
      <c r="M13" s="243">
        <f>G13*(1+L13/100)</f>
        <v>0</v>
      </c>
      <c r="N13" s="241">
        <v>0</v>
      </c>
      <c r="O13" s="241">
        <f>ROUND(E13*N13,2)</f>
        <v>0</v>
      </c>
      <c r="P13" s="241">
        <v>0</v>
      </c>
      <c r="Q13" s="241">
        <f>ROUND(E13*P13,2)</f>
        <v>0</v>
      </c>
      <c r="R13" s="243"/>
      <c r="S13" s="243" t="s">
        <v>177</v>
      </c>
      <c r="T13" s="244" t="s">
        <v>178</v>
      </c>
      <c r="U13" s="222">
        <v>0</v>
      </c>
      <c r="V13" s="222">
        <f>ROUND(E13*U13,2)</f>
        <v>0</v>
      </c>
      <c r="W13" s="222"/>
      <c r="X13" s="222" t="s">
        <v>179</v>
      </c>
      <c r="Y13" s="222" t="s">
        <v>180</v>
      </c>
      <c r="Z13" s="212"/>
      <c r="AA13" s="212"/>
      <c r="AB13" s="212"/>
      <c r="AC13" s="212"/>
      <c r="AD13" s="212"/>
      <c r="AE13" s="212"/>
      <c r="AF13" s="212"/>
      <c r="AG13" s="212" t="s">
        <v>181</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1" x14ac:dyDescent="0.25">
      <c r="A14" s="238">
        <v>6</v>
      </c>
      <c r="B14" s="239" t="s">
        <v>191</v>
      </c>
      <c r="C14" s="246" t="s">
        <v>192</v>
      </c>
      <c r="D14" s="240" t="s">
        <v>176</v>
      </c>
      <c r="E14" s="241">
        <v>1</v>
      </c>
      <c r="F14" s="242"/>
      <c r="G14" s="243">
        <f>ROUND(E14*F14,2)</f>
        <v>0</v>
      </c>
      <c r="H14" s="242"/>
      <c r="I14" s="243">
        <f>ROUND(E14*H14,2)</f>
        <v>0</v>
      </c>
      <c r="J14" s="242"/>
      <c r="K14" s="243">
        <f>ROUND(E14*J14,2)</f>
        <v>0</v>
      </c>
      <c r="L14" s="243">
        <v>21</v>
      </c>
      <c r="M14" s="243">
        <f>G14*(1+L14/100)</f>
        <v>0</v>
      </c>
      <c r="N14" s="241">
        <v>0</v>
      </c>
      <c r="O14" s="241">
        <f>ROUND(E14*N14,2)</f>
        <v>0</v>
      </c>
      <c r="P14" s="241">
        <v>0</v>
      </c>
      <c r="Q14" s="241">
        <f>ROUND(E14*P14,2)</f>
        <v>0</v>
      </c>
      <c r="R14" s="243"/>
      <c r="S14" s="243" t="s">
        <v>177</v>
      </c>
      <c r="T14" s="244" t="s">
        <v>178</v>
      </c>
      <c r="U14" s="222">
        <v>0</v>
      </c>
      <c r="V14" s="222">
        <f>ROUND(E14*U14,2)</f>
        <v>0</v>
      </c>
      <c r="W14" s="222"/>
      <c r="X14" s="222" t="s">
        <v>179</v>
      </c>
      <c r="Y14" s="222" t="s">
        <v>180</v>
      </c>
      <c r="Z14" s="212"/>
      <c r="AA14" s="212"/>
      <c r="AB14" s="212"/>
      <c r="AC14" s="212"/>
      <c r="AD14" s="212"/>
      <c r="AE14" s="212"/>
      <c r="AF14" s="212"/>
      <c r="AG14" s="212" t="s">
        <v>181</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5">
      <c r="A15" s="238">
        <v>7</v>
      </c>
      <c r="B15" s="239" t="s">
        <v>193</v>
      </c>
      <c r="C15" s="246" t="s">
        <v>194</v>
      </c>
      <c r="D15" s="240" t="s">
        <v>176</v>
      </c>
      <c r="E15" s="241">
        <v>1</v>
      </c>
      <c r="F15" s="242"/>
      <c r="G15" s="243">
        <f>ROUND(E15*F15,2)</f>
        <v>0</v>
      </c>
      <c r="H15" s="242"/>
      <c r="I15" s="243">
        <f>ROUND(E15*H15,2)</f>
        <v>0</v>
      </c>
      <c r="J15" s="242"/>
      <c r="K15" s="243">
        <f>ROUND(E15*J15,2)</f>
        <v>0</v>
      </c>
      <c r="L15" s="243">
        <v>21</v>
      </c>
      <c r="M15" s="243">
        <f>G15*(1+L15/100)</f>
        <v>0</v>
      </c>
      <c r="N15" s="241">
        <v>0</v>
      </c>
      <c r="O15" s="241">
        <f>ROUND(E15*N15,2)</f>
        <v>0</v>
      </c>
      <c r="P15" s="241">
        <v>0</v>
      </c>
      <c r="Q15" s="241">
        <f>ROUND(E15*P15,2)</f>
        <v>0</v>
      </c>
      <c r="R15" s="243"/>
      <c r="S15" s="243" t="s">
        <v>177</v>
      </c>
      <c r="T15" s="244" t="s">
        <v>178</v>
      </c>
      <c r="U15" s="222">
        <v>0</v>
      </c>
      <c r="V15" s="222">
        <f>ROUND(E15*U15,2)</f>
        <v>0</v>
      </c>
      <c r="W15" s="222"/>
      <c r="X15" s="222" t="s">
        <v>179</v>
      </c>
      <c r="Y15" s="222" t="s">
        <v>180</v>
      </c>
      <c r="Z15" s="212"/>
      <c r="AA15" s="212"/>
      <c r="AB15" s="212"/>
      <c r="AC15" s="212"/>
      <c r="AD15" s="212"/>
      <c r="AE15" s="212"/>
      <c r="AF15" s="212"/>
      <c r="AG15" s="212" t="s">
        <v>181</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x14ac:dyDescent="0.25">
      <c r="A16" s="224" t="s">
        <v>172</v>
      </c>
      <c r="B16" s="225" t="s">
        <v>141</v>
      </c>
      <c r="C16" s="245" t="s">
        <v>28</v>
      </c>
      <c r="D16" s="226"/>
      <c r="E16" s="227"/>
      <c r="F16" s="228"/>
      <c r="G16" s="228">
        <f>SUMIF(AG17:AG26,"&lt;&gt;NOR",G17:G26)</f>
        <v>0</v>
      </c>
      <c r="H16" s="228"/>
      <c r="I16" s="228">
        <f>SUM(I17:I26)</f>
        <v>0</v>
      </c>
      <c r="J16" s="228"/>
      <c r="K16" s="228">
        <f>SUM(K17:K26)</f>
        <v>0</v>
      </c>
      <c r="L16" s="228"/>
      <c r="M16" s="228">
        <f>SUM(M17:M26)</f>
        <v>0</v>
      </c>
      <c r="N16" s="227"/>
      <c r="O16" s="227">
        <f>SUM(O17:O26)</f>
        <v>0</v>
      </c>
      <c r="P16" s="227"/>
      <c r="Q16" s="227">
        <f>SUM(Q17:Q26)</f>
        <v>0</v>
      </c>
      <c r="R16" s="228"/>
      <c r="S16" s="228"/>
      <c r="T16" s="229"/>
      <c r="U16" s="223"/>
      <c r="V16" s="223">
        <f>SUM(V17:V26)</f>
        <v>0</v>
      </c>
      <c r="W16" s="223"/>
      <c r="X16" s="223"/>
      <c r="Y16" s="223"/>
      <c r="AG16" t="s">
        <v>173</v>
      </c>
    </row>
    <row r="17" spans="1:60" outlineLevel="1" x14ac:dyDescent="0.25">
      <c r="A17" s="238">
        <v>8</v>
      </c>
      <c r="B17" s="239" t="s">
        <v>195</v>
      </c>
      <c r="C17" s="246" t="s">
        <v>196</v>
      </c>
      <c r="D17" s="240" t="s">
        <v>176</v>
      </c>
      <c r="E17" s="241">
        <v>1</v>
      </c>
      <c r="F17" s="242"/>
      <c r="G17" s="243">
        <f>ROUND(E17*F17,2)</f>
        <v>0</v>
      </c>
      <c r="H17" s="242"/>
      <c r="I17" s="243">
        <f>ROUND(E17*H17,2)</f>
        <v>0</v>
      </c>
      <c r="J17" s="242"/>
      <c r="K17" s="243">
        <f>ROUND(E17*J17,2)</f>
        <v>0</v>
      </c>
      <c r="L17" s="243">
        <v>21</v>
      </c>
      <c r="M17" s="243">
        <f>G17*(1+L17/100)</f>
        <v>0</v>
      </c>
      <c r="N17" s="241">
        <v>0</v>
      </c>
      <c r="O17" s="241">
        <f>ROUND(E17*N17,2)</f>
        <v>0</v>
      </c>
      <c r="P17" s="241">
        <v>0</v>
      </c>
      <c r="Q17" s="241">
        <f>ROUND(E17*P17,2)</f>
        <v>0</v>
      </c>
      <c r="R17" s="243"/>
      <c r="S17" s="243" t="s">
        <v>177</v>
      </c>
      <c r="T17" s="244" t="s">
        <v>178</v>
      </c>
      <c r="U17" s="222">
        <v>0</v>
      </c>
      <c r="V17" s="222">
        <f>ROUND(E17*U17,2)</f>
        <v>0</v>
      </c>
      <c r="W17" s="222"/>
      <c r="X17" s="222" t="s">
        <v>179</v>
      </c>
      <c r="Y17" s="222" t="s">
        <v>180</v>
      </c>
      <c r="Z17" s="212"/>
      <c r="AA17" s="212"/>
      <c r="AB17" s="212"/>
      <c r="AC17" s="212"/>
      <c r="AD17" s="212"/>
      <c r="AE17" s="212"/>
      <c r="AF17" s="212"/>
      <c r="AG17" s="212" t="s">
        <v>181</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1" x14ac:dyDescent="0.25">
      <c r="A18" s="238">
        <v>9</v>
      </c>
      <c r="B18" s="239" t="s">
        <v>197</v>
      </c>
      <c r="C18" s="246" t="s">
        <v>198</v>
      </c>
      <c r="D18" s="240" t="s">
        <v>176</v>
      </c>
      <c r="E18" s="241">
        <v>1</v>
      </c>
      <c r="F18" s="242"/>
      <c r="G18" s="243">
        <f>ROUND(E18*F18,2)</f>
        <v>0</v>
      </c>
      <c r="H18" s="242"/>
      <c r="I18" s="243">
        <f>ROUND(E18*H18,2)</f>
        <v>0</v>
      </c>
      <c r="J18" s="242"/>
      <c r="K18" s="243">
        <f>ROUND(E18*J18,2)</f>
        <v>0</v>
      </c>
      <c r="L18" s="243">
        <v>21</v>
      </c>
      <c r="M18" s="243">
        <f>G18*(1+L18/100)</f>
        <v>0</v>
      </c>
      <c r="N18" s="241">
        <v>0</v>
      </c>
      <c r="O18" s="241">
        <f>ROUND(E18*N18,2)</f>
        <v>0</v>
      </c>
      <c r="P18" s="241">
        <v>0</v>
      </c>
      <c r="Q18" s="241">
        <f>ROUND(E18*P18,2)</f>
        <v>0</v>
      </c>
      <c r="R18" s="243"/>
      <c r="S18" s="243" t="s">
        <v>177</v>
      </c>
      <c r="T18" s="244" t="s">
        <v>178</v>
      </c>
      <c r="U18" s="222">
        <v>0</v>
      </c>
      <c r="V18" s="222">
        <f>ROUND(E18*U18,2)</f>
        <v>0</v>
      </c>
      <c r="W18" s="222"/>
      <c r="X18" s="222" t="s">
        <v>179</v>
      </c>
      <c r="Y18" s="222" t="s">
        <v>180</v>
      </c>
      <c r="Z18" s="212"/>
      <c r="AA18" s="212"/>
      <c r="AB18" s="212"/>
      <c r="AC18" s="212"/>
      <c r="AD18" s="212"/>
      <c r="AE18" s="212"/>
      <c r="AF18" s="212"/>
      <c r="AG18" s="212" t="s">
        <v>181</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1" x14ac:dyDescent="0.25">
      <c r="A19" s="238">
        <v>10</v>
      </c>
      <c r="B19" s="239" t="s">
        <v>199</v>
      </c>
      <c r="C19" s="246" t="s">
        <v>200</v>
      </c>
      <c r="D19" s="240" t="s">
        <v>176</v>
      </c>
      <c r="E19" s="241">
        <v>1</v>
      </c>
      <c r="F19" s="242"/>
      <c r="G19" s="243">
        <f>ROUND(E19*F19,2)</f>
        <v>0</v>
      </c>
      <c r="H19" s="242"/>
      <c r="I19" s="243">
        <f>ROUND(E19*H19,2)</f>
        <v>0</v>
      </c>
      <c r="J19" s="242"/>
      <c r="K19" s="243">
        <f>ROUND(E19*J19,2)</f>
        <v>0</v>
      </c>
      <c r="L19" s="243">
        <v>21</v>
      </c>
      <c r="M19" s="243">
        <f>G19*(1+L19/100)</f>
        <v>0</v>
      </c>
      <c r="N19" s="241">
        <v>0</v>
      </c>
      <c r="O19" s="241">
        <f>ROUND(E19*N19,2)</f>
        <v>0</v>
      </c>
      <c r="P19" s="241">
        <v>0</v>
      </c>
      <c r="Q19" s="241">
        <f>ROUND(E19*P19,2)</f>
        <v>0</v>
      </c>
      <c r="R19" s="243"/>
      <c r="S19" s="243" t="s">
        <v>177</v>
      </c>
      <c r="T19" s="244" t="s">
        <v>178</v>
      </c>
      <c r="U19" s="222">
        <v>0</v>
      </c>
      <c r="V19" s="222">
        <f>ROUND(E19*U19,2)</f>
        <v>0</v>
      </c>
      <c r="W19" s="222"/>
      <c r="X19" s="222" t="s">
        <v>179</v>
      </c>
      <c r="Y19" s="222" t="s">
        <v>180</v>
      </c>
      <c r="Z19" s="212"/>
      <c r="AA19" s="212"/>
      <c r="AB19" s="212"/>
      <c r="AC19" s="212"/>
      <c r="AD19" s="212"/>
      <c r="AE19" s="212"/>
      <c r="AF19" s="212"/>
      <c r="AG19" s="212" t="s">
        <v>181</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1" x14ac:dyDescent="0.25">
      <c r="A20" s="238">
        <v>11</v>
      </c>
      <c r="B20" s="239" t="s">
        <v>201</v>
      </c>
      <c r="C20" s="246" t="s">
        <v>202</v>
      </c>
      <c r="D20" s="240" t="s">
        <v>176</v>
      </c>
      <c r="E20" s="241">
        <v>1</v>
      </c>
      <c r="F20" s="242"/>
      <c r="G20" s="243">
        <f>ROUND(E20*F20,2)</f>
        <v>0</v>
      </c>
      <c r="H20" s="242"/>
      <c r="I20" s="243">
        <f>ROUND(E20*H20,2)</f>
        <v>0</v>
      </c>
      <c r="J20" s="242"/>
      <c r="K20" s="243">
        <f>ROUND(E20*J20,2)</f>
        <v>0</v>
      </c>
      <c r="L20" s="243">
        <v>21</v>
      </c>
      <c r="M20" s="243">
        <f>G20*(1+L20/100)</f>
        <v>0</v>
      </c>
      <c r="N20" s="241">
        <v>0</v>
      </c>
      <c r="O20" s="241">
        <f>ROUND(E20*N20,2)</f>
        <v>0</v>
      </c>
      <c r="P20" s="241">
        <v>0</v>
      </c>
      <c r="Q20" s="241">
        <f>ROUND(E20*P20,2)</f>
        <v>0</v>
      </c>
      <c r="R20" s="243"/>
      <c r="S20" s="243" t="s">
        <v>177</v>
      </c>
      <c r="T20" s="244" t="s">
        <v>178</v>
      </c>
      <c r="U20" s="222">
        <v>0</v>
      </c>
      <c r="V20" s="222">
        <f>ROUND(E20*U20,2)</f>
        <v>0</v>
      </c>
      <c r="W20" s="222"/>
      <c r="X20" s="222" t="s">
        <v>179</v>
      </c>
      <c r="Y20" s="222" t="s">
        <v>180</v>
      </c>
      <c r="Z20" s="212"/>
      <c r="AA20" s="212"/>
      <c r="AB20" s="212"/>
      <c r="AC20" s="212"/>
      <c r="AD20" s="212"/>
      <c r="AE20" s="212"/>
      <c r="AF20" s="212"/>
      <c r="AG20" s="212" t="s">
        <v>181</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1" x14ac:dyDescent="0.25">
      <c r="A21" s="238">
        <v>12</v>
      </c>
      <c r="B21" s="239" t="s">
        <v>203</v>
      </c>
      <c r="C21" s="246" t="s">
        <v>204</v>
      </c>
      <c r="D21" s="240" t="s">
        <v>176</v>
      </c>
      <c r="E21" s="241">
        <v>1</v>
      </c>
      <c r="F21" s="242"/>
      <c r="G21" s="243">
        <f>ROUND(E21*F21,2)</f>
        <v>0</v>
      </c>
      <c r="H21" s="242"/>
      <c r="I21" s="243">
        <f>ROUND(E21*H21,2)</f>
        <v>0</v>
      </c>
      <c r="J21" s="242"/>
      <c r="K21" s="243">
        <f>ROUND(E21*J21,2)</f>
        <v>0</v>
      </c>
      <c r="L21" s="243">
        <v>21</v>
      </c>
      <c r="M21" s="243">
        <f>G21*(1+L21/100)</f>
        <v>0</v>
      </c>
      <c r="N21" s="241">
        <v>0</v>
      </c>
      <c r="O21" s="241">
        <f>ROUND(E21*N21,2)</f>
        <v>0</v>
      </c>
      <c r="P21" s="241">
        <v>0</v>
      </c>
      <c r="Q21" s="241">
        <f>ROUND(E21*P21,2)</f>
        <v>0</v>
      </c>
      <c r="R21" s="243"/>
      <c r="S21" s="243" t="s">
        <v>177</v>
      </c>
      <c r="T21" s="244" t="s">
        <v>178</v>
      </c>
      <c r="U21" s="222">
        <v>0</v>
      </c>
      <c r="V21" s="222">
        <f>ROUND(E21*U21,2)</f>
        <v>0</v>
      </c>
      <c r="W21" s="222"/>
      <c r="X21" s="222" t="s">
        <v>179</v>
      </c>
      <c r="Y21" s="222" t="s">
        <v>180</v>
      </c>
      <c r="Z21" s="212"/>
      <c r="AA21" s="212"/>
      <c r="AB21" s="212"/>
      <c r="AC21" s="212"/>
      <c r="AD21" s="212"/>
      <c r="AE21" s="212"/>
      <c r="AF21" s="212"/>
      <c r="AG21" s="212" t="s">
        <v>181</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1" x14ac:dyDescent="0.25">
      <c r="A22" s="238">
        <v>13</v>
      </c>
      <c r="B22" s="239" t="s">
        <v>205</v>
      </c>
      <c r="C22" s="246" t="s">
        <v>206</v>
      </c>
      <c r="D22" s="240" t="s">
        <v>176</v>
      </c>
      <c r="E22" s="241">
        <v>1</v>
      </c>
      <c r="F22" s="242"/>
      <c r="G22" s="243">
        <f>ROUND(E22*F22,2)</f>
        <v>0</v>
      </c>
      <c r="H22" s="242"/>
      <c r="I22" s="243">
        <f>ROUND(E22*H22,2)</f>
        <v>0</v>
      </c>
      <c r="J22" s="242"/>
      <c r="K22" s="243">
        <f>ROUND(E22*J22,2)</f>
        <v>0</v>
      </c>
      <c r="L22" s="243">
        <v>21</v>
      </c>
      <c r="M22" s="243">
        <f>G22*(1+L22/100)</f>
        <v>0</v>
      </c>
      <c r="N22" s="241">
        <v>0</v>
      </c>
      <c r="O22" s="241">
        <f>ROUND(E22*N22,2)</f>
        <v>0</v>
      </c>
      <c r="P22" s="241">
        <v>0</v>
      </c>
      <c r="Q22" s="241">
        <f>ROUND(E22*P22,2)</f>
        <v>0</v>
      </c>
      <c r="R22" s="243"/>
      <c r="S22" s="243" t="s">
        <v>177</v>
      </c>
      <c r="T22" s="244" t="s">
        <v>178</v>
      </c>
      <c r="U22" s="222">
        <v>0</v>
      </c>
      <c r="V22" s="222">
        <f>ROUND(E22*U22,2)</f>
        <v>0</v>
      </c>
      <c r="W22" s="222"/>
      <c r="X22" s="222" t="s">
        <v>179</v>
      </c>
      <c r="Y22" s="222" t="s">
        <v>180</v>
      </c>
      <c r="Z22" s="212"/>
      <c r="AA22" s="212"/>
      <c r="AB22" s="212"/>
      <c r="AC22" s="212"/>
      <c r="AD22" s="212"/>
      <c r="AE22" s="212"/>
      <c r="AF22" s="212"/>
      <c r="AG22" s="212" t="s">
        <v>181</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1" x14ac:dyDescent="0.25">
      <c r="A23" s="238">
        <v>14</v>
      </c>
      <c r="B23" s="239" t="s">
        <v>207</v>
      </c>
      <c r="C23" s="246" t="s">
        <v>208</v>
      </c>
      <c r="D23" s="240" t="s">
        <v>176</v>
      </c>
      <c r="E23" s="241">
        <v>1</v>
      </c>
      <c r="F23" s="242"/>
      <c r="G23" s="243">
        <f>ROUND(E23*F23,2)</f>
        <v>0</v>
      </c>
      <c r="H23" s="242"/>
      <c r="I23" s="243">
        <f>ROUND(E23*H23,2)</f>
        <v>0</v>
      </c>
      <c r="J23" s="242"/>
      <c r="K23" s="243">
        <f>ROUND(E23*J23,2)</f>
        <v>0</v>
      </c>
      <c r="L23" s="243">
        <v>21</v>
      </c>
      <c r="M23" s="243">
        <f>G23*(1+L23/100)</f>
        <v>0</v>
      </c>
      <c r="N23" s="241">
        <v>0</v>
      </c>
      <c r="O23" s="241">
        <f>ROUND(E23*N23,2)</f>
        <v>0</v>
      </c>
      <c r="P23" s="241">
        <v>0</v>
      </c>
      <c r="Q23" s="241">
        <f>ROUND(E23*P23,2)</f>
        <v>0</v>
      </c>
      <c r="R23" s="243"/>
      <c r="S23" s="243" t="s">
        <v>177</v>
      </c>
      <c r="T23" s="244" t="s">
        <v>178</v>
      </c>
      <c r="U23" s="222">
        <v>0</v>
      </c>
      <c r="V23" s="222">
        <f>ROUND(E23*U23,2)</f>
        <v>0</v>
      </c>
      <c r="W23" s="222"/>
      <c r="X23" s="222" t="s">
        <v>179</v>
      </c>
      <c r="Y23" s="222" t="s">
        <v>180</v>
      </c>
      <c r="Z23" s="212"/>
      <c r="AA23" s="212"/>
      <c r="AB23" s="212"/>
      <c r="AC23" s="212"/>
      <c r="AD23" s="212"/>
      <c r="AE23" s="212"/>
      <c r="AF23" s="212"/>
      <c r="AG23" s="212" t="s">
        <v>181</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1" x14ac:dyDescent="0.25">
      <c r="A24" s="238">
        <v>15</v>
      </c>
      <c r="B24" s="239" t="s">
        <v>209</v>
      </c>
      <c r="C24" s="246" t="s">
        <v>210</v>
      </c>
      <c r="D24" s="240" t="s">
        <v>186</v>
      </c>
      <c r="E24" s="241">
        <v>1</v>
      </c>
      <c r="F24" s="242"/>
      <c r="G24" s="243">
        <f>ROUND(E24*F24,2)</f>
        <v>0</v>
      </c>
      <c r="H24" s="242"/>
      <c r="I24" s="243">
        <f>ROUND(E24*H24,2)</f>
        <v>0</v>
      </c>
      <c r="J24" s="242"/>
      <c r="K24" s="243">
        <f>ROUND(E24*J24,2)</f>
        <v>0</v>
      </c>
      <c r="L24" s="243">
        <v>21</v>
      </c>
      <c r="M24" s="243">
        <f>G24*(1+L24/100)</f>
        <v>0</v>
      </c>
      <c r="N24" s="241">
        <v>0</v>
      </c>
      <c r="O24" s="241">
        <f>ROUND(E24*N24,2)</f>
        <v>0</v>
      </c>
      <c r="P24" s="241">
        <v>0</v>
      </c>
      <c r="Q24" s="241">
        <f>ROUND(E24*P24,2)</f>
        <v>0</v>
      </c>
      <c r="R24" s="243"/>
      <c r="S24" s="243" t="s">
        <v>211</v>
      </c>
      <c r="T24" s="244" t="s">
        <v>178</v>
      </c>
      <c r="U24" s="222">
        <v>0</v>
      </c>
      <c r="V24" s="222">
        <f>ROUND(E24*U24,2)</f>
        <v>0</v>
      </c>
      <c r="W24" s="222"/>
      <c r="X24" s="222" t="s">
        <v>179</v>
      </c>
      <c r="Y24" s="222" t="s">
        <v>180</v>
      </c>
      <c r="Z24" s="212"/>
      <c r="AA24" s="212"/>
      <c r="AB24" s="212"/>
      <c r="AC24" s="212"/>
      <c r="AD24" s="212"/>
      <c r="AE24" s="212"/>
      <c r="AF24" s="212"/>
      <c r="AG24" s="212" t="s">
        <v>181</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1" x14ac:dyDescent="0.25">
      <c r="A25" s="238">
        <v>16</v>
      </c>
      <c r="B25" s="239" t="s">
        <v>212</v>
      </c>
      <c r="C25" s="246" t="s">
        <v>213</v>
      </c>
      <c r="D25" s="240" t="s">
        <v>186</v>
      </c>
      <c r="E25" s="241">
        <v>1</v>
      </c>
      <c r="F25" s="242"/>
      <c r="G25" s="243">
        <f>ROUND(E25*F25,2)</f>
        <v>0</v>
      </c>
      <c r="H25" s="242"/>
      <c r="I25" s="243">
        <f>ROUND(E25*H25,2)</f>
        <v>0</v>
      </c>
      <c r="J25" s="242"/>
      <c r="K25" s="243">
        <f>ROUND(E25*J25,2)</f>
        <v>0</v>
      </c>
      <c r="L25" s="243">
        <v>21</v>
      </c>
      <c r="M25" s="243">
        <f>G25*(1+L25/100)</f>
        <v>0</v>
      </c>
      <c r="N25" s="241">
        <v>0</v>
      </c>
      <c r="O25" s="241">
        <f>ROUND(E25*N25,2)</f>
        <v>0</v>
      </c>
      <c r="P25" s="241">
        <v>0</v>
      </c>
      <c r="Q25" s="241">
        <f>ROUND(E25*P25,2)</f>
        <v>0</v>
      </c>
      <c r="R25" s="243"/>
      <c r="S25" s="243" t="s">
        <v>211</v>
      </c>
      <c r="T25" s="244" t="s">
        <v>178</v>
      </c>
      <c r="U25" s="222">
        <v>0</v>
      </c>
      <c r="V25" s="222">
        <f>ROUND(E25*U25,2)</f>
        <v>0</v>
      </c>
      <c r="W25" s="222"/>
      <c r="X25" s="222" t="s">
        <v>179</v>
      </c>
      <c r="Y25" s="222" t="s">
        <v>180</v>
      </c>
      <c r="Z25" s="212"/>
      <c r="AA25" s="212"/>
      <c r="AB25" s="212"/>
      <c r="AC25" s="212"/>
      <c r="AD25" s="212"/>
      <c r="AE25" s="212"/>
      <c r="AF25" s="212"/>
      <c r="AG25" s="212" t="s">
        <v>181</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ht="20.399999999999999" outlineLevel="1" x14ac:dyDescent="0.25">
      <c r="A26" s="231">
        <v>17</v>
      </c>
      <c r="B26" s="232" t="s">
        <v>214</v>
      </c>
      <c r="C26" s="247" t="s">
        <v>215</v>
      </c>
      <c r="D26" s="233" t="s">
        <v>186</v>
      </c>
      <c r="E26" s="234">
        <v>1</v>
      </c>
      <c r="F26" s="235"/>
      <c r="G26" s="236">
        <f>ROUND(E26*F26,2)</f>
        <v>0</v>
      </c>
      <c r="H26" s="235"/>
      <c r="I26" s="236">
        <f>ROUND(E26*H26,2)</f>
        <v>0</v>
      </c>
      <c r="J26" s="235"/>
      <c r="K26" s="236">
        <f>ROUND(E26*J26,2)</f>
        <v>0</v>
      </c>
      <c r="L26" s="236">
        <v>21</v>
      </c>
      <c r="M26" s="236">
        <f>G26*(1+L26/100)</f>
        <v>0</v>
      </c>
      <c r="N26" s="234">
        <v>0</v>
      </c>
      <c r="O26" s="234">
        <f>ROUND(E26*N26,2)</f>
        <v>0</v>
      </c>
      <c r="P26" s="234">
        <v>0</v>
      </c>
      <c r="Q26" s="234">
        <f>ROUND(E26*P26,2)</f>
        <v>0</v>
      </c>
      <c r="R26" s="236"/>
      <c r="S26" s="236" t="s">
        <v>211</v>
      </c>
      <c r="T26" s="237" t="s">
        <v>178</v>
      </c>
      <c r="U26" s="222">
        <v>0</v>
      </c>
      <c r="V26" s="222">
        <f>ROUND(E26*U26,2)</f>
        <v>0</v>
      </c>
      <c r="W26" s="222"/>
      <c r="X26" s="222" t="s">
        <v>179</v>
      </c>
      <c r="Y26" s="222" t="s">
        <v>180</v>
      </c>
      <c r="Z26" s="212"/>
      <c r="AA26" s="212"/>
      <c r="AB26" s="212"/>
      <c r="AC26" s="212"/>
      <c r="AD26" s="212"/>
      <c r="AE26" s="212"/>
      <c r="AF26" s="212"/>
      <c r="AG26" s="212" t="s">
        <v>181</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x14ac:dyDescent="0.25">
      <c r="A27" s="3"/>
      <c r="B27" s="4"/>
      <c r="C27" s="248"/>
      <c r="D27" s="6"/>
      <c r="E27" s="3"/>
      <c r="F27" s="3"/>
      <c r="G27" s="3"/>
      <c r="H27" s="3"/>
      <c r="I27" s="3"/>
      <c r="J27" s="3"/>
      <c r="K27" s="3"/>
      <c r="L27" s="3"/>
      <c r="M27" s="3"/>
      <c r="N27" s="3"/>
      <c r="O27" s="3"/>
      <c r="P27" s="3"/>
      <c r="Q27" s="3"/>
      <c r="R27" s="3"/>
      <c r="S27" s="3"/>
      <c r="T27" s="3"/>
      <c r="U27" s="3"/>
      <c r="V27" s="3"/>
      <c r="W27" s="3"/>
      <c r="X27" s="3"/>
      <c r="Y27" s="3"/>
      <c r="AE27">
        <v>12</v>
      </c>
      <c r="AF27">
        <v>21</v>
      </c>
      <c r="AG27" t="s">
        <v>158</v>
      </c>
    </row>
    <row r="28" spans="1:60" x14ac:dyDescent="0.25">
      <c r="A28" s="215"/>
      <c r="B28" s="216" t="s">
        <v>29</v>
      </c>
      <c r="C28" s="249"/>
      <c r="D28" s="217"/>
      <c r="E28" s="218"/>
      <c r="F28" s="218"/>
      <c r="G28" s="230">
        <f>G8+G16</f>
        <v>0</v>
      </c>
      <c r="H28" s="3"/>
      <c r="I28" s="3"/>
      <c r="J28" s="3"/>
      <c r="K28" s="3"/>
      <c r="L28" s="3"/>
      <c r="M28" s="3"/>
      <c r="N28" s="3"/>
      <c r="O28" s="3"/>
      <c r="P28" s="3"/>
      <c r="Q28" s="3"/>
      <c r="R28" s="3"/>
      <c r="S28" s="3"/>
      <c r="T28" s="3"/>
      <c r="U28" s="3"/>
      <c r="V28" s="3"/>
      <c r="W28" s="3"/>
      <c r="X28" s="3"/>
      <c r="Y28" s="3"/>
      <c r="AE28">
        <f>SUMIF(L7:L26,AE27,G7:G26)</f>
        <v>0</v>
      </c>
      <c r="AF28">
        <f>SUMIF(L7:L26,AF27,G7:G26)</f>
        <v>0</v>
      </c>
      <c r="AG28" t="s">
        <v>216</v>
      </c>
    </row>
    <row r="29" spans="1:60" x14ac:dyDescent="0.25">
      <c r="C29" s="250"/>
      <c r="D29" s="10"/>
      <c r="AG29" t="s">
        <v>217</v>
      </c>
    </row>
    <row r="30" spans="1:60" x14ac:dyDescent="0.25">
      <c r="D30" s="10"/>
    </row>
    <row r="31" spans="1:60" x14ac:dyDescent="0.25">
      <c r="D31" s="10"/>
    </row>
    <row r="32" spans="1:60"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H4kUGQe3c8eNFHiFGz32+RX1y8+WGzEmAOHyegdkCkxb1qbLapRjsnh2vJq9XDkz6TKSsZ3djKyLFB+tI0mWHA==" saltValue="oFmK6oIOE3qx1ZYG3vigzA=="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75FD-3865-44B2-BC5A-5434F42BF302}">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6" customWidth="1"/>
    <col min="3" max="3" width="63.33203125" style="176"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7" t="s">
        <v>218</v>
      </c>
      <c r="B1" s="197"/>
      <c r="C1" s="197"/>
      <c r="D1" s="197"/>
      <c r="E1" s="197"/>
      <c r="F1" s="197"/>
      <c r="G1" s="197"/>
      <c r="AG1" t="s">
        <v>143</v>
      </c>
    </row>
    <row r="2" spans="1:60" ht="25.05" customHeight="1" x14ac:dyDescent="0.25">
      <c r="A2" s="198" t="s">
        <v>7</v>
      </c>
      <c r="B2" s="49" t="s">
        <v>43</v>
      </c>
      <c r="C2" s="201" t="s">
        <v>44</v>
      </c>
      <c r="D2" s="199"/>
      <c r="E2" s="199"/>
      <c r="F2" s="199"/>
      <c r="G2" s="200"/>
      <c r="AG2" t="s">
        <v>144</v>
      </c>
    </row>
    <row r="3" spans="1:60" ht="25.05" customHeight="1" x14ac:dyDescent="0.25">
      <c r="A3" s="198" t="s">
        <v>8</v>
      </c>
      <c r="B3" s="49" t="s">
        <v>50</v>
      </c>
      <c r="C3" s="201" t="s">
        <v>51</v>
      </c>
      <c r="D3" s="199"/>
      <c r="E3" s="199"/>
      <c r="F3" s="199"/>
      <c r="G3" s="200"/>
      <c r="AC3" s="176" t="s">
        <v>144</v>
      </c>
      <c r="AG3" t="s">
        <v>148</v>
      </c>
    </row>
    <row r="4" spans="1:60" ht="25.05" customHeight="1" x14ac:dyDescent="0.25">
      <c r="A4" s="202" t="s">
        <v>9</v>
      </c>
      <c r="B4" s="203" t="s">
        <v>47</v>
      </c>
      <c r="C4" s="204" t="s">
        <v>52</v>
      </c>
      <c r="D4" s="205"/>
      <c r="E4" s="205"/>
      <c r="F4" s="205"/>
      <c r="G4" s="206"/>
      <c r="AG4" t="s">
        <v>149</v>
      </c>
    </row>
    <row r="5" spans="1:60" x14ac:dyDescent="0.25">
      <c r="D5" s="10"/>
    </row>
    <row r="6" spans="1:60" ht="39.6" x14ac:dyDescent="0.25">
      <c r="A6" s="208" t="s">
        <v>150</v>
      </c>
      <c r="B6" s="210" t="s">
        <v>151</v>
      </c>
      <c r="C6" s="210" t="s">
        <v>152</v>
      </c>
      <c r="D6" s="209" t="s">
        <v>153</v>
      </c>
      <c r="E6" s="208" t="s">
        <v>154</v>
      </c>
      <c r="F6" s="207" t="s">
        <v>155</v>
      </c>
      <c r="G6" s="208" t="s">
        <v>29</v>
      </c>
      <c r="H6" s="211" t="s">
        <v>30</v>
      </c>
      <c r="I6" s="211" t="s">
        <v>156</v>
      </c>
      <c r="J6" s="211" t="s">
        <v>31</v>
      </c>
      <c r="K6" s="211" t="s">
        <v>157</v>
      </c>
      <c r="L6" s="211" t="s">
        <v>158</v>
      </c>
      <c r="M6" s="211" t="s">
        <v>159</v>
      </c>
      <c r="N6" s="211" t="s">
        <v>160</v>
      </c>
      <c r="O6" s="211" t="s">
        <v>161</v>
      </c>
      <c r="P6" s="211" t="s">
        <v>162</v>
      </c>
      <c r="Q6" s="211" t="s">
        <v>163</v>
      </c>
      <c r="R6" s="211" t="s">
        <v>164</v>
      </c>
      <c r="S6" s="211" t="s">
        <v>165</v>
      </c>
      <c r="T6" s="211" t="s">
        <v>166</v>
      </c>
      <c r="U6" s="211" t="s">
        <v>167</v>
      </c>
      <c r="V6" s="211" t="s">
        <v>168</v>
      </c>
      <c r="W6" s="211" t="s">
        <v>169</v>
      </c>
      <c r="X6" s="211" t="s">
        <v>170</v>
      </c>
      <c r="Y6" s="211" t="s">
        <v>171</v>
      </c>
    </row>
    <row r="7" spans="1:60" hidden="1" x14ac:dyDescent="0.25">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5">
      <c r="A8" s="224" t="s">
        <v>172</v>
      </c>
      <c r="B8" s="225" t="s">
        <v>118</v>
      </c>
      <c r="C8" s="245" t="s">
        <v>119</v>
      </c>
      <c r="D8" s="226"/>
      <c r="E8" s="227"/>
      <c r="F8" s="228"/>
      <c r="G8" s="228">
        <f>SUMIF(AG9:AG24,"&lt;&gt;NOR",G9:G24)</f>
        <v>0</v>
      </c>
      <c r="H8" s="228"/>
      <c r="I8" s="228">
        <f>SUM(I9:I24)</f>
        <v>0</v>
      </c>
      <c r="J8" s="228"/>
      <c r="K8" s="228">
        <f>SUM(K9:K24)</f>
        <v>0</v>
      </c>
      <c r="L8" s="228"/>
      <c r="M8" s="228">
        <f>SUM(M9:M24)</f>
        <v>0</v>
      </c>
      <c r="N8" s="227"/>
      <c r="O8" s="227">
        <f>SUM(O9:O24)</f>
        <v>0</v>
      </c>
      <c r="P8" s="227"/>
      <c r="Q8" s="227">
        <f>SUM(Q9:Q24)</f>
        <v>0</v>
      </c>
      <c r="R8" s="228"/>
      <c r="S8" s="228"/>
      <c r="T8" s="229"/>
      <c r="U8" s="223"/>
      <c r="V8" s="223">
        <f>SUM(V9:V24)</f>
        <v>24.16</v>
      </c>
      <c r="W8" s="223"/>
      <c r="X8" s="223"/>
      <c r="Y8" s="223"/>
      <c r="AG8" t="s">
        <v>173</v>
      </c>
    </row>
    <row r="9" spans="1:60" outlineLevel="1" x14ac:dyDescent="0.25">
      <c r="A9" s="231">
        <v>1</v>
      </c>
      <c r="B9" s="232" t="s">
        <v>219</v>
      </c>
      <c r="C9" s="247" t="s">
        <v>220</v>
      </c>
      <c r="D9" s="233" t="s">
        <v>221</v>
      </c>
      <c r="E9" s="234">
        <v>10</v>
      </c>
      <c r="F9" s="235"/>
      <c r="G9" s="236">
        <f>ROUND(E9*F9,2)</f>
        <v>0</v>
      </c>
      <c r="H9" s="235"/>
      <c r="I9" s="236">
        <f>ROUND(E9*H9,2)</f>
        <v>0</v>
      </c>
      <c r="J9" s="235"/>
      <c r="K9" s="236">
        <f>ROUND(E9*J9,2)</f>
        <v>0</v>
      </c>
      <c r="L9" s="236">
        <v>21</v>
      </c>
      <c r="M9" s="236">
        <f>G9*(1+L9/100)</f>
        <v>0</v>
      </c>
      <c r="N9" s="234">
        <v>0</v>
      </c>
      <c r="O9" s="234">
        <f>ROUND(E9*N9,2)</f>
        <v>0</v>
      </c>
      <c r="P9" s="234">
        <v>0</v>
      </c>
      <c r="Q9" s="234">
        <f>ROUND(E9*P9,2)</f>
        <v>0</v>
      </c>
      <c r="R9" s="236" t="s">
        <v>222</v>
      </c>
      <c r="S9" s="236" t="s">
        <v>177</v>
      </c>
      <c r="T9" s="237" t="s">
        <v>177</v>
      </c>
      <c r="U9" s="222">
        <v>0.01</v>
      </c>
      <c r="V9" s="222">
        <f>ROUND(E9*U9,2)</f>
        <v>0.1</v>
      </c>
      <c r="W9" s="222"/>
      <c r="X9" s="222" t="s">
        <v>223</v>
      </c>
      <c r="Y9" s="222" t="s">
        <v>180</v>
      </c>
      <c r="Z9" s="212"/>
      <c r="AA9" s="212"/>
      <c r="AB9" s="212"/>
      <c r="AC9" s="212"/>
      <c r="AD9" s="212"/>
      <c r="AE9" s="212"/>
      <c r="AF9" s="212"/>
      <c r="AG9" s="212" t="s">
        <v>224</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5">
      <c r="A10" s="219"/>
      <c r="B10" s="220"/>
      <c r="C10" s="256" t="s">
        <v>225</v>
      </c>
      <c r="D10" s="254"/>
      <c r="E10" s="254"/>
      <c r="F10" s="254"/>
      <c r="G10" s="254"/>
      <c r="H10" s="222"/>
      <c r="I10" s="222"/>
      <c r="J10" s="222"/>
      <c r="K10" s="222"/>
      <c r="L10" s="222"/>
      <c r="M10" s="222"/>
      <c r="N10" s="221"/>
      <c r="O10" s="221"/>
      <c r="P10" s="221"/>
      <c r="Q10" s="221"/>
      <c r="R10" s="222"/>
      <c r="S10" s="222"/>
      <c r="T10" s="222"/>
      <c r="U10" s="222"/>
      <c r="V10" s="222"/>
      <c r="W10" s="222"/>
      <c r="X10" s="222"/>
      <c r="Y10" s="222"/>
      <c r="Z10" s="212"/>
      <c r="AA10" s="212"/>
      <c r="AB10" s="212"/>
      <c r="AC10" s="212"/>
      <c r="AD10" s="212"/>
      <c r="AE10" s="212"/>
      <c r="AF10" s="212"/>
      <c r="AG10" s="212" t="s">
        <v>226</v>
      </c>
      <c r="AH10" s="212"/>
      <c r="AI10" s="212"/>
      <c r="AJ10" s="212"/>
      <c r="AK10" s="212"/>
      <c r="AL10" s="212"/>
      <c r="AM10" s="212"/>
      <c r="AN10" s="212"/>
      <c r="AO10" s="212"/>
      <c r="AP10" s="212"/>
      <c r="AQ10" s="212"/>
      <c r="AR10" s="212"/>
      <c r="AS10" s="212"/>
      <c r="AT10" s="212"/>
      <c r="AU10" s="212"/>
      <c r="AV10" s="212"/>
      <c r="AW10" s="212"/>
      <c r="AX10" s="212"/>
      <c r="AY10" s="212"/>
      <c r="AZ10" s="212"/>
      <c r="BA10" s="253" t="str">
        <f>C10</f>
        <v>nebo lesní půdy, s vodorovným přemístěním na hromady v místě upotřebení nebo na dočasné či trvalé skládky se složením</v>
      </c>
      <c r="BB10" s="212"/>
      <c r="BC10" s="212"/>
      <c r="BD10" s="212"/>
      <c r="BE10" s="212"/>
      <c r="BF10" s="212"/>
      <c r="BG10" s="212"/>
      <c r="BH10" s="212"/>
    </row>
    <row r="11" spans="1:60" outlineLevel="2" x14ac:dyDescent="0.25">
      <c r="A11" s="219"/>
      <c r="B11" s="220"/>
      <c r="C11" s="257" t="s">
        <v>227</v>
      </c>
      <c r="D11" s="251"/>
      <c r="E11" s="252">
        <v>10</v>
      </c>
      <c r="F11" s="222"/>
      <c r="G11" s="222"/>
      <c r="H11" s="222"/>
      <c r="I11" s="222"/>
      <c r="J11" s="222"/>
      <c r="K11" s="222"/>
      <c r="L11" s="222"/>
      <c r="M11" s="222"/>
      <c r="N11" s="221"/>
      <c r="O11" s="221"/>
      <c r="P11" s="221"/>
      <c r="Q11" s="221"/>
      <c r="R11" s="222"/>
      <c r="S11" s="222"/>
      <c r="T11" s="222"/>
      <c r="U11" s="222"/>
      <c r="V11" s="222"/>
      <c r="W11" s="222"/>
      <c r="X11" s="222"/>
      <c r="Y11" s="222"/>
      <c r="Z11" s="212"/>
      <c r="AA11" s="212"/>
      <c r="AB11" s="212"/>
      <c r="AC11" s="212"/>
      <c r="AD11" s="212"/>
      <c r="AE11" s="212"/>
      <c r="AF11" s="212"/>
      <c r="AG11" s="212" t="s">
        <v>228</v>
      </c>
      <c r="AH11" s="212">
        <v>0</v>
      </c>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5">
      <c r="A12" s="231">
        <v>2</v>
      </c>
      <c r="B12" s="232" t="s">
        <v>229</v>
      </c>
      <c r="C12" s="247" t="s">
        <v>230</v>
      </c>
      <c r="D12" s="233" t="s">
        <v>221</v>
      </c>
      <c r="E12" s="234">
        <v>30</v>
      </c>
      <c r="F12" s="235"/>
      <c r="G12" s="236">
        <f>ROUND(E12*F12,2)</f>
        <v>0</v>
      </c>
      <c r="H12" s="235"/>
      <c r="I12" s="236">
        <f>ROUND(E12*H12,2)</f>
        <v>0</v>
      </c>
      <c r="J12" s="235"/>
      <c r="K12" s="236">
        <f>ROUND(E12*J12,2)</f>
        <v>0</v>
      </c>
      <c r="L12" s="236">
        <v>21</v>
      </c>
      <c r="M12" s="236">
        <f>G12*(1+L12/100)</f>
        <v>0</v>
      </c>
      <c r="N12" s="234">
        <v>0</v>
      </c>
      <c r="O12" s="234">
        <f>ROUND(E12*N12,2)</f>
        <v>0</v>
      </c>
      <c r="P12" s="234">
        <v>0</v>
      </c>
      <c r="Q12" s="234">
        <f>ROUND(E12*P12,2)</f>
        <v>0</v>
      </c>
      <c r="R12" s="236" t="s">
        <v>222</v>
      </c>
      <c r="S12" s="236" t="s">
        <v>177</v>
      </c>
      <c r="T12" s="237" t="s">
        <v>177</v>
      </c>
      <c r="U12" s="222">
        <v>0.42199999999999999</v>
      </c>
      <c r="V12" s="222">
        <f>ROUND(E12*U12,2)</f>
        <v>12.66</v>
      </c>
      <c r="W12" s="222"/>
      <c r="X12" s="222" t="s">
        <v>223</v>
      </c>
      <c r="Y12" s="222" t="s">
        <v>180</v>
      </c>
      <c r="Z12" s="212"/>
      <c r="AA12" s="212"/>
      <c r="AB12" s="212"/>
      <c r="AC12" s="212"/>
      <c r="AD12" s="212"/>
      <c r="AE12" s="212"/>
      <c r="AF12" s="212"/>
      <c r="AG12" s="212" t="s">
        <v>224</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2" x14ac:dyDescent="0.25">
      <c r="A13" s="219"/>
      <c r="B13" s="220"/>
      <c r="C13" s="256" t="s">
        <v>231</v>
      </c>
      <c r="D13" s="254"/>
      <c r="E13" s="254"/>
      <c r="F13" s="254"/>
      <c r="G13" s="254"/>
      <c r="H13" s="222"/>
      <c r="I13" s="222"/>
      <c r="J13" s="222"/>
      <c r="K13" s="222"/>
      <c r="L13" s="222"/>
      <c r="M13" s="222"/>
      <c r="N13" s="221"/>
      <c r="O13" s="221"/>
      <c r="P13" s="221"/>
      <c r="Q13" s="221"/>
      <c r="R13" s="222"/>
      <c r="S13" s="222"/>
      <c r="T13" s="222"/>
      <c r="U13" s="222"/>
      <c r="V13" s="222"/>
      <c r="W13" s="222"/>
      <c r="X13" s="222"/>
      <c r="Y13" s="222"/>
      <c r="Z13" s="212"/>
      <c r="AA13" s="212"/>
      <c r="AB13" s="212"/>
      <c r="AC13" s="212"/>
      <c r="AD13" s="212"/>
      <c r="AE13" s="212"/>
      <c r="AF13" s="212"/>
      <c r="AG13" s="212" t="s">
        <v>226</v>
      </c>
      <c r="AH13" s="212"/>
      <c r="AI13" s="212"/>
      <c r="AJ13" s="212"/>
      <c r="AK13" s="212"/>
      <c r="AL13" s="212"/>
      <c r="AM13" s="212"/>
      <c r="AN13" s="212"/>
      <c r="AO13" s="212"/>
      <c r="AP13" s="212"/>
      <c r="AQ13" s="212"/>
      <c r="AR13" s="212"/>
      <c r="AS13" s="212"/>
      <c r="AT13" s="212"/>
      <c r="AU13" s="212"/>
      <c r="AV13" s="212"/>
      <c r="AW13" s="212"/>
      <c r="AX13" s="212"/>
      <c r="AY13" s="212"/>
      <c r="AZ13" s="212"/>
      <c r="BA13" s="253" t="str">
        <f>C13</f>
        <v>s přemístěním výkopku v příčných profilech na vzdálenost do 15 m nebo s naložením na dopravní prostředek.</v>
      </c>
      <c r="BB13" s="212"/>
      <c r="BC13" s="212"/>
      <c r="BD13" s="212"/>
      <c r="BE13" s="212"/>
      <c r="BF13" s="212"/>
      <c r="BG13" s="212"/>
      <c r="BH13" s="212"/>
    </row>
    <row r="14" spans="1:60" outlineLevel="1" x14ac:dyDescent="0.25">
      <c r="A14" s="231">
        <v>3</v>
      </c>
      <c r="B14" s="232" t="s">
        <v>232</v>
      </c>
      <c r="C14" s="247" t="s">
        <v>233</v>
      </c>
      <c r="D14" s="233" t="s">
        <v>221</v>
      </c>
      <c r="E14" s="234">
        <v>30</v>
      </c>
      <c r="F14" s="235"/>
      <c r="G14" s="236">
        <f>ROUND(E14*F14,2)</f>
        <v>0</v>
      </c>
      <c r="H14" s="235"/>
      <c r="I14" s="236">
        <f>ROUND(E14*H14,2)</f>
        <v>0</v>
      </c>
      <c r="J14" s="235"/>
      <c r="K14" s="236">
        <f>ROUND(E14*J14,2)</f>
        <v>0</v>
      </c>
      <c r="L14" s="236">
        <v>21</v>
      </c>
      <c r="M14" s="236">
        <f>G14*(1+L14/100)</f>
        <v>0</v>
      </c>
      <c r="N14" s="234">
        <v>0</v>
      </c>
      <c r="O14" s="234">
        <f>ROUND(E14*N14,2)</f>
        <v>0</v>
      </c>
      <c r="P14" s="234">
        <v>0</v>
      </c>
      <c r="Q14" s="234">
        <f>ROUND(E14*P14,2)</f>
        <v>0</v>
      </c>
      <c r="R14" s="236" t="s">
        <v>222</v>
      </c>
      <c r="S14" s="236" t="s">
        <v>177</v>
      </c>
      <c r="T14" s="237" t="s">
        <v>177</v>
      </c>
      <c r="U14" s="222">
        <v>8.7999999999999995E-2</v>
      </c>
      <c r="V14" s="222">
        <f>ROUND(E14*U14,2)</f>
        <v>2.64</v>
      </c>
      <c r="W14" s="222"/>
      <c r="X14" s="222" t="s">
        <v>223</v>
      </c>
      <c r="Y14" s="222" t="s">
        <v>180</v>
      </c>
      <c r="Z14" s="212"/>
      <c r="AA14" s="212"/>
      <c r="AB14" s="212"/>
      <c r="AC14" s="212"/>
      <c r="AD14" s="212"/>
      <c r="AE14" s="212"/>
      <c r="AF14" s="212"/>
      <c r="AG14" s="212" t="s">
        <v>224</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2" x14ac:dyDescent="0.25">
      <c r="A15" s="219"/>
      <c r="B15" s="220"/>
      <c r="C15" s="256" t="s">
        <v>231</v>
      </c>
      <c r="D15" s="254"/>
      <c r="E15" s="254"/>
      <c r="F15" s="254"/>
      <c r="G15" s="254"/>
      <c r="H15" s="222"/>
      <c r="I15" s="222"/>
      <c r="J15" s="222"/>
      <c r="K15" s="222"/>
      <c r="L15" s="222"/>
      <c r="M15" s="222"/>
      <c r="N15" s="221"/>
      <c r="O15" s="221"/>
      <c r="P15" s="221"/>
      <c r="Q15" s="221"/>
      <c r="R15" s="222"/>
      <c r="S15" s="222"/>
      <c r="T15" s="222"/>
      <c r="U15" s="222"/>
      <c r="V15" s="222"/>
      <c r="W15" s="222"/>
      <c r="X15" s="222"/>
      <c r="Y15" s="222"/>
      <c r="Z15" s="212"/>
      <c r="AA15" s="212"/>
      <c r="AB15" s="212"/>
      <c r="AC15" s="212"/>
      <c r="AD15" s="212"/>
      <c r="AE15" s="212"/>
      <c r="AF15" s="212"/>
      <c r="AG15" s="212" t="s">
        <v>226</v>
      </c>
      <c r="AH15" s="212"/>
      <c r="AI15" s="212"/>
      <c r="AJ15" s="212"/>
      <c r="AK15" s="212"/>
      <c r="AL15" s="212"/>
      <c r="AM15" s="212"/>
      <c r="AN15" s="212"/>
      <c r="AO15" s="212"/>
      <c r="AP15" s="212"/>
      <c r="AQ15" s="212"/>
      <c r="AR15" s="212"/>
      <c r="AS15" s="212"/>
      <c r="AT15" s="212"/>
      <c r="AU15" s="212"/>
      <c r="AV15" s="212"/>
      <c r="AW15" s="212"/>
      <c r="AX15" s="212"/>
      <c r="AY15" s="212"/>
      <c r="AZ15" s="212"/>
      <c r="BA15" s="253" t="str">
        <f>C15</f>
        <v>s přemístěním výkopku v příčných profilech na vzdálenost do 15 m nebo s naložením na dopravní prostředek.</v>
      </c>
      <c r="BB15" s="212"/>
      <c r="BC15" s="212"/>
      <c r="BD15" s="212"/>
      <c r="BE15" s="212"/>
      <c r="BF15" s="212"/>
      <c r="BG15" s="212"/>
      <c r="BH15" s="212"/>
    </row>
    <row r="16" spans="1:60" outlineLevel="1" x14ac:dyDescent="0.25">
      <c r="A16" s="231">
        <v>4</v>
      </c>
      <c r="B16" s="232" t="s">
        <v>234</v>
      </c>
      <c r="C16" s="247" t="s">
        <v>235</v>
      </c>
      <c r="D16" s="233" t="s">
        <v>221</v>
      </c>
      <c r="E16" s="234">
        <v>20</v>
      </c>
      <c r="F16" s="235"/>
      <c r="G16" s="236">
        <f>ROUND(E16*F16,2)</f>
        <v>0</v>
      </c>
      <c r="H16" s="235"/>
      <c r="I16" s="236">
        <f>ROUND(E16*H16,2)</f>
        <v>0</v>
      </c>
      <c r="J16" s="235"/>
      <c r="K16" s="236">
        <f>ROUND(E16*J16,2)</f>
        <v>0</v>
      </c>
      <c r="L16" s="236">
        <v>21</v>
      </c>
      <c r="M16" s="236">
        <f>G16*(1+L16/100)</f>
        <v>0</v>
      </c>
      <c r="N16" s="234">
        <v>0</v>
      </c>
      <c r="O16" s="234">
        <f>ROUND(E16*N16,2)</f>
        <v>0</v>
      </c>
      <c r="P16" s="234">
        <v>0</v>
      </c>
      <c r="Q16" s="234">
        <f>ROUND(E16*P16,2)</f>
        <v>0</v>
      </c>
      <c r="R16" s="236" t="s">
        <v>222</v>
      </c>
      <c r="S16" s="236" t="s">
        <v>177</v>
      </c>
      <c r="T16" s="237" t="s">
        <v>177</v>
      </c>
      <c r="U16" s="222">
        <v>0.01</v>
      </c>
      <c r="V16" s="222">
        <f>ROUND(E16*U16,2)</f>
        <v>0.2</v>
      </c>
      <c r="W16" s="222"/>
      <c r="X16" s="222" t="s">
        <v>223</v>
      </c>
      <c r="Y16" s="222" t="s">
        <v>180</v>
      </c>
      <c r="Z16" s="212"/>
      <c r="AA16" s="212"/>
      <c r="AB16" s="212"/>
      <c r="AC16" s="212"/>
      <c r="AD16" s="212"/>
      <c r="AE16" s="212"/>
      <c r="AF16" s="212"/>
      <c r="AG16" s="212" t="s">
        <v>224</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2" x14ac:dyDescent="0.25">
      <c r="A17" s="219"/>
      <c r="B17" s="220"/>
      <c r="C17" s="256" t="s">
        <v>236</v>
      </c>
      <c r="D17" s="254"/>
      <c r="E17" s="254"/>
      <c r="F17" s="254"/>
      <c r="G17" s="254"/>
      <c r="H17" s="222"/>
      <c r="I17" s="222"/>
      <c r="J17" s="222"/>
      <c r="K17" s="222"/>
      <c r="L17" s="222"/>
      <c r="M17" s="222"/>
      <c r="N17" s="221"/>
      <c r="O17" s="221"/>
      <c r="P17" s="221"/>
      <c r="Q17" s="221"/>
      <c r="R17" s="222"/>
      <c r="S17" s="222"/>
      <c r="T17" s="222"/>
      <c r="U17" s="222"/>
      <c r="V17" s="222"/>
      <c r="W17" s="222"/>
      <c r="X17" s="222"/>
      <c r="Y17" s="222"/>
      <c r="Z17" s="212"/>
      <c r="AA17" s="212"/>
      <c r="AB17" s="212"/>
      <c r="AC17" s="212"/>
      <c r="AD17" s="212"/>
      <c r="AE17" s="212"/>
      <c r="AF17" s="212"/>
      <c r="AG17" s="212" t="s">
        <v>226</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ht="30.6" outlineLevel="1" x14ac:dyDescent="0.25">
      <c r="A18" s="231">
        <v>5</v>
      </c>
      <c r="B18" s="232" t="s">
        <v>237</v>
      </c>
      <c r="C18" s="247" t="s">
        <v>238</v>
      </c>
      <c r="D18" s="233" t="s">
        <v>221</v>
      </c>
      <c r="E18" s="234">
        <v>10</v>
      </c>
      <c r="F18" s="235"/>
      <c r="G18" s="236">
        <f>ROUND(E18*F18,2)</f>
        <v>0</v>
      </c>
      <c r="H18" s="235"/>
      <c r="I18" s="236">
        <f>ROUND(E18*H18,2)</f>
        <v>0</v>
      </c>
      <c r="J18" s="235"/>
      <c r="K18" s="236">
        <f>ROUND(E18*J18,2)</f>
        <v>0</v>
      </c>
      <c r="L18" s="236">
        <v>21</v>
      </c>
      <c r="M18" s="236">
        <f>G18*(1+L18/100)</f>
        <v>0</v>
      </c>
      <c r="N18" s="234">
        <v>0</v>
      </c>
      <c r="O18" s="234">
        <f>ROUND(E18*N18,2)</f>
        <v>0</v>
      </c>
      <c r="P18" s="234">
        <v>0</v>
      </c>
      <c r="Q18" s="234">
        <f>ROUND(E18*P18,2)</f>
        <v>0</v>
      </c>
      <c r="R18" s="236" t="s">
        <v>222</v>
      </c>
      <c r="S18" s="236" t="s">
        <v>177</v>
      </c>
      <c r="T18" s="237" t="s">
        <v>177</v>
      </c>
      <c r="U18" s="222">
        <v>8.5999999999999993E-2</v>
      </c>
      <c r="V18" s="222">
        <f>ROUND(E18*U18,2)</f>
        <v>0.86</v>
      </c>
      <c r="W18" s="222"/>
      <c r="X18" s="222" t="s">
        <v>223</v>
      </c>
      <c r="Y18" s="222" t="s">
        <v>180</v>
      </c>
      <c r="Z18" s="212"/>
      <c r="AA18" s="212"/>
      <c r="AB18" s="212"/>
      <c r="AC18" s="212"/>
      <c r="AD18" s="212"/>
      <c r="AE18" s="212"/>
      <c r="AF18" s="212"/>
      <c r="AG18" s="212" t="s">
        <v>224</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2" x14ac:dyDescent="0.25">
      <c r="A19" s="219"/>
      <c r="B19" s="220"/>
      <c r="C19" s="256" t="s">
        <v>239</v>
      </c>
      <c r="D19" s="254"/>
      <c r="E19" s="254"/>
      <c r="F19" s="254"/>
      <c r="G19" s="254"/>
      <c r="H19" s="222"/>
      <c r="I19" s="222"/>
      <c r="J19" s="222"/>
      <c r="K19" s="222"/>
      <c r="L19" s="222"/>
      <c r="M19" s="222"/>
      <c r="N19" s="221"/>
      <c r="O19" s="221"/>
      <c r="P19" s="221"/>
      <c r="Q19" s="221"/>
      <c r="R19" s="222"/>
      <c r="S19" s="222"/>
      <c r="T19" s="222"/>
      <c r="U19" s="222"/>
      <c r="V19" s="222"/>
      <c r="W19" s="222"/>
      <c r="X19" s="222"/>
      <c r="Y19" s="222"/>
      <c r="Z19" s="212"/>
      <c r="AA19" s="212"/>
      <c r="AB19" s="212"/>
      <c r="AC19" s="212"/>
      <c r="AD19" s="212"/>
      <c r="AE19" s="212"/>
      <c r="AF19" s="212"/>
      <c r="AG19" s="212" t="s">
        <v>226</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1" x14ac:dyDescent="0.25">
      <c r="A20" s="231">
        <v>6</v>
      </c>
      <c r="B20" s="232" t="s">
        <v>240</v>
      </c>
      <c r="C20" s="247" t="s">
        <v>241</v>
      </c>
      <c r="D20" s="233" t="s">
        <v>242</v>
      </c>
      <c r="E20" s="234">
        <v>385</v>
      </c>
      <c r="F20" s="235"/>
      <c r="G20" s="236">
        <f>ROUND(E20*F20,2)</f>
        <v>0</v>
      </c>
      <c r="H20" s="235"/>
      <c r="I20" s="236">
        <f>ROUND(E20*H20,2)</f>
        <v>0</v>
      </c>
      <c r="J20" s="235"/>
      <c r="K20" s="236">
        <f>ROUND(E20*J20,2)</f>
        <v>0</v>
      </c>
      <c r="L20" s="236">
        <v>21</v>
      </c>
      <c r="M20" s="236">
        <f>G20*(1+L20/100)</f>
        <v>0</v>
      </c>
      <c r="N20" s="234">
        <v>0</v>
      </c>
      <c r="O20" s="234">
        <f>ROUND(E20*N20,2)</f>
        <v>0</v>
      </c>
      <c r="P20" s="234">
        <v>0</v>
      </c>
      <c r="Q20" s="234">
        <f>ROUND(E20*P20,2)</f>
        <v>0</v>
      </c>
      <c r="R20" s="236" t="s">
        <v>222</v>
      </c>
      <c r="S20" s="236" t="s">
        <v>177</v>
      </c>
      <c r="T20" s="237" t="s">
        <v>177</v>
      </c>
      <c r="U20" s="222">
        <v>0.02</v>
      </c>
      <c r="V20" s="222">
        <f>ROUND(E20*U20,2)</f>
        <v>7.7</v>
      </c>
      <c r="W20" s="222"/>
      <c r="X20" s="222" t="s">
        <v>223</v>
      </c>
      <c r="Y20" s="222" t="s">
        <v>180</v>
      </c>
      <c r="Z20" s="212"/>
      <c r="AA20" s="212"/>
      <c r="AB20" s="212"/>
      <c r="AC20" s="212"/>
      <c r="AD20" s="212"/>
      <c r="AE20" s="212"/>
      <c r="AF20" s="212"/>
      <c r="AG20" s="212" t="s">
        <v>224</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2" x14ac:dyDescent="0.25">
      <c r="A21" s="219"/>
      <c r="B21" s="220"/>
      <c r="C21" s="256" t="s">
        <v>243</v>
      </c>
      <c r="D21" s="254"/>
      <c r="E21" s="254"/>
      <c r="F21" s="254"/>
      <c r="G21" s="254"/>
      <c r="H21" s="222"/>
      <c r="I21" s="222"/>
      <c r="J21" s="222"/>
      <c r="K21" s="222"/>
      <c r="L21" s="222"/>
      <c r="M21" s="222"/>
      <c r="N21" s="221"/>
      <c r="O21" s="221"/>
      <c r="P21" s="221"/>
      <c r="Q21" s="221"/>
      <c r="R21" s="222"/>
      <c r="S21" s="222"/>
      <c r="T21" s="222"/>
      <c r="U21" s="222"/>
      <c r="V21" s="222"/>
      <c r="W21" s="222"/>
      <c r="X21" s="222"/>
      <c r="Y21" s="222"/>
      <c r="Z21" s="212"/>
      <c r="AA21" s="212"/>
      <c r="AB21" s="212"/>
      <c r="AC21" s="212"/>
      <c r="AD21" s="212"/>
      <c r="AE21" s="212"/>
      <c r="AF21" s="212"/>
      <c r="AG21" s="212" t="s">
        <v>226</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2" x14ac:dyDescent="0.25">
      <c r="A22" s="219"/>
      <c r="B22" s="220"/>
      <c r="C22" s="257" t="s">
        <v>244</v>
      </c>
      <c r="D22" s="251"/>
      <c r="E22" s="252"/>
      <c r="F22" s="222"/>
      <c r="G22" s="222"/>
      <c r="H22" s="222"/>
      <c r="I22" s="222"/>
      <c r="J22" s="222"/>
      <c r="K22" s="222"/>
      <c r="L22" s="222"/>
      <c r="M22" s="222"/>
      <c r="N22" s="221"/>
      <c r="O22" s="221"/>
      <c r="P22" s="221"/>
      <c r="Q22" s="221"/>
      <c r="R22" s="222"/>
      <c r="S22" s="222"/>
      <c r="T22" s="222"/>
      <c r="U22" s="222"/>
      <c r="V22" s="222"/>
      <c r="W22" s="222"/>
      <c r="X22" s="222"/>
      <c r="Y22" s="222"/>
      <c r="Z22" s="212"/>
      <c r="AA22" s="212"/>
      <c r="AB22" s="212"/>
      <c r="AC22" s="212"/>
      <c r="AD22" s="212"/>
      <c r="AE22" s="212"/>
      <c r="AF22" s="212"/>
      <c r="AG22" s="212" t="s">
        <v>228</v>
      </c>
      <c r="AH22" s="212">
        <v>0</v>
      </c>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3" x14ac:dyDescent="0.25">
      <c r="A23" s="219"/>
      <c r="B23" s="220"/>
      <c r="C23" s="257" t="s">
        <v>245</v>
      </c>
      <c r="D23" s="251"/>
      <c r="E23" s="252">
        <v>385</v>
      </c>
      <c r="F23" s="222"/>
      <c r="G23" s="222"/>
      <c r="H23" s="222"/>
      <c r="I23" s="222"/>
      <c r="J23" s="222"/>
      <c r="K23" s="222"/>
      <c r="L23" s="222"/>
      <c r="M23" s="222"/>
      <c r="N23" s="221"/>
      <c r="O23" s="221"/>
      <c r="P23" s="221"/>
      <c r="Q23" s="221"/>
      <c r="R23" s="222"/>
      <c r="S23" s="222"/>
      <c r="T23" s="222"/>
      <c r="U23" s="222"/>
      <c r="V23" s="222"/>
      <c r="W23" s="222"/>
      <c r="X23" s="222"/>
      <c r="Y23" s="222"/>
      <c r="Z23" s="212"/>
      <c r="AA23" s="212"/>
      <c r="AB23" s="212"/>
      <c r="AC23" s="212"/>
      <c r="AD23" s="212"/>
      <c r="AE23" s="212"/>
      <c r="AF23" s="212"/>
      <c r="AG23" s="212" t="s">
        <v>228</v>
      </c>
      <c r="AH23" s="212">
        <v>0</v>
      </c>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1" x14ac:dyDescent="0.25">
      <c r="A24" s="238">
        <v>7</v>
      </c>
      <c r="B24" s="239" t="s">
        <v>246</v>
      </c>
      <c r="C24" s="246" t="s">
        <v>247</v>
      </c>
      <c r="D24" s="240" t="s">
        <v>221</v>
      </c>
      <c r="E24" s="241">
        <v>20</v>
      </c>
      <c r="F24" s="242"/>
      <c r="G24" s="243">
        <f>ROUND(E24*F24,2)</f>
        <v>0</v>
      </c>
      <c r="H24" s="242"/>
      <c r="I24" s="243">
        <f>ROUND(E24*H24,2)</f>
        <v>0</v>
      </c>
      <c r="J24" s="242"/>
      <c r="K24" s="243">
        <f>ROUND(E24*J24,2)</f>
        <v>0</v>
      </c>
      <c r="L24" s="243">
        <v>21</v>
      </c>
      <c r="M24" s="243">
        <f>G24*(1+L24/100)</f>
        <v>0</v>
      </c>
      <c r="N24" s="241">
        <v>0</v>
      </c>
      <c r="O24" s="241">
        <f>ROUND(E24*N24,2)</f>
        <v>0</v>
      </c>
      <c r="P24" s="241">
        <v>0</v>
      </c>
      <c r="Q24" s="241">
        <f>ROUND(E24*P24,2)</f>
        <v>0</v>
      </c>
      <c r="R24" s="243" t="s">
        <v>222</v>
      </c>
      <c r="S24" s="243" t="s">
        <v>177</v>
      </c>
      <c r="T24" s="244" t="s">
        <v>177</v>
      </c>
      <c r="U24" s="222">
        <v>0</v>
      </c>
      <c r="V24" s="222">
        <f>ROUND(E24*U24,2)</f>
        <v>0</v>
      </c>
      <c r="W24" s="222"/>
      <c r="X24" s="222" t="s">
        <v>223</v>
      </c>
      <c r="Y24" s="222" t="s">
        <v>180</v>
      </c>
      <c r="Z24" s="212"/>
      <c r="AA24" s="212"/>
      <c r="AB24" s="212"/>
      <c r="AC24" s="212"/>
      <c r="AD24" s="212"/>
      <c r="AE24" s="212"/>
      <c r="AF24" s="212"/>
      <c r="AG24" s="212" t="s">
        <v>224</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x14ac:dyDescent="0.25">
      <c r="A25" s="224" t="s">
        <v>172</v>
      </c>
      <c r="B25" s="225" t="s">
        <v>120</v>
      </c>
      <c r="C25" s="245" t="s">
        <v>121</v>
      </c>
      <c r="D25" s="226"/>
      <c r="E25" s="227"/>
      <c r="F25" s="228"/>
      <c r="G25" s="228">
        <f>SUMIF(AG26:AG64,"&lt;&gt;NOR",G26:G64)</f>
        <v>0</v>
      </c>
      <c r="H25" s="228"/>
      <c r="I25" s="228">
        <f>SUM(I26:I64)</f>
        <v>0</v>
      </c>
      <c r="J25" s="228"/>
      <c r="K25" s="228">
        <f>SUM(K26:K64)</f>
        <v>0</v>
      </c>
      <c r="L25" s="228"/>
      <c r="M25" s="228">
        <f>SUM(M26:M64)</f>
        <v>0</v>
      </c>
      <c r="N25" s="227"/>
      <c r="O25" s="227">
        <f>SUM(O26:O64)</f>
        <v>102.78999999999999</v>
      </c>
      <c r="P25" s="227"/>
      <c r="Q25" s="227">
        <f>SUM(Q26:Q64)</f>
        <v>0</v>
      </c>
      <c r="R25" s="228"/>
      <c r="S25" s="228"/>
      <c r="T25" s="229"/>
      <c r="U25" s="223"/>
      <c r="V25" s="223">
        <f>SUM(V26:V64)</f>
        <v>76.13</v>
      </c>
      <c r="W25" s="223"/>
      <c r="X25" s="223"/>
      <c r="Y25" s="223"/>
      <c r="AG25" t="s">
        <v>173</v>
      </c>
    </row>
    <row r="26" spans="1:60" outlineLevel="1" x14ac:dyDescent="0.25">
      <c r="A26" s="231">
        <v>8</v>
      </c>
      <c r="B26" s="232" t="s">
        <v>248</v>
      </c>
      <c r="C26" s="247" t="s">
        <v>249</v>
      </c>
      <c r="D26" s="233" t="s">
        <v>221</v>
      </c>
      <c r="E26" s="234">
        <v>65.97</v>
      </c>
      <c r="F26" s="235"/>
      <c r="G26" s="236">
        <f>ROUND(E26*F26,2)</f>
        <v>0</v>
      </c>
      <c r="H26" s="235"/>
      <c r="I26" s="236">
        <f>ROUND(E26*H26,2)</f>
        <v>0</v>
      </c>
      <c r="J26" s="235"/>
      <c r="K26" s="236">
        <f>ROUND(E26*J26,2)</f>
        <v>0</v>
      </c>
      <c r="L26" s="236">
        <v>21</v>
      </c>
      <c r="M26" s="236">
        <f>G26*(1+L26/100)</f>
        <v>0</v>
      </c>
      <c r="N26" s="234">
        <v>0</v>
      </c>
      <c r="O26" s="234">
        <f>ROUND(E26*N26,2)</f>
        <v>0</v>
      </c>
      <c r="P26" s="234">
        <v>0</v>
      </c>
      <c r="Q26" s="234">
        <f>ROUND(E26*P26,2)</f>
        <v>0</v>
      </c>
      <c r="R26" s="236" t="s">
        <v>222</v>
      </c>
      <c r="S26" s="236" t="s">
        <v>177</v>
      </c>
      <c r="T26" s="237" t="s">
        <v>177</v>
      </c>
      <c r="U26" s="222">
        <v>0.2</v>
      </c>
      <c r="V26" s="222">
        <f>ROUND(E26*U26,2)</f>
        <v>13.19</v>
      </c>
      <c r="W26" s="222"/>
      <c r="X26" s="222" t="s">
        <v>223</v>
      </c>
      <c r="Y26" s="222" t="s">
        <v>180</v>
      </c>
      <c r="Z26" s="212"/>
      <c r="AA26" s="212"/>
      <c r="AB26" s="212"/>
      <c r="AC26" s="212"/>
      <c r="AD26" s="212"/>
      <c r="AE26" s="212"/>
      <c r="AF26" s="212"/>
      <c r="AG26" s="212" t="s">
        <v>224</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ht="21" outlineLevel="2" x14ac:dyDescent="0.25">
      <c r="A27" s="219"/>
      <c r="B27" s="220"/>
      <c r="C27" s="256" t="s">
        <v>250</v>
      </c>
      <c r="D27" s="254"/>
      <c r="E27" s="254"/>
      <c r="F27" s="254"/>
      <c r="G27" s="254"/>
      <c r="H27" s="222"/>
      <c r="I27" s="222"/>
      <c r="J27" s="222"/>
      <c r="K27" s="222"/>
      <c r="L27" s="222"/>
      <c r="M27" s="222"/>
      <c r="N27" s="221"/>
      <c r="O27" s="221"/>
      <c r="P27" s="221"/>
      <c r="Q27" s="221"/>
      <c r="R27" s="222"/>
      <c r="S27" s="222"/>
      <c r="T27" s="222"/>
      <c r="U27" s="222"/>
      <c r="V27" s="222"/>
      <c r="W27" s="222"/>
      <c r="X27" s="222"/>
      <c r="Y27" s="222"/>
      <c r="Z27" s="212"/>
      <c r="AA27" s="212"/>
      <c r="AB27" s="212"/>
      <c r="AC27" s="212"/>
      <c r="AD27" s="212"/>
      <c r="AE27" s="212"/>
      <c r="AF27" s="212"/>
      <c r="AG27" s="212" t="s">
        <v>226</v>
      </c>
      <c r="AH27" s="212"/>
      <c r="AI27" s="212"/>
      <c r="AJ27" s="212"/>
      <c r="AK27" s="212"/>
      <c r="AL27" s="212"/>
      <c r="AM27" s="212"/>
      <c r="AN27" s="212"/>
      <c r="AO27" s="212"/>
      <c r="AP27" s="212"/>
      <c r="AQ27" s="212"/>
      <c r="AR27" s="212"/>
      <c r="AS27" s="212"/>
      <c r="AT27" s="212"/>
      <c r="AU27" s="212"/>
      <c r="AV27" s="212"/>
      <c r="AW27" s="212"/>
      <c r="AX27" s="212"/>
      <c r="AY27" s="212"/>
      <c r="AZ27" s="212"/>
      <c r="BA27" s="253" t="str">
        <f>C27</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27" s="212"/>
      <c r="BC27" s="212"/>
      <c r="BD27" s="212"/>
      <c r="BE27" s="212"/>
      <c r="BF27" s="212"/>
      <c r="BG27" s="212"/>
      <c r="BH27" s="212"/>
    </row>
    <row r="28" spans="1:60" outlineLevel="2" x14ac:dyDescent="0.25">
      <c r="A28" s="219"/>
      <c r="B28" s="220"/>
      <c r="C28" s="257" t="s">
        <v>251</v>
      </c>
      <c r="D28" s="251"/>
      <c r="E28" s="252"/>
      <c r="F28" s="222"/>
      <c r="G28" s="222"/>
      <c r="H28" s="222"/>
      <c r="I28" s="222"/>
      <c r="J28" s="222"/>
      <c r="K28" s="222"/>
      <c r="L28" s="222"/>
      <c r="M28" s="222"/>
      <c r="N28" s="221"/>
      <c r="O28" s="221"/>
      <c r="P28" s="221"/>
      <c r="Q28" s="221"/>
      <c r="R28" s="222"/>
      <c r="S28" s="222"/>
      <c r="T28" s="222"/>
      <c r="U28" s="222"/>
      <c r="V28" s="222"/>
      <c r="W28" s="222"/>
      <c r="X28" s="222"/>
      <c r="Y28" s="222"/>
      <c r="Z28" s="212"/>
      <c r="AA28" s="212"/>
      <c r="AB28" s="212"/>
      <c r="AC28" s="212"/>
      <c r="AD28" s="212"/>
      <c r="AE28" s="212"/>
      <c r="AF28" s="212"/>
      <c r="AG28" s="212" t="s">
        <v>228</v>
      </c>
      <c r="AH28" s="212">
        <v>0</v>
      </c>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3" x14ac:dyDescent="0.25">
      <c r="A29" s="219"/>
      <c r="B29" s="220"/>
      <c r="C29" s="257" t="s">
        <v>252</v>
      </c>
      <c r="D29" s="251"/>
      <c r="E29" s="252">
        <v>48</v>
      </c>
      <c r="F29" s="222"/>
      <c r="G29" s="222"/>
      <c r="H29" s="222"/>
      <c r="I29" s="222"/>
      <c r="J29" s="222"/>
      <c r="K29" s="222"/>
      <c r="L29" s="222"/>
      <c r="M29" s="222"/>
      <c r="N29" s="221"/>
      <c r="O29" s="221"/>
      <c r="P29" s="221"/>
      <c r="Q29" s="221"/>
      <c r="R29" s="222"/>
      <c r="S29" s="222"/>
      <c r="T29" s="222"/>
      <c r="U29" s="222"/>
      <c r="V29" s="222"/>
      <c r="W29" s="222"/>
      <c r="X29" s="222"/>
      <c r="Y29" s="222"/>
      <c r="Z29" s="212"/>
      <c r="AA29" s="212"/>
      <c r="AB29" s="212"/>
      <c r="AC29" s="212"/>
      <c r="AD29" s="212"/>
      <c r="AE29" s="212"/>
      <c r="AF29" s="212"/>
      <c r="AG29" s="212" t="s">
        <v>228</v>
      </c>
      <c r="AH29" s="212">
        <v>0</v>
      </c>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3" x14ac:dyDescent="0.25">
      <c r="A30" s="219"/>
      <c r="B30" s="220"/>
      <c r="C30" s="257" t="s">
        <v>253</v>
      </c>
      <c r="D30" s="251"/>
      <c r="E30" s="252"/>
      <c r="F30" s="222"/>
      <c r="G30" s="222"/>
      <c r="H30" s="222"/>
      <c r="I30" s="222"/>
      <c r="J30" s="222"/>
      <c r="K30" s="222"/>
      <c r="L30" s="222"/>
      <c r="M30" s="222"/>
      <c r="N30" s="221"/>
      <c r="O30" s="221"/>
      <c r="P30" s="221"/>
      <c r="Q30" s="221"/>
      <c r="R30" s="222"/>
      <c r="S30" s="222"/>
      <c r="T30" s="222"/>
      <c r="U30" s="222"/>
      <c r="V30" s="222"/>
      <c r="W30" s="222"/>
      <c r="X30" s="222"/>
      <c r="Y30" s="222"/>
      <c r="Z30" s="212"/>
      <c r="AA30" s="212"/>
      <c r="AB30" s="212"/>
      <c r="AC30" s="212"/>
      <c r="AD30" s="212"/>
      <c r="AE30" s="212"/>
      <c r="AF30" s="212"/>
      <c r="AG30" s="212" t="s">
        <v>228</v>
      </c>
      <c r="AH30" s="212">
        <v>0</v>
      </c>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3" x14ac:dyDescent="0.25">
      <c r="A31" s="219"/>
      <c r="B31" s="220"/>
      <c r="C31" s="257" t="s">
        <v>254</v>
      </c>
      <c r="D31" s="251"/>
      <c r="E31" s="252">
        <v>15</v>
      </c>
      <c r="F31" s="222"/>
      <c r="G31" s="222"/>
      <c r="H31" s="222"/>
      <c r="I31" s="222"/>
      <c r="J31" s="222"/>
      <c r="K31" s="222"/>
      <c r="L31" s="222"/>
      <c r="M31" s="222"/>
      <c r="N31" s="221"/>
      <c r="O31" s="221"/>
      <c r="P31" s="221"/>
      <c r="Q31" s="221"/>
      <c r="R31" s="222"/>
      <c r="S31" s="222"/>
      <c r="T31" s="222"/>
      <c r="U31" s="222"/>
      <c r="V31" s="222"/>
      <c r="W31" s="222"/>
      <c r="X31" s="222"/>
      <c r="Y31" s="222"/>
      <c r="Z31" s="212"/>
      <c r="AA31" s="212"/>
      <c r="AB31" s="212"/>
      <c r="AC31" s="212"/>
      <c r="AD31" s="212"/>
      <c r="AE31" s="212"/>
      <c r="AF31" s="212"/>
      <c r="AG31" s="212" t="s">
        <v>228</v>
      </c>
      <c r="AH31" s="212">
        <v>0</v>
      </c>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3" x14ac:dyDescent="0.25">
      <c r="A32" s="219"/>
      <c r="B32" s="220"/>
      <c r="C32" s="257" t="s">
        <v>255</v>
      </c>
      <c r="D32" s="251"/>
      <c r="E32" s="252"/>
      <c r="F32" s="222"/>
      <c r="G32" s="222"/>
      <c r="H32" s="222"/>
      <c r="I32" s="222"/>
      <c r="J32" s="222"/>
      <c r="K32" s="222"/>
      <c r="L32" s="222"/>
      <c r="M32" s="222"/>
      <c r="N32" s="221"/>
      <c r="O32" s="221"/>
      <c r="P32" s="221"/>
      <c r="Q32" s="221"/>
      <c r="R32" s="222"/>
      <c r="S32" s="222"/>
      <c r="T32" s="222"/>
      <c r="U32" s="222"/>
      <c r="V32" s="222"/>
      <c r="W32" s="222"/>
      <c r="X32" s="222"/>
      <c r="Y32" s="222"/>
      <c r="Z32" s="212"/>
      <c r="AA32" s="212"/>
      <c r="AB32" s="212"/>
      <c r="AC32" s="212"/>
      <c r="AD32" s="212"/>
      <c r="AE32" s="212"/>
      <c r="AF32" s="212"/>
      <c r="AG32" s="212" t="s">
        <v>228</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3" x14ac:dyDescent="0.25">
      <c r="A33" s="219"/>
      <c r="B33" s="220"/>
      <c r="C33" s="257" t="s">
        <v>256</v>
      </c>
      <c r="D33" s="251"/>
      <c r="E33" s="252">
        <v>2.97</v>
      </c>
      <c r="F33" s="222"/>
      <c r="G33" s="222"/>
      <c r="H33" s="222"/>
      <c r="I33" s="222"/>
      <c r="J33" s="222"/>
      <c r="K33" s="222"/>
      <c r="L33" s="222"/>
      <c r="M33" s="222"/>
      <c r="N33" s="221"/>
      <c r="O33" s="221"/>
      <c r="P33" s="221"/>
      <c r="Q33" s="221"/>
      <c r="R33" s="222"/>
      <c r="S33" s="222"/>
      <c r="T33" s="222"/>
      <c r="U33" s="222"/>
      <c r="V33" s="222"/>
      <c r="W33" s="222"/>
      <c r="X33" s="222"/>
      <c r="Y33" s="222"/>
      <c r="Z33" s="212"/>
      <c r="AA33" s="212"/>
      <c r="AB33" s="212"/>
      <c r="AC33" s="212"/>
      <c r="AD33" s="212"/>
      <c r="AE33" s="212"/>
      <c r="AF33" s="212"/>
      <c r="AG33" s="212" t="s">
        <v>228</v>
      </c>
      <c r="AH33" s="212">
        <v>0</v>
      </c>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1" x14ac:dyDescent="0.25">
      <c r="A34" s="231">
        <v>9</v>
      </c>
      <c r="B34" s="232" t="s">
        <v>257</v>
      </c>
      <c r="C34" s="247" t="s">
        <v>258</v>
      </c>
      <c r="D34" s="233" t="s">
        <v>221</v>
      </c>
      <c r="E34" s="234">
        <v>65.97</v>
      </c>
      <c r="F34" s="235"/>
      <c r="G34" s="236">
        <f>ROUND(E34*F34,2)</f>
        <v>0</v>
      </c>
      <c r="H34" s="235"/>
      <c r="I34" s="236">
        <f>ROUND(E34*H34,2)</f>
        <v>0</v>
      </c>
      <c r="J34" s="235"/>
      <c r="K34" s="236">
        <f>ROUND(E34*J34,2)</f>
        <v>0</v>
      </c>
      <c r="L34" s="236">
        <v>21</v>
      </c>
      <c r="M34" s="236">
        <f>G34*(1+L34/100)</f>
        <v>0</v>
      </c>
      <c r="N34" s="234">
        <v>0</v>
      </c>
      <c r="O34" s="234">
        <f>ROUND(E34*N34,2)</f>
        <v>0</v>
      </c>
      <c r="P34" s="234">
        <v>0</v>
      </c>
      <c r="Q34" s="234">
        <f>ROUND(E34*P34,2)</f>
        <v>0</v>
      </c>
      <c r="R34" s="236" t="s">
        <v>222</v>
      </c>
      <c r="S34" s="236" t="s">
        <v>177</v>
      </c>
      <c r="T34" s="237" t="s">
        <v>177</v>
      </c>
      <c r="U34" s="222">
        <v>0.08</v>
      </c>
      <c r="V34" s="222">
        <f>ROUND(E34*U34,2)</f>
        <v>5.28</v>
      </c>
      <c r="W34" s="222"/>
      <c r="X34" s="222" t="s">
        <v>223</v>
      </c>
      <c r="Y34" s="222" t="s">
        <v>180</v>
      </c>
      <c r="Z34" s="212"/>
      <c r="AA34" s="212"/>
      <c r="AB34" s="212"/>
      <c r="AC34" s="212"/>
      <c r="AD34" s="212"/>
      <c r="AE34" s="212"/>
      <c r="AF34" s="212"/>
      <c r="AG34" s="212" t="s">
        <v>224</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ht="21" outlineLevel="2" x14ac:dyDescent="0.25">
      <c r="A35" s="219"/>
      <c r="B35" s="220"/>
      <c r="C35" s="256" t="s">
        <v>250</v>
      </c>
      <c r="D35" s="254"/>
      <c r="E35" s="254"/>
      <c r="F35" s="254"/>
      <c r="G35" s="254"/>
      <c r="H35" s="222"/>
      <c r="I35" s="222"/>
      <c r="J35" s="222"/>
      <c r="K35" s="222"/>
      <c r="L35" s="222"/>
      <c r="M35" s="222"/>
      <c r="N35" s="221"/>
      <c r="O35" s="221"/>
      <c r="P35" s="221"/>
      <c r="Q35" s="221"/>
      <c r="R35" s="222"/>
      <c r="S35" s="222"/>
      <c r="T35" s="222"/>
      <c r="U35" s="222"/>
      <c r="V35" s="222"/>
      <c r="W35" s="222"/>
      <c r="X35" s="222"/>
      <c r="Y35" s="222"/>
      <c r="Z35" s="212"/>
      <c r="AA35" s="212"/>
      <c r="AB35" s="212"/>
      <c r="AC35" s="212"/>
      <c r="AD35" s="212"/>
      <c r="AE35" s="212"/>
      <c r="AF35" s="212"/>
      <c r="AG35" s="212" t="s">
        <v>226</v>
      </c>
      <c r="AH35" s="212"/>
      <c r="AI35" s="212"/>
      <c r="AJ35" s="212"/>
      <c r="AK35" s="212"/>
      <c r="AL35" s="212"/>
      <c r="AM35" s="212"/>
      <c r="AN35" s="212"/>
      <c r="AO35" s="212"/>
      <c r="AP35" s="212"/>
      <c r="AQ35" s="212"/>
      <c r="AR35" s="212"/>
      <c r="AS35" s="212"/>
      <c r="AT35" s="212"/>
      <c r="AU35" s="212"/>
      <c r="AV35" s="212"/>
      <c r="AW35" s="212"/>
      <c r="AX35" s="212"/>
      <c r="AY35" s="212"/>
      <c r="AZ35" s="212"/>
      <c r="BA35" s="253" t="str">
        <f>C35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5" s="212"/>
      <c r="BC35" s="212"/>
      <c r="BD35" s="212"/>
      <c r="BE35" s="212"/>
      <c r="BF35" s="212"/>
      <c r="BG35" s="212"/>
      <c r="BH35" s="212"/>
    </row>
    <row r="36" spans="1:60" outlineLevel="1" x14ac:dyDescent="0.25">
      <c r="A36" s="231">
        <v>10</v>
      </c>
      <c r="B36" s="232" t="s">
        <v>259</v>
      </c>
      <c r="C36" s="247" t="s">
        <v>260</v>
      </c>
      <c r="D36" s="233" t="s">
        <v>221</v>
      </c>
      <c r="E36" s="234">
        <v>65.97</v>
      </c>
      <c r="F36" s="235"/>
      <c r="G36" s="236">
        <f>ROUND(E36*F36,2)</f>
        <v>0</v>
      </c>
      <c r="H36" s="235"/>
      <c r="I36" s="236">
        <f>ROUND(E36*H36,2)</f>
        <v>0</v>
      </c>
      <c r="J36" s="235"/>
      <c r="K36" s="236">
        <f>ROUND(E36*J36,2)</f>
        <v>0</v>
      </c>
      <c r="L36" s="236">
        <v>21</v>
      </c>
      <c r="M36" s="236">
        <f>G36*(1+L36/100)</f>
        <v>0</v>
      </c>
      <c r="N36" s="234">
        <v>0</v>
      </c>
      <c r="O36" s="234">
        <f>ROUND(E36*N36,2)</f>
        <v>0</v>
      </c>
      <c r="P36" s="234">
        <v>0</v>
      </c>
      <c r="Q36" s="234">
        <f>ROUND(E36*P36,2)</f>
        <v>0</v>
      </c>
      <c r="R36" s="236" t="s">
        <v>222</v>
      </c>
      <c r="S36" s="236" t="s">
        <v>177</v>
      </c>
      <c r="T36" s="237" t="s">
        <v>177</v>
      </c>
      <c r="U36" s="222">
        <v>0.35</v>
      </c>
      <c r="V36" s="222">
        <f>ROUND(E36*U36,2)</f>
        <v>23.09</v>
      </c>
      <c r="W36" s="222"/>
      <c r="X36" s="222" t="s">
        <v>223</v>
      </c>
      <c r="Y36" s="222" t="s">
        <v>180</v>
      </c>
      <c r="Z36" s="212"/>
      <c r="AA36" s="212"/>
      <c r="AB36" s="212"/>
      <c r="AC36" s="212"/>
      <c r="AD36" s="212"/>
      <c r="AE36" s="212"/>
      <c r="AF36" s="212"/>
      <c r="AG36" s="212" t="s">
        <v>224</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2" x14ac:dyDescent="0.25">
      <c r="A37" s="219"/>
      <c r="B37" s="220"/>
      <c r="C37" s="256" t="s">
        <v>261</v>
      </c>
      <c r="D37" s="254"/>
      <c r="E37" s="254"/>
      <c r="F37" s="254"/>
      <c r="G37" s="254"/>
      <c r="H37" s="222"/>
      <c r="I37" s="222"/>
      <c r="J37" s="222"/>
      <c r="K37" s="222"/>
      <c r="L37" s="222"/>
      <c r="M37" s="222"/>
      <c r="N37" s="221"/>
      <c r="O37" s="221"/>
      <c r="P37" s="221"/>
      <c r="Q37" s="221"/>
      <c r="R37" s="222"/>
      <c r="S37" s="222"/>
      <c r="T37" s="222"/>
      <c r="U37" s="222"/>
      <c r="V37" s="222"/>
      <c r="W37" s="222"/>
      <c r="X37" s="222"/>
      <c r="Y37" s="222"/>
      <c r="Z37" s="212"/>
      <c r="AA37" s="212"/>
      <c r="AB37" s="212"/>
      <c r="AC37" s="212"/>
      <c r="AD37" s="212"/>
      <c r="AE37" s="212"/>
      <c r="AF37" s="212"/>
      <c r="AG37" s="212" t="s">
        <v>226</v>
      </c>
      <c r="AH37" s="212"/>
      <c r="AI37" s="212"/>
      <c r="AJ37" s="212"/>
      <c r="AK37" s="212"/>
      <c r="AL37" s="212"/>
      <c r="AM37" s="212"/>
      <c r="AN37" s="212"/>
      <c r="AO37" s="212"/>
      <c r="AP37" s="212"/>
      <c r="AQ37" s="212"/>
      <c r="AR37" s="212"/>
      <c r="AS37" s="212"/>
      <c r="AT37" s="212"/>
      <c r="AU37" s="212"/>
      <c r="AV37" s="212"/>
      <c r="AW37" s="212"/>
      <c r="AX37" s="212"/>
      <c r="AY37" s="212"/>
      <c r="AZ37" s="212"/>
      <c r="BA37" s="253" t="str">
        <f>C37</f>
        <v>bez naložení do dopravní nádoby, ale s vyprázdněním dopravní nádoby na hromadu nebo na dopravní prostředek,</v>
      </c>
      <c r="BB37" s="212"/>
      <c r="BC37" s="212"/>
      <c r="BD37" s="212"/>
      <c r="BE37" s="212"/>
      <c r="BF37" s="212"/>
      <c r="BG37" s="212"/>
      <c r="BH37" s="212"/>
    </row>
    <row r="38" spans="1:60" outlineLevel="1" x14ac:dyDescent="0.25">
      <c r="A38" s="231">
        <v>11</v>
      </c>
      <c r="B38" s="232" t="s">
        <v>234</v>
      </c>
      <c r="C38" s="247" t="s">
        <v>235</v>
      </c>
      <c r="D38" s="233" t="s">
        <v>221</v>
      </c>
      <c r="E38" s="234">
        <v>65.97</v>
      </c>
      <c r="F38" s="235"/>
      <c r="G38" s="236">
        <f>ROUND(E38*F38,2)</f>
        <v>0</v>
      </c>
      <c r="H38" s="235"/>
      <c r="I38" s="236">
        <f>ROUND(E38*H38,2)</f>
        <v>0</v>
      </c>
      <c r="J38" s="235"/>
      <c r="K38" s="236">
        <f>ROUND(E38*J38,2)</f>
        <v>0</v>
      </c>
      <c r="L38" s="236">
        <v>21</v>
      </c>
      <c r="M38" s="236">
        <f>G38*(1+L38/100)</f>
        <v>0</v>
      </c>
      <c r="N38" s="234">
        <v>0</v>
      </c>
      <c r="O38" s="234">
        <f>ROUND(E38*N38,2)</f>
        <v>0</v>
      </c>
      <c r="P38" s="234">
        <v>0</v>
      </c>
      <c r="Q38" s="234">
        <f>ROUND(E38*P38,2)</f>
        <v>0</v>
      </c>
      <c r="R38" s="236" t="s">
        <v>222</v>
      </c>
      <c r="S38" s="236" t="s">
        <v>177</v>
      </c>
      <c r="T38" s="237" t="s">
        <v>177</v>
      </c>
      <c r="U38" s="222">
        <v>0.01</v>
      </c>
      <c r="V38" s="222">
        <f>ROUND(E38*U38,2)</f>
        <v>0.66</v>
      </c>
      <c r="W38" s="222"/>
      <c r="X38" s="222" t="s">
        <v>223</v>
      </c>
      <c r="Y38" s="222" t="s">
        <v>180</v>
      </c>
      <c r="Z38" s="212"/>
      <c r="AA38" s="212"/>
      <c r="AB38" s="212"/>
      <c r="AC38" s="212"/>
      <c r="AD38" s="212"/>
      <c r="AE38" s="212"/>
      <c r="AF38" s="212"/>
      <c r="AG38" s="212" t="s">
        <v>262</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2" x14ac:dyDescent="0.25">
      <c r="A39" s="219"/>
      <c r="B39" s="220"/>
      <c r="C39" s="256" t="s">
        <v>236</v>
      </c>
      <c r="D39" s="254"/>
      <c r="E39" s="254"/>
      <c r="F39" s="254"/>
      <c r="G39" s="254"/>
      <c r="H39" s="222"/>
      <c r="I39" s="222"/>
      <c r="J39" s="222"/>
      <c r="K39" s="222"/>
      <c r="L39" s="222"/>
      <c r="M39" s="222"/>
      <c r="N39" s="221"/>
      <c r="O39" s="221"/>
      <c r="P39" s="221"/>
      <c r="Q39" s="221"/>
      <c r="R39" s="222"/>
      <c r="S39" s="222"/>
      <c r="T39" s="222"/>
      <c r="U39" s="222"/>
      <c r="V39" s="222"/>
      <c r="W39" s="222"/>
      <c r="X39" s="222"/>
      <c r="Y39" s="222"/>
      <c r="Z39" s="212"/>
      <c r="AA39" s="212"/>
      <c r="AB39" s="212"/>
      <c r="AC39" s="212"/>
      <c r="AD39" s="212"/>
      <c r="AE39" s="212"/>
      <c r="AF39" s="212"/>
      <c r="AG39" s="212" t="s">
        <v>226</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1" x14ac:dyDescent="0.25">
      <c r="A40" s="231">
        <v>12</v>
      </c>
      <c r="B40" s="232" t="s">
        <v>263</v>
      </c>
      <c r="C40" s="247" t="s">
        <v>264</v>
      </c>
      <c r="D40" s="233" t="s">
        <v>221</v>
      </c>
      <c r="E40" s="234">
        <v>33.97</v>
      </c>
      <c r="F40" s="235"/>
      <c r="G40" s="236">
        <f>ROUND(E40*F40,2)</f>
        <v>0</v>
      </c>
      <c r="H40" s="235"/>
      <c r="I40" s="236">
        <f>ROUND(E40*H40,2)</f>
        <v>0</v>
      </c>
      <c r="J40" s="235"/>
      <c r="K40" s="236">
        <f>ROUND(E40*J40,2)</f>
        <v>0</v>
      </c>
      <c r="L40" s="236">
        <v>21</v>
      </c>
      <c r="M40" s="236">
        <f>G40*(1+L40/100)</f>
        <v>0</v>
      </c>
      <c r="N40" s="234">
        <v>0</v>
      </c>
      <c r="O40" s="234">
        <f>ROUND(E40*N40,2)</f>
        <v>0</v>
      </c>
      <c r="P40" s="234">
        <v>0</v>
      </c>
      <c r="Q40" s="234">
        <f>ROUND(E40*P40,2)</f>
        <v>0</v>
      </c>
      <c r="R40" s="236" t="s">
        <v>222</v>
      </c>
      <c r="S40" s="236" t="s">
        <v>177</v>
      </c>
      <c r="T40" s="237" t="s">
        <v>177</v>
      </c>
      <c r="U40" s="222">
        <v>0.2</v>
      </c>
      <c r="V40" s="222">
        <f>ROUND(E40*U40,2)</f>
        <v>6.79</v>
      </c>
      <c r="W40" s="222"/>
      <c r="X40" s="222" t="s">
        <v>223</v>
      </c>
      <c r="Y40" s="222" t="s">
        <v>180</v>
      </c>
      <c r="Z40" s="212"/>
      <c r="AA40" s="212"/>
      <c r="AB40" s="212"/>
      <c r="AC40" s="212"/>
      <c r="AD40" s="212"/>
      <c r="AE40" s="212"/>
      <c r="AF40" s="212"/>
      <c r="AG40" s="212" t="s">
        <v>224</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2" x14ac:dyDescent="0.25">
      <c r="A41" s="219"/>
      <c r="B41" s="220"/>
      <c r="C41" s="256" t="s">
        <v>265</v>
      </c>
      <c r="D41" s="254"/>
      <c r="E41" s="254"/>
      <c r="F41" s="254"/>
      <c r="G41" s="254"/>
      <c r="H41" s="222"/>
      <c r="I41" s="222"/>
      <c r="J41" s="222"/>
      <c r="K41" s="222"/>
      <c r="L41" s="222"/>
      <c r="M41" s="222"/>
      <c r="N41" s="221"/>
      <c r="O41" s="221"/>
      <c r="P41" s="221"/>
      <c r="Q41" s="221"/>
      <c r="R41" s="222"/>
      <c r="S41" s="222"/>
      <c r="T41" s="222"/>
      <c r="U41" s="222"/>
      <c r="V41" s="222"/>
      <c r="W41" s="222"/>
      <c r="X41" s="222"/>
      <c r="Y41" s="222"/>
      <c r="Z41" s="212"/>
      <c r="AA41" s="212"/>
      <c r="AB41" s="212"/>
      <c r="AC41" s="212"/>
      <c r="AD41" s="212"/>
      <c r="AE41" s="212"/>
      <c r="AF41" s="212"/>
      <c r="AG41" s="212" t="s">
        <v>226</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2" x14ac:dyDescent="0.25">
      <c r="A42" s="219"/>
      <c r="B42" s="220"/>
      <c r="C42" s="258" t="s">
        <v>266</v>
      </c>
      <c r="D42" s="255"/>
      <c r="E42" s="255"/>
      <c r="F42" s="255"/>
      <c r="G42" s="255"/>
      <c r="H42" s="222"/>
      <c r="I42" s="222"/>
      <c r="J42" s="222"/>
      <c r="K42" s="222"/>
      <c r="L42" s="222"/>
      <c r="M42" s="222"/>
      <c r="N42" s="221"/>
      <c r="O42" s="221"/>
      <c r="P42" s="221"/>
      <c r="Q42" s="221"/>
      <c r="R42" s="222"/>
      <c r="S42" s="222"/>
      <c r="T42" s="222"/>
      <c r="U42" s="222"/>
      <c r="V42" s="222"/>
      <c r="W42" s="222"/>
      <c r="X42" s="222"/>
      <c r="Y42" s="222"/>
      <c r="Z42" s="212"/>
      <c r="AA42" s="212"/>
      <c r="AB42" s="212"/>
      <c r="AC42" s="212"/>
      <c r="AD42" s="212"/>
      <c r="AE42" s="212"/>
      <c r="AF42" s="212"/>
      <c r="AG42" s="212" t="s">
        <v>267</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2" x14ac:dyDescent="0.25">
      <c r="A43" s="219"/>
      <c r="B43" s="220"/>
      <c r="C43" s="257" t="s">
        <v>268</v>
      </c>
      <c r="D43" s="251"/>
      <c r="E43" s="252"/>
      <c r="F43" s="222"/>
      <c r="G43" s="222"/>
      <c r="H43" s="222"/>
      <c r="I43" s="222"/>
      <c r="J43" s="222"/>
      <c r="K43" s="222"/>
      <c r="L43" s="222"/>
      <c r="M43" s="222"/>
      <c r="N43" s="221"/>
      <c r="O43" s="221"/>
      <c r="P43" s="221"/>
      <c r="Q43" s="221"/>
      <c r="R43" s="222"/>
      <c r="S43" s="222"/>
      <c r="T43" s="222"/>
      <c r="U43" s="222"/>
      <c r="V43" s="222"/>
      <c r="W43" s="222"/>
      <c r="X43" s="222"/>
      <c r="Y43" s="222"/>
      <c r="Z43" s="212"/>
      <c r="AA43" s="212"/>
      <c r="AB43" s="212"/>
      <c r="AC43" s="212"/>
      <c r="AD43" s="212"/>
      <c r="AE43" s="212"/>
      <c r="AF43" s="212"/>
      <c r="AG43" s="212" t="s">
        <v>228</v>
      </c>
      <c r="AH43" s="212">
        <v>0</v>
      </c>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outlineLevel="3" x14ac:dyDescent="0.25">
      <c r="A44" s="219"/>
      <c r="B44" s="220"/>
      <c r="C44" s="257" t="s">
        <v>269</v>
      </c>
      <c r="D44" s="251"/>
      <c r="E44" s="252">
        <v>65.97</v>
      </c>
      <c r="F44" s="222"/>
      <c r="G44" s="222"/>
      <c r="H44" s="222"/>
      <c r="I44" s="222"/>
      <c r="J44" s="222"/>
      <c r="K44" s="222"/>
      <c r="L44" s="222"/>
      <c r="M44" s="222"/>
      <c r="N44" s="221"/>
      <c r="O44" s="221"/>
      <c r="P44" s="221"/>
      <c r="Q44" s="221"/>
      <c r="R44" s="222"/>
      <c r="S44" s="222"/>
      <c r="T44" s="222"/>
      <c r="U44" s="222"/>
      <c r="V44" s="222"/>
      <c r="W44" s="222"/>
      <c r="X44" s="222"/>
      <c r="Y44" s="222"/>
      <c r="Z44" s="212"/>
      <c r="AA44" s="212"/>
      <c r="AB44" s="212"/>
      <c r="AC44" s="212"/>
      <c r="AD44" s="212"/>
      <c r="AE44" s="212"/>
      <c r="AF44" s="212"/>
      <c r="AG44" s="212" t="s">
        <v>228</v>
      </c>
      <c r="AH44" s="212">
        <v>0</v>
      </c>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outlineLevel="3" x14ac:dyDescent="0.25">
      <c r="A45" s="219"/>
      <c r="B45" s="220"/>
      <c r="C45" s="257" t="s">
        <v>270</v>
      </c>
      <c r="D45" s="251"/>
      <c r="E45" s="252"/>
      <c r="F45" s="222"/>
      <c r="G45" s="222"/>
      <c r="H45" s="222"/>
      <c r="I45" s="222"/>
      <c r="J45" s="222"/>
      <c r="K45" s="222"/>
      <c r="L45" s="222"/>
      <c r="M45" s="222"/>
      <c r="N45" s="221"/>
      <c r="O45" s="221"/>
      <c r="P45" s="221"/>
      <c r="Q45" s="221"/>
      <c r="R45" s="222"/>
      <c r="S45" s="222"/>
      <c r="T45" s="222"/>
      <c r="U45" s="222"/>
      <c r="V45" s="222"/>
      <c r="W45" s="222"/>
      <c r="X45" s="222"/>
      <c r="Y45" s="222"/>
      <c r="Z45" s="212"/>
      <c r="AA45" s="212"/>
      <c r="AB45" s="212"/>
      <c r="AC45" s="212"/>
      <c r="AD45" s="212"/>
      <c r="AE45" s="212"/>
      <c r="AF45" s="212"/>
      <c r="AG45" s="212" t="s">
        <v>228</v>
      </c>
      <c r="AH45" s="212">
        <v>0</v>
      </c>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3" x14ac:dyDescent="0.25">
      <c r="A46" s="219"/>
      <c r="B46" s="220"/>
      <c r="C46" s="257" t="s">
        <v>271</v>
      </c>
      <c r="D46" s="251"/>
      <c r="E46" s="252"/>
      <c r="F46" s="222"/>
      <c r="G46" s="222"/>
      <c r="H46" s="222"/>
      <c r="I46" s="222"/>
      <c r="J46" s="222"/>
      <c r="K46" s="222"/>
      <c r="L46" s="222"/>
      <c r="M46" s="222"/>
      <c r="N46" s="221"/>
      <c r="O46" s="221"/>
      <c r="P46" s="221"/>
      <c r="Q46" s="221"/>
      <c r="R46" s="222"/>
      <c r="S46" s="222"/>
      <c r="T46" s="222"/>
      <c r="U46" s="222"/>
      <c r="V46" s="222"/>
      <c r="W46" s="222"/>
      <c r="X46" s="222"/>
      <c r="Y46" s="222"/>
      <c r="Z46" s="212"/>
      <c r="AA46" s="212"/>
      <c r="AB46" s="212"/>
      <c r="AC46" s="212"/>
      <c r="AD46" s="212"/>
      <c r="AE46" s="212"/>
      <c r="AF46" s="212"/>
      <c r="AG46" s="212" t="s">
        <v>228</v>
      </c>
      <c r="AH46" s="212">
        <v>0</v>
      </c>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3" x14ac:dyDescent="0.25">
      <c r="A47" s="219"/>
      <c r="B47" s="220"/>
      <c r="C47" s="257" t="s">
        <v>272</v>
      </c>
      <c r="D47" s="251"/>
      <c r="E47" s="252">
        <v>-3.2</v>
      </c>
      <c r="F47" s="222"/>
      <c r="G47" s="222"/>
      <c r="H47" s="222"/>
      <c r="I47" s="222"/>
      <c r="J47" s="222"/>
      <c r="K47" s="222"/>
      <c r="L47" s="222"/>
      <c r="M47" s="222"/>
      <c r="N47" s="221"/>
      <c r="O47" s="221"/>
      <c r="P47" s="221"/>
      <c r="Q47" s="221"/>
      <c r="R47" s="222"/>
      <c r="S47" s="222"/>
      <c r="T47" s="222"/>
      <c r="U47" s="222"/>
      <c r="V47" s="222"/>
      <c r="W47" s="222"/>
      <c r="X47" s="222"/>
      <c r="Y47" s="222"/>
      <c r="Z47" s="212"/>
      <c r="AA47" s="212"/>
      <c r="AB47" s="212"/>
      <c r="AC47" s="212"/>
      <c r="AD47" s="212"/>
      <c r="AE47" s="212"/>
      <c r="AF47" s="212"/>
      <c r="AG47" s="212" t="s">
        <v>228</v>
      </c>
      <c r="AH47" s="212">
        <v>0</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3" x14ac:dyDescent="0.25">
      <c r="A48" s="219"/>
      <c r="B48" s="220"/>
      <c r="C48" s="257" t="s">
        <v>273</v>
      </c>
      <c r="D48" s="251"/>
      <c r="E48" s="252"/>
      <c r="F48" s="222"/>
      <c r="G48" s="222"/>
      <c r="H48" s="222"/>
      <c r="I48" s="222"/>
      <c r="J48" s="222"/>
      <c r="K48" s="222"/>
      <c r="L48" s="222"/>
      <c r="M48" s="222"/>
      <c r="N48" s="221"/>
      <c r="O48" s="221"/>
      <c r="P48" s="221"/>
      <c r="Q48" s="221"/>
      <c r="R48" s="222"/>
      <c r="S48" s="222"/>
      <c r="T48" s="222"/>
      <c r="U48" s="222"/>
      <c r="V48" s="222"/>
      <c r="W48" s="222"/>
      <c r="X48" s="222"/>
      <c r="Y48" s="222"/>
      <c r="Z48" s="212"/>
      <c r="AA48" s="212"/>
      <c r="AB48" s="212"/>
      <c r="AC48" s="212"/>
      <c r="AD48" s="212"/>
      <c r="AE48" s="212"/>
      <c r="AF48" s="212"/>
      <c r="AG48" s="212" t="s">
        <v>228</v>
      </c>
      <c r="AH48" s="212">
        <v>0</v>
      </c>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3" x14ac:dyDescent="0.25">
      <c r="A49" s="219"/>
      <c r="B49" s="220"/>
      <c r="C49" s="257" t="s">
        <v>274</v>
      </c>
      <c r="D49" s="251"/>
      <c r="E49" s="252">
        <v>-14.4</v>
      </c>
      <c r="F49" s="222"/>
      <c r="G49" s="222"/>
      <c r="H49" s="222"/>
      <c r="I49" s="222"/>
      <c r="J49" s="222"/>
      <c r="K49" s="222"/>
      <c r="L49" s="222"/>
      <c r="M49" s="222"/>
      <c r="N49" s="221"/>
      <c r="O49" s="221"/>
      <c r="P49" s="221"/>
      <c r="Q49" s="221"/>
      <c r="R49" s="222"/>
      <c r="S49" s="222"/>
      <c r="T49" s="222"/>
      <c r="U49" s="222"/>
      <c r="V49" s="222"/>
      <c r="W49" s="222"/>
      <c r="X49" s="222"/>
      <c r="Y49" s="222"/>
      <c r="Z49" s="212"/>
      <c r="AA49" s="212"/>
      <c r="AB49" s="212"/>
      <c r="AC49" s="212"/>
      <c r="AD49" s="212"/>
      <c r="AE49" s="212"/>
      <c r="AF49" s="212"/>
      <c r="AG49" s="212" t="s">
        <v>228</v>
      </c>
      <c r="AH49" s="212">
        <v>0</v>
      </c>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3" x14ac:dyDescent="0.25">
      <c r="A50" s="219"/>
      <c r="B50" s="220"/>
      <c r="C50" s="257" t="s">
        <v>275</v>
      </c>
      <c r="D50" s="251"/>
      <c r="E50" s="252"/>
      <c r="F50" s="222"/>
      <c r="G50" s="222"/>
      <c r="H50" s="222"/>
      <c r="I50" s="222"/>
      <c r="J50" s="222"/>
      <c r="K50" s="222"/>
      <c r="L50" s="222"/>
      <c r="M50" s="222"/>
      <c r="N50" s="221"/>
      <c r="O50" s="221"/>
      <c r="P50" s="221"/>
      <c r="Q50" s="221"/>
      <c r="R50" s="222"/>
      <c r="S50" s="222"/>
      <c r="T50" s="222"/>
      <c r="U50" s="222"/>
      <c r="V50" s="222"/>
      <c r="W50" s="222"/>
      <c r="X50" s="222"/>
      <c r="Y50" s="222"/>
      <c r="Z50" s="212"/>
      <c r="AA50" s="212"/>
      <c r="AB50" s="212"/>
      <c r="AC50" s="212"/>
      <c r="AD50" s="212"/>
      <c r="AE50" s="212"/>
      <c r="AF50" s="212"/>
      <c r="AG50" s="212" t="s">
        <v>228</v>
      </c>
      <c r="AH50" s="212">
        <v>0</v>
      </c>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outlineLevel="3" x14ac:dyDescent="0.25">
      <c r="A51" s="219"/>
      <c r="B51" s="220"/>
      <c r="C51" s="257" t="s">
        <v>276</v>
      </c>
      <c r="D51" s="251"/>
      <c r="E51" s="252">
        <v>-11.43</v>
      </c>
      <c r="F51" s="222"/>
      <c r="G51" s="222"/>
      <c r="H51" s="222"/>
      <c r="I51" s="222"/>
      <c r="J51" s="222"/>
      <c r="K51" s="222"/>
      <c r="L51" s="222"/>
      <c r="M51" s="222"/>
      <c r="N51" s="221"/>
      <c r="O51" s="221"/>
      <c r="P51" s="221"/>
      <c r="Q51" s="221"/>
      <c r="R51" s="222"/>
      <c r="S51" s="222"/>
      <c r="T51" s="222"/>
      <c r="U51" s="222"/>
      <c r="V51" s="222"/>
      <c r="W51" s="222"/>
      <c r="X51" s="222"/>
      <c r="Y51" s="222"/>
      <c r="Z51" s="212"/>
      <c r="AA51" s="212"/>
      <c r="AB51" s="212"/>
      <c r="AC51" s="212"/>
      <c r="AD51" s="212"/>
      <c r="AE51" s="212"/>
      <c r="AF51" s="212"/>
      <c r="AG51" s="212" t="s">
        <v>228</v>
      </c>
      <c r="AH51" s="212">
        <v>0</v>
      </c>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outlineLevel="3" x14ac:dyDescent="0.25">
      <c r="A52" s="219"/>
      <c r="B52" s="220"/>
      <c r="C52" s="257" t="s">
        <v>255</v>
      </c>
      <c r="D52" s="251"/>
      <c r="E52" s="252"/>
      <c r="F52" s="222"/>
      <c r="G52" s="222"/>
      <c r="H52" s="222"/>
      <c r="I52" s="222"/>
      <c r="J52" s="222"/>
      <c r="K52" s="222"/>
      <c r="L52" s="222"/>
      <c r="M52" s="222"/>
      <c r="N52" s="221"/>
      <c r="O52" s="221"/>
      <c r="P52" s="221"/>
      <c r="Q52" s="221"/>
      <c r="R52" s="222"/>
      <c r="S52" s="222"/>
      <c r="T52" s="222"/>
      <c r="U52" s="222"/>
      <c r="V52" s="222"/>
      <c r="W52" s="222"/>
      <c r="X52" s="222"/>
      <c r="Y52" s="222"/>
      <c r="Z52" s="212"/>
      <c r="AA52" s="212"/>
      <c r="AB52" s="212"/>
      <c r="AC52" s="212"/>
      <c r="AD52" s="212"/>
      <c r="AE52" s="212"/>
      <c r="AF52" s="212"/>
      <c r="AG52" s="212" t="s">
        <v>228</v>
      </c>
      <c r="AH52" s="212">
        <v>0</v>
      </c>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3" x14ac:dyDescent="0.25">
      <c r="A53" s="219"/>
      <c r="B53" s="220"/>
      <c r="C53" s="257" t="s">
        <v>277</v>
      </c>
      <c r="D53" s="251"/>
      <c r="E53" s="252">
        <v>-2.97</v>
      </c>
      <c r="F53" s="222"/>
      <c r="G53" s="222"/>
      <c r="H53" s="222"/>
      <c r="I53" s="222"/>
      <c r="J53" s="222"/>
      <c r="K53" s="222"/>
      <c r="L53" s="222"/>
      <c r="M53" s="222"/>
      <c r="N53" s="221"/>
      <c r="O53" s="221"/>
      <c r="P53" s="221"/>
      <c r="Q53" s="221"/>
      <c r="R53" s="222"/>
      <c r="S53" s="222"/>
      <c r="T53" s="222"/>
      <c r="U53" s="222"/>
      <c r="V53" s="222"/>
      <c r="W53" s="222"/>
      <c r="X53" s="222"/>
      <c r="Y53" s="222"/>
      <c r="Z53" s="212"/>
      <c r="AA53" s="212"/>
      <c r="AB53" s="212"/>
      <c r="AC53" s="212"/>
      <c r="AD53" s="212"/>
      <c r="AE53" s="212"/>
      <c r="AF53" s="212"/>
      <c r="AG53" s="212" t="s">
        <v>228</v>
      </c>
      <c r="AH53" s="212">
        <v>0</v>
      </c>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1" x14ac:dyDescent="0.25">
      <c r="A54" s="231">
        <v>13</v>
      </c>
      <c r="B54" s="232" t="s">
        <v>278</v>
      </c>
      <c r="C54" s="247" t="s">
        <v>279</v>
      </c>
      <c r="D54" s="233" t="s">
        <v>221</v>
      </c>
      <c r="E54" s="234">
        <v>14.4</v>
      </c>
      <c r="F54" s="235"/>
      <c r="G54" s="236">
        <f>ROUND(E54*F54,2)</f>
        <v>0</v>
      </c>
      <c r="H54" s="235"/>
      <c r="I54" s="236">
        <f>ROUND(E54*H54,2)</f>
        <v>0</v>
      </c>
      <c r="J54" s="235"/>
      <c r="K54" s="236">
        <f>ROUND(E54*J54,2)</f>
        <v>0</v>
      </c>
      <c r="L54" s="236">
        <v>21</v>
      </c>
      <c r="M54" s="236">
        <f>G54*(1+L54/100)</f>
        <v>0</v>
      </c>
      <c r="N54" s="234">
        <v>0</v>
      </c>
      <c r="O54" s="234">
        <f>ROUND(E54*N54,2)</f>
        <v>0</v>
      </c>
      <c r="P54" s="234">
        <v>0</v>
      </c>
      <c r="Q54" s="234">
        <f>ROUND(E54*P54,2)</f>
        <v>0</v>
      </c>
      <c r="R54" s="236" t="s">
        <v>222</v>
      </c>
      <c r="S54" s="236" t="s">
        <v>177</v>
      </c>
      <c r="T54" s="237" t="s">
        <v>177</v>
      </c>
      <c r="U54" s="222">
        <v>1.59</v>
      </c>
      <c r="V54" s="222">
        <f>ROUND(E54*U54,2)</f>
        <v>22.9</v>
      </c>
      <c r="W54" s="222"/>
      <c r="X54" s="222" t="s">
        <v>223</v>
      </c>
      <c r="Y54" s="222" t="s">
        <v>180</v>
      </c>
      <c r="Z54" s="212"/>
      <c r="AA54" s="212"/>
      <c r="AB54" s="212"/>
      <c r="AC54" s="212"/>
      <c r="AD54" s="212"/>
      <c r="AE54" s="212"/>
      <c r="AF54" s="212"/>
      <c r="AG54" s="212" t="s">
        <v>224</v>
      </c>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ht="21" outlineLevel="2" x14ac:dyDescent="0.25">
      <c r="A55" s="219"/>
      <c r="B55" s="220"/>
      <c r="C55" s="256" t="s">
        <v>280</v>
      </c>
      <c r="D55" s="254"/>
      <c r="E55" s="254"/>
      <c r="F55" s="254"/>
      <c r="G55" s="254"/>
      <c r="H55" s="222"/>
      <c r="I55" s="222"/>
      <c r="J55" s="222"/>
      <c r="K55" s="222"/>
      <c r="L55" s="222"/>
      <c r="M55" s="222"/>
      <c r="N55" s="221"/>
      <c r="O55" s="221"/>
      <c r="P55" s="221"/>
      <c r="Q55" s="221"/>
      <c r="R55" s="222"/>
      <c r="S55" s="222"/>
      <c r="T55" s="222"/>
      <c r="U55" s="222"/>
      <c r="V55" s="222"/>
      <c r="W55" s="222"/>
      <c r="X55" s="222"/>
      <c r="Y55" s="222"/>
      <c r="Z55" s="212"/>
      <c r="AA55" s="212"/>
      <c r="AB55" s="212"/>
      <c r="AC55" s="212"/>
      <c r="AD55" s="212"/>
      <c r="AE55" s="212"/>
      <c r="AF55" s="212"/>
      <c r="AG55" s="212" t="s">
        <v>226</v>
      </c>
      <c r="AH55" s="212"/>
      <c r="AI55" s="212"/>
      <c r="AJ55" s="212"/>
      <c r="AK55" s="212"/>
      <c r="AL55" s="212"/>
      <c r="AM55" s="212"/>
      <c r="AN55" s="212"/>
      <c r="AO55" s="212"/>
      <c r="AP55" s="212"/>
      <c r="AQ55" s="212"/>
      <c r="AR55" s="212"/>
      <c r="AS55" s="212"/>
      <c r="AT55" s="212"/>
      <c r="AU55" s="212"/>
      <c r="AV55" s="212"/>
      <c r="AW55" s="212"/>
      <c r="AX55" s="212"/>
      <c r="AY55" s="212"/>
      <c r="AZ55" s="212"/>
      <c r="BA55" s="253" t="str">
        <f>C55</f>
        <v>sypaninou z vhodných hornin tř. 1 - 4 nebo materiálem připraveným podél výkopu ve vzdálenosti do 3 m od jeho kraje, pro jakoukoliv hloubku výkopu a jakoukoliv míru zhutnění,</v>
      </c>
      <c r="BB55" s="212"/>
      <c r="BC55" s="212"/>
      <c r="BD55" s="212"/>
      <c r="BE55" s="212"/>
      <c r="BF55" s="212"/>
      <c r="BG55" s="212"/>
      <c r="BH55" s="212"/>
    </row>
    <row r="56" spans="1:60" outlineLevel="2" x14ac:dyDescent="0.25">
      <c r="A56" s="219"/>
      <c r="B56" s="220"/>
      <c r="C56" s="257" t="s">
        <v>281</v>
      </c>
      <c r="D56" s="251"/>
      <c r="E56" s="252">
        <v>14.4</v>
      </c>
      <c r="F56" s="222"/>
      <c r="G56" s="222"/>
      <c r="H56" s="222"/>
      <c r="I56" s="222"/>
      <c r="J56" s="222"/>
      <c r="K56" s="222"/>
      <c r="L56" s="222"/>
      <c r="M56" s="222"/>
      <c r="N56" s="221"/>
      <c r="O56" s="221"/>
      <c r="P56" s="221"/>
      <c r="Q56" s="221"/>
      <c r="R56" s="222"/>
      <c r="S56" s="222"/>
      <c r="T56" s="222"/>
      <c r="U56" s="222"/>
      <c r="V56" s="222"/>
      <c r="W56" s="222"/>
      <c r="X56" s="222"/>
      <c r="Y56" s="222"/>
      <c r="Z56" s="212"/>
      <c r="AA56" s="212"/>
      <c r="AB56" s="212"/>
      <c r="AC56" s="212"/>
      <c r="AD56" s="212"/>
      <c r="AE56" s="212"/>
      <c r="AF56" s="212"/>
      <c r="AG56" s="212" t="s">
        <v>228</v>
      </c>
      <c r="AH56" s="212">
        <v>0</v>
      </c>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1" x14ac:dyDescent="0.25">
      <c r="A57" s="238">
        <v>14</v>
      </c>
      <c r="B57" s="239" t="s">
        <v>246</v>
      </c>
      <c r="C57" s="246" t="s">
        <v>247</v>
      </c>
      <c r="D57" s="240" t="s">
        <v>221</v>
      </c>
      <c r="E57" s="241">
        <v>65.97</v>
      </c>
      <c r="F57" s="242"/>
      <c r="G57" s="243">
        <f>ROUND(E57*F57,2)</f>
        <v>0</v>
      </c>
      <c r="H57" s="242"/>
      <c r="I57" s="243">
        <f>ROUND(E57*H57,2)</f>
        <v>0</v>
      </c>
      <c r="J57" s="242"/>
      <c r="K57" s="243">
        <f>ROUND(E57*J57,2)</f>
        <v>0</v>
      </c>
      <c r="L57" s="243">
        <v>21</v>
      </c>
      <c r="M57" s="243">
        <f>G57*(1+L57/100)</f>
        <v>0</v>
      </c>
      <c r="N57" s="241">
        <v>0</v>
      </c>
      <c r="O57" s="241">
        <f>ROUND(E57*N57,2)</f>
        <v>0</v>
      </c>
      <c r="P57" s="241">
        <v>0</v>
      </c>
      <c r="Q57" s="241">
        <f>ROUND(E57*P57,2)</f>
        <v>0</v>
      </c>
      <c r="R57" s="243" t="s">
        <v>222</v>
      </c>
      <c r="S57" s="243" t="s">
        <v>177</v>
      </c>
      <c r="T57" s="244" t="s">
        <v>177</v>
      </c>
      <c r="U57" s="222">
        <v>0</v>
      </c>
      <c r="V57" s="222">
        <f>ROUND(E57*U57,2)</f>
        <v>0</v>
      </c>
      <c r="W57" s="222"/>
      <c r="X57" s="222" t="s">
        <v>223</v>
      </c>
      <c r="Y57" s="222" t="s">
        <v>180</v>
      </c>
      <c r="Z57" s="212"/>
      <c r="AA57" s="212"/>
      <c r="AB57" s="212"/>
      <c r="AC57" s="212"/>
      <c r="AD57" s="212"/>
      <c r="AE57" s="212"/>
      <c r="AF57" s="212"/>
      <c r="AG57" s="212" t="s">
        <v>224</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1" x14ac:dyDescent="0.25">
      <c r="A58" s="231">
        <v>15</v>
      </c>
      <c r="B58" s="232" t="s">
        <v>282</v>
      </c>
      <c r="C58" s="247" t="s">
        <v>283</v>
      </c>
      <c r="D58" s="233" t="s">
        <v>221</v>
      </c>
      <c r="E58" s="234">
        <v>3.2</v>
      </c>
      <c r="F58" s="235"/>
      <c r="G58" s="236">
        <f>ROUND(E58*F58,2)</f>
        <v>0</v>
      </c>
      <c r="H58" s="235"/>
      <c r="I58" s="236">
        <f>ROUND(E58*H58,2)</f>
        <v>0</v>
      </c>
      <c r="J58" s="235"/>
      <c r="K58" s="236">
        <f>ROUND(E58*J58,2)</f>
        <v>0</v>
      </c>
      <c r="L58" s="236">
        <v>21</v>
      </c>
      <c r="M58" s="236">
        <f>G58*(1+L58/100)</f>
        <v>0</v>
      </c>
      <c r="N58" s="234">
        <v>1.8907700000000001</v>
      </c>
      <c r="O58" s="234">
        <f>ROUND(E58*N58,2)</f>
        <v>6.05</v>
      </c>
      <c r="P58" s="234">
        <v>0</v>
      </c>
      <c r="Q58" s="234">
        <f>ROUND(E58*P58,2)</f>
        <v>0</v>
      </c>
      <c r="R58" s="236" t="s">
        <v>284</v>
      </c>
      <c r="S58" s="236" t="s">
        <v>177</v>
      </c>
      <c r="T58" s="237" t="s">
        <v>177</v>
      </c>
      <c r="U58" s="222">
        <v>1.32</v>
      </c>
      <c r="V58" s="222">
        <f>ROUND(E58*U58,2)</f>
        <v>4.22</v>
      </c>
      <c r="W58" s="222"/>
      <c r="X58" s="222" t="s">
        <v>223</v>
      </c>
      <c r="Y58" s="222" t="s">
        <v>180</v>
      </c>
      <c r="Z58" s="212"/>
      <c r="AA58" s="212"/>
      <c r="AB58" s="212"/>
      <c r="AC58" s="212"/>
      <c r="AD58" s="212"/>
      <c r="AE58" s="212"/>
      <c r="AF58" s="212"/>
      <c r="AG58" s="212" t="s">
        <v>224</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2" x14ac:dyDescent="0.25">
      <c r="A59" s="219"/>
      <c r="B59" s="220"/>
      <c r="C59" s="256" t="s">
        <v>285</v>
      </c>
      <c r="D59" s="254"/>
      <c r="E59" s="254"/>
      <c r="F59" s="254"/>
      <c r="G59" s="254"/>
      <c r="H59" s="222"/>
      <c r="I59" s="222"/>
      <c r="J59" s="222"/>
      <c r="K59" s="222"/>
      <c r="L59" s="222"/>
      <c r="M59" s="222"/>
      <c r="N59" s="221"/>
      <c r="O59" s="221"/>
      <c r="P59" s="221"/>
      <c r="Q59" s="221"/>
      <c r="R59" s="222"/>
      <c r="S59" s="222"/>
      <c r="T59" s="222"/>
      <c r="U59" s="222"/>
      <c r="V59" s="222"/>
      <c r="W59" s="222"/>
      <c r="X59" s="222"/>
      <c r="Y59" s="222"/>
      <c r="Z59" s="212"/>
      <c r="AA59" s="212"/>
      <c r="AB59" s="212"/>
      <c r="AC59" s="212"/>
      <c r="AD59" s="212"/>
      <c r="AE59" s="212"/>
      <c r="AF59" s="212"/>
      <c r="AG59" s="212" t="s">
        <v>226</v>
      </c>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2" x14ac:dyDescent="0.25">
      <c r="A60" s="219"/>
      <c r="B60" s="220"/>
      <c r="C60" s="257" t="s">
        <v>286</v>
      </c>
      <c r="D60" s="251"/>
      <c r="E60" s="252">
        <v>3.2</v>
      </c>
      <c r="F60" s="222"/>
      <c r="G60" s="222"/>
      <c r="H60" s="222"/>
      <c r="I60" s="222"/>
      <c r="J60" s="222"/>
      <c r="K60" s="222"/>
      <c r="L60" s="222"/>
      <c r="M60" s="222"/>
      <c r="N60" s="221"/>
      <c r="O60" s="221"/>
      <c r="P60" s="221"/>
      <c r="Q60" s="221"/>
      <c r="R60" s="222"/>
      <c r="S60" s="222"/>
      <c r="T60" s="222"/>
      <c r="U60" s="222"/>
      <c r="V60" s="222"/>
      <c r="W60" s="222"/>
      <c r="X60" s="222"/>
      <c r="Y60" s="222"/>
      <c r="Z60" s="212"/>
      <c r="AA60" s="212"/>
      <c r="AB60" s="212"/>
      <c r="AC60" s="212"/>
      <c r="AD60" s="212"/>
      <c r="AE60" s="212"/>
      <c r="AF60" s="212"/>
      <c r="AG60" s="212" t="s">
        <v>228</v>
      </c>
      <c r="AH60" s="212">
        <v>0</v>
      </c>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1" x14ac:dyDescent="0.25">
      <c r="A61" s="231">
        <v>16</v>
      </c>
      <c r="B61" s="232" t="s">
        <v>287</v>
      </c>
      <c r="C61" s="247" t="s">
        <v>288</v>
      </c>
      <c r="D61" s="233" t="s">
        <v>289</v>
      </c>
      <c r="E61" s="234">
        <v>28.8</v>
      </c>
      <c r="F61" s="235"/>
      <c r="G61" s="236">
        <f>ROUND(E61*F61,2)</f>
        <v>0</v>
      </c>
      <c r="H61" s="235"/>
      <c r="I61" s="236">
        <f>ROUND(E61*H61,2)</f>
        <v>0</v>
      </c>
      <c r="J61" s="235"/>
      <c r="K61" s="236">
        <f>ROUND(E61*J61,2)</f>
        <v>0</v>
      </c>
      <c r="L61" s="236">
        <v>21</v>
      </c>
      <c r="M61" s="236">
        <f>G61*(1+L61/100)</f>
        <v>0</v>
      </c>
      <c r="N61" s="234">
        <v>1</v>
      </c>
      <c r="O61" s="234">
        <f>ROUND(E61*N61,2)</f>
        <v>28.8</v>
      </c>
      <c r="P61" s="234">
        <v>0</v>
      </c>
      <c r="Q61" s="234">
        <f>ROUND(E61*P61,2)</f>
        <v>0</v>
      </c>
      <c r="R61" s="236" t="s">
        <v>290</v>
      </c>
      <c r="S61" s="236" t="s">
        <v>177</v>
      </c>
      <c r="T61" s="237" t="s">
        <v>177</v>
      </c>
      <c r="U61" s="222">
        <v>0</v>
      </c>
      <c r="V61" s="222">
        <f>ROUND(E61*U61,2)</f>
        <v>0</v>
      </c>
      <c r="W61" s="222"/>
      <c r="X61" s="222" t="s">
        <v>291</v>
      </c>
      <c r="Y61" s="222" t="s">
        <v>180</v>
      </c>
      <c r="Z61" s="212"/>
      <c r="AA61" s="212"/>
      <c r="AB61" s="212"/>
      <c r="AC61" s="212"/>
      <c r="AD61" s="212"/>
      <c r="AE61" s="212"/>
      <c r="AF61" s="212"/>
      <c r="AG61" s="212" t="s">
        <v>292</v>
      </c>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2" x14ac:dyDescent="0.25">
      <c r="A62" s="219"/>
      <c r="B62" s="220"/>
      <c r="C62" s="257" t="s">
        <v>293</v>
      </c>
      <c r="D62" s="251"/>
      <c r="E62" s="252">
        <v>28.8</v>
      </c>
      <c r="F62" s="222"/>
      <c r="G62" s="222"/>
      <c r="H62" s="222"/>
      <c r="I62" s="222"/>
      <c r="J62" s="222"/>
      <c r="K62" s="222"/>
      <c r="L62" s="222"/>
      <c r="M62" s="222"/>
      <c r="N62" s="221"/>
      <c r="O62" s="221"/>
      <c r="P62" s="221"/>
      <c r="Q62" s="221"/>
      <c r="R62" s="222"/>
      <c r="S62" s="222"/>
      <c r="T62" s="222"/>
      <c r="U62" s="222"/>
      <c r="V62" s="222"/>
      <c r="W62" s="222"/>
      <c r="X62" s="222"/>
      <c r="Y62" s="222"/>
      <c r="Z62" s="212"/>
      <c r="AA62" s="212"/>
      <c r="AB62" s="212"/>
      <c r="AC62" s="212"/>
      <c r="AD62" s="212"/>
      <c r="AE62" s="212"/>
      <c r="AF62" s="212"/>
      <c r="AG62" s="212" t="s">
        <v>228</v>
      </c>
      <c r="AH62" s="212">
        <v>5</v>
      </c>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1" x14ac:dyDescent="0.25">
      <c r="A63" s="231">
        <v>17</v>
      </c>
      <c r="B63" s="232" t="s">
        <v>294</v>
      </c>
      <c r="C63" s="247" t="s">
        <v>295</v>
      </c>
      <c r="D63" s="233" t="s">
        <v>289</v>
      </c>
      <c r="E63" s="234">
        <v>67.94</v>
      </c>
      <c r="F63" s="235"/>
      <c r="G63" s="236">
        <f>ROUND(E63*F63,2)</f>
        <v>0</v>
      </c>
      <c r="H63" s="235"/>
      <c r="I63" s="236">
        <f>ROUND(E63*H63,2)</f>
        <v>0</v>
      </c>
      <c r="J63" s="235"/>
      <c r="K63" s="236">
        <f>ROUND(E63*J63,2)</f>
        <v>0</v>
      </c>
      <c r="L63" s="236">
        <v>21</v>
      </c>
      <c r="M63" s="236">
        <f>G63*(1+L63/100)</f>
        <v>0</v>
      </c>
      <c r="N63" s="234">
        <v>1</v>
      </c>
      <c r="O63" s="234">
        <f>ROUND(E63*N63,2)</f>
        <v>67.94</v>
      </c>
      <c r="P63" s="234">
        <v>0</v>
      </c>
      <c r="Q63" s="234">
        <f>ROUND(E63*P63,2)</f>
        <v>0</v>
      </c>
      <c r="R63" s="236" t="s">
        <v>290</v>
      </c>
      <c r="S63" s="236" t="s">
        <v>177</v>
      </c>
      <c r="T63" s="237" t="s">
        <v>177</v>
      </c>
      <c r="U63" s="222">
        <v>0</v>
      </c>
      <c r="V63" s="222">
        <f>ROUND(E63*U63,2)</f>
        <v>0</v>
      </c>
      <c r="W63" s="222"/>
      <c r="X63" s="222" t="s">
        <v>291</v>
      </c>
      <c r="Y63" s="222" t="s">
        <v>180</v>
      </c>
      <c r="Z63" s="212"/>
      <c r="AA63" s="212"/>
      <c r="AB63" s="212"/>
      <c r="AC63" s="212"/>
      <c r="AD63" s="212"/>
      <c r="AE63" s="212"/>
      <c r="AF63" s="212"/>
      <c r="AG63" s="212" t="s">
        <v>292</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2" x14ac:dyDescent="0.25">
      <c r="A64" s="219"/>
      <c r="B64" s="220"/>
      <c r="C64" s="257" t="s">
        <v>296</v>
      </c>
      <c r="D64" s="251"/>
      <c r="E64" s="252">
        <v>67.94</v>
      </c>
      <c r="F64" s="222"/>
      <c r="G64" s="222"/>
      <c r="H64" s="222"/>
      <c r="I64" s="222"/>
      <c r="J64" s="222"/>
      <c r="K64" s="222"/>
      <c r="L64" s="222"/>
      <c r="M64" s="222"/>
      <c r="N64" s="221"/>
      <c r="O64" s="221"/>
      <c r="P64" s="221"/>
      <c r="Q64" s="221"/>
      <c r="R64" s="222"/>
      <c r="S64" s="222"/>
      <c r="T64" s="222"/>
      <c r="U64" s="222"/>
      <c r="V64" s="222"/>
      <c r="W64" s="222"/>
      <c r="X64" s="222"/>
      <c r="Y64" s="222"/>
      <c r="Z64" s="212"/>
      <c r="AA64" s="212"/>
      <c r="AB64" s="212"/>
      <c r="AC64" s="212"/>
      <c r="AD64" s="212"/>
      <c r="AE64" s="212"/>
      <c r="AF64" s="212"/>
      <c r="AG64" s="212" t="s">
        <v>228</v>
      </c>
      <c r="AH64" s="212">
        <v>5</v>
      </c>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x14ac:dyDescent="0.25">
      <c r="A65" s="224" t="s">
        <v>172</v>
      </c>
      <c r="B65" s="225" t="s">
        <v>122</v>
      </c>
      <c r="C65" s="245" t="s">
        <v>123</v>
      </c>
      <c r="D65" s="226"/>
      <c r="E65" s="227"/>
      <c r="F65" s="228"/>
      <c r="G65" s="228">
        <f>SUMIF(AG66:AG81,"&lt;&gt;NOR",G66:G81)</f>
        <v>0</v>
      </c>
      <c r="H65" s="228"/>
      <c r="I65" s="228">
        <f>SUM(I66:I81)</f>
        <v>0</v>
      </c>
      <c r="J65" s="228"/>
      <c r="K65" s="228">
        <f>SUM(K66:K81)</f>
        <v>0</v>
      </c>
      <c r="L65" s="228"/>
      <c r="M65" s="228">
        <f>SUM(M66:M81)</f>
        <v>0</v>
      </c>
      <c r="N65" s="227"/>
      <c r="O65" s="227">
        <f>SUM(O66:O81)</f>
        <v>0</v>
      </c>
      <c r="P65" s="227"/>
      <c r="Q65" s="227">
        <f>SUM(Q66:Q81)</f>
        <v>371.62999999999994</v>
      </c>
      <c r="R65" s="228"/>
      <c r="S65" s="228"/>
      <c r="T65" s="229"/>
      <c r="U65" s="223"/>
      <c r="V65" s="223">
        <f>SUM(V66:V81)</f>
        <v>68.790000000000006</v>
      </c>
      <c r="W65" s="223"/>
      <c r="X65" s="223"/>
      <c r="Y65" s="223"/>
      <c r="AG65" t="s">
        <v>173</v>
      </c>
    </row>
    <row r="66" spans="1:60" ht="20.399999999999999" outlineLevel="1" x14ac:dyDescent="0.25">
      <c r="A66" s="238">
        <v>18</v>
      </c>
      <c r="B66" s="239" t="s">
        <v>297</v>
      </c>
      <c r="C66" s="246" t="s">
        <v>298</v>
      </c>
      <c r="D66" s="240" t="s">
        <v>242</v>
      </c>
      <c r="E66" s="241">
        <v>350</v>
      </c>
      <c r="F66" s="242"/>
      <c r="G66" s="243">
        <f>ROUND(E66*F66,2)</f>
        <v>0</v>
      </c>
      <c r="H66" s="242"/>
      <c r="I66" s="243">
        <f>ROUND(E66*H66,2)</f>
        <v>0</v>
      </c>
      <c r="J66" s="242"/>
      <c r="K66" s="243">
        <f>ROUND(E66*J66,2)</f>
        <v>0</v>
      </c>
      <c r="L66" s="243">
        <v>21</v>
      </c>
      <c r="M66" s="243">
        <f>G66*(1+L66/100)</f>
        <v>0</v>
      </c>
      <c r="N66" s="241">
        <v>0</v>
      </c>
      <c r="O66" s="241">
        <f>ROUND(E66*N66,2)</f>
        <v>0</v>
      </c>
      <c r="P66" s="241">
        <v>1.034</v>
      </c>
      <c r="Q66" s="241">
        <f>ROUND(E66*P66,2)</f>
        <v>361.9</v>
      </c>
      <c r="R66" s="243" t="s">
        <v>299</v>
      </c>
      <c r="S66" s="243" t="s">
        <v>177</v>
      </c>
      <c r="T66" s="244" t="s">
        <v>177</v>
      </c>
      <c r="U66" s="222">
        <v>0.1719</v>
      </c>
      <c r="V66" s="222">
        <f>ROUND(E66*U66,2)</f>
        <v>60.17</v>
      </c>
      <c r="W66" s="222"/>
      <c r="X66" s="222" t="s">
        <v>223</v>
      </c>
      <c r="Y66" s="222" t="s">
        <v>180</v>
      </c>
      <c r="Z66" s="212"/>
      <c r="AA66" s="212"/>
      <c r="AB66" s="212"/>
      <c r="AC66" s="212"/>
      <c r="AD66" s="212"/>
      <c r="AE66" s="212"/>
      <c r="AF66" s="212"/>
      <c r="AG66" s="212" t="s">
        <v>224</v>
      </c>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outlineLevel="1" x14ac:dyDescent="0.25">
      <c r="A67" s="231">
        <v>19</v>
      </c>
      <c r="B67" s="232" t="s">
        <v>300</v>
      </c>
      <c r="C67" s="247" t="s">
        <v>301</v>
      </c>
      <c r="D67" s="233" t="s">
        <v>302</v>
      </c>
      <c r="E67" s="234">
        <v>35</v>
      </c>
      <c r="F67" s="235"/>
      <c r="G67" s="236">
        <f>ROUND(E67*F67,2)</f>
        <v>0</v>
      </c>
      <c r="H67" s="235"/>
      <c r="I67" s="236">
        <f>ROUND(E67*H67,2)</f>
        <v>0</v>
      </c>
      <c r="J67" s="235"/>
      <c r="K67" s="236">
        <f>ROUND(E67*J67,2)</f>
        <v>0</v>
      </c>
      <c r="L67" s="236">
        <v>21</v>
      </c>
      <c r="M67" s="236">
        <f>G67*(1+L67/100)</f>
        <v>0</v>
      </c>
      <c r="N67" s="234">
        <v>0</v>
      </c>
      <c r="O67" s="234">
        <f>ROUND(E67*N67,2)</f>
        <v>0</v>
      </c>
      <c r="P67" s="234">
        <v>0.27</v>
      </c>
      <c r="Q67" s="234">
        <f>ROUND(E67*P67,2)</f>
        <v>9.4499999999999993</v>
      </c>
      <c r="R67" s="236" t="s">
        <v>299</v>
      </c>
      <c r="S67" s="236" t="s">
        <v>177</v>
      </c>
      <c r="T67" s="237" t="s">
        <v>177</v>
      </c>
      <c r="U67" s="222">
        <v>0.123</v>
      </c>
      <c r="V67" s="222">
        <f>ROUND(E67*U67,2)</f>
        <v>4.3099999999999996</v>
      </c>
      <c r="W67" s="222"/>
      <c r="X67" s="222" t="s">
        <v>223</v>
      </c>
      <c r="Y67" s="222" t="s">
        <v>180</v>
      </c>
      <c r="Z67" s="212"/>
      <c r="AA67" s="212"/>
      <c r="AB67" s="212"/>
      <c r="AC67" s="212"/>
      <c r="AD67" s="212"/>
      <c r="AE67" s="212"/>
      <c r="AF67" s="212"/>
      <c r="AG67" s="212" t="s">
        <v>224</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2" x14ac:dyDescent="0.25">
      <c r="A68" s="219"/>
      <c r="B68" s="220"/>
      <c r="C68" s="256" t="s">
        <v>303</v>
      </c>
      <c r="D68" s="254"/>
      <c r="E68" s="254"/>
      <c r="F68" s="254"/>
      <c r="G68" s="254"/>
      <c r="H68" s="222"/>
      <c r="I68" s="222"/>
      <c r="J68" s="222"/>
      <c r="K68" s="222"/>
      <c r="L68" s="222"/>
      <c r="M68" s="222"/>
      <c r="N68" s="221"/>
      <c r="O68" s="221"/>
      <c r="P68" s="221"/>
      <c r="Q68" s="221"/>
      <c r="R68" s="222"/>
      <c r="S68" s="222"/>
      <c r="T68" s="222"/>
      <c r="U68" s="222"/>
      <c r="V68" s="222"/>
      <c r="W68" s="222"/>
      <c r="X68" s="222"/>
      <c r="Y68" s="222"/>
      <c r="Z68" s="212"/>
      <c r="AA68" s="212"/>
      <c r="AB68" s="212"/>
      <c r="AC68" s="212"/>
      <c r="AD68" s="212"/>
      <c r="AE68" s="212"/>
      <c r="AF68" s="212"/>
      <c r="AG68" s="212" t="s">
        <v>226</v>
      </c>
      <c r="AH68" s="212"/>
      <c r="AI68" s="212"/>
      <c r="AJ68" s="212"/>
      <c r="AK68" s="212"/>
      <c r="AL68" s="212"/>
      <c r="AM68" s="212"/>
      <c r="AN68" s="212"/>
      <c r="AO68" s="212"/>
      <c r="AP68" s="212"/>
      <c r="AQ68" s="212"/>
      <c r="AR68" s="212"/>
      <c r="AS68" s="212"/>
      <c r="AT68" s="212"/>
      <c r="AU68" s="212"/>
      <c r="AV68" s="212"/>
      <c r="AW68" s="212"/>
      <c r="AX68" s="212"/>
      <c r="AY68" s="212"/>
      <c r="AZ68" s="212"/>
      <c r="BA68" s="253" t="str">
        <f>C68</f>
        <v>s vybouráním lože, s přemístěním hmot na skládku na vzdálenost do 3 m nebo naložením na dopravní prostředek</v>
      </c>
      <c r="BB68" s="212"/>
      <c r="BC68" s="212"/>
      <c r="BD68" s="212"/>
      <c r="BE68" s="212"/>
      <c r="BF68" s="212"/>
      <c r="BG68" s="212"/>
      <c r="BH68" s="212"/>
    </row>
    <row r="69" spans="1:60" outlineLevel="1" x14ac:dyDescent="0.25">
      <c r="A69" s="238">
        <v>20</v>
      </c>
      <c r="B69" s="239" t="s">
        <v>304</v>
      </c>
      <c r="C69" s="246" t="s">
        <v>305</v>
      </c>
      <c r="D69" s="240" t="s">
        <v>289</v>
      </c>
      <c r="E69" s="241">
        <v>361.9</v>
      </c>
      <c r="F69" s="242"/>
      <c r="G69" s="243">
        <f>ROUND(E69*F69,2)</f>
        <v>0</v>
      </c>
      <c r="H69" s="242"/>
      <c r="I69" s="243">
        <f>ROUND(E69*H69,2)</f>
        <v>0</v>
      </c>
      <c r="J69" s="242"/>
      <c r="K69" s="243">
        <f>ROUND(E69*J69,2)</f>
        <v>0</v>
      </c>
      <c r="L69" s="243">
        <v>21</v>
      </c>
      <c r="M69" s="243">
        <f>G69*(1+L69/100)</f>
        <v>0</v>
      </c>
      <c r="N69" s="241">
        <v>0</v>
      </c>
      <c r="O69" s="241">
        <f>ROUND(E69*N69,2)</f>
        <v>0</v>
      </c>
      <c r="P69" s="241">
        <v>0</v>
      </c>
      <c r="Q69" s="241">
        <f>ROUND(E69*P69,2)</f>
        <v>0</v>
      </c>
      <c r="R69" s="243" t="s">
        <v>222</v>
      </c>
      <c r="S69" s="243" t="s">
        <v>177</v>
      </c>
      <c r="T69" s="244" t="s">
        <v>177</v>
      </c>
      <c r="U69" s="222">
        <v>0</v>
      </c>
      <c r="V69" s="222">
        <f>ROUND(E69*U69,2)</f>
        <v>0</v>
      </c>
      <c r="W69" s="222"/>
      <c r="X69" s="222" t="s">
        <v>223</v>
      </c>
      <c r="Y69" s="222" t="s">
        <v>180</v>
      </c>
      <c r="Z69" s="212"/>
      <c r="AA69" s="212"/>
      <c r="AB69" s="212"/>
      <c r="AC69" s="212"/>
      <c r="AD69" s="212"/>
      <c r="AE69" s="212"/>
      <c r="AF69" s="212"/>
      <c r="AG69" s="212" t="s">
        <v>224</v>
      </c>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ht="20.399999999999999" outlineLevel="1" x14ac:dyDescent="0.25">
      <c r="A70" s="231">
        <v>21</v>
      </c>
      <c r="B70" s="232" t="s">
        <v>306</v>
      </c>
      <c r="C70" s="247" t="s">
        <v>307</v>
      </c>
      <c r="D70" s="233" t="s">
        <v>308</v>
      </c>
      <c r="E70" s="234">
        <v>1</v>
      </c>
      <c r="F70" s="235"/>
      <c r="G70" s="236">
        <f>ROUND(E70*F70,2)</f>
        <v>0</v>
      </c>
      <c r="H70" s="235"/>
      <c r="I70" s="236">
        <f>ROUND(E70*H70,2)</f>
        <v>0</v>
      </c>
      <c r="J70" s="235"/>
      <c r="K70" s="236">
        <f>ROUND(E70*J70,2)</f>
        <v>0</v>
      </c>
      <c r="L70" s="236">
        <v>21</v>
      </c>
      <c r="M70" s="236">
        <f>G70*(1+L70/100)</f>
        <v>0</v>
      </c>
      <c r="N70" s="234">
        <v>0</v>
      </c>
      <c r="O70" s="234">
        <f>ROUND(E70*N70,2)</f>
        <v>0</v>
      </c>
      <c r="P70" s="234">
        <v>8.2000000000000003E-2</v>
      </c>
      <c r="Q70" s="234">
        <f>ROUND(E70*P70,2)</f>
        <v>0.08</v>
      </c>
      <c r="R70" s="236" t="s">
        <v>299</v>
      </c>
      <c r="S70" s="236" t="s">
        <v>177</v>
      </c>
      <c r="T70" s="237" t="s">
        <v>177</v>
      </c>
      <c r="U70" s="222">
        <v>0.58799999999999997</v>
      </c>
      <c r="V70" s="222">
        <f>ROUND(E70*U70,2)</f>
        <v>0.59</v>
      </c>
      <c r="W70" s="222"/>
      <c r="X70" s="222" t="s">
        <v>223</v>
      </c>
      <c r="Y70" s="222" t="s">
        <v>180</v>
      </c>
      <c r="Z70" s="212"/>
      <c r="AA70" s="212"/>
      <c r="AB70" s="212"/>
      <c r="AC70" s="212"/>
      <c r="AD70" s="212"/>
      <c r="AE70" s="212"/>
      <c r="AF70" s="212"/>
      <c r="AG70" s="212" t="s">
        <v>224</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outlineLevel="2" x14ac:dyDescent="0.25">
      <c r="A71" s="219"/>
      <c r="B71" s="220"/>
      <c r="C71" s="256" t="s">
        <v>309</v>
      </c>
      <c r="D71" s="254"/>
      <c r="E71" s="254"/>
      <c r="F71" s="254"/>
      <c r="G71" s="254"/>
      <c r="H71" s="222"/>
      <c r="I71" s="222"/>
      <c r="J71" s="222"/>
      <c r="K71" s="222"/>
      <c r="L71" s="222"/>
      <c r="M71" s="222"/>
      <c r="N71" s="221"/>
      <c r="O71" s="221"/>
      <c r="P71" s="221"/>
      <c r="Q71" s="221"/>
      <c r="R71" s="222"/>
      <c r="S71" s="222"/>
      <c r="T71" s="222"/>
      <c r="U71" s="222"/>
      <c r="V71" s="222"/>
      <c r="W71" s="222"/>
      <c r="X71" s="222"/>
      <c r="Y71" s="222"/>
      <c r="Z71" s="212"/>
      <c r="AA71" s="212"/>
      <c r="AB71" s="212"/>
      <c r="AC71" s="212"/>
      <c r="AD71" s="212"/>
      <c r="AE71" s="212"/>
      <c r="AF71" s="212"/>
      <c r="AG71" s="212" t="s">
        <v>226</v>
      </c>
      <c r="AH71" s="212"/>
      <c r="AI71" s="212"/>
      <c r="AJ71" s="212"/>
      <c r="AK71" s="212"/>
      <c r="AL71" s="212"/>
      <c r="AM71" s="212"/>
      <c r="AN71" s="212"/>
      <c r="AO71" s="212"/>
      <c r="AP71" s="212"/>
      <c r="AQ71" s="212"/>
      <c r="AR71" s="212"/>
      <c r="AS71" s="212"/>
      <c r="AT71" s="212"/>
      <c r="AU71" s="212"/>
      <c r="AV71" s="212"/>
      <c r="AW71" s="212"/>
      <c r="AX71" s="212"/>
      <c r="AY71" s="212"/>
      <c r="AZ71" s="212"/>
      <c r="BA71" s="253" t="str">
        <f>C71</f>
        <v>s uložením hmot na skládku na vzdálenost do 3 m nebo s naložením na dopravní prostředek, se zásypem jam a jeho zhutněním</v>
      </c>
      <c r="BB71" s="212"/>
      <c r="BC71" s="212"/>
      <c r="BD71" s="212"/>
      <c r="BE71" s="212"/>
      <c r="BF71" s="212"/>
      <c r="BG71" s="212"/>
      <c r="BH71" s="212"/>
    </row>
    <row r="72" spans="1:60" outlineLevel="1" x14ac:dyDescent="0.25">
      <c r="A72" s="238">
        <v>22</v>
      </c>
      <c r="B72" s="239" t="s">
        <v>310</v>
      </c>
      <c r="C72" s="246" t="s">
        <v>311</v>
      </c>
      <c r="D72" s="240" t="s">
        <v>289</v>
      </c>
      <c r="E72" s="241">
        <v>9.532</v>
      </c>
      <c r="F72" s="242"/>
      <c r="G72" s="243">
        <f>ROUND(E72*F72,2)</f>
        <v>0</v>
      </c>
      <c r="H72" s="242"/>
      <c r="I72" s="243">
        <f>ROUND(E72*H72,2)</f>
        <v>0</v>
      </c>
      <c r="J72" s="242"/>
      <c r="K72" s="243">
        <f>ROUND(E72*J72,2)</f>
        <v>0</v>
      </c>
      <c r="L72" s="243">
        <v>21</v>
      </c>
      <c r="M72" s="243">
        <f>G72*(1+L72/100)</f>
        <v>0</v>
      </c>
      <c r="N72" s="241">
        <v>0</v>
      </c>
      <c r="O72" s="241">
        <f>ROUND(E72*N72,2)</f>
        <v>0</v>
      </c>
      <c r="P72" s="241">
        <v>0</v>
      </c>
      <c r="Q72" s="241">
        <f>ROUND(E72*P72,2)</f>
        <v>0</v>
      </c>
      <c r="R72" s="243" t="s">
        <v>312</v>
      </c>
      <c r="S72" s="243" t="s">
        <v>177</v>
      </c>
      <c r="T72" s="244" t="s">
        <v>177</v>
      </c>
      <c r="U72" s="222">
        <v>0</v>
      </c>
      <c r="V72" s="222">
        <f>ROUND(E72*U72,2)</f>
        <v>0</v>
      </c>
      <c r="W72" s="222"/>
      <c r="X72" s="222" t="s">
        <v>223</v>
      </c>
      <c r="Y72" s="222" t="s">
        <v>180</v>
      </c>
      <c r="Z72" s="212"/>
      <c r="AA72" s="212"/>
      <c r="AB72" s="212"/>
      <c r="AC72" s="212"/>
      <c r="AD72" s="212"/>
      <c r="AE72" s="212"/>
      <c r="AF72" s="212"/>
      <c r="AG72" s="212" t="s">
        <v>224</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1" x14ac:dyDescent="0.25">
      <c r="A73" s="238">
        <v>23</v>
      </c>
      <c r="B73" s="239" t="s">
        <v>313</v>
      </c>
      <c r="C73" s="246" t="s">
        <v>314</v>
      </c>
      <c r="D73" s="240" t="s">
        <v>308</v>
      </c>
      <c r="E73" s="241">
        <v>2</v>
      </c>
      <c r="F73" s="242"/>
      <c r="G73" s="243">
        <f>ROUND(E73*F73,2)</f>
        <v>0</v>
      </c>
      <c r="H73" s="242"/>
      <c r="I73" s="243">
        <f>ROUND(E73*H73,2)</f>
        <v>0</v>
      </c>
      <c r="J73" s="242"/>
      <c r="K73" s="243">
        <f>ROUND(E73*J73,2)</f>
        <v>0</v>
      </c>
      <c r="L73" s="243">
        <v>21</v>
      </c>
      <c r="M73" s="243">
        <f>G73*(1+L73/100)</f>
        <v>0</v>
      </c>
      <c r="N73" s="241">
        <v>0</v>
      </c>
      <c r="O73" s="241">
        <f>ROUND(E73*N73,2)</f>
        <v>0</v>
      </c>
      <c r="P73" s="241">
        <v>0.1</v>
      </c>
      <c r="Q73" s="241">
        <f>ROUND(E73*P73,2)</f>
        <v>0.2</v>
      </c>
      <c r="R73" s="243"/>
      <c r="S73" s="243" t="s">
        <v>211</v>
      </c>
      <c r="T73" s="244" t="s">
        <v>178</v>
      </c>
      <c r="U73" s="222">
        <v>0</v>
      </c>
      <c r="V73" s="222">
        <f>ROUND(E73*U73,2)</f>
        <v>0</v>
      </c>
      <c r="W73" s="222"/>
      <c r="X73" s="222" t="s">
        <v>223</v>
      </c>
      <c r="Y73" s="222" t="s">
        <v>180</v>
      </c>
      <c r="Z73" s="212"/>
      <c r="AA73" s="212"/>
      <c r="AB73" s="212"/>
      <c r="AC73" s="212"/>
      <c r="AD73" s="212"/>
      <c r="AE73" s="212"/>
      <c r="AF73" s="212"/>
      <c r="AG73" s="212" t="s">
        <v>224</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ht="20.399999999999999" outlineLevel="1" x14ac:dyDescent="0.25">
      <c r="A74" s="231">
        <v>24</v>
      </c>
      <c r="B74" s="232" t="s">
        <v>315</v>
      </c>
      <c r="C74" s="247" t="s">
        <v>316</v>
      </c>
      <c r="D74" s="233" t="s">
        <v>289</v>
      </c>
      <c r="E74" s="234">
        <v>371.63200000000001</v>
      </c>
      <c r="F74" s="235"/>
      <c r="G74" s="236">
        <f>ROUND(E74*F74,2)</f>
        <v>0</v>
      </c>
      <c r="H74" s="235"/>
      <c r="I74" s="236">
        <f>ROUND(E74*H74,2)</f>
        <v>0</v>
      </c>
      <c r="J74" s="235"/>
      <c r="K74" s="236">
        <f>ROUND(E74*J74,2)</f>
        <v>0</v>
      </c>
      <c r="L74" s="236">
        <v>21</v>
      </c>
      <c r="M74" s="236">
        <f>G74*(1+L74/100)</f>
        <v>0</v>
      </c>
      <c r="N74" s="234">
        <v>0</v>
      </c>
      <c r="O74" s="234">
        <f>ROUND(E74*N74,2)</f>
        <v>0</v>
      </c>
      <c r="P74" s="234">
        <v>0</v>
      </c>
      <c r="Q74" s="234">
        <f>ROUND(E74*P74,2)</f>
        <v>0</v>
      </c>
      <c r="R74" s="236" t="s">
        <v>299</v>
      </c>
      <c r="S74" s="236" t="s">
        <v>177</v>
      </c>
      <c r="T74" s="237" t="s">
        <v>177</v>
      </c>
      <c r="U74" s="222">
        <v>0.01</v>
      </c>
      <c r="V74" s="222">
        <f>ROUND(E74*U74,2)</f>
        <v>3.72</v>
      </c>
      <c r="W74" s="222"/>
      <c r="X74" s="222" t="s">
        <v>317</v>
      </c>
      <c r="Y74" s="222" t="s">
        <v>180</v>
      </c>
      <c r="Z74" s="212"/>
      <c r="AA74" s="212"/>
      <c r="AB74" s="212"/>
      <c r="AC74" s="212"/>
      <c r="AD74" s="212"/>
      <c r="AE74" s="212"/>
      <c r="AF74" s="212"/>
      <c r="AG74" s="212" t="s">
        <v>318</v>
      </c>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outlineLevel="2" x14ac:dyDescent="0.25">
      <c r="A75" s="219"/>
      <c r="B75" s="220"/>
      <c r="C75" s="257" t="s">
        <v>319</v>
      </c>
      <c r="D75" s="251"/>
      <c r="E75" s="252"/>
      <c r="F75" s="222"/>
      <c r="G75" s="222"/>
      <c r="H75" s="222"/>
      <c r="I75" s="222"/>
      <c r="J75" s="222"/>
      <c r="K75" s="222"/>
      <c r="L75" s="222"/>
      <c r="M75" s="222"/>
      <c r="N75" s="221"/>
      <c r="O75" s="221"/>
      <c r="P75" s="221"/>
      <c r="Q75" s="221"/>
      <c r="R75" s="222"/>
      <c r="S75" s="222"/>
      <c r="T75" s="222"/>
      <c r="U75" s="222"/>
      <c r="V75" s="222"/>
      <c r="W75" s="222"/>
      <c r="X75" s="222"/>
      <c r="Y75" s="222"/>
      <c r="Z75" s="212"/>
      <c r="AA75" s="212"/>
      <c r="AB75" s="212"/>
      <c r="AC75" s="212"/>
      <c r="AD75" s="212"/>
      <c r="AE75" s="212"/>
      <c r="AF75" s="212"/>
      <c r="AG75" s="212" t="s">
        <v>228</v>
      </c>
      <c r="AH75" s="212">
        <v>0</v>
      </c>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3" x14ac:dyDescent="0.25">
      <c r="A76" s="219"/>
      <c r="B76" s="220"/>
      <c r="C76" s="257" t="s">
        <v>320</v>
      </c>
      <c r="D76" s="251"/>
      <c r="E76" s="252"/>
      <c r="F76" s="222"/>
      <c r="G76" s="222"/>
      <c r="H76" s="222"/>
      <c r="I76" s="222"/>
      <c r="J76" s="222"/>
      <c r="K76" s="222"/>
      <c r="L76" s="222"/>
      <c r="M76" s="222"/>
      <c r="N76" s="221"/>
      <c r="O76" s="221"/>
      <c r="P76" s="221"/>
      <c r="Q76" s="221"/>
      <c r="R76" s="222"/>
      <c r="S76" s="222"/>
      <c r="T76" s="222"/>
      <c r="U76" s="222"/>
      <c r="V76" s="222"/>
      <c r="W76" s="222"/>
      <c r="X76" s="222"/>
      <c r="Y76" s="222"/>
      <c r="Z76" s="212"/>
      <c r="AA76" s="212"/>
      <c r="AB76" s="212"/>
      <c r="AC76" s="212"/>
      <c r="AD76" s="212"/>
      <c r="AE76" s="212"/>
      <c r="AF76" s="212"/>
      <c r="AG76" s="212" t="s">
        <v>228</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3" x14ac:dyDescent="0.25">
      <c r="A77" s="219"/>
      <c r="B77" s="220"/>
      <c r="C77" s="257" t="s">
        <v>321</v>
      </c>
      <c r="D77" s="251"/>
      <c r="E77" s="252">
        <v>371.63200000000001</v>
      </c>
      <c r="F77" s="222"/>
      <c r="G77" s="222"/>
      <c r="H77" s="222"/>
      <c r="I77" s="222"/>
      <c r="J77" s="222"/>
      <c r="K77" s="222"/>
      <c r="L77" s="222"/>
      <c r="M77" s="222"/>
      <c r="N77" s="221"/>
      <c r="O77" s="221"/>
      <c r="P77" s="221"/>
      <c r="Q77" s="221"/>
      <c r="R77" s="222"/>
      <c r="S77" s="222"/>
      <c r="T77" s="222"/>
      <c r="U77" s="222"/>
      <c r="V77" s="222"/>
      <c r="W77" s="222"/>
      <c r="X77" s="222"/>
      <c r="Y77" s="222"/>
      <c r="Z77" s="212"/>
      <c r="AA77" s="212"/>
      <c r="AB77" s="212"/>
      <c r="AC77" s="212"/>
      <c r="AD77" s="212"/>
      <c r="AE77" s="212"/>
      <c r="AF77" s="212"/>
      <c r="AG77" s="212" t="s">
        <v>228</v>
      </c>
      <c r="AH77" s="212">
        <v>0</v>
      </c>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1" x14ac:dyDescent="0.25">
      <c r="A78" s="231">
        <v>25</v>
      </c>
      <c r="B78" s="232" t="s">
        <v>322</v>
      </c>
      <c r="C78" s="247" t="s">
        <v>323</v>
      </c>
      <c r="D78" s="233" t="s">
        <v>289</v>
      </c>
      <c r="E78" s="234">
        <v>3344.6880000000001</v>
      </c>
      <c r="F78" s="235"/>
      <c r="G78" s="236">
        <f>ROUND(E78*F78,2)</f>
        <v>0</v>
      </c>
      <c r="H78" s="235"/>
      <c r="I78" s="236">
        <f>ROUND(E78*H78,2)</f>
        <v>0</v>
      </c>
      <c r="J78" s="235"/>
      <c r="K78" s="236">
        <f>ROUND(E78*J78,2)</f>
        <v>0</v>
      </c>
      <c r="L78" s="236">
        <v>21</v>
      </c>
      <c r="M78" s="236">
        <f>G78*(1+L78/100)</f>
        <v>0</v>
      </c>
      <c r="N78" s="234">
        <v>0</v>
      </c>
      <c r="O78" s="234">
        <f>ROUND(E78*N78,2)</f>
        <v>0</v>
      </c>
      <c r="P78" s="234">
        <v>0</v>
      </c>
      <c r="Q78" s="234">
        <f>ROUND(E78*P78,2)</f>
        <v>0</v>
      </c>
      <c r="R78" s="236" t="s">
        <v>299</v>
      </c>
      <c r="S78" s="236" t="s">
        <v>177</v>
      </c>
      <c r="T78" s="237" t="s">
        <v>177</v>
      </c>
      <c r="U78" s="222">
        <v>0</v>
      </c>
      <c r="V78" s="222">
        <f>ROUND(E78*U78,2)</f>
        <v>0</v>
      </c>
      <c r="W78" s="222"/>
      <c r="X78" s="222" t="s">
        <v>317</v>
      </c>
      <c r="Y78" s="222" t="s">
        <v>180</v>
      </c>
      <c r="Z78" s="212"/>
      <c r="AA78" s="212"/>
      <c r="AB78" s="212"/>
      <c r="AC78" s="212"/>
      <c r="AD78" s="212"/>
      <c r="AE78" s="212"/>
      <c r="AF78" s="212"/>
      <c r="AG78" s="212" t="s">
        <v>318</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2" x14ac:dyDescent="0.25">
      <c r="A79" s="219"/>
      <c r="B79" s="220"/>
      <c r="C79" s="257" t="s">
        <v>319</v>
      </c>
      <c r="D79" s="251"/>
      <c r="E79" s="252"/>
      <c r="F79" s="222"/>
      <c r="G79" s="222"/>
      <c r="H79" s="222"/>
      <c r="I79" s="222"/>
      <c r="J79" s="222"/>
      <c r="K79" s="222"/>
      <c r="L79" s="222"/>
      <c r="M79" s="222"/>
      <c r="N79" s="221"/>
      <c r="O79" s="221"/>
      <c r="P79" s="221"/>
      <c r="Q79" s="221"/>
      <c r="R79" s="222"/>
      <c r="S79" s="222"/>
      <c r="T79" s="222"/>
      <c r="U79" s="222"/>
      <c r="V79" s="222"/>
      <c r="W79" s="222"/>
      <c r="X79" s="222"/>
      <c r="Y79" s="222"/>
      <c r="Z79" s="212"/>
      <c r="AA79" s="212"/>
      <c r="AB79" s="212"/>
      <c r="AC79" s="212"/>
      <c r="AD79" s="212"/>
      <c r="AE79" s="212"/>
      <c r="AF79" s="212"/>
      <c r="AG79" s="212" t="s">
        <v>228</v>
      </c>
      <c r="AH79" s="212">
        <v>0</v>
      </c>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3" x14ac:dyDescent="0.25">
      <c r="A80" s="219"/>
      <c r="B80" s="220"/>
      <c r="C80" s="257" t="s">
        <v>320</v>
      </c>
      <c r="D80" s="251"/>
      <c r="E80" s="252"/>
      <c r="F80" s="222"/>
      <c r="G80" s="222"/>
      <c r="H80" s="222"/>
      <c r="I80" s="222"/>
      <c r="J80" s="222"/>
      <c r="K80" s="222"/>
      <c r="L80" s="222"/>
      <c r="M80" s="222"/>
      <c r="N80" s="221"/>
      <c r="O80" s="221"/>
      <c r="P80" s="221"/>
      <c r="Q80" s="221"/>
      <c r="R80" s="222"/>
      <c r="S80" s="222"/>
      <c r="T80" s="222"/>
      <c r="U80" s="222"/>
      <c r="V80" s="222"/>
      <c r="W80" s="222"/>
      <c r="X80" s="222"/>
      <c r="Y80" s="222"/>
      <c r="Z80" s="212"/>
      <c r="AA80" s="212"/>
      <c r="AB80" s="212"/>
      <c r="AC80" s="212"/>
      <c r="AD80" s="212"/>
      <c r="AE80" s="212"/>
      <c r="AF80" s="212"/>
      <c r="AG80" s="212" t="s">
        <v>228</v>
      </c>
      <c r="AH80" s="212">
        <v>0</v>
      </c>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3" x14ac:dyDescent="0.25">
      <c r="A81" s="219"/>
      <c r="B81" s="220"/>
      <c r="C81" s="257" t="s">
        <v>324</v>
      </c>
      <c r="D81" s="251"/>
      <c r="E81" s="252">
        <v>3344.6880000000001</v>
      </c>
      <c r="F81" s="222"/>
      <c r="G81" s="222"/>
      <c r="H81" s="222"/>
      <c r="I81" s="222"/>
      <c r="J81" s="222"/>
      <c r="K81" s="222"/>
      <c r="L81" s="222"/>
      <c r="M81" s="222"/>
      <c r="N81" s="221"/>
      <c r="O81" s="221"/>
      <c r="P81" s="221"/>
      <c r="Q81" s="221"/>
      <c r="R81" s="222"/>
      <c r="S81" s="222"/>
      <c r="T81" s="222"/>
      <c r="U81" s="222"/>
      <c r="V81" s="222"/>
      <c r="W81" s="222"/>
      <c r="X81" s="222"/>
      <c r="Y81" s="222"/>
      <c r="Z81" s="212"/>
      <c r="AA81" s="212"/>
      <c r="AB81" s="212"/>
      <c r="AC81" s="212"/>
      <c r="AD81" s="212"/>
      <c r="AE81" s="212"/>
      <c r="AF81" s="212"/>
      <c r="AG81" s="212" t="s">
        <v>228</v>
      </c>
      <c r="AH81" s="212">
        <v>0</v>
      </c>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x14ac:dyDescent="0.25">
      <c r="A82" s="224" t="s">
        <v>172</v>
      </c>
      <c r="B82" s="225" t="s">
        <v>124</v>
      </c>
      <c r="C82" s="245" t="s">
        <v>125</v>
      </c>
      <c r="D82" s="226"/>
      <c r="E82" s="227"/>
      <c r="F82" s="228"/>
      <c r="G82" s="228">
        <f>SUMIF(AG83:AG96,"&lt;&gt;NOR",G83:G96)</f>
        <v>0</v>
      </c>
      <c r="H82" s="228"/>
      <c r="I82" s="228">
        <f>SUM(I83:I96)</f>
        <v>0</v>
      </c>
      <c r="J82" s="228"/>
      <c r="K82" s="228">
        <f>SUM(K83:K96)</f>
        <v>0</v>
      </c>
      <c r="L82" s="228"/>
      <c r="M82" s="228">
        <f>SUM(M83:M96)</f>
        <v>0</v>
      </c>
      <c r="N82" s="227"/>
      <c r="O82" s="227">
        <f>SUM(O83:O96)</f>
        <v>5.7499999999999982</v>
      </c>
      <c r="P82" s="227"/>
      <c r="Q82" s="227">
        <f>SUM(Q83:Q96)</f>
        <v>0</v>
      </c>
      <c r="R82" s="228"/>
      <c r="S82" s="228"/>
      <c r="T82" s="229"/>
      <c r="U82" s="223"/>
      <c r="V82" s="223">
        <f>SUM(V83:V96)</f>
        <v>8.1999999999999993</v>
      </c>
      <c r="W82" s="223"/>
      <c r="X82" s="223"/>
      <c r="Y82" s="223"/>
      <c r="AG82" t="s">
        <v>173</v>
      </c>
    </row>
    <row r="83" spans="1:60" outlineLevel="1" x14ac:dyDescent="0.25">
      <c r="A83" s="231">
        <v>26</v>
      </c>
      <c r="B83" s="232" t="s">
        <v>325</v>
      </c>
      <c r="C83" s="247" t="s">
        <v>326</v>
      </c>
      <c r="D83" s="233" t="s">
        <v>221</v>
      </c>
      <c r="E83" s="234">
        <v>0.99</v>
      </c>
      <c r="F83" s="235"/>
      <c r="G83" s="236">
        <f>ROUND(E83*F83,2)</f>
        <v>0</v>
      </c>
      <c r="H83" s="235"/>
      <c r="I83" s="236">
        <f>ROUND(E83*H83,2)</f>
        <v>0</v>
      </c>
      <c r="J83" s="235"/>
      <c r="K83" s="236">
        <f>ROUND(E83*J83,2)</f>
        <v>0</v>
      </c>
      <c r="L83" s="236">
        <v>21</v>
      </c>
      <c r="M83" s="236">
        <f>G83*(1+L83/100)</f>
        <v>0</v>
      </c>
      <c r="N83" s="234">
        <v>1.9205000000000001</v>
      </c>
      <c r="O83" s="234">
        <f>ROUND(E83*N83,2)</f>
        <v>1.9</v>
      </c>
      <c r="P83" s="234">
        <v>0</v>
      </c>
      <c r="Q83" s="234">
        <f>ROUND(E83*P83,2)</f>
        <v>0</v>
      </c>
      <c r="R83" s="236" t="s">
        <v>327</v>
      </c>
      <c r="S83" s="236" t="s">
        <v>177</v>
      </c>
      <c r="T83" s="237" t="s">
        <v>177</v>
      </c>
      <c r="U83" s="222">
        <v>1.23</v>
      </c>
      <c r="V83" s="222">
        <f>ROUND(E83*U83,2)</f>
        <v>1.22</v>
      </c>
      <c r="W83" s="222"/>
      <c r="X83" s="222" t="s">
        <v>223</v>
      </c>
      <c r="Y83" s="222" t="s">
        <v>180</v>
      </c>
      <c r="Z83" s="212"/>
      <c r="AA83" s="212"/>
      <c r="AB83" s="212"/>
      <c r="AC83" s="212"/>
      <c r="AD83" s="212"/>
      <c r="AE83" s="212"/>
      <c r="AF83" s="212"/>
      <c r="AG83" s="212" t="s">
        <v>224</v>
      </c>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2" x14ac:dyDescent="0.25">
      <c r="A84" s="219"/>
      <c r="B84" s="220"/>
      <c r="C84" s="257" t="s">
        <v>328</v>
      </c>
      <c r="D84" s="251"/>
      <c r="E84" s="252">
        <v>0.99</v>
      </c>
      <c r="F84" s="222"/>
      <c r="G84" s="222"/>
      <c r="H84" s="222"/>
      <c r="I84" s="222"/>
      <c r="J84" s="222"/>
      <c r="K84" s="222"/>
      <c r="L84" s="222"/>
      <c r="M84" s="222"/>
      <c r="N84" s="221"/>
      <c r="O84" s="221"/>
      <c r="P84" s="221"/>
      <c r="Q84" s="221"/>
      <c r="R84" s="222"/>
      <c r="S84" s="222"/>
      <c r="T84" s="222"/>
      <c r="U84" s="222"/>
      <c r="V84" s="222"/>
      <c r="W84" s="222"/>
      <c r="X84" s="222"/>
      <c r="Y84" s="222"/>
      <c r="Z84" s="212"/>
      <c r="AA84" s="212"/>
      <c r="AB84" s="212"/>
      <c r="AC84" s="212"/>
      <c r="AD84" s="212"/>
      <c r="AE84" s="212"/>
      <c r="AF84" s="212"/>
      <c r="AG84" s="212" t="s">
        <v>228</v>
      </c>
      <c r="AH84" s="212">
        <v>0</v>
      </c>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1" x14ac:dyDescent="0.25">
      <c r="A85" s="231">
        <v>27</v>
      </c>
      <c r="B85" s="232" t="s">
        <v>329</v>
      </c>
      <c r="C85" s="247" t="s">
        <v>330</v>
      </c>
      <c r="D85" s="233" t="s">
        <v>221</v>
      </c>
      <c r="E85" s="234">
        <v>1.98</v>
      </c>
      <c r="F85" s="235"/>
      <c r="G85" s="236">
        <f>ROUND(E85*F85,2)</f>
        <v>0</v>
      </c>
      <c r="H85" s="235"/>
      <c r="I85" s="236">
        <f>ROUND(E85*H85,2)</f>
        <v>0</v>
      </c>
      <c r="J85" s="235"/>
      <c r="K85" s="236">
        <f>ROUND(E85*J85,2)</f>
        <v>0</v>
      </c>
      <c r="L85" s="236">
        <v>21</v>
      </c>
      <c r="M85" s="236">
        <f>G85*(1+L85/100)</f>
        <v>0</v>
      </c>
      <c r="N85" s="234">
        <v>1.9205000000000001</v>
      </c>
      <c r="O85" s="234">
        <f>ROUND(E85*N85,2)</f>
        <v>3.8</v>
      </c>
      <c r="P85" s="234">
        <v>0</v>
      </c>
      <c r="Q85" s="234">
        <f>ROUND(E85*P85,2)</f>
        <v>0</v>
      </c>
      <c r="R85" s="236" t="s">
        <v>327</v>
      </c>
      <c r="S85" s="236" t="s">
        <v>177</v>
      </c>
      <c r="T85" s="237" t="s">
        <v>177</v>
      </c>
      <c r="U85" s="222">
        <v>0.76</v>
      </c>
      <c r="V85" s="222">
        <f>ROUND(E85*U85,2)</f>
        <v>1.5</v>
      </c>
      <c r="W85" s="222"/>
      <c r="X85" s="222" t="s">
        <v>223</v>
      </c>
      <c r="Y85" s="222" t="s">
        <v>180</v>
      </c>
      <c r="Z85" s="212"/>
      <c r="AA85" s="212"/>
      <c r="AB85" s="212"/>
      <c r="AC85" s="212"/>
      <c r="AD85" s="212"/>
      <c r="AE85" s="212"/>
      <c r="AF85" s="212"/>
      <c r="AG85" s="212" t="s">
        <v>224</v>
      </c>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2" x14ac:dyDescent="0.25">
      <c r="A86" s="219"/>
      <c r="B86" s="220"/>
      <c r="C86" s="256" t="s">
        <v>331</v>
      </c>
      <c r="D86" s="254"/>
      <c r="E86" s="254"/>
      <c r="F86" s="254"/>
      <c r="G86" s="254"/>
      <c r="H86" s="222"/>
      <c r="I86" s="222"/>
      <c r="J86" s="222"/>
      <c r="K86" s="222"/>
      <c r="L86" s="222"/>
      <c r="M86" s="222"/>
      <c r="N86" s="221"/>
      <c r="O86" s="221"/>
      <c r="P86" s="221"/>
      <c r="Q86" s="221"/>
      <c r="R86" s="222"/>
      <c r="S86" s="222"/>
      <c r="T86" s="222"/>
      <c r="U86" s="222"/>
      <c r="V86" s="222"/>
      <c r="W86" s="222"/>
      <c r="X86" s="222"/>
      <c r="Y86" s="222"/>
      <c r="Z86" s="212"/>
      <c r="AA86" s="212"/>
      <c r="AB86" s="212"/>
      <c r="AC86" s="212"/>
      <c r="AD86" s="212"/>
      <c r="AE86" s="212"/>
      <c r="AF86" s="212"/>
      <c r="AG86" s="212" t="s">
        <v>226</v>
      </c>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5">
      <c r="A87" s="219"/>
      <c r="B87" s="220"/>
      <c r="C87" s="257" t="s">
        <v>332</v>
      </c>
      <c r="D87" s="251"/>
      <c r="E87" s="252">
        <v>1.98</v>
      </c>
      <c r="F87" s="222"/>
      <c r="G87" s="222"/>
      <c r="H87" s="222"/>
      <c r="I87" s="222"/>
      <c r="J87" s="222"/>
      <c r="K87" s="222"/>
      <c r="L87" s="222"/>
      <c r="M87" s="222"/>
      <c r="N87" s="221"/>
      <c r="O87" s="221"/>
      <c r="P87" s="221"/>
      <c r="Q87" s="221"/>
      <c r="R87" s="222"/>
      <c r="S87" s="222"/>
      <c r="T87" s="222"/>
      <c r="U87" s="222"/>
      <c r="V87" s="222"/>
      <c r="W87" s="222"/>
      <c r="X87" s="222"/>
      <c r="Y87" s="222"/>
      <c r="Z87" s="212"/>
      <c r="AA87" s="212"/>
      <c r="AB87" s="212"/>
      <c r="AC87" s="212"/>
      <c r="AD87" s="212"/>
      <c r="AE87" s="212"/>
      <c r="AF87" s="212"/>
      <c r="AG87" s="212" t="s">
        <v>228</v>
      </c>
      <c r="AH87" s="212">
        <v>0</v>
      </c>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1" x14ac:dyDescent="0.25">
      <c r="A88" s="238">
        <v>28</v>
      </c>
      <c r="B88" s="239" t="s">
        <v>333</v>
      </c>
      <c r="C88" s="246" t="s">
        <v>334</v>
      </c>
      <c r="D88" s="240" t="s">
        <v>302</v>
      </c>
      <c r="E88" s="241">
        <v>33</v>
      </c>
      <c r="F88" s="242"/>
      <c r="G88" s="243">
        <f>ROUND(E88*F88,2)</f>
        <v>0</v>
      </c>
      <c r="H88" s="242"/>
      <c r="I88" s="243">
        <f>ROUND(E88*H88,2)</f>
        <v>0</v>
      </c>
      <c r="J88" s="242"/>
      <c r="K88" s="243">
        <f>ROUND(E88*J88,2)</f>
        <v>0</v>
      </c>
      <c r="L88" s="243">
        <v>21</v>
      </c>
      <c r="M88" s="243">
        <f>G88*(1+L88/100)</f>
        <v>0</v>
      </c>
      <c r="N88" s="241">
        <v>0</v>
      </c>
      <c r="O88" s="241">
        <f>ROUND(E88*N88,2)</f>
        <v>0</v>
      </c>
      <c r="P88" s="241">
        <v>0</v>
      </c>
      <c r="Q88" s="241">
        <f>ROUND(E88*P88,2)</f>
        <v>0</v>
      </c>
      <c r="R88" s="243" t="s">
        <v>284</v>
      </c>
      <c r="S88" s="243" t="s">
        <v>177</v>
      </c>
      <c r="T88" s="244" t="s">
        <v>177</v>
      </c>
      <c r="U88" s="222">
        <v>7.0000000000000007E-2</v>
      </c>
      <c r="V88" s="222">
        <f>ROUND(E88*U88,2)</f>
        <v>2.31</v>
      </c>
      <c r="W88" s="222"/>
      <c r="X88" s="222" t="s">
        <v>223</v>
      </c>
      <c r="Y88" s="222" t="s">
        <v>180</v>
      </c>
      <c r="Z88" s="212"/>
      <c r="AA88" s="212"/>
      <c r="AB88" s="212"/>
      <c r="AC88" s="212"/>
      <c r="AD88" s="212"/>
      <c r="AE88" s="212"/>
      <c r="AF88" s="212"/>
      <c r="AG88" s="212" t="s">
        <v>224</v>
      </c>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1" x14ac:dyDescent="0.25">
      <c r="A89" s="231">
        <v>29</v>
      </c>
      <c r="B89" s="232" t="s">
        <v>335</v>
      </c>
      <c r="C89" s="247" t="s">
        <v>336</v>
      </c>
      <c r="D89" s="233" t="s">
        <v>242</v>
      </c>
      <c r="E89" s="234">
        <v>39.6</v>
      </c>
      <c r="F89" s="235"/>
      <c r="G89" s="236">
        <f>ROUND(E89*F89,2)</f>
        <v>0</v>
      </c>
      <c r="H89" s="235"/>
      <c r="I89" s="236">
        <f>ROUND(E89*H89,2)</f>
        <v>0</v>
      </c>
      <c r="J89" s="235"/>
      <c r="K89" s="236">
        <f>ROUND(E89*J89,2)</f>
        <v>0</v>
      </c>
      <c r="L89" s="236">
        <v>21</v>
      </c>
      <c r="M89" s="236">
        <f>G89*(1+L89/100)</f>
        <v>0</v>
      </c>
      <c r="N89" s="234">
        <v>1.7000000000000001E-4</v>
      </c>
      <c r="O89" s="234">
        <f>ROUND(E89*N89,2)</f>
        <v>0.01</v>
      </c>
      <c r="P89" s="234">
        <v>0</v>
      </c>
      <c r="Q89" s="234">
        <f>ROUND(E89*P89,2)</f>
        <v>0</v>
      </c>
      <c r="R89" s="236" t="s">
        <v>327</v>
      </c>
      <c r="S89" s="236" t="s">
        <v>177</v>
      </c>
      <c r="T89" s="237" t="s">
        <v>177</v>
      </c>
      <c r="U89" s="222">
        <v>0.08</v>
      </c>
      <c r="V89" s="222">
        <f>ROUND(E89*U89,2)</f>
        <v>3.17</v>
      </c>
      <c r="W89" s="222"/>
      <c r="X89" s="222" t="s">
        <v>223</v>
      </c>
      <c r="Y89" s="222" t="s">
        <v>180</v>
      </c>
      <c r="Z89" s="212"/>
      <c r="AA89" s="212"/>
      <c r="AB89" s="212"/>
      <c r="AC89" s="212"/>
      <c r="AD89" s="212"/>
      <c r="AE89" s="212"/>
      <c r="AF89" s="212"/>
      <c r="AG89" s="212" t="s">
        <v>224</v>
      </c>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2" x14ac:dyDescent="0.25">
      <c r="A90" s="219"/>
      <c r="B90" s="220"/>
      <c r="C90" s="256" t="s">
        <v>337</v>
      </c>
      <c r="D90" s="254"/>
      <c r="E90" s="254"/>
      <c r="F90" s="254"/>
      <c r="G90" s="254"/>
      <c r="H90" s="222"/>
      <c r="I90" s="222"/>
      <c r="J90" s="222"/>
      <c r="K90" s="222"/>
      <c r="L90" s="222"/>
      <c r="M90" s="222"/>
      <c r="N90" s="221"/>
      <c r="O90" s="221"/>
      <c r="P90" s="221"/>
      <c r="Q90" s="221"/>
      <c r="R90" s="222"/>
      <c r="S90" s="222"/>
      <c r="T90" s="222"/>
      <c r="U90" s="222"/>
      <c r="V90" s="222"/>
      <c r="W90" s="222"/>
      <c r="X90" s="222"/>
      <c r="Y90" s="222"/>
      <c r="Z90" s="212"/>
      <c r="AA90" s="212"/>
      <c r="AB90" s="212"/>
      <c r="AC90" s="212"/>
      <c r="AD90" s="212"/>
      <c r="AE90" s="212"/>
      <c r="AF90" s="212"/>
      <c r="AG90" s="212" t="s">
        <v>226</v>
      </c>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2" x14ac:dyDescent="0.25">
      <c r="A91" s="219"/>
      <c r="B91" s="220"/>
      <c r="C91" s="257" t="s">
        <v>338</v>
      </c>
      <c r="D91" s="251"/>
      <c r="E91" s="252">
        <v>39.6</v>
      </c>
      <c r="F91" s="222"/>
      <c r="G91" s="222"/>
      <c r="H91" s="222"/>
      <c r="I91" s="222"/>
      <c r="J91" s="222"/>
      <c r="K91" s="222"/>
      <c r="L91" s="222"/>
      <c r="M91" s="222"/>
      <c r="N91" s="221"/>
      <c r="O91" s="221"/>
      <c r="P91" s="221"/>
      <c r="Q91" s="221"/>
      <c r="R91" s="222"/>
      <c r="S91" s="222"/>
      <c r="T91" s="222"/>
      <c r="U91" s="222"/>
      <c r="V91" s="222"/>
      <c r="W91" s="222"/>
      <c r="X91" s="222"/>
      <c r="Y91" s="222"/>
      <c r="Z91" s="212"/>
      <c r="AA91" s="212"/>
      <c r="AB91" s="212"/>
      <c r="AC91" s="212"/>
      <c r="AD91" s="212"/>
      <c r="AE91" s="212"/>
      <c r="AF91" s="212"/>
      <c r="AG91" s="212" t="s">
        <v>228</v>
      </c>
      <c r="AH91" s="212">
        <v>0</v>
      </c>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ht="20.399999999999999" outlineLevel="1" x14ac:dyDescent="0.25">
      <c r="A92" s="238">
        <v>30</v>
      </c>
      <c r="B92" s="239" t="s">
        <v>339</v>
      </c>
      <c r="C92" s="246" t="s">
        <v>340</v>
      </c>
      <c r="D92" s="240" t="s">
        <v>186</v>
      </c>
      <c r="E92" s="241">
        <v>1</v>
      </c>
      <c r="F92" s="242"/>
      <c r="G92" s="243">
        <f>ROUND(E92*F92,2)</f>
        <v>0</v>
      </c>
      <c r="H92" s="242"/>
      <c r="I92" s="243">
        <f>ROUND(E92*H92,2)</f>
        <v>0</v>
      </c>
      <c r="J92" s="242"/>
      <c r="K92" s="243">
        <f>ROUND(E92*J92,2)</f>
        <v>0</v>
      </c>
      <c r="L92" s="243">
        <v>21</v>
      </c>
      <c r="M92" s="243">
        <f>G92*(1+L92/100)</f>
        <v>0</v>
      </c>
      <c r="N92" s="241">
        <v>0</v>
      </c>
      <c r="O92" s="241">
        <f>ROUND(E92*N92,2)</f>
        <v>0</v>
      </c>
      <c r="P92" s="241">
        <v>0</v>
      </c>
      <c r="Q92" s="241">
        <f>ROUND(E92*P92,2)</f>
        <v>0</v>
      </c>
      <c r="R92" s="243"/>
      <c r="S92" s="243" t="s">
        <v>211</v>
      </c>
      <c r="T92" s="244" t="s">
        <v>178</v>
      </c>
      <c r="U92" s="222">
        <v>0</v>
      </c>
      <c r="V92" s="222">
        <f>ROUND(E92*U92,2)</f>
        <v>0</v>
      </c>
      <c r="W92" s="222"/>
      <c r="X92" s="222" t="s">
        <v>223</v>
      </c>
      <c r="Y92" s="222" t="s">
        <v>180</v>
      </c>
      <c r="Z92" s="212"/>
      <c r="AA92" s="212"/>
      <c r="AB92" s="212"/>
      <c r="AC92" s="212"/>
      <c r="AD92" s="212"/>
      <c r="AE92" s="212"/>
      <c r="AF92" s="212"/>
      <c r="AG92" s="212" t="s">
        <v>224</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ht="20.399999999999999" outlineLevel="1" x14ac:dyDescent="0.25">
      <c r="A93" s="231">
        <v>31</v>
      </c>
      <c r="B93" s="232" t="s">
        <v>341</v>
      </c>
      <c r="C93" s="247" t="s">
        <v>342</v>
      </c>
      <c r="D93" s="233" t="s">
        <v>302</v>
      </c>
      <c r="E93" s="234">
        <v>33.494999999999997</v>
      </c>
      <c r="F93" s="235"/>
      <c r="G93" s="236">
        <f>ROUND(E93*F93,2)</f>
        <v>0</v>
      </c>
      <c r="H93" s="235"/>
      <c r="I93" s="236">
        <f>ROUND(E93*H93,2)</f>
        <v>0</v>
      </c>
      <c r="J93" s="235"/>
      <c r="K93" s="236">
        <f>ROUND(E93*J93,2)</f>
        <v>0</v>
      </c>
      <c r="L93" s="236">
        <v>21</v>
      </c>
      <c r="M93" s="236">
        <f>G93*(1+L93/100)</f>
        <v>0</v>
      </c>
      <c r="N93" s="234">
        <v>4.8000000000000001E-4</v>
      </c>
      <c r="O93" s="234">
        <f>ROUND(E93*N93,2)</f>
        <v>0.02</v>
      </c>
      <c r="P93" s="234">
        <v>0</v>
      </c>
      <c r="Q93" s="234">
        <f>ROUND(E93*P93,2)</f>
        <v>0</v>
      </c>
      <c r="R93" s="236" t="s">
        <v>290</v>
      </c>
      <c r="S93" s="236" t="s">
        <v>177</v>
      </c>
      <c r="T93" s="237" t="s">
        <v>177</v>
      </c>
      <c r="U93" s="222">
        <v>0</v>
      </c>
      <c r="V93" s="222">
        <f>ROUND(E93*U93,2)</f>
        <v>0</v>
      </c>
      <c r="W93" s="222"/>
      <c r="X93" s="222" t="s">
        <v>291</v>
      </c>
      <c r="Y93" s="222" t="s">
        <v>180</v>
      </c>
      <c r="Z93" s="212"/>
      <c r="AA93" s="212"/>
      <c r="AB93" s="212"/>
      <c r="AC93" s="212"/>
      <c r="AD93" s="212"/>
      <c r="AE93" s="212"/>
      <c r="AF93" s="212"/>
      <c r="AG93" s="212" t="s">
        <v>292</v>
      </c>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2" x14ac:dyDescent="0.25">
      <c r="A94" s="219"/>
      <c r="B94" s="220"/>
      <c r="C94" s="257" t="s">
        <v>343</v>
      </c>
      <c r="D94" s="251"/>
      <c r="E94" s="252">
        <v>33.494999999999997</v>
      </c>
      <c r="F94" s="222"/>
      <c r="G94" s="222"/>
      <c r="H94" s="222"/>
      <c r="I94" s="222"/>
      <c r="J94" s="222"/>
      <c r="K94" s="222"/>
      <c r="L94" s="222"/>
      <c r="M94" s="222"/>
      <c r="N94" s="221"/>
      <c r="O94" s="221"/>
      <c r="P94" s="221"/>
      <c r="Q94" s="221"/>
      <c r="R94" s="222"/>
      <c r="S94" s="222"/>
      <c r="T94" s="222"/>
      <c r="U94" s="222"/>
      <c r="V94" s="222"/>
      <c r="W94" s="222"/>
      <c r="X94" s="222"/>
      <c r="Y94" s="222"/>
      <c r="Z94" s="212"/>
      <c r="AA94" s="212"/>
      <c r="AB94" s="212"/>
      <c r="AC94" s="212"/>
      <c r="AD94" s="212"/>
      <c r="AE94" s="212"/>
      <c r="AF94" s="212"/>
      <c r="AG94" s="212" t="s">
        <v>228</v>
      </c>
      <c r="AH94" s="212">
        <v>5</v>
      </c>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ht="20.399999999999999" outlineLevel="1" x14ac:dyDescent="0.25">
      <c r="A95" s="231">
        <v>32</v>
      </c>
      <c r="B95" s="232" t="s">
        <v>344</v>
      </c>
      <c r="C95" s="247" t="s">
        <v>345</v>
      </c>
      <c r="D95" s="233" t="s">
        <v>242</v>
      </c>
      <c r="E95" s="234">
        <v>47.52</v>
      </c>
      <c r="F95" s="235"/>
      <c r="G95" s="236">
        <f>ROUND(E95*F95,2)</f>
        <v>0</v>
      </c>
      <c r="H95" s="235"/>
      <c r="I95" s="236">
        <f>ROUND(E95*H95,2)</f>
        <v>0</v>
      </c>
      <c r="J95" s="235"/>
      <c r="K95" s="236">
        <f>ROUND(E95*J95,2)</f>
        <v>0</v>
      </c>
      <c r="L95" s="236">
        <v>21</v>
      </c>
      <c r="M95" s="236">
        <f>G95*(1+L95/100)</f>
        <v>0</v>
      </c>
      <c r="N95" s="234">
        <v>4.0000000000000002E-4</v>
      </c>
      <c r="O95" s="234">
        <f>ROUND(E95*N95,2)</f>
        <v>0.02</v>
      </c>
      <c r="P95" s="234">
        <v>0</v>
      </c>
      <c r="Q95" s="234">
        <f>ROUND(E95*P95,2)</f>
        <v>0</v>
      </c>
      <c r="R95" s="236" t="s">
        <v>290</v>
      </c>
      <c r="S95" s="236" t="s">
        <v>177</v>
      </c>
      <c r="T95" s="237" t="s">
        <v>177</v>
      </c>
      <c r="U95" s="222">
        <v>0</v>
      </c>
      <c r="V95" s="222">
        <f>ROUND(E95*U95,2)</f>
        <v>0</v>
      </c>
      <c r="W95" s="222"/>
      <c r="X95" s="222" t="s">
        <v>291</v>
      </c>
      <c r="Y95" s="222" t="s">
        <v>180</v>
      </c>
      <c r="Z95" s="212"/>
      <c r="AA95" s="212"/>
      <c r="AB95" s="212"/>
      <c r="AC95" s="212"/>
      <c r="AD95" s="212"/>
      <c r="AE95" s="212"/>
      <c r="AF95" s="212"/>
      <c r="AG95" s="212" t="s">
        <v>292</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2" x14ac:dyDescent="0.25">
      <c r="A96" s="219"/>
      <c r="B96" s="220"/>
      <c r="C96" s="257" t="s">
        <v>346</v>
      </c>
      <c r="D96" s="251"/>
      <c r="E96" s="252">
        <v>47.52</v>
      </c>
      <c r="F96" s="222"/>
      <c r="G96" s="222"/>
      <c r="H96" s="222"/>
      <c r="I96" s="222"/>
      <c r="J96" s="222"/>
      <c r="K96" s="222"/>
      <c r="L96" s="222"/>
      <c r="M96" s="222"/>
      <c r="N96" s="221"/>
      <c r="O96" s="221"/>
      <c r="P96" s="221"/>
      <c r="Q96" s="221"/>
      <c r="R96" s="222"/>
      <c r="S96" s="222"/>
      <c r="T96" s="222"/>
      <c r="U96" s="222"/>
      <c r="V96" s="222"/>
      <c r="W96" s="222"/>
      <c r="X96" s="222"/>
      <c r="Y96" s="222"/>
      <c r="Z96" s="212"/>
      <c r="AA96" s="212"/>
      <c r="AB96" s="212"/>
      <c r="AC96" s="212"/>
      <c r="AD96" s="212"/>
      <c r="AE96" s="212"/>
      <c r="AF96" s="212"/>
      <c r="AG96" s="212" t="s">
        <v>228</v>
      </c>
      <c r="AH96" s="212">
        <v>5</v>
      </c>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x14ac:dyDescent="0.25">
      <c r="A97" s="224" t="s">
        <v>172</v>
      </c>
      <c r="B97" s="225" t="s">
        <v>126</v>
      </c>
      <c r="C97" s="245" t="s">
        <v>127</v>
      </c>
      <c r="D97" s="226"/>
      <c r="E97" s="227"/>
      <c r="F97" s="228"/>
      <c r="G97" s="228">
        <f>SUMIF(AG98:AG103,"&lt;&gt;NOR",G98:G103)</f>
        <v>0</v>
      </c>
      <c r="H97" s="228"/>
      <c r="I97" s="228">
        <f>SUM(I98:I103)</f>
        <v>0</v>
      </c>
      <c r="J97" s="228"/>
      <c r="K97" s="228">
        <f>SUM(K98:K103)</f>
        <v>0</v>
      </c>
      <c r="L97" s="228"/>
      <c r="M97" s="228">
        <f>SUM(M98:M103)</f>
        <v>0</v>
      </c>
      <c r="N97" s="227"/>
      <c r="O97" s="227">
        <f>SUM(O98:O103)</f>
        <v>303.89</v>
      </c>
      <c r="P97" s="227"/>
      <c r="Q97" s="227">
        <f>SUM(Q98:Q103)</f>
        <v>0</v>
      </c>
      <c r="R97" s="228"/>
      <c r="S97" s="228"/>
      <c r="T97" s="229"/>
      <c r="U97" s="223"/>
      <c r="V97" s="223">
        <f>SUM(V98:V103)</f>
        <v>22.58</v>
      </c>
      <c r="W97" s="223"/>
      <c r="X97" s="223"/>
      <c r="Y97" s="223"/>
      <c r="AG97" t="s">
        <v>173</v>
      </c>
    </row>
    <row r="98" spans="1:60" ht="20.399999999999999" outlineLevel="1" x14ac:dyDescent="0.25">
      <c r="A98" s="231">
        <v>33</v>
      </c>
      <c r="B98" s="232" t="s">
        <v>347</v>
      </c>
      <c r="C98" s="247" t="s">
        <v>348</v>
      </c>
      <c r="D98" s="233" t="s">
        <v>242</v>
      </c>
      <c r="E98" s="234">
        <v>367.5</v>
      </c>
      <c r="F98" s="235"/>
      <c r="G98" s="236">
        <f>ROUND(E98*F98,2)</f>
        <v>0</v>
      </c>
      <c r="H98" s="235"/>
      <c r="I98" s="236">
        <f>ROUND(E98*H98,2)</f>
        <v>0</v>
      </c>
      <c r="J98" s="235"/>
      <c r="K98" s="236">
        <f>ROUND(E98*J98,2)</f>
        <v>0</v>
      </c>
      <c r="L98" s="236">
        <v>21</v>
      </c>
      <c r="M98" s="236">
        <f>G98*(1+L98/100)</f>
        <v>0</v>
      </c>
      <c r="N98" s="234">
        <v>0.34499999999999997</v>
      </c>
      <c r="O98" s="234">
        <f>ROUND(E98*N98,2)</f>
        <v>126.79</v>
      </c>
      <c r="P98" s="234">
        <v>0</v>
      </c>
      <c r="Q98" s="234">
        <f>ROUND(E98*P98,2)</f>
        <v>0</v>
      </c>
      <c r="R98" s="236" t="s">
        <v>299</v>
      </c>
      <c r="S98" s="236" t="s">
        <v>177</v>
      </c>
      <c r="T98" s="237" t="s">
        <v>177</v>
      </c>
      <c r="U98" s="222">
        <v>0.03</v>
      </c>
      <c r="V98" s="222">
        <f>ROUND(E98*U98,2)</f>
        <v>11.03</v>
      </c>
      <c r="W98" s="222"/>
      <c r="X98" s="222" t="s">
        <v>223</v>
      </c>
      <c r="Y98" s="222" t="s">
        <v>180</v>
      </c>
      <c r="Z98" s="212"/>
      <c r="AA98" s="212"/>
      <c r="AB98" s="212"/>
      <c r="AC98" s="212"/>
      <c r="AD98" s="212"/>
      <c r="AE98" s="212"/>
      <c r="AF98" s="212"/>
      <c r="AG98" s="212" t="s">
        <v>224</v>
      </c>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2" x14ac:dyDescent="0.25">
      <c r="A99" s="219"/>
      <c r="B99" s="220"/>
      <c r="C99" s="257" t="s">
        <v>244</v>
      </c>
      <c r="D99" s="251"/>
      <c r="E99" s="252"/>
      <c r="F99" s="222"/>
      <c r="G99" s="222"/>
      <c r="H99" s="222"/>
      <c r="I99" s="222"/>
      <c r="J99" s="222"/>
      <c r="K99" s="222"/>
      <c r="L99" s="222"/>
      <c r="M99" s="222"/>
      <c r="N99" s="221"/>
      <c r="O99" s="221"/>
      <c r="P99" s="221"/>
      <c r="Q99" s="221"/>
      <c r="R99" s="222"/>
      <c r="S99" s="222"/>
      <c r="T99" s="222"/>
      <c r="U99" s="222"/>
      <c r="V99" s="222"/>
      <c r="W99" s="222"/>
      <c r="X99" s="222"/>
      <c r="Y99" s="222"/>
      <c r="Z99" s="212"/>
      <c r="AA99" s="212"/>
      <c r="AB99" s="212"/>
      <c r="AC99" s="212"/>
      <c r="AD99" s="212"/>
      <c r="AE99" s="212"/>
      <c r="AF99" s="212"/>
      <c r="AG99" s="212" t="s">
        <v>228</v>
      </c>
      <c r="AH99" s="212">
        <v>0</v>
      </c>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3" x14ac:dyDescent="0.25">
      <c r="A100" s="219"/>
      <c r="B100" s="220"/>
      <c r="C100" s="257" t="s">
        <v>349</v>
      </c>
      <c r="D100" s="251"/>
      <c r="E100" s="252">
        <v>367.5</v>
      </c>
      <c r="F100" s="222"/>
      <c r="G100" s="222"/>
      <c r="H100" s="222"/>
      <c r="I100" s="222"/>
      <c r="J100" s="222"/>
      <c r="K100" s="222"/>
      <c r="L100" s="222"/>
      <c r="M100" s="222"/>
      <c r="N100" s="221"/>
      <c r="O100" s="221"/>
      <c r="P100" s="221"/>
      <c r="Q100" s="221"/>
      <c r="R100" s="222"/>
      <c r="S100" s="222"/>
      <c r="T100" s="222"/>
      <c r="U100" s="222"/>
      <c r="V100" s="222"/>
      <c r="W100" s="222"/>
      <c r="X100" s="222"/>
      <c r="Y100" s="222"/>
      <c r="Z100" s="212"/>
      <c r="AA100" s="212"/>
      <c r="AB100" s="212"/>
      <c r="AC100" s="212"/>
      <c r="AD100" s="212"/>
      <c r="AE100" s="212"/>
      <c r="AF100" s="212"/>
      <c r="AG100" s="212" t="s">
        <v>228</v>
      </c>
      <c r="AH100" s="212">
        <v>0</v>
      </c>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ht="20.399999999999999" outlineLevel="1" x14ac:dyDescent="0.25">
      <c r="A101" s="231">
        <v>34</v>
      </c>
      <c r="B101" s="232" t="s">
        <v>350</v>
      </c>
      <c r="C101" s="247" t="s">
        <v>351</v>
      </c>
      <c r="D101" s="233" t="s">
        <v>242</v>
      </c>
      <c r="E101" s="234">
        <v>385</v>
      </c>
      <c r="F101" s="235"/>
      <c r="G101" s="236">
        <f>ROUND(E101*F101,2)</f>
        <v>0</v>
      </c>
      <c r="H101" s="235"/>
      <c r="I101" s="236">
        <f>ROUND(E101*H101,2)</f>
        <v>0</v>
      </c>
      <c r="J101" s="235"/>
      <c r="K101" s="236">
        <f>ROUND(E101*J101,2)</f>
        <v>0</v>
      </c>
      <c r="L101" s="236">
        <v>21</v>
      </c>
      <c r="M101" s="236">
        <f>G101*(1+L101/100)</f>
        <v>0</v>
      </c>
      <c r="N101" s="234">
        <v>0.46</v>
      </c>
      <c r="O101" s="234">
        <f>ROUND(E101*N101,2)</f>
        <v>177.1</v>
      </c>
      <c r="P101" s="234">
        <v>0</v>
      </c>
      <c r="Q101" s="234">
        <f>ROUND(E101*P101,2)</f>
        <v>0</v>
      </c>
      <c r="R101" s="236" t="s">
        <v>299</v>
      </c>
      <c r="S101" s="236" t="s">
        <v>177</v>
      </c>
      <c r="T101" s="237" t="s">
        <v>177</v>
      </c>
      <c r="U101" s="222">
        <v>0.03</v>
      </c>
      <c r="V101" s="222">
        <f>ROUND(E101*U101,2)</f>
        <v>11.55</v>
      </c>
      <c r="W101" s="222"/>
      <c r="X101" s="222" t="s">
        <v>223</v>
      </c>
      <c r="Y101" s="222" t="s">
        <v>180</v>
      </c>
      <c r="Z101" s="212"/>
      <c r="AA101" s="212"/>
      <c r="AB101" s="212"/>
      <c r="AC101" s="212"/>
      <c r="AD101" s="212"/>
      <c r="AE101" s="212"/>
      <c r="AF101" s="212"/>
      <c r="AG101" s="212" t="s">
        <v>224</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2" x14ac:dyDescent="0.25">
      <c r="A102" s="219"/>
      <c r="B102" s="220"/>
      <c r="C102" s="257" t="s">
        <v>244</v>
      </c>
      <c r="D102" s="251"/>
      <c r="E102" s="252"/>
      <c r="F102" s="222"/>
      <c r="G102" s="222"/>
      <c r="H102" s="222"/>
      <c r="I102" s="222"/>
      <c r="J102" s="222"/>
      <c r="K102" s="222"/>
      <c r="L102" s="222"/>
      <c r="M102" s="222"/>
      <c r="N102" s="221"/>
      <c r="O102" s="221"/>
      <c r="P102" s="221"/>
      <c r="Q102" s="221"/>
      <c r="R102" s="222"/>
      <c r="S102" s="222"/>
      <c r="T102" s="222"/>
      <c r="U102" s="222"/>
      <c r="V102" s="222"/>
      <c r="W102" s="222"/>
      <c r="X102" s="222"/>
      <c r="Y102" s="222"/>
      <c r="Z102" s="212"/>
      <c r="AA102" s="212"/>
      <c r="AB102" s="212"/>
      <c r="AC102" s="212"/>
      <c r="AD102" s="212"/>
      <c r="AE102" s="212"/>
      <c r="AF102" s="212"/>
      <c r="AG102" s="212" t="s">
        <v>228</v>
      </c>
      <c r="AH102" s="212">
        <v>0</v>
      </c>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3" x14ac:dyDescent="0.25">
      <c r="A103" s="219"/>
      <c r="B103" s="220"/>
      <c r="C103" s="257" t="s">
        <v>245</v>
      </c>
      <c r="D103" s="251"/>
      <c r="E103" s="252">
        <v>385</v>
      </c>
      <c r="F103" s="222"/>
      <c r="G103" s="222"/>
      <c r="H103" s="222"/>
      <c r="I103" s="222"/>
      <c r="J103" s="222"/>
      <c r="K103" s="222"/>
      <c r="L103" s="222"/>
      <c r="M103" s="222"/>
      <c r="N103" s="221"/>
      <c r="O103" s="221"/>
      <c r="P103" s="221"/>
      <c r="Q103" s="221"/>
      <c r="R103" s="222"/>
      <c r="S103" s="222"/>
      <c r="T103" s="222"/>
      <c r="U103" s="222"/>
      <c r="V103" s="222"/>
      <c r="W103" s="222"/>
      <c r="X103" s="222"/>
      <c r="Y103" s="222"/>
      <c r="Z103" s="212"/>
      <c r="AA103" s="212"/>
      <c r="AB103" s="212"/>
      <c r="AC103" s="212"/>
      <c r="AD103" s="212"/>
      <c r="AE103" s="212"/>
      <c r="AF103" s="212"/>
      <c r="AG103" s="212" t="s">
        <v>228</v>
      </c>
      <c r="AH103" s="212">
        <v>0</v>
      </c>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x14ac:dyDescent="0.25">
      <c r="A104" s="224" t="s">
        <v>172</v>
      </c>
      <c r="B104" s="225" t="s">
        <v>128</v>
      </c>
      <c r="C104" s="245" t="s">
        <v>129</v>
      </c>
      <c r="D104" s="226"/>
      <c r="E104" s="227"/>
      <c r="F104" s="228"/>
      <c r="G104" s="228">
        <f>SUMIF(AG105:AG111,"&lt;&gt;NOR",G105:G111)</f>
        <v>0</v>
      </c>
      <c r="H104" s="228"/>
      <c r="I104" s="228">
        <f>SUM(I105:I111)</f>
        <v>0</v>
      </c>
      <c r="J104" s="228"/>
      <c r="K104" s="228">
        <f>SUM(K105:K111)</f>
        <v>0</v>
      </c>
      <c r="L104" s="228"/>
      <c r="M104" s="228">
        <f>SUM(M105:M111)</f>
        <v>0</v>
      </c>
      <c r="N104" s="227"/>
      <c r="O104" s="227">
        <f>SUM(O105:O111)</f>
        <v>87.73</v>
      </c>
      <c r="P104" s="227"/>
      <c r="Q104" s="227">
        <f>SUM(Q105:Q111)</f>
        <v>0</v>
      </c>
      <c r="R104" s="228"/>
      <c r="S104" s="228"/>
      <c r="T104" s="229"/>
      <c r="U104" s="223"/>
      <c r="V104" s="223">
        <f>SUM(V105:V111)</f>
        <v>172.3</v>
      </c>
      <c r="W104" s="223"/>
      <c r="X104" s="223"/>
      <c r="Y104" s="223"/>
      <c r="AG104" t="s">
        <v>173</v>
      </c>
    </row>
    <row r="105" spans="1:60" outlineLevel="1" x14ac:dyDescent="0.25">
      <c r="A105" s="231">
        <v>35</v>
      </c>
      <c r="B105" s="232" t="s">
        <v>352</v>
      </c>
      <c r="C105" s="247" t="s">
        <v>353</v>
      </c>
      <c r="D105" s="233" t="s">
        <v>242</v>
      </c>
      <c r="E105" s="234">
        <v>350</v>
      </c>
      <c r="F105" s="235"/>
      <c r="G105" s="236">
        <f>ROUND(E105*F105,2)</f>
        <v>0</v>
      </c>
      <c r="H105" s="235"/>
      <c r="I105" s="236">
        <f>ROUND(E105*H105,2)</f>
        <v>0</v>
      </c>
      <c r="J105" s="235"/>
      <c r="K105" s="236">
        <f>ROUND(E105*J105,2)</f>
        <v>0</v>
      </c>
      <c r="L105" s="236">
        <v>21</v>
      </c>
      <c r="M105" s="236">
        <f>G105*(1+L105/100)</f>
        <v>0</v>
      </c>
      <c r="N105" s="234">
        <v>7.3899999999999993E-2</v>
      </c>
      <c r="O105" s="234">
        <f>ROUND(E105*N105,2)</f>
        <v>25.87</v>
      </c>
      <c r="P105" s="234">
        <v>0</v>
      </c>
      <c r="Q105" s="234">
        <f>ROUND(E105*P105,2)</f>
        <v>0</v>
      </c>
      <c r="R105" s="236" t="s">
        <v>299</v>
      </c>
      <c r="S105" s="236" t="s">
        <v>177</v>
      </c>
      <c r="T105" s="237" t="s">
        <v>177</v>
      </c>
      <c r="U105" s="222">
        <v>0.48</v>
      </c>
      <c r="V105" s="222">
        <f>ROUND(E105*U105,2)</f>
        <v>168</v>
      </c>
      <c r="W105" s="222"/>
      <c r="X105" s="222" t="s">
        <v>223</v>
      </c>
      <c r="Y105" s="222" t="s">
        <v>180</v>
      </c>
      <c r="Z105" s="212"/>
      <c r="AA105" s="212"/>
      <c r="AB105" s="212"/>
      <c r="AC105" s="212"/>
      <c r="AD105" s="212"/>
      <c r="AE105" s="212"/>
      <c r="AF105" s="212"/>
      <c r="AG105" s="212" t="s">
        <v>224</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ht="21" outlineLevel="2" x14ac:dyDescent="0.25">
      <c r="A106" s="219"/>
      <c r="B106" s="220"/>
      <c r="C106" s="256" t="s">
        <v>354</v>
      </c>
      <c r="D106" s="254"/>
      <c r="E106" s="254"/>
      <c r="F106" s="254"/>
      <c r="G106" s="254"/>
      <c r="H106" s="222"/>
      <c r="I106" s="222"/>
      <c r="J106" s="222"/>
      <c r="K106" s="222"/>
      <c r="L106" s="222"/>
      <c r="M106" s="222"/>
      <c r="N106" s="221"/>
      <c r="O106" s="221"/>
      <c r="P106" s="221"/>
      <c r="Q106" s="221"/>
      <c r="R106" s="222"/>
      <c r="S106" s="222"/>
      <c r="T106" s="222"/>
      <c r="U106" s="222"/>
      <c r="V106" s="222"/>
      <c r="W106" s="222"/>
      <c r="X106" s="222"/>
      <c r="Y106" s="222"/>
      <c r="Z106" s="212"/>
      <c r="AA106" s="212"/>
      <c r="AB106" s="212"/>
      <c r="AC106" s="212"/>
      <c r="AD106" s="212"/>
      <c r="AE106" s="212"/>
      <c r="AF106" s="212"/>
      <c r="AG106" s="212" t="s">
        <v>226</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53" t="str">
        <f>C106</f>
        <v>s provedením lože z kameniva drceného, s vyplněním spár, s dvojitým hutněním a se smetením přebytečného materiálu na krajnici. S dodáním hmot pro lože a výplň spár.</v>
      </c>
      <c r="BB106" s="212"/>
      <c r="BC106" s="212"/>
      <c r="BD106" s="212"/>
      <c r="BE106" s="212"/>
      <c r="BF106" s="212"/>
      <c r="BG106" s="212"/>
      <c r="BH106" s="212"/>
    </row>
    <row r="107" spans="1:60" outlineLevel="2" x14ac:dyDescent="0.25">
      <c r="A107" s="219"/>
      <c r="B107" s="220"/>
      <c r="C107" s="257" t="s">
        <v>244</v>
      </c>
      <c r="D107" s="251"/>
      <c r="E107" s="252"/>
      <c r="F107" s="222"/>
      <c r="G107" s="222"/>
      <c r="H107" s="222"/>
      <c r="I107" s="222"/>
      <c r="J107" s="222"/>
      <c r="K107" s="222"/>
      <c r="L107" s="222"/>
      <c r="M107" s="222"/>
      <c r="N107" s="221"/>
      <c r="O107" s="221"/>
      <c r="P107" s="221"/>
      <c r="Q107" s="221"/>
      <c r="R107" s="222"/>
      <c r="S107" s="222"/>
      <c r="T107" s="222"/>
      <c r="U107" s="222"/>
      <c r="V107" s="222"/>
      <c r="W107" s="222"/>
      <c r="X107" s="222"/>
      <c r="Y107" s="222"/>
      <c r="Z107" s="212"/>
      <c r="AA107" s="212"/>
      <c r="AB107" s="212"/>
      <c r="AC107" s="212"/>
      <c r="AD107" s="212"/>
      <c r="AE107" s="212"/>
      <c r="AF107" s="212"/>
      <c r="AG107" s="212" t="s">
        <v>228</v>
      </c>
      <c r="AH107" s="212">
        <v>0</v>
      </c>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3" x14ac:dyDescent="0.25">
      <c r="A108" s="219"/>
      <c r="B108" s="220"/>
      <c r="C108" s="257" t="s">
        <v>355</v>
      </c>
      <c r="D108" s="251"/>
      <c r="E108" s="252">
        <v>350</v>
      </c>
      <c r="F108" s="222"/>
      <c r="G108" s="222"/>
      <c r="H108" s="222"/>
      <c r="I108" s="222"/>
      <c r="J108" s="222"/>
      <c r="K108" s="222"/>
      <c r="L108" s="222"/>
      <c r="M108" s="222"/>
      <c r="N108" s="221"/>
      <c r="O108" s="221"/>
      <c r="P108" s="221"/>
      <c r="Q108" s="221"/>
      <c r="R108" s="222"/>
      <c r="S108" s="222"/>
      <c r="T108" s="222"/>
      <c r="U108" s="222"/>
      <c r="V108" s="222"/>
      <c r="W108" s="222"/>
      <c r="X108" s="222"/>
      <c r="Y108" s="222"/>
      <c r="Z108" s="212"/>
      <c r="AA108" s="212"/>
      <c r="AB108" s="212"/>
      <c r="AC108" s="212"/>
      <c r="AD108" s="212"/>
      <c r="AE108" s="212"/>
      <c r="AF108" s="212"/>
      <c r="AG108" s="212" t="s">
        <v>228</v>
      </c>
      <c r="AH108" s="212">
        <v>0</v>
      </c>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1" x14ac:dyDescent="0.25">
      <c r="A109" s="238">
        <v>36</v>
      </c>
      <c r="B109" s="239" t="s">
        <v>356</v>
      </c>
      <c r="C109" s="246" t="s">
        <v>357</v>
      </c>
      <c r="D109" s="240" t="s">
        <v>302</v>
      </c>
      <c r="E109" s="241">
        <v>10</v>
      </c>
      <c r="F109" s="242"/>
      <c r="G109" s="243">
        <f>ROUND(E109*F109,2)</f>
        <v>0</v>
      </c>
      <c r="H109" s="242"/>
      <c r="I109" s="243">
        <f>ROUND(E109*H109,2)</f>
        <v>0</v>
      </c>
      <c r="J109" s="242"/>
      <c r="K109" s="243">
        <f>ROUND(E109*J109,2)</f>
        <v>0</v>
      </c>
      <c r="L109" s="243">
        <v>21</v>
      </c>
      <c r="M109" s="243">
        <f>G109*(1+L109/100)</f>
        <v>0</v>
      </c>
      <c r="N109" s="241">
        <v>3.6000000000000002E-4</v>
      </c>
      <c r="O109" s="241">
        <f>ROUND(E109*N109,2)</f>
        <v>0</v>
      </c>
      <c r="P109" s="241">
        <v>0</v>
      </c>
      <c r="Q109" s="241">
        <f>ROUND(E109*P109,2)</f>
        <v>0</v>
      </c>
      <c r="R109" s="243" t="s">
        <v>299</v>
      </c>
      <c r="S109" s="243" t="s">
        <v>177</v>
      </c>
      <c r="T109" s="244" t="s">
        <v>177</v>
      </c>
      <c r="U109" s="222">
        <v>0.43</v>
      </c>
      <c r="V109" s="222">
        <f>ROUND(E109*U109,2)</f>
        <v>4.3</v>
      </c>
      <c r="W109" s="222"/>
      <c r="X109" s="222" t="s">
        <v>223</v>
      </c>
      <c r="Y109" s="222" t="s">
        <v>180</v>
      </c>
      <c r="Z109" s="212"/>
      <c r="AA109" s="212"/>
      <c r="AB109" s="212"/>
      <c r="AC109" s="212"/>
      <c r="AD109" s="212"/>
      <c r="AE109" s="212"/>
      <c r="AF109" s="212"/>
      <c r="AG109" s="212" t="s">
        <v>224</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1" x14ac:dyDescent="0.25">
      <c r="A110" s="231">
        <v>37</v>
      </c>
      <c r="B110" s="232" t="s">
        <v>358</v>
      </c>
      <c r="C110" s="247" t="s">
        <v>359</v>
      </c>
      <c r="D110" s="233" t="s">
        <v>242</v>
      </c>
      <c r="E110" s="234">
        <v>353.5</v>
      </c>
      <c r="F110" s="235"/>
      <c r="G110" s="236">
        <f>ROUND(E110*F110,2)</f>
        <v>0</v>
      </c>
      <c r="H110" s="235"/>
      <c r="I110" s="236">
        <f>ROUND(E110*H110,2)</f>
        <v>0</v>
      </c>
      <c r="J110" s="235"/>
      <c r="K110" s="236">
        <f>ROUND(E110*J110,2)</f>
        <v>0</v>
      </c>
      <c r="L110" s="236">
        <v>21</v>
      </c>
      <c r="M110" s="236">
        <f>G110*(1+L110/100)</f>
        <v>0</v>
      </c>
      <c r="N110" s="234">
        <v>0.17499999999999999</v>
      </c>
      <c r="O110" s="234">
        <f>ROUND(E110*N110,2)</f>
        <v>61.86</v>
      </c>
      <c r="P110" s="234">
        <v>0</v>
      </c>
      <c r="Q110" s="234">
        <f>ROUND(E110*P110,2)</f>
        <v>0</v>
      </c>
      <c r="R110" s="236" t="s">
        <v>290</v>
      </c>
      <c r="S110" s="236" t="s">
        <v>177</v>
      </c>
      <c r="T110" s="237" t="s">
        <v>177</v>
      </c>
      <c r="U110" s="222">
        <v>0</v>
      </c>
      <c r="V110" s="222">
        <f>ROUND(E110*U110,2)</f>
        <v>0</v>
      </c>
      <c r="W110" s="222"/>
      <c r="X110" s="222" t="s">
        <v>291</v>
      </c>
      <c r="Y110" s="222" t="s">
        <v>180</v>
      </c>
      <c r="Z110" s="212"/>
      <c r="AA110" s="212"/>
      <c r="AB110" s="212"/>
      <c r="AC110" s="212"/>
      <c r="AD110" s="212"/>
      <c r="AE110" s="212"/>
      <c r="AF110" s="212"/>
      <c r="AG110" s="212" t="s">
        <v>292</v>
      </c>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2" x14ac:dyDescent="0.25">
      <c r="A111" s="219"/>
      <c r="B111" s="220"/>
      <c r="C111" s="257" t="s">
        <v>360</v>
      </c>
      <c r="D111" s="251"/>
      <c r="E111" s="252">
        <v>353.5</v>
      </c>
      <c r="F111" s="222"/>
      <c r="G111" s="222"/>
      <c r="H111" s="222"/>
      <c r="I111" s="222"/>
      <c r="J111" s="222"/>
      <c r="K111" s="222"/>
      <c r="L111" s="222"/>
      <c r="M111" s="222"/>
      <c r="N111" s="221"/>
      <c r="O111" s="221"/>
      <c r="P111" s="221"/>
      <c r="Q111" s="221"/>
      <c r="R111" s="222"/>
      <c r="S111" s="222"/>
      <c r="T111" s="222"/>
      <c r="U111" s="222"/>
      <c r="V111" s="222"/>
      <c r="W111" s="222"/>
      <c r="X111" s="222"/>
      <c r="Y111" s="222"/>
      <c r="Z111" s="212"/>
      <c r="AA111" s="212"/>
      <c r="AB111" s="212"/>
      <c r="AC111" s="212"/>
      <c r="AD111" s="212"/>
      <c r="AE111" s="212"/>
      <c r="AF111" s="212"/>
      <c r="AG111" s="212" t="s">
        <v>228</v>
      </c>
      <c r="AH111" s="212">
        <v>0</v>
      </c>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x14ac:dyDescent="0.25">
      <c r="A112" s="224" t="s">
        <v>172</v>
      </c>
      <c r="B112" s="225" t="s">
        <v>130</v>
      </c>
      <c r="C112" s="245" t="s">
        <v>131</v>
      </c>
      <c r="D112" s="226"/>
      <c r="E112" s="227"/>
      <c r="F112" s="228"/>
      <c r="G112" s="228">
        <f>SUMIF(AG113:AG117,"&lt;&gt;NOR",G113:G117)</f>
        <v>0</v>
      </c>
      <c r="H112" s="228"/>
      <c r="I112" s="228">
        <f>SUM(I113:I117)</f>
        <v>0</v>
      </c>
      <c r="J112" s="228"/>
      <c r="K112" s="228">
        <f>SUM(K113:K117)</f>
        <v>0</v>
      </c>
      <c r="L112" s="228"/>
      <c r="M112" s="228">
        <f>SUM(M113:M117)</f>
        <v>0</v>
      </c>
      <c r="N112" s="227"/>
      <c r="O112" s="227">
        <f>SUM(O113:O117)</f>
        <v>0.2</v>
      </c>
      <c r="P112" s="227"/>
      <c r="Q112" s="227">
        <f>SUM(Q113:Q117)</f>
        <v>0</v>
      </c>
      <c r="R112" s="228"/>
      <c r="S112" s="228"/>
      <c r="T112" s="229"/>
      <c r="U112" s="223"/>
      <c r="V112" s="223">
        <f>SUM(V113:V117)</f>
        <v>2.64</v>
      </c>
      <c r="W112" s="223"/>
      <c r="X112" s="223"/>
      <c r="Y112" s="223"/>
      <c r="AG112" t="s">
        <v>173</v>
      </c>
    </row>
    <row r="113" spans="1:60" outlineLevel="1" x14ac:dyDescent="0.25">
      <c r="A113" s="231">
        <v>38</v>
      </c>
      <c r="B113" s="232" t="s">
        <v>361</v>
      </c>
      <c r="C113" s="247" t="s">
        <v>362</v>
      </c>
      <c r="D113" s="233" t="s">
        <v>302</v>
      </c>
      <c r="E113" s="234">
        <v>40</v>
      </c>
      <c r="F113" s="235"/>
      <c r="G113" s="236">
        <f>ROUND(E113*F113,2)</f>
        <v>0</v>
      </c>
      <c r="H113" s="235"/>
      <c r="I113" s="236">
        <f>ROUND(E113*H113,2)</f>
        <v>0</v>
      </c>
      <c r="J113" s="235"/>
      <c r="K113" s="236">
        <f>ROUND(E113*J113,2)</f>
        <v>0</v>
      </c>
      <c r="L113" s="236">
        <v>21</v>
      </c>
      <c r="M113" s="236">
        <f>G113*(1+L113/100)</f>
        <v>0</v>
      </c>
      <c r="N113" s="234">
        <v>0</v>
      </c>
      <c r="O113" s="234">
        <f>ROUND(E113*N113,2)</f>
        <v>0</v>
      </c>
      <c r="P113" s="234">
        <v>0</v>
      </c>
      <c r="Q113" s="234">
        <f>ROUND(E113*P113,2)</f>
        <v>0</v>
      </c>
      <c r="R113" s="236" t="s">
        <v>284</v>
      </c>
      <c r="S113" s="236" t="s">
        <v>177</v>
      </c>
      <c r="T113" s="237" t="s">
        <v>177</v>
      </c>
      <c r="U113" s="222">
        <v>6.6000000000000003E-2</v>
      </c>
      <c r="V113" s="222">
        <f>ROUND(E113*U113,2)</f>
        <v>2.64</v>
      </c>
      <c r="W113" s="222"/>
      <c r="X113" s="222" t="s">
        <v>223</v>
      </c>
      <c r="Y113" s="222" t="s">
        <v>180</v>
      </c>
      <c r="Z113" s="212"/>
      <c r="AA113" s="212"/>
      <c r="AB113" s="212"/>
      <c r="AC113" s="212"/>
      <c r="AD113" s="212"/>
      <c r="AE113" s="212"/>
      <c r="AF113" s="212"/>
      <c r="AG113" s="212" t="s">
        <v>224</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2" x14ac:dyDescent="0.25">
      <c r="A114" s="219"/>
      <c r="B114" s="220"/>
      <c r="C114" s="256" t="s">
        <v>363</v>
      </c>
      <c r="D114" s="254"/>
      <c r="E114" s="254"/>
      <c r="F114" s="254"/>
      <c r="G114" s="254"/>
      <c r="H114" s="222"/>
      <c r="I114" s="222"/>
      <c r="J114" s="222"/>
      <c r="K114" s="222"/>
      <c r="L114" s="222"/>
      <c r="M114" s="222"/>
      <c r="N114" s="221"/>
      <c r="O114" s="221"/>
      <c r="P114" s="221"/>
      <c r="Q114" s="221"/>
      <c r="R114" s="222"/>
      <c r="S114" s="222"/>
      <c r="T114" s="222"/>
      <c r="U114" s="222"/>
      <c r="V114" s="222"/>
      <c r="W114" s="222"/>
      <c r="X114" s="222"/>
      <c r="Y114" s="222"/>
      <c r="Z114" s="212"/>
      <c r="AA114" s="212"/>
      <c r="AB114" s="212"/>
      <c r="AC114" s="212"/>
      <c r="AD114" s="212"/>
      <c r="AE114" s="212"/>
      <c r="AF114" s="212"/>
      <c r="AG114" s="212" t="s">
        <v>226</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1" x14ac:dyDescent="0.25">
      <c r="A115" s="238">
        <v>39</v>
      </c>
      <c r="B115" s="239" t="s">
        <v>364</v>
      </c>
      <c r="C115" s="246" t="s">
        <v>365</v>
      </c>
      <c r="D115" s="240" t="s">
        <v>308</v>
      </c>
      <c r="E115" s="241">
        <v>1</v>
      </c>
      <c r="F115" s="242"/>
      <c r="G115" s="243">
        <f>ROUND(E115*F115,2)</f>
        <v>0</v>
      </c>
      <c r="H115" s="242"/>
      <c r="I115" s="243">
        <f>ROUND(E115*H115,2)</f>
        <v>0</v>
      </c>
      <c r="J115" s="242"/>
      <c r="K115" s="243">
        <f>ROUND(E115*J115,2)</f>
        <v>0</v>
      </c>
      <c r="L115" s="243">
        <v>21</v>
      </c>
      <c r="M115" s="243">
        <f>G115*(1+L115/100)</f>
        <v>0</v>
      </c>
      <c r="N115" s="241">
        <v>0.01</v>
      </c>
      <c r="O115" s="241">
        <f>ROUND(E115*N115,2)</f>
        <v>0.01</v>
      </c>
      <c r="P115" s="241">
        <v>0</v>
      </c>
      <c r="Q115" s="241">
        <f>ROUND(E115*P115,2)</f>
        <v>0</v>
      </c>
      <c r="R115" s="243"/>
      <c r="S115" s="243" t="s">
        <v>211</v>
      </c>
      <c r="T115" s="244" t="s">
        <v>178</v>
      </c>
      <c r="U115" s="222">
        <v>0</v>
      </c>
      <c r="V115" s="222">
        <f>ROUND(E115*U115,2)</f>
        <v>0</v>
      </c>
      <c r="W115" s="222"/>
      <c r="X115" s="222" t="s">
        <v>223</v>
      </c>
      <c r="Y115" s="222" t="s">
        <v>180</v>
      </c>
      <c r="Z115" s="212"/>
      <c r="AA115" s="212"/>
      <c r="AB115" s="212"/>
      <c r="AC115" s="212"/>
      <c r="AD115" s="212"/>
      <c r="AE115" s="212"/>
      <c r="AF115" s="212"/>
      <c r="AG115" s="212" t="s">
        <v>224</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ht="20.399999999999999" outlineLevel="1" x14ac:dyDescent="0.25">
      <c r="A116" s="231">
        <v>40</v>
      </c>
      <c r="B116" s="232" t="s">
        <v>366</v>
      </c>
      <c r="C116" s="247" t="s">
        <v>367</v>
      </c>
      <c r="D116" s="233" t="s">
        <v>302</v>
      </c>
      <c r="E116" s="234">
        <v>43.72</v>
      </c>
      <c r="F116" s="235"/>
      <c r="G116" s="236">
        <f>ROUND(E116*F116,2)</f>
        <v>0</v>
      </c>
      <c r="H116" s="235"/>
      <c r="I116" s="236">
        <f>ROUND(E116*H116,2)</f>
        <v>0</v>
      </c>
      <c r="J116" s="235"/>
      <c r="K116" s="236">
        <f>ROUND(E116*J116,2)</f>
        <v>0</v>
      </c>
      <c r="L116" s="236">
        <v>21</v>
      </c>
      <c r="M116" s="236">
        <f>G116*(1+L116/100)</f>
        <v>0</v>
      </c>
      <c r="N116" s="234">
        <v>4.3400000000000001E-3</v>
      </c>
      <c r="O116" s="234">
        <f>ROUND(E116*N116,2)</f>
        <v>0.19</v>
      </c>
      <c r="P116" s="234">
        <v>0</v>
      </c>
      <c r="Q116" s="234">
        <f>ROUND(E116*P116,2)</f>
        <v>0</v>
      </c>
      <c r="R116" s="236" t="s">
        <v>290</v>
      </c>
      <c r="S116" s="236" t="s">
        <v>177</v>
      </c>
      <c r="T116" s="237" t="s">
        <v>177</v>
      </c>
      <c r="U116" s="222">
        <v>0</v>
      </c>
      <c r="V116" s="222">
        <f>ROUND(E116*U116,2)</f>
        <v>0</v>
      </c>
      <c r="W116" s="222"/>
      <c r="X116" s="222" t="s">
        <v>291</v>
      </c>
      <c r="Y116" s="222" t="s">
        <v>180</v>
      </c>
      <c r="Z116" s="212"/>
      <c r="AA116" s="212"/>
      <c r="AB116" s="212"/>
      <c r="AC116" s="212"/>
      <c r="AD116" s="212"/>
      <c r="AE116" s="212"/>
      <c r="AF116" s="212"/>
      <c r="AG116" s="212" t="s">
        <v>292</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outlineLevel="2" x14ac:dyDescent="0.25">
      <c r="A117" s="219"/>
      <c r="B117" s="220"/>
      <c r="C117" s="257" t="s">
        <v>368</v>
      </c>
      <c r="D117" s="251"/>
      <c r="E117" s="252">
        <v>43.72</v>
      </c>
      <c r="F117" s="222"/>
      <c r="G117" s="222"/>
      <c r="H117" s="222"/>
      <c r="I117" s="222"/>
      <c r="J117" s="222"/>
      <c r="K117" s="222"/>
      <c r="L117" s="222"/>
      <c r="M117" s="222"/>
      <c r="N117" s="221"/>
      <c r="O117" s="221"/>
      <c r="P117" s="221"/>
      <c r="Q117" s="221"/>
      <c r="R117" s="222"/>
      <c r="S117" s="222"/>
      <c r="T117" s="222"/>
      <c r="U117" s="222"/>
      <c r="V117" s="222"/>
      <c r="W117" s="222"/>
      <c r="X117" s="222"/>
      <c r="Y117" s="222"/>
      <c r="Z117" s="212"/>
      <c r="AA117" s="212"/>
      <c r="AB117" s="212"/>
      <c r="AC117" s="212"/>
      <c r="AD117" s="212"/>
      <c r="AE117" s="212"/>
      <c r="AF117" s="212"/>
      <c r="AG117" s="212" t="s">
        <v>228</v>
      </c>
      <c r="AH117" s="212">
        <v>0</v>
      </c>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x14ac:dyDescent="0.25">
      <c r="A118" s="224" t="s">
        <v>172</v>
      </c>
      <c r="B118" s="225" t="s">
        <v>132</v>
      </c>
      <c r="C118" s="245" t="s">
        <v>133</v>
      </c>
      <c r="D118" s="226"/>
      <c r="E118" s="227"/>
      <c r="F118" s="228"/>
      <c r="G118" s="228">
        <f>SUMIF(AG119:AG120,"&lt;&gt;NOR",G119:G120)</f>
        <v>0</v>
      </c>
      <c r="H118" s="228"/>
      <c r="I118" s="228">
        <f>SUM(I119:I120)</f>
        <v>0</v>
      </c>
      <c r="J118" s="228"/>
      <c r="K118" s="228">
        <f>SUM(K119:K120)</f>
        <v>0</v>
      </c>
      <c r="L118" s="228"/>
      <c r="M118" s="228">
        <f>SUM(M119:M120)</f>
        <v>0</v>
      </c>
      <c r="N118" s="227"/>
      <c r="O118" s="227">
        <f>SUM(O119:O120)</f>
        <v>9.0399999999999991</v>
      </c>
      <c r="P118" s="227"/>
      <c r="Q118" s="227">
        <f>SUM(Q119:Q120)</f>
        <v>0</v>
      </c>
      <c r="R118" s="228"/>
      <c r="S118" s="228"/>
      <c r="T118" s="229"/>
      <c r="U118" s="223"/>
      <c r="V118" s="223">
        <f>SUM(V119:V120)</f>
        <v>0</v>
      </c>
      <c r="W118" s="223"/>
      <c r="X118" s="223"/>
      <c r="Y118" s="223"/>
      <c r="AG118" t="s">
        <v>173</v>
      </c>
    </row>
    <row r="119" spans="1:60" ht="20.399999999999999" outlineLevel="1" x14ac:dyDescent="0.25">
      <c r="A119" s="231">
        <v>41</v>
      </c>
      <c r="B119" s="232" t="s">
        <v>369</v>
      </c>
      <c r="C119" s="247" t="s">
        <v>370</v>
      </c>
      <c r="D119" s="233" t="s">
        <v>302</v>
      </c>
      <c r="E119" s="234">
        <v>32.5</v>
      </c>
      <c r="F119" s="235"/>
      <c r="G119" s="236">
        <f>ROUND(E119*F119,2)</f>
        <v>0</v>
      </c>
      <c r="H119" s="235"/>
      <c r="I119" s="236">
        <f>ROUND(E119*H119,2)</f>
        <v>0</v>
      </c>
      <c r="J119" s="235"/>
      <c r="K119" s="236">
        <f>ROUND(E119*J119,2)</f>
        <v>0</v>
      </c>
      <c r="L119" s="236">
        <v>21</v>
      </c>
      <c r="M119" s="236">
        <f>G119*(1+L119/100)</f>
        <v>0</v>
      </c>
      <c r="N119" s="234">
        <v>0.27811000000000002</v>
      </c>
      <c r="O119" s="234">
        <f>ROUND(E119*N119,2)</f>
        <v>9.0399999999999991</v>
      </c>
      <c r="P119" s="234">
        <v>0</v>
      </c>
      <c r="Q119" s="234">
        <f>ROUND(E119*P119,2)</f>
        <v>0</v>
      </c>
      <c r="R119" s="236" t="s">
        <v>371</v>
      </c>
      <c r="S119" s="236" t="s">
        <v>177</v>
      </c>
      <c r="T119" s="237" t="s">
        <v>177</v>
      </c>
      <c r="U119" s="222">
        <v>0</v>
      </c>
      <c r="V119" s="222">
        <f>ROUND(E119*U119,2)</f>
        <v>0</v>
      </c>
      <c r="W119" s="222"/>
      <c r="X119" s="222" t="s">
        <v>372</v>
      </c>
      <c r="Y119" s="222" t="s">
        <v>180</v>
      </c>
      <c r="Z119" s="212"/>
      <c r="AA119" s="212"/>
      <c r="AB119" s="212"/>
      <c r="AC119" s="212"/>
      <c r="AD119" s="212"/>
      <c r="AE119" s="212"/>
      <c r="AF119" s="212"/>
      <c r="AG119" s="212" t="s">
        <v>373</v>
      </c>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ht="21" outlineLevel="2" x14ac:dyDescent="0.25">
      <c r="A120" s="219"/>
      <c r="B120" s="220"/>
      <c r="C120" s="256" t="s">
        <v>374</v>
      </c>
      <c r="D120" s="254"/>
      <c r="E120" s="254"/>
      <c r="F120" s="254"/>
      <c r="G120" s="254"/>
      <c r="H120" s="222"/>
      <c r="I120" s="222"/>
      <c r="J120" s="222"/>
      <c r="K120" s="222"/>
      <c r="L120" s="222"/>
      <c r="M120" s="222"/>
      <c r="N120" s="221"/>
      <c r="O120" s="221"/>
      <c r="P120" s="221"/>
      <c r="Q120" s="221"/>
      <c r="R120" s="222"/>
      <c r="S120" s="222"/>
      <c r="T120" s="222"/>
      <c r="U120" s="222"/>
      <c r="V120" s="222"/>
      <c r="W120" s="222"/>
      <c r="X120" s="222"/>
      <c r="Y120" s="222"/>
      <c r="Z120" s="212"/>
      <c r="AA120" s="212"/>
      <c r="AB120" s="212"/>
      <c r="AC120" s="212"/>
      <c r="AD120" s="212"/>
      <c r="AE120" s="212"/>
      <c r="AF120" s="212"/>
      <c r="AG120" s="212" t="s">
        <v>226</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53" t="str">
        <f>C120</f>
        <v>montáž odvodňovacích žlabů a vpustí k odvodňovacím žlabům z polymerbetonu, včetně betonového lože popř. obetonování, s dodávkou žlabů a vpustí.</v>
      </c>
      <c r="BB120" s="212"/>
      <c r="BC120" s="212"/>
      <c r="BD120" s="212"/>
      <c r="BE120" s="212"/>
      <c r="BF120" s="212"/>
      <c r="BG120" s="212"/>
      <c r="BH120" s="212"/>
    </row>
    <row r="121" spans="1:60" x14ac:dyDescent="0.25">
      <c r="A121" s="224" t="s">
        <v>172</v>
      </c>
      <c r="B121" s="225" t="s">
        <v>134</v>
      </c>
      <c r="C121" s="245" t="s">
        <v>135</v>
      </c>
      <c r="D121" s="226"/>
      <c r="E121" s="227"/>
      <c r="F121" s="228"/>
      <c r="G121" s="228">
        <f>SUMIF(AG122:AG137,"&lt;&gt;NOR",G122:G137)</f>
        <v>0</v>
      </c>
      <c r="H121" s="228"/>
      <c r="I121" s="228">
        <f>SUM(I122:I137)</f>
        <v>0</v>
      </c>
      <c r="J121" s="228"/>
      <c r="K121" s="228">
        <f>SUM(K122:K137)</f>
        <v>0</v>
      </c>
      <c r="L121" s="228"/>
      <c r="M121" s="228">
        <f>SUM(M122:M137)</f>
        <v>0</v>
      </c>
      <c r="N121" s="227"/>
      <c r="O121" s="227">
        <f>SUM(O122:O137)</f>
        <v>28.78</v>
      </c>
      <c r="P121" s="227"/>
      <c r="Q121" s="227">
        <f>SUM(Q122:Q137)</f>
        <v>0</v>
      </c>
      <c r="R121" s="228"/>
      <c r="S121" s="228"/>
      <c r="T121" s="229"/>
      <c r="U121" s="223"/>
      <c r="V121" s="223">
        <f>SUM(V122:V137)</f>
        <v>54.64</v>
      </c>
      <c r="W121" s="223"/>
      <c r="X121" s="223"/>
      <c r="Y121" s="223"/>
      <c r="AG121" t="s">
        <v>173</v>
      </c>
    </row>
    <row r="122" spans="1:60" ht="20.399999999999999" outlineLevel="1" x14ac:dyDescent="0.25">
      <c r="A122" s="238">
        <v>42</v>
      </c>
      <c r="B122" s="239" t="s">
        <v>375</v>
      </c>
      <c r="C122" s="246" t="s">
        <v>376</v>
      </c>
      <c r="D122" s="240" t="s">
        <v>308</v>
      </c>
      <c r="E122" s="241">
        <v>2</v>
      </c>
      <c r="F122" s="242"/>
      <c r="G122" s="243">
        <f>ROUND(E122*F122,2)</f>
        <v>0</v>
      </c>
      <c r="H122" s="242"/>
      <c r="I122" s="243">
        <f>ROUND(E122*H122,2)</f>
        <v>0</v>
      </c>
      <c r="J122" s="242"/>
      <c r="K122" s="243">
        <f>ROUND(E122*J122,2)</f>
        <v>0</v>
      </c>
      <c r="L122" s="243">
        <v>21</v>
      </c>
      <c r="M122" s="243">
        <f>G122*(1+L122/100)</f>
        <v>0</v>
      </c>
      <c r="N122" s="241">
        <v>0.11840000000000001</v>
      </c>
      <c r="O122" s="241">
        <f>ROUND(E122*N122,2)</f>
        <v>0.24</v>
      </c>
      <c r="P122" s="241">
        <v>0</v>
      </c>
      <c r="Q122" s="241">
        <f>ROUND(E122*P122,2)</f>
        <v>0</v>
      </c>
      <c r="R122" s="243" t="s">
        <v>299</v>
      </c>
      <c r="S122" s="243" t="s">
        <v>177</v>
      </c>
      <c r="T122" s="244" t="s">
        <v>177</v>
      </c>
      <c r="U122" s="222">
        <v>0.91800000000000004</v>
      </c>
      <c r="V122" s="222">
        <f>ROUND(E122*U122,2)</f>
        <v>1.84</v>
      </c>
      <c r="W122" s="222"/>
      <c r="X122" s="222" t="s">
        <v>223</v>
      </c>
      <c r="Y122" s="222" t="s">
        <v>180</v>
      </c>
      <c r="Z122" s="212"/>
      <c r="AA122" s="212"/>
      <c r="AB122" s="212"/>
      <c r="AC122" s="212"/>
      <c r="AD122" s="212"/>
      <c r="AE122" s="212"/>
      <c r="AF122" s="212"/>
      <c r="AG122" s="212" t="s">
        <v>224</v>
      </c>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ht="20.399999999999999" outlineLevel="1" x14ac:dyDescent="0.25">
      <c r="A123" s="231">
        <v>43</v>
      </c>
      <c r="B123" s="232" t="s">
        <v>377</v>
      </c>
      <c r="C123" s="247" t="s">
        <v>378</v>
      </c>
      <c r="D123" s="233" t="s">
        <v>242</v>
      </c>
      <c r="E123" s="234">
        <v>50</v>
      </c>
      <c r="F123" s="235"/>
      <c r="G123" s="236">
        <f>ROUND(E123*F123,2)</f>
        <v>0</v>
      </c>
      <c r="H123" s="235"/>
      <c r="I123" s="236">
        <f>ROUND(E123*H123,2)</f>
        <v>0</v>
      </c>
      <c r="J123" s="235"/>
      <c r="K123" s="236">
        <f>ROUND(E123*J123,2)</f>
        <v>0</v>
      </c>
      <c r="L123" s="236">
        <v>21</v>
      </c>
      <c r="M123" s="236">
        <f>G123*(1+L123/100)</f>
        <v>0</v>
      </c>
      <c r="N123" s="234">
        <v>1.08E-3</v>
      </c>
      <c r="O123" s="234">
        <f>ROUND(E123*N123,2)</f>
        <v>0.05</v>
      </c>
      <c r="P123" s="234">
        <v>0</v>
      </c>
      <c r="Q123" s="234">
        <f>ROUND(E123*P123,2)</f>
        <v>0</v>
      </c>
      <c r="R123" s="236" t="s">
        <v>299</v>
      </c>
      <c r="S123" s="236" t="s">
        <v>177</v>
      </c>
      <c r="T123" s="237" t="s">
        <v>177</v>
      </c>
      <c r="U123" s="222">
        <v>0.31</v>
      </c>
      <c r="V123" s="222">
        <f>ROUND(E123*U123,2)</f>
        <v>15.5</v>
      </c>
      <c r="W123" s="222"/>
      <c r="X123" s="222" t="s">
        <v>223</v>
      </c>
      <c r="Y123" s="222" t="s">
        <v>180</v>
      </c>
      <c r="Z123" s="212"/>
      <c r="AA123" s="212"/>
      <c r="AB123" s="212"/>
      <c r="AC123" s="212"/>
      <c r="AD123" s="212"/>
      <c r="AE123" s="212"/>
      <c r="AF123" s="212"/>
      <c r="AG123" s="212" t="s">
        <v>224</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2" x14ac:dyDescent="0.25">
      <c r="A124" s="219"/>
      <c r="B124" s="220"/>
      <c r="C124" s="257" t="s">
        <v>379</v>
      </c>
      <c r="D124" s="251"/>
      <c r="E124" s="252"/>
      <c r="F124" s="222"/>
      <c r="G124" s="222"/>
      <c r="H124" s="222"/>
      <c r="I124" s="222"/>
      <c r="J124" s="222"/>
      <c r="K124" s="222"/>
      <c r="L124" s="222"/>
      <c r="M124" s="222"/>
      <c r="N124" s="221"/>
      <c r="O124" s="221"/>
      <c r="P124" s="221"/>
      <c r="Q124" s="221"/>
      <c r="R124" s="222"/>
      <c r="S124" s="222"/>
      <c r="T124" s="222"/>
      <c r="U124" s="222"/>
      <c r="V124" s="222"/>
      <c r="W124" s="222"/>
      <c r="X124" s="222"/>
      <c r="Y124" s="222"/>
      <c r="Z124" s="212"/>
      <c r="AA124" s="212"/>
      <c r="AB124" s="212"/>
      <c r="AC124" s="212"/>
      <c r="AD124" s="212"/>
      <c r="AE124" s="212"/>
      <c r="AF124" s="212"/>
      <c r="AG124" s="212" t="s">
        <v>228</v>
      </c>
      <c r="AH124" s="212">
        <v>0</v>
      </c>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3" x14ac:dyDescent="0.25">
      <c r="A125" s="219"/>
      <c r="B125" s="220"/>
      <c r="C125" s="257" t="s">
        <v>380</v>
      </c>
      <c r="D125" s="251"/>
      <c r="E125" s="252">
        <v>40</v>
      </c>
      <c r="F125" s="222"/>
      <c r="G125" s="222"/>
      <c r="H125" s="222"/>
      <c r="I125" s="222"/>
      <c r="J125" s="222"/>
      <c r="K125" s="222"/>
      <c r="L125" s="222"/>
      <c r="M125" s="222"/>
      <c r="N125" s="221"/>
      <c r="O125" s="221"/>
      <c r="P125" s="221"/>
      <c r="Q125" s="221"/>
      <c r="R125" s="222"/>
      <c r="S125" s="222"/>
      <c r="T125" s="222"/>
      <c r="U125" s="222"/>
      <c r="V125" s="222"/>
      <c r="W125" s="222"/>
      <c r="X125" s="222"/>
      <c r="Y125" s="222"/>
      <c r="Z125" s="212"/>
      <c r="AA125" s="212"/>
      <c r="AB125" s="212"/>
      <c r="AC125" s="212"/>
      <c r="AD125" s="212"/>
      <c r="AE125" s="212"/>
      <c r="AF125" s="212"/>
      <c r="AG125" s="212" t="s">
        <v>228</v>
      </c>
      <c r="AH125" s="212">
        <v>0</v>
      </c>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3" x14ac:dyDescent="0.25">
      <c r="A126" s="219"/>
      <c r="B126" s="220"/>
      <c r="C126" s="257" t="s">
        <v>381</v>
      </c>
      <c r="D126" s="251"/>
      <c r="E126" s="252"/>
      <c r="F126" s="222"/>
      <c r="G126" s="222"/>
      <c r="H126" s="222"/>
      <c r="I126" s="222"/>
      <c r="J126" s="222"/>
      <c r="K126" s="222"/>
      <c r="L126" s="222"/>
      <c r="M126" s="222"/>
      <c r="N126" s="221"/>
      <c r="O126" s="221"/>
      <c r="P126" s="221"/>
      <c r="Q126" s="221"/>
      <c r="R126" s="222"/>
      <c r="S126" s="222"/>
      <c r="T126" s="222"/>
      <c r="U126" s="222"/>
      <c r="V126" s="222"/>
      <c r="W126" s="222"/>
      <c r="X126" s="222"/>
      <c r="Y126" s="222"/>
      <c r="Z126" s="212"/>
      <c r="AA126" s="212"/>
      <c r="AB126" s="212"/>
      <c r="AC126" s="212"/>
      <c r="AD126" s="212"/>
      <c r="AE126" s="212"/>
      <c r="AF126" s="212"/>
      <c r="AG126" s="212" t="s">
        <v>228</v>
      </c>
      <c r="AH126" s="212">
        <v>0</v>
      </c>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3" x14ac:dyDescent="0.25">
      <c r="A127" s="219"/>
      <c r="B127" s="220"/>
      <c r="C127" s="257" t="s">
        <v>227</v>
      </c>
      <c r="D127" s="251"/>
      <c r="E127" s="252">
        <v>10</v>
      </c>
      <c r="F127" s="222"/>
      <c r="G127" s="222"/>
      <c r="H127" s="222"/>
      <c r="I127" s="222"/>
      <c r="J127" s="222"/>
      <c r="K127" s="222"/>
      <c r="L127" s="222"/>
      <c r="M127" s="222"/>
      <c r="N127" s="221"/>
      <c r="O127" s="221"/>
      <c r="P127" s="221"/>
      <c r="Q127" s="221"/>
      <c r="R127" s="222"/>
      <c r="S127" s="222"/>
      <c r="T127" s="222"/>
      <c r="U127" s="222"/>
      <c r="V127" s="222"/>
      <c r="W127" s="222"/>
      <c r="X127" s="222"/>
      <c r="Y127" s="222"/>
      <c r="Z127" s="212"/>
      <c r="AA127" s="212"/>
      <c r="AB127" s="212"/>
      <c r="AC127" s="212"/>
      <c r="AD127" s="212"/>
      <c r="AE127" s="212"/>
      <c r="AF127" s="212"/>
      <c r="AG127" s="212" t="s">
        <v>228</v>
      </c>
      <c r="AH127" s="212">
        <v>0</v>
      </c>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outlineLevel="1" x14ac:dyDescent="0.25">
      <c r="A128" s="231">
        <v>44</v>
      </c>
      <c r="B128" s="232" t="s">
        <v>382</v>
      </c>
      <c r="C128" s="247" t="s">
        <v>383</v>
      </c>
      <c r="D128" s="233" t="s">
        <v>242</v>
      </c>
      <c r="E128" s="234">
        <v>50</v>
      </c>
      <c r="F128" s="235"/>
      <c r="G128" s="236">
        <f>ROUND(E128*F128,2)</f>
        <v>0</v>
      </c>
      <c r="H128" s="235"/>
      <c r="I128" s="236">
        <f>ROUND(E128*H128,2)</f>
        <v>0</v>
      </c>
      <c r="J128" s="235"/>
      <c r="K128" s="236">
        <f>ROUND(E128*J128,2)</f>
        <v>0</v>
      </c>
      <c r="L128" s="236">
        <v>21</v>
      </c>
      <c r="M128" s="236">
        <f>G128*(1+L128/100)</f>
        <v>0</v>
      </c>
      <c r="N128" s="234">
        <v>0</v>
      </c>
      <c r="O128" s="234">
        <f>ROUND(E128*N128,2)</f>
        <v>0</v>
      </c>
      <c r="P128" s="234">
        <v>0</v>
      </c>
      <c r="Q128" s="234">
        <f>ROUND(E128*P128,2)</f>
        <v>0</v>
      </c>
      <c r="R128" s="236" t="s">
        <v>299</v>
      </c>
      <c r="S128" s="236" t="s">
        <v>177</v>
      </c>
      <c r="T128" s="237" t="s">
        <v>177</v>
      </c>
      <c r="U128" s="222">
        <v>0.125</v>
      </c>
      <c r="V128" s="222">
        <f>ROUND(E128*U128,2)</f>
        <v>6.25</v>
      </c>
      <c r="W128" s="222"/>
      <c r="X128" s="222" t="s">
        <v>223</v>
      </c>
      <c r="Y128" s="222" t="s">
        <v>180</v>
      </c>
      <c r="Z128" s="212"/>
      <c r="AA128" s="212"/>
      <c r="AB128" s="212"/>
      <c r="AC128" s="212"/>
      <c r="AD128" s="212"/>
      <c r="AE128" s="212"/>
      <c r="AF128" s="212"/>
      <c r="AG128" s="212" t="s">
        <v>224</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2" x14ac:dyDescent="0.25">
      <c r="A129" s="219"/>
      <c r="B129" s="220"/>
      <c r="C129" s="256" t="s">
        <v>384</v>
      </c>
      <c r="D129" s="254"/>
      <c r="E129" s="254"/>
      <c r="F129" s="254"/>
      <c r="G129" s="254"/>
      <c r="H129" s="222"/>
      <c r="I129" s="222"/>
      <c r="J129" s="222"/>
      <c r="K129" s="222"/>
      <c r="L129" s="222"/>
      <c r="M129" s="222"/>
      <c r="N129" s="221"/>
      <c r="O129" s="221"/>
      <c r="P129" s="221"/>
      <c r="Q129" s="221"/>
      <c r="R129" s="222"/>
      <c r="S129" s="222"/>
      <c r="T129" s="222"/>
      <c r="U129" s="222"/>
      <c r="V129" s="222"/>
      <c r="W129" s="222"/>
      <c r="X129" s="222"/>
      <c r="Y129" s="222"/>
      <c r="Z129" s="212"/>
      <c r="AA129" s="212"/>
      <c r="AB129" s="212"/>
      <c r="AC129" s="212"/>
      <c r="AD129" s="212"/>
      <c r="AE129" s="212"/>
      <c r="AF129" s="212"/>
      <c r="AG129" s="212" t="s">
        <v>226</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ht="20.399999999999999" outlineLevel="1" x14ac:dyDescent="0.25">
      <c r="A130" s="231">
        <v>45</v>
      </c>
      <c r="B130" s="232" t="s">
        <v>385</v>
      </c>
      <c r="C130" s="247" t="s">
        <v>386</v>
      </c>
      <c r="D130" s="233" t="s">
        <v>302</v>
      </c>
      <c r="E130" s="234">
        <v>115</v>
      </c>
      <c r="F130" s="235"/>
      <c r="G130" s="236">
        <f>ROUND(E130*F130,2)</f>
        <v>0</v>
      </c>
      <c r="H130" s="235"/>
      <c r="I130" s="236">
        <f>ROUND(E130*H130,2)</f>
        <v>0</v>
      </c>
      <c r="J130" s="235"/>
      <c r="K130" s="236">
        <f>ROUND(E130*J130,2)</f>
        <v>0</v>
      </c>
      <c r="L130" s="236">
        <v>21</v>
      </c>
      <c r="M130" s="236">
        <f>G130*(1+L130/100)</f>
        <v>0</v>
      </c>
      <c r="N130" s="234">
        <v>0.188</v>
      </c>
      <c r="O130" s="234">
        <f>ROUND(E130*N130,2)</f>
        <v>21.62</v>
      </c>
      <c r="P130" s="234">
        <v>0</v>
      </c>
      <c r="Q130" s="234">
        <f>ROUND(E130*P130,2)</f>
        <v>0</v>
      </c>
      <c r="R130" s="236" t="s">
        <v>299</v>
      </c>
      <c r="S130" s="236" t="s">
        <v>177</v>
      </c>
      <c r="T130" s="237" t="s">
        <v>177</v>
      </c>
      <c r="U130" s="222">
        <v>0.27</v>
      </c>
      <c r="V130" s="222">
        <f>ROUND(E130*U130,2)</f>
        <v>31.05</v>
      </c>
      <c r="W130" s="222"/>
      <c r="X130" s="222" t="s">
        <v>223</v>
      </c>
      <c r="Y130" s="222" t="s">
        <v>180</v>
      </c>
      <c r="Z130" s="212"/>
      <c r="AA130" s="212"/>
      <c r="AB130" s="212"/>
      <c r="AC130" s="212"/>
      <c r="AD130" s="212"/>
      <c r="AE130" s="212"/>
      <c r="AF130" s="212"/>
      <c r="AG130" s="212" t="s">
        <v>224</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2" x14ac:dyDescent="0.25">
      <c r="A131" s="219"/>
      <c r="B131" s="220"/>
      <c r="C131" s="256" t="s">
        <v>387</v>
      </c>
      <c r="D131" s="254"/>
      <c r="E131" s="254"/>
      <c r="F131" s="254"/>
      <c r="G131" s="254"/>
      <c r="H131" s="222"/>
      <c r="I131" s="222"/>
      <c r="J131" s="222"/>
      <c r="K131" s="222"/>
      <c r="L131" s="222"/>
      <c r="M131" s="222"/>
      <c r="N131" s="221"/>
      <c r="O131" s="221"/>
      <c r="P131" s="221"/>
      <c r="Q131" s="221"/>
      <c r="R131" s="222"/>
      <c r="S131" s="222"/>
      <c r="T131" s="222"/>
      <c r="U131" s="222"/>
      <c r="V131" s="222"/>
      <c r="W131" s="222"/>
      <c r="X131" s="222"/>
      <c r="Y131" s="222"/>
      <c r="Z131" s="212"/>
      <c r="AA131" s="212"/>
      <c r="AB131" s="212"/>
      <c r="AC131" s="212"/>
      <c r="AD131" s="212"/>
      <c r="AE131" s="212"/>
      <c r="AF131" s="212"/>
      <c r="AG131" s="212" t="s">
        <v>226</v>
      </c>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2" x14ac:dyDescent="0.25">
      <c r="A132" s="219"/>
      <c r="B132" s="220"/>
      <c r="C132" s="257" t="s">
        <v>388</v>
      </c>
      <c r="D132" s="251"/>
      <c r="E132" s="252">
        <v>35</v>
      </c>
      <c r="F132" s="222"/>
      <c r="G132" s="222"/>
      <c r="H132" s="222"/>
      <c r="I132" s="222"/>
      <c r="J132" s="222"/>
      <c r="K132" s="222"/>
      <c r="L132" s="222"/>
      <c r="M132" s="222"/>
      <c r="N132" s="221"/>
      <c r="O132" s="221"/>
      <c r="P132" s="221"/>
      <c r="Q132" s="221"/>
      <c r="R132" s="222"/>
      <c r="S132" s="222"/>
      <c r="T132" s="222"/>
      <c r="U132" s="222"/>
      <c r="V132" s="222"/>
      <c r="W132" s="222"/>
      <c r="X132" s="222"/>
      <c r="Y132" s="222"/>
      <c r="Z132" s="212"/>
      <c r="AA132" s="212"/>
      <c r="AB132" s="212"/>
      <c r="AC132" s="212"/>
      <c r="AD132" s="212"/>
      <c r="AE132" s="212"/>
      <c r="AF132" s="212"/>
      <c r="AG132" s="212" t="s">
        <v>228</v>
      </c>
      <c r="AH132" s="212">
        <v>0</v>
      </c>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3" x14ac:dyDescent="0.25">
      <c r="A133" s="219"/>
      <c r="B133" s="220"/>
      <c r="C133" s="257" t="s">
        <v>389</v>
      </c>
      <c r="D133" s="251"/>
      <c r="E133" s="252">
        <v>80</v>
      </c>
      <c r="F133" s="222"/>
      <c r="G133" s="222"/>
      <c r="H133" s="222"/>
      <c r="I133" s="222"/>
      <c r="J133" s="222"/>
      <c r="K133" s="222"/>
      <c r="L133" s="222"/>
      <c r="M133" s="222"/>
      <c r="N133" s="221"/>
      <c r="O133" s="221"/>
      <c r="P133" s="221"/>
      <c r="Q133" s="221"/>
      <c r="R133" s="222"/>
      <c r="S133" s="222"/>
      <c r="T133" s="222"/>
      <c r="U133" s="222"/>
      <c r="V133" s="222"/>
      <c r="W133" s="222"/>
      <c r="X133" s="222"/>
      <c r="Y133" s="222"/>
      <c r="Z133" s="212"/>
      <c r="AA133" s="212"/>
      <c r="AB133" s="212"/>
      <c r="AC133" s="212"/>
      <c r="AD133" s="212"/>
      <c r="AE133" s="212"/>
      <c r="AF133" s="212"/>
      <c r="AG133" s="212" t="s">
        <v>228</v>
      </c>
      <c r="AH133" s="212">
        <v>0</v>
      </c>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1" x14ac:dyDescent="0.25">
      <c r="A134" s="231">
        <v>46</v>
      </c>
      <c r="B134" s="232" t="s">
        <v>390</v>
      </c>
      <c r="C134" s="247" t="s">
        <v>391</v>
      </c>
      <c r="D134" s="233" t="s">
        <v>302</v>
      </c>
      <c r="E134" s="234">
        <v>35.35</v>
      </c>
      <c r="F134" s="235"/>
      <c r="G134" s="236">
        <f>ROUND(E134*F134,2)</f>
        <v>0</v>
      </c>
      <c r="H134" s="235"/>
      <c r="I134" s="236">
        <f>ROUND(E134*H134,2)</f>
        <v>0</v>
      </c>
      <c r="J134" s="235"/>
      <c r="K134" s="236">
        <f>ROUND(E134*J134,2)</f>
        <v>0</v>
      </c>
      <c r="L134" s="236">
        <v>21</v>
      </c>
      <c r="M134" s="236">
        <f>G134*(1+L134/100)</f>
        <v>0</v>
      </c>
      <c r="N134" s="234">
        <v>0.08</v>
      </c>
      <c r="O134" s="234">
        <f>ROUND(E134*N134,2)</f>
        <v>2.83</v>
      </c>
      <c r="P134" s="234">
        <v>0</v>
      </c>
      <c r="Q134" s="234">
        <f>ROUND(E134*P134,2)</f>
        <v>0</v>
      </c>
      <c r="R134" s="236" t="s">
        <v>290</v>
      </c>
      <c r="S134" s="236" t="s">
        <v>177</v>
      </c>
      <c r="T134" s="237" t="s">
        <v>177</v>
      </c>
      <c r="U134" s="222">
        <v>0</v>
      </c>
      <c r="V134" s="222">
        <f>ROUND(E134*U134,2)</f>
        <v>0</v>
      </c>
      <c r="W134" s="222"/>
      <c r="X134" s="222" t="s">
        <v>291</v>
      </c>
      <c r="Y134" s="222" t="s">
        <v>180</v>
      </c>
      <c r="Z134" s="212"/>
      <c r="AA134" s="212"/>
      <c r="AB134" s="212"/>
      <c r="AC134" s="212"/>
      <c r="AD134" s="212"/>
      <c r="AE134" s="212"/>
      <c r="AF134" s="212"/>
      <c r="AG134" s="212" t="s">
        <v>292</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2" x14ac:dyDescent="0.25">
      <c r="A135" s="219"/>
      <c r="B135" s="220"/>
      <c r="C135" s="257" t="s">
        <v>392</v>
      </c>
      <c r="D135" s="251"/>
      <c r="E135" s="252">
        <v>35.35</v>
      </c>
      <c r="F135" s="222"/>
      <c r="G135" s="222"/>
      <c r="H135" s="222"/>
      <c r="I135" s="222"/>
      <c r="J135" s="222"/>
      <c r="K135" s="222"/>
      <c r="L135" s="222"/>
      <c r="M135" s="222"/>
      <c r="N135" s="221"/>
      <c r="O135" s="221"/>
      <c r="P135" s="221"/>
      <c r="Q135" s="221"/>
      <c r="R135" s="222"/>
      <c r="S135" s="222"/>
      <c r="T135" s="222"/>
      <c r="U135" s="222"/>
      <c r="V135" s="222"/>
      <c r="W135" s="222"/>
      <c r="X135" s="222"/>
      <c r="Y135" s="222"/>
      <c r="Z135" s="212"/>
      <c r="AA135" s="212"/>
      <c r="AB135" s="212"/>
      <c r="AC135" s="212"/>
      <c r="AD135" s="212"/>
      <c r="AE135" s="212"/>
      <c r="AF135" s="212"/>
      <c r="AG135" s="212" t="s">
        <v>228</v>
      </c>
      <c r="AH135" s="212">
        <v>0</v>
      </c>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1" x14ac:dyDescent="0.25">
      <c r="A136" s="231">
        <v>47</v>
      </c>
      <c r="B136" s="232" t="s">
        <v>393</v>
      </c>
      <c r="C136" s="247" t="s">
        <v>394</v>
      </c>
      <c r="D136" s="233" t="s">
        <v>302</v>
      </c>
      <c r="E136" s="234">
        <v>80.8</v>
      </c>
      <c r="F136" s="235"/>
      <c r="G136" s="236">
        <f>ROUND(E136*F136,2)</f>
        <v>0</v>
      </c>
      <c r="H136" s="235"/>
      <c r="I136" s="236">
        <f>ROUND(E136*H136,2)</f>
        <v>0</v>
      </c>
      <c r="J136" s="235"/>
      <c r="K136" s="236">
        <f>ROUND(E136*J136,2)</f>
        <v>0</v>
      </c>
      <c r="L136" s="236">
        <v>21</v>
      </c>
      <c r="M136" s="236">
        <f>G136*(1+L136/100)</f>
        <v>0</v>
      </c>
      <c r="N136" s="234">
        <v>0.05</v>
      </c>
      <c r="O136" s="234">
        <f>ROUND(E136*N136,2)</f>
        <v>4.04</v>
      </c>
      <c r="P136" s="234">
        <v>0</v>
      </c>
      <c r="Q136" s="234">
        <f>ROUND(E136*P136,2)</f>
        <v>0</v>
      </c>
      <c r="R136" s="236" t="s">
        <v>290</v>
      </c>
      <c r="S136" s="236" t="s">
        <v>177</v>
      </c>
      <c r="T136" s="237" t="s">
        <v>177</v>
      </c>
      <c r="U136" s="222">
        <v>0</v>
      </c>
      <c r="V136" s="222">
        <f>ROUND(E136*U136,2)</f>
        <v>0</v>
      </c>
      <c r="W136" s="222"/>
      <c r="X136" s="222" t="s">
        <v>291</v>
      </c>
      <c r="Y136" s="222" t="s">
        <v>180</v>
      </c>
      <c r="Z136" s="212"/>
      <c r="AA136" s="212"/>
      <c r="AB136" s="212"/>
      <c r="AC136" s="212"/>
      <c r="AD136" s="212"/>
      <c r="AE136" s="212"/>
      <c r="AF136" s="212"/>
      <c r="AG136" s="212" t="s">
        <v>292</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outlineLevel="2" x14ac:dyDescent="0.25">
      <c r="A137" s="219"/>
      <c r="B137" s="220"/>
      <c r="C137" s="257" t="s">
        <v>395</v>
      </c>
      <c r="D137" s="251"/>
      <c r="E137" s="252">
        <v>80.8</v>
      </c>
      <c r="F137" s="222"/>
      <c r="G137" s="222"/>
      <c r="H137" s="222"/>
      <c r="I137" s="222"/>
      <c r="J137" s="222"/>
      <c r="K137" s="222"/>
      <c r="L137" s="222"/>
      <c r="M137" s="222"/>
      <c r="N137" s="221"/>
      <c r="O137" s="221"/>
      <c r="P137" s="221"/>
      <c r="Q137" s="221"/>
      <c r="R137" s="222"/>
      <c r="S137" s="222"/>
      <c r="T137" s="222"/>
      <c r="U137" s="222"/>
      <c r="V137" s="222"/>
      <c r="W137" s="222"/>
      <c r="X137" s="222"/>
      <c r="Y137" s="222"/>
      <c r="Z137" s="212"/>
      <c r="AA137" s="212"/>
      <c r="AB137" s="212"/>
      <c r="AC137" s="212"/>
      <c r="AD137" s="212"/>
      <c r="AE137" s="212"/>
      <c r="AF137" s="212"/>
      <c r="AG137" s="212" t="s">
        <v>228</v>
      </c>
      <c r="AH137" s="212">
        <v>0</v>
      </c>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x14ac:dyDescent="0.25">
      <c r="A138" s="224" t="s">
        <v>172</v>
      </c>
      <c r="B138" s="225" t="s">
        <v>136</v>
      </c>
      <c r="C138" s="245" t="s">
        <v>137</v>
      </c>
      <c r="D138" s="226"/>
      <c r="E138" s="227"/>
      <c r="F138" s="228"/>
      <c r="G138" s="228">
        <f>SUMIF(AG139:AG143,"&lt;&gt;NOR",G139:G143)</f>
        <v>0</v>
      </c>
      <c r="H138" s="228"/>
      <c r="I138" s="228">
        <f>SUM(I139:I143)</f>
        <v>0</v>
      </c>
      <c r="J138" s="228"/>
      <c r="K138" s="228">
        <f>SUM(K139:K143)</f>
        <v>0</v>
      </c>
      <c r="L138" s="228"/>
      <c r="M138" s="228">
        <f>SUM(M139:M143)</f>
        <v>0</v>
      </c>
      <c r="N138" s="227"/>
      <c r="O138" s="227">
        <f>SUM(O139:O143)</f>
        <v>0</v>
      </c>
      <c r="P138" s="227"/>
      <c r="Q138" s="227">
        <f>SUM(Q139:Q143)</f>
        <v>0</v>
      </c>
      <c r="R138" s="228"/>
      <c r="S138" s="228"/>
      <c r="T138" s="229"/>
      <c r="U138" s="223"/>
      <c r="V138" s="223">
        <f>SUM(V139:V143)</f>
        <v>206.36</v>
      </c>
      <c r="W138" s="223"/>
      <c r="X138" s="223"/>
      <c r="Y138" s="223"/>
      <c r="AG138" t="s">
        <v>173</v>
      </c>
    </row>
    <row r="139" spans="1:60" outlineLevel="1" x14ac:dyDescent="0.25">
      <c r="A139" s="231">
        <v>48</v>
      </c>
      <c r="B139" s="232" t="s">
        <v>396</v>
      </c>
      <c r="C139" s="247" t="s">
        <v>397</v>
      </c>
      <c r="D139" s="233" t="s">
        <v>289</v>
      </c>
      <c r="E139" s="234">
        <v>529.13331000000005</v>
      </c>
      <c r="F139" s="235"/>
      <c r="G139" s="236">
        <f>ROUND(E139*F139,2)</f>
        <v>0</v>
      </c>
      <c r="H139" s="235"/>
      <c r="I139" s="236">
        <f>ROUND(E139*H139,2)</f>
        <v>0</v>
      </c>
      <c r="J139" s="235"/>
      <c r="K139" s="236">
        <f>ROUND(E139*J139,2)</f>
        <v>0</v>
      </c>
      <c r="L139" s="236">
        <v>21</v>
      </c>
      <c r="M139" s="236">
        <f>G139*(1+L139/100)</f>
        <v>0</v>
      </c>
      <c r="N139" s="234">
        <v>0</v>
      </c>
      <c r="O139" s="234">
        <f>ROUND(E139*N139,2)</f>
        <v>0</v>
      </c>
      <c r="P139" s="234">
        <v>0</v>
      </c>
      <c r="Q139" s="234">
        <f>ROUND(E139*P139,2)</f>
        <v>0</v>
      </c>
      <c r="R139" s="236" t="s">
        <v>299</v>
      </c>
      <c r="S139" s="236" t="s">
        <v>177</v>
      </c>
      <c r="T139" s="237" t="s">
        <v>177</v>
      </c>
      <c r="U139" s="222">
        <v>0.39</v>
      </c>
      <c r="V139" s="222">
        <f>ROUND(E139*U139,2)</f>
        <v>206.36</v>
      </c>
      <c r="W139" s="222"/>
      <c r="X139" s="222" t="s">
        <v>398</v>
      </c>
      <c r="Y139" s="222" t="s">
        <v>180</v>
      </c>
      <c r="Z139" s="212"/>
      <c r="AA139" s="212"/>
      <c r="AB139" s="212"/>
      <c r="AC139" s="212"/>
      <c r="AD139" s="212"/>
      <c r="AE139" s="212"/>
      <c r="AF139" s="212"/>
      <c r="AG139" s="212" t="s">
        <v>399</v>
      </c>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outlineLevel="2" x14ac:dyDescent="0.25">
      <c r="A140" s="219"/>
      <c r="B140" s="220"/>
      <c r="C140" s="256" t="s">
        <v>400</v>
      </c>
      <c r="D140" s="254"/>
      <c r="E140" s="254"/>
      <c r="F140" s="254"/>
      <c r="G140" s="254"/>
      <c r="H140" s="222"/>
      <c r="I140" s="222"/>
      <c r="J140" s="222"/>
      <c r="K140" s="222"/>
      <c r="L140" s="222"/>
      <c r="M140" s="222"/>
      <c r="N140" s="221"/>
      <c r="O140" s="221"/>
      <c r="P140" s="221"/>
      <c r="Q140" s="221"/>
      <c r="R140" s="222"/>
      <c r="S140" s="222"/>
      <c r="T140" s="222"/>
      <c r="U140" s="222"/>
      <c r="V140" s="222"/>
      <c r="W140" s="222"/>
      <c r="X140" s="222"/>
      <c r="Y140" s="222"/>
      <c r="Z140" s="212"/>
      <c r="AA140" s="212"/>
      <c r="AB140" s="212"/>
      <c r="AC140" s="212"/>
      <c r="AD140" s="212"/>
      <c r="AE140" s="212"/>
      <c r="AF140" s="212"/>
      <c r="AG140" s="212" t="s">
        <v>226</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2" x14ac:dyDescent="0.25">
      <c r="A141" s="219"/>
      <c r="B141" s="220"/>
      <c r="C141" s="257" t="s">
        <v>401</v>
      </c>
      <c r="D141" s="251"/>
      <c r="E141" s="252"/>
      <c r="F141" s="222"/>
      <c r="G141" s="222"/>
      <c r="H141" s="222"/>
      <c r="I141" s="222"/>
      <c r="J141" s="222"/>
      <c r="K141" s="222"/>
      <c r="L141" s="222"/>
      <c r="M141" s="222"/>
      <c r="N141" s="221"/>
      <c r="O141" s="221"/>
      <c r="P141" s="221"/>
      <c r="Q141" s="221"/>
      <c r="R141" s="222"/>
      <c r="S141" s="222"/>
      <c r="T141" s="222"/>
      <c r="U141" s="222"/>
      <c r="V141" s="222"/>
      <c r="W141" s="222"/>
      <c r="X141" s="222"/>
      <c r="Y141" s="222"/>
      <c r="Z141" s="212"/>
      <c r="AA141" s="212"/>
      <c r="AB141" s="212"/>
      <c r="AC141" s="212"/>
      <c r="AD141" s="212"/>
      <c r="AE141" s="212"/>
      <c r="AF141" s="212"/>
      <c r="AG141" s="212" t="s">
        <v>228</v>
      </c>
      <c r="AH141" s="212">
        <v>0</v>
      </c>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3" x14ac:dyDescent="0.25">
      <c r="A142" s="219"/>
      <c r="B142" s="220"/>
      <c r="C142" s="257" t="s">
        <v>402</v>
      </c>
      <c r="D142" s="251"/>
      <c r="E142" s="252"/>
      <c r="F142" s="222"/>
      <c r="G142" s="222"/>
      <c r="H142" s="222"/>
      <c r="I142" s="222"/>
      <c r="J142" s="222"/>
      <c r="K142" s="222"/>
      <c r="L142" s="222"/>
      <c r="M142" s="222"/>
      <c r="N142" s="221"/>
      <c r="O142" s="221"/>
      <c r="P142" s="221"/>
      <c r="Q142" s="221"/>
      <c r="R142" s="222"/>
      <c r="S142" s="222"/>
      <c r="T142" s="222"/>
      <c r="U142" s="222"/>
      <c r="V142" s="222"/>
      <c r="W142" s="222"/>
      <c r="X142" s="222"/>
      <c r="Y142" s="222"/>
      <c r="Z142" s="212"/>
      <c r="AA142" s="212"/>
      <c r="AB142" s="212"/>
      <c r="AC142" s="212"/>
      <c r="AD142" s="212"/>
      <c r="AE142" s="212"/>
      <c r="AF142" s="212"/>
      <c r="AG142" s="212" t="s">
        <v>228</v>
      </c>
      <c r="AH142" s="212">
        <v>0</v>
      </c>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3" x14ac:dyDescent="0.25">
      <c r="A143" s="219"/>
      <c r="B143" s="220"/>
      <c r="C143" s="257" t="s">
        <v>403</v>
      </c>
      <c r="D143" s="251"/>
      <c r="E143" s="252">
        <v>529.13331000000005</v>
      </c>
      <c r="F143" s="222"/>
      <c r="G143" s="222"/>
      <c r="H143" s="222"/>
      <c r="I143" s="222"/>
      <c r="J143" s="222"/>
      <c r="K143" s="222"/>
      <c r="L143" s="222"/>
      <c r="M143" s="222"/>
      <c r="N143" s="221"/>
      <c r="O143" s="221"/>
      <c r="P143" s="221"/>
      <c r="Q143" s="221"/>
      <c r="R143" s="222"/>
      <c r="S143" s="222"/>
      <c r="T143" s="222"/>
      <c r="U143" s="222"/>
      <c r="V143" s="222"/>
      <c r="W143" s="222"/>
      <c r="X143" s="222"/>
      <c r="Y143" s="222"/>
      <c r="Z143" s="212"/>
      <c r="AA143" s="212"/>
      <c r="AB143" s="212"/>
      <c r="AC143" s="212"/>
      <c r="AD143" s="212"/>
      <c r="AE143" s="212"/>
      <c r="AF143" s="212"/>
      <c r="AG143" s="212" t="s">
        <v>228</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x14ac:dyDescent="0.25">
      <c r="A144" s="224" t="s">
        <v>172</v>
      </c>
      <c r="B144" s="225" t="s">
        <v>138</v>
      </c>
      <c r="C144" s="245" t="s">
        <v>139</v>
      </c>
      <c r="D144" s="226"/>
      <c r="E144" s="227"/>
      <c r="F144" s="228"/>
      <c r="G144" s="228">
        <f>SUMIF(AG145:AG163,"&lt;&gt;NOR",G145:G163)</f>
        <v>0</v>
      </c>
      <c r="H144" s="228"/>
      <c r="I144" s="228">
        <f>SUM(I145:I163)</f>
        <v>0</v>
      </c>
      <c r="J144" s="228"/>
      <c r="K144" s="228">
        <f>SUM(K145:K163)</f>
        <v>0</v>
      </c>
      <c r="L144" s="228"/>
      <c r="M144" s="228">
        <f>SUM(M145:M163)</f>
        <v>0</v>
      </c>
      <c r="N144" s="227"/>
      <c r="O144" s="227">
        <f>SUM(O145:O163)</f>
        <v>402.71999999999997</v>
      </c>
      <c r="P144" s="227"/>
      <c r="Q144" s="227">
        <f>SUM(Q145:Q163)</f>
        <v>0</v>
      </c>
      <c r="R144" s="228"/>
      <c r="S144" s="228"/>
      <c r="T144" s="229"/>
      <c r="U144" s="223"/>
      <c r="V144" s="223">
        <f>SUM(V145:V163)</f>
        <v>95.2</v>
      </c>
      <c r="W144" s="223"/>
      <c r="X144" s="223"/>
      <c r="Y144" s="223"/>
      <c r="AG144" t="s">
        <v>173</v>
      </c>
    </row>
    <row r="145" spans="1:60" outlineLevel="1" x14ac:dyDescent="0.25">
      <c r="A145" s="231">
        <v>49</v>
      </c>
      <c r="B145" s="232" t="s">
        <v>404</v>
      </c>
      <c r="C145" s="247" t="s">
        <v>405</v>
      </c>
      <c r="D145" s="233" t="s">
        <v>221</v>
      </c>
      <c r="E145" s="234">
        <v>175</v>
      </c>
      <c r="F145" s="235"/>
      <c r="G145" s="236">
        <f>ROUND(E145*F145,2)</f>
        <v>0</v>
      </c>
      <c r="H145" s="235"/>
      <c r="I145" s="236">
        <f>ROUND(E145*H145,2)</f>
        <v>0</v>
      </c>
      <c r="J145" s="235"/>
      <c r="K145" s="236">
        <f>ROUND(E145*J145,2)</f>
        <v>0</v>
      </c>
      <c r="L145" s="236">
        <v>21</v>
      </c>
      <c r="M145" s="236">
        <f>G145*(1+L145/100)</f>
        <v>0</v>
      </c>
      <c r="N145" s="234">
        <v>0</v>
      </c>
      <c r="O145" s="234">
        <f>ROUND(E145*N145,2)</f>
        <v>0</v>
      </c>
      <c r="P145" s="234">
        <v>0</v>
      </c>
      <c r="Q145" s="234">
        <f>ROUND(E145*P145,2)</f>
        <v>0</v>
      </c>
      <c r="R145" s="236" t="s">
        <v>222</v>
      </c>
      <c r="S145" s="236" t="s">
        <v>177</v>
      </c>
      <c r="T145" s="237" t="s">
        <v>177</v>
      </c>
      <c r="U145" s="222">
        <v>0.22</v>
      </c>
      <c r="V145" s="222">
        <f>ROUND(E145*U145,2)</f>
        <v>38.5</v>
      </c>
      <c r="W145" s="222"/>
      <c r="X145" s="222" t="s">
        <v>223</v>
      </c>
      <c r="Y145" s="222" t="s">
        <v>180</v>
      </c>
      <c r="Z145" s="212"/>
      <c r="AA145" s="212"/>
      <c r="AB145" s="212"/>
      <c r="AC145" s="212"/>
      <c r="AD145" s="212"/>
      <c r="AE145" s="212"/>
      <c r="AF145" s="212"/>
      <c r="AG145" s="212" t="s">
        <v>224</v>
      </c>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2" x14ac:dyDescent="0.25">
      <c r="A146" s="219"/>
      <c r="B146" s="220"/>
      <c r="C146" s="256" t="s">
        <v>231</v>
      </c>
      <c r="D146" s="254"/>
      <c r="E146" s="254"/>
      <c r="F146" s="254"/>
      <c r="G146" s="254"/>
      <c r="H146" s="222"/>
      <c r="I146" s="222"/>
      <c r="J146" s="222"/>
      <c r="K146" s="222"/>
      <c r="L146" s="222"/>
      <c r="M146" s="222"/>
      <c r="N146" s="221"/>
      <c r="O146" s="221"/>
      <c r="P146" s="221"/>
      <c r="Q146" s="221"/>
      <c r="R146" s="222"/>
      <c r="S146" s="222"/>
      <c r="T146" s="222"/>
      <c r="U146" s="222"/>
      <c r="V146" s="222"/>
      <c r="W146" s="222"/>
      <c r="X146" s="222"/>
      <c r="Y146" s="222"/>
      <c r="Z146" s="212"/>
      <c r="AA146" s="212"/>
      <c r="AB146" s="212"/>
      <c r="AC146" s="212"/>
      <c r="AD146" s="212"/>
      <c r="AE146" s="212"/>
      <c r="AF146" s="212"/>
      <c r="AG146" s="212" t="s">
        <v>226</v>
      </c>
      <c r="AH146" s="212"/>
      <c r="AI146" s="212"/>
      <c r="AJ146" s="212"/>
      <c r="AK146" s="212"/>
      <c r="AL146" s="212"/>
      <c r="AM146" s="212"/>
      <c r="AN146" s="212"/>
      <c r="AO146" s="212"/>
      <c r="AP146" s="212"/>
      <c r="AQ146" s="212"/>
      <c r="AR146" s="212"/>
      <c r="AS146" s="212"/>
      <c r="AT146" s="212"/>
      <c r="AU146" s="212"/>
      <c r="AV146" s="212"/>
      <c r="AW146" s="212"/>
      <c r="AX146" s="212"/>
      <c r="AY146" s="212"/>
      <c r="AZ146" s="212"/>
      <c r="BA146" s="253" t="str">
        <f>C146</f>
        <v>s přemístěním výkopku v příčných profilech na vzdálenost do 15 m nebo s naložením na dopravní prostředek.</v>
      </c>
      <c r="BB146" s="212"/>
      <c r="BC146" s="212"/>
      <c r="BD146" s="212"/>
      <c r="BE146" s="212"/>
      <c r="BF146" s="212"/>
      <c r="BG146" s="212"/>
      <c r="BH146" s="212"/>
    </row>
    <row r="147" spans="1:60" outlineLevel="2" x14ac:dyDescent="0.25">
      <c r="A147" s="219"/>
      <c r="B147" s="220"/>
      <c r="C147" s="257" t="s">
        <v>406</v>
      </c>
      <c r="D147" s="251"/>
      <c r="E147" s="252">
        <v>175</v>
      </c>
      <c r="F147" s="222"/>
      <c r="G147" s="222"/>
      <c r="H147" s="222"/>
      <c r="I147" s="222"/>
      <c r="J147" s="222"/>
      <c r="K147" s="222"/>
      <c r="L147" s="222"/>
      <c r="M147" s="222"/>
      <c r="N147" s="221"/>
      <c r="O147" s="221"/>
      <c r="P147" s="221"/>
      <c r="Q147" s="221"/>
      <c r="R147" s="222"/>
      <c r="S147" s="222"/>
      <c r="T147" s="222"/>
      <c r="U147" s="222"/>
      <c r="V147" s="222"/>
      <c r="W147" s="222"/>
      <c r="X147" s="222"/>
      <c r="Y147" s="222"/>
      <c r="Z147" s="212"/>
      <c r="AA147" s="212"/>
      <c r="AB147" s="212"/>
      <c r="AC147" s="212"/>
      <c r="AD147" s="212"/>
      <c r="AE147" s="212"/>
      <c r="AF147" s="212"/>
      <c r="AG147" s="212" t="s">
        <v>228</v>
      </c>
      <c r="AH147" s="212">
        <v>0</v>
      </c>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outlineLevel="1" x14ac:dyDescent="0.25">
      <c r="A148" s="231">
        <v>50</v>
      </c>
      <c r="B148" s="232" t="s">
        <v>232</v>
      </c>
      <c r="C148" s="247" t="s">
        <v>233</v>
      </c>
      <c r="D148" s="233" t="s">
        <v>221</v>
      </c>
      <c r="E148" s="234">
        <v>175</v>
      </c>
      <c r="F148" s="235"/>
      <c r="G148" s="236">
        <f>ROUND(E148*F148,2)</f>
        <v>0</v>
      </c>
      <c r="H148" s="235"/>
      <c r="I148" s="236">
        <f>ROUND(E148*H148,2)</f>
        <v>0</v>
      </c>
      <c r="J148" s="235"/>
      <c r="K148" s="236">
        <f>ROUND(E148*J148,2)</f>
        <v>0</v>
      </c>
      <c r="L148" s="236">
        <v>21</v>
      </c>
      <c r="M148" s="236">
        <f>G148*(1+L148/100)</f>
        <v>0</v>
      </c>
      <c r="N148" s="234">
        <v>0</v>
      </c>
      <c r="O148" s="234">
        <f>ROUND(E148*N148,2)</f>
        <v>0</v>
      </c>
      <c r="P148" s="234">
        <v>0</v>
      </c>
      <c r="Q148" s="234">
        <f>ROUND(E148*P148,2)</f>
        <v>0</v>
      </c>
      <c r="R148" s="236" t="s">
        <v>222</v>
      </c>
      <c r="S148" s="236" t="s">
        <v>177</v>
      </c>
      <c r="T148" s="237" t="s">
        <v>177</v>
      </c>
      <c r="U148" s="222">
        <v>8.7999999999999995E-2</v>
      </c>
      <c r="V148" s="222">
        <f>ROUND(E148*U148,2)</f>
        <v>15.4</v>
      </c>
      <c r="W148" s="222"/>
      <c r="X148" s="222" t="s">
        <v>223</v>
      </c>
      <c r="Y148" s="222" t="s">
        <v>180</v>
      </c>
      <c r="Z148" s="212"/>
      <c r="AA148" s="212"/>
      <c r="AB148" s="212"/>
      <c r="AC148" s="212"/>
      <c r="AD148" s="212"/>
      <c r="AE148" s="212"/>
      <c r="AF148" s="212"/>
      <c r="AG148" s="212" t="s">
        <v>224</v>
      </c>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2" x14ac:dyDescent="0.25">
      <c r="A149" s="219"/>
      <c r="B149" s="220"/>
      <c r="C149" s="256" t="s">
        <v>231</v>
      </c>
      <c r="D149" s="254"/>
      <c r="E149" s="254"/>
      <c r="F149" s="254"/>
      <c r="G149" s="254"/>
      <c r="H149" s="222"/>
      <c r="I149" s="222"/>
      <c r="J149" s="222"/>
      <c r="K149" s="222"/>
      <c r="L149" s="222"/>
      <c r="M149" s="222"/>
      <c r="N149" s="221"/>
      <c r="O149" s="221"/>
      <c r="P149" s="221"/>
      <c r="Q149" s="221"/>
      <c r="R149" s="222"/>
      <c r="S149" s="222"/>
      <c r="T149" s="222"/>
      <c r="U149" s="222"/>
      <c r="V149" s="222"/>
      <c r="W149" s="222"/>
      <c r="X149" s="222"/>
      <c r="Y149" s="222"/>
      <c r="Z149" s="212"/>
      <c r="AA149" s="212"/>
      <c r="AB149" s="212"/>
      <c r="AC149" s="212"/>
      <c r="AD149" s="212"/>
      <c r="AE149" s="212"/>
      <c r="AF149" s="212"/>
      <c r="AG149" s="212" t="s">
        <v>226</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53" t="str">
        <f>C149</f>
        <v>s přemístěním výkopku v příčných profilech na vzdálenost do 15 m nebo s naložením na dopravní prostředek.</v>
      </c>
      <c r="BB149" s="212"/>
      <c r="BC149" s="212"/>
      <c r="BD149" s="212"/>
      <c r="BE149" s="212"/>
      <c r="BF149" s="212"/>
      <c r="BG149" s="212"/>
      <c r="BH149" s="212"/>
    </row>
    <row r="150" spans="1:60" outlineLevel="1" x14ac:dyDescent="0.25">
      <c r="A150" s="231">
        <v>51</v>
      </c>
      <c r="B150" s="232" t="s">
        <v>234</v>
      </c>
      <c r="C150" s="247" t="s">
        <v>235</v>
      </c>
      <c r="D150" s="233" t="s">
        <v>221</v>
      </c>
      <c r="E150" s="234">
        <v>175</v>
      </c>
      <c r="F150" s="235"/>
      <c r="G150" s="236">
        <f>ROUND(E150*F150,2)</f>
        <v>0</v>
      </c>
      <c r="H150" s="235"/>
      <c r="I150" s="236">
        <f>ROUND(E150*H150,2)</f>
        <v>0</v>
      </c>
      <c r="J150" s="235"/>
      <c r="K150" s="236">
        <f>ROUND(E150*J150,2)</f>
        <v>0</v>
      </c>
      <c r="L150" s="236">
        <v>21</v>
      </c>
      <c r="M150" s="236">
        <f>G150*(1+L150/100)</f>
        <v>0</v>
      </c>
      <c r="N150" s="234">
        <v>0</v>
      </c>
      <c r="O150" s="234">
        <f>ROUND(E150*N150,2)</f>
        <v>0</v>
      </c>
      <c r="P150" s="234">
        <v>0</v>
      </c>
      <c r="Q150" s="234">
        <f>ROUND(E150*P150,2)</f>
        <v>0</v>
      </c>
      <c r="R150" s="236" t="s">
        <v>222</v>
      </c>
      <c r="S150" s="236" t="s">
        <v>177</v>
      </c>
      <c r="T150" s="237" t="s">
        <v>177</v>
      </c>
      <c r="U150" s="222">
        <v>0.01</v>
      </c>
      <c r="V150" s="222">
        <f>ROUND(E150*U150,2)</f>
        <v>1.75</v>
      </c>
      <c r="W150" s="222"/>
      <c r="X150" s="222" t="s">
        <v>223</v>
      </c>
      <c r="Y150" s="222" t="s">
        <v>180</v>
      </c>
      <c r="Z150" s="212"/>
      <c r="AA150" s="212"/>
      <c r="AB150" s="212"/>
      <c r="AC150" s="212"/>
      <c r="AD150" s="212"/>
      <c r="AE150" s="212"/>
      <c r="AF150" s="212"/>
      <c r="AG150" s="212" t="s">
        <v>224</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2" x14ac:dyDescent="0.25">
      <c r="A151" s="219"/>
      <c r="B151" s="220"/>
      <c r="C151" s="256" t="s">
        <v>236</v>
      </c>
      <c r="D151" s="254"/>
      <c r="E151" s="254"/>
      <c r="F151" s="254"/>
      <c r="G151" s="254"/>
      <c r="H151" s="222"/>
      <c r="I151" s="222"/>
      <c r="J151" s="222"/>
      <c r="K151" s="222"/>
      <c r="L151" s="222"/>
      <c r="M151" s="222"/>
      <c r="N151" s="221"/>
      <c r="O151" s="221"/>
      <c r="P151" s="221"/>
      <c r="Q151" s="221"/>
      <c r="R151" s="222"/>
      <c r="S151" s="222"/>
      <c r="T151" s="222"/>
      <c r="U151" s="222"/>
      <c r="V151" s="222"/>
      <c r="W151" s="222"/>
      <c r="X151" s="222"/>
      <c r="Y151" s="222"/>
      <c r="Z151" s="212"/>
      <c r="AA151" s="212"/>
      <c r="AB151" s="212"/>
      <c r="AC151" s="212"/>
      <c r="AD151" s="212"/>
      <c r="AE151" s="212"/>
      <c r="AF151" s="212"/>
      <c r="AG151" s="212" t="s">
        <v>226</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1" x14ac:dyDescent="0.25">
      <c r="A152" s="238">
        <v>52</v>
      </c>
      <c r="B152" s="239" t="s">
        <v>246</v>
      </c>
      <c r="C152" s="246" t="s">
        <v>247</v>
      </c>
      <c r="D152" s="240" t="s">
        <v>221</v>
      </c>
      <c r="E152" s="241">
        <v>175</v>
      </c>
      <c r="F152" s="242"/>
      <c r="G152" s="243">
        <f>ROUND(E152*F152,2)</f>
        <v>0</v>
      </c>
      <c r="H152" s="242"/>
      <c r="I152" s="243">
        <f>ROUND(E152*H152,2)</f>
        <v>0</v>
      </c>
      <c r="J152" s="242"/>
      <c r="K152" s="243">
        <f>ROUND(E152*J152,2)</f>
        <v>0</v>
      </c>
      <c r="L152" s="243">
        <v>21</v>
      </c>
      <c r="M152" s="243">
        <f>G152*(1+L152/100)</f>
        <v>0</v>
      </c>
      <c r="N152" s="241">
        <v>0</v>
      </c>
      <c r="O152" s="241">
        <f>ROUND(E152*N152,2)</f>
        <v>0</v>
      </c>
      <c r="P152" s="241">
        <v>0</v>
      </c>
      <c r="Q152" s="241">
        <f>ROUND(E152*P152,2)</f>
        <v>0</v>
      </c>
      <c r="R152" s="243" t="s">
        <v>222</v>
      </c>
      <c r="S152" s="243" t="s">
        <v>177</v>
      </c>
      <c r="T152" s="244" t="s">
        <v>177</v>
      </c>
      <c r="U152" s="222">
        <v>0</v>
      </c>
      <c r="V152" s="222">
        <f>ROUND(E152*U152,2)</f>
        <v>0</v>
      </c>
      <c r="W152" s="222"/>
      <c r="X152" s="222" t="s">
        <v>223</v>
      </c>
      <c r="Y152" s="222" t="s">
        <v>180</v>
      </c>
      <c r="Z152" s="212"/>
      <c r="AA152" s="212"/>
      <c r="AB152" s="212"/>
      <c r="AC152" s="212"/>
      <c r="AD152" s="212"/>
      <c r="AE152" s="212"/>
      <c r="AF152" s="212"/>
      <c r="AG152" s="212" t="s">
        <v>224</v>
      </c>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1" x14ac:dyDescent="0.25">
      <c r="A153" s="238">
        <v>53</v>
      </c>
      <c r="B153" s="239" t="s">
        <v>407</v>
      </c>
      <c r="C153" s="246" t="s">
        <v>408</v>
      </c>
      <c r="D153" s="240" t="s">
        <v>242</v>
      </c>
      <c r="E153" s="241">
        <v>350</v>
      </c>
      <c r="F153" s="242"/>
      <c r="G153" s="243">
        <f>ROUND(E153*F153,2)</f>
        <v>0</v>
      </c>
      <c r="H153" s="242"/>
      <c r="I153" s="243">
        <f>ROUND(E153*H153,2)</f>
        <v>0</v>
      </c>
      <c r="J153" s="242"/>
      <c r="K153" s="243">
        <f>ROUND(E153*J153,2)</f>
        <v>0</v>
      </c>
      <c r="L153" s="243">
        <v>21</v>
      </c>
      <c r="M153" s="243">
        <f>G153*(1+L153/100)</f>
        <v>0</v>
      </c>
      <c r="N153" s="241">
        <v>3.0000000000000001E-5</v>
      </c>
      <c r="O153" s="241">
        <f>ROUND(E153*N153,2)</f>
        <v>0.01</v>
      </c>
      <c r="P153" s="241">
        <v>0</v>
      </c>
      <c r="Q153" s="241">
        <f>ROUND(E153*P153,2)</f>
        <v>0</v>
      </c>
      <c r="R153" s="243" t="s">
        <v>327</v>
      </c>
      <c r="S153" s="243" t="s">
        <v>177</v>
      </c>
      <c r="T153" s="244" t="s">
        <v>177</v>
      </c>
      <c r="U153" s="222">
        <v>0.03</v>
      </c>
      <c r="V153" s="222">
        <f>ROUND(E153*U153,2)</f>
        <v>10.5</v>
      </c>
      <c r="W153" s="222"/>
      <c r="X153" s="222" t="s">
        <v>223</v>
      </c>
      <c r="Y153" s="222" t="s">
        <v>180</v>
      </c>
      <c r="Z153" s="212"/>
      <c r="AA153" s="212"/>
      <c r="AB153" s="212"/>
      <c r="AC153" s="212"/>
      <c r="AD153" s="212"/>
      <c r="AE153" s="212"/>
      <c r="AF153" s="212"/>
      <c r="AG153" s="212" t="s">
        <v>224</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ht="20.399999999999999" outlineLevel="1" x14ac:dyDescent="0.25">
      <c r="A154" s="231">
        <v>54</v>
      </c>
      <c r="B154" s="232" t="s">
        <v>409</v>
      </c>
      <c r="C154" s="247" t="s">
        <v>410</v>
      </c>
      <c r="D154" s="233" t="s">
        <v>242</v>
      </c>
      <c r="E154" s="234">
        <v>700</v>
      </c>
      <c r="F154" s="235"/>
      <c r="G154" s="236">
        <f>ROUND(E154*F154,2)</f>
        <v>0</v>
      </c>
      <c r="H154" s="235"/>
      <c r="I154" s="236">
        <f>ROUND(E154*H154,2)</f>
        <v>0</v>
      </c>
      <c r="J154" s="235"/>
      <c r="K154" s="236">
        <f>ROUND(E154*J154,2)</f>
        <v>0</v>
      </c>
      <c r="L154" s="236">
        <v>21</v>
      </c>
      <c r="M154" s="236">
        <f>G154*(1+L154/100)</f>
        <v>0</v>
      </c>
      <c r="N154" s="234">
        <v>0.57499999999999996</v>
      </c>
      <c r="O154" s="234">
        <f>ROUND(E154*N154,2)</f>
        <v>402.5</v>
      </c>
      <c r="P154" s="234">
        <v>0</v>
      </c>
      <c r="Q154" s="234">
        <f>ROUND(E154*P154,2)</f>
        <v>0</v>
      </c>
      <c r="R154" s="236" t="s">
        <v>299</v>
      </c>
      <c r="S154" s="236" t="s">
        <v>177</v>
      </c>
      <c r="T154" s="237" t="s">
        <v>177</v>
      </c>
      <c r="U154" s="222">
        <v>0.03</v>
      </c>
      <c r="V154" s="222">
        <f>ROUND(E154*U154,2)</f>
        <v>21</v>
      </c>
      <c r="W154" s="222"/>
      <c r="X154" s="222" t="s">
        <v>223</v>
      </c>
      <c r="Y154" s="222" t="s">
        <v>180</v>
      </c>
      <c r="Z154" s="212"/>
      <c r="AA154" s="212"/>
      <c r="AB154" s="212"/>
      <c r="AC154" s="212"/>
      <c r="AD154" s="212"/>
      <c r="AE154" s="212"/>
      <c r="AF154" s="212"/>
      <c r="AG154" s="212" t="s">
        <v>224</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2" x14ac:dyDescent="0.25">
      <c r="A155" s="219"/>
      <c r="B155" s="220"/>
      <c r="C155" s="257" t="s">
        <v>355</v>
      </c>
      <c r="D155" s="251"/>
      <c r="E155" s="252">
        <v>350</v>
      </c>
      <c r="F155" s="222"/>
      <c r="G155" s="222"/>
      <c r="H155" s="222"/>
      <c r="I155" s="222"/>
      <c r="J155" s="222"/>
      <c r="K155" s="222"/>
      <c r="L155" s="222"/>
      <c r="M155" s="222"/>
      <c r="N155" s="221"/>
      <c r="O155" s="221"/>
      <c r="P155" s="221"/>
      <c r="Q155" s="221"/>
      <c r="R155" s="222"/>
      <c r="S155" s="222"/>
      <c r="T155" s="222"/>
      <c r="U155" s="222"/>
      <c r="V155" s="222"/>
      <c r="W155" s="222"/>
      <c r="X155" s="222"/>
      <c r="Y155" s="222"/>
      <c r="Z155" s="212"/>
      <c r="AA155" s="212"/>
      <c r="AB155" s="212"/>
      <c r="AC155" s="212"/>
      <c r="AD155" s="212"/>
      <c r="AE155" s="212"/>
      <c r="AF155" s="212"/>
      <c r="AG155" s="212" t="s">
        <v>228</v>
      </c>
      <c r="AH155" s="212">
        <v>0</v>
      </c>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3" x14ac:dyDescent="0.25">
      <c r="A156" s="219"/>
      <c r="B156" s="220"/>
      <c r="C156" s="257" t="s">
        <v>355</v>
      </c>
      <c r="D156" s="251"/>
      <c r="E156" s="252">
        <v>350</v>
      </c>
      <c r="F156" s="222"/>
      <c r="G156" s="222"/>
      <c r="H156" s="222"/>
      <c r="I156" s="222"/>
      <c r="J156" s="222"/>
      <c r="K156" s="222"/>
      <c r="L156" s="222"/>
      <c r="M156" s="222"/>
      <c r="N156" s="221"/>
      <c r="O156" s="221"/>
      <c r="P156" s="221"/>
      <c r="Q156" s="221"/>
      <c r="R156" s="222"/>
      <c r="S156" s="222"/>
      <c r="T156" s="222"/>
      <c r="U156" s="222"/>
      <c r="V156" s="222"/>
      <c r="W156" s="222"/>
      <c r="X156" s="222"/>
      <c r="Y156" s="222"/>
      <c r="Z156" s="212"/>
      <c r="AA156" s="212"/>
      <c r="AB156" s="212"/>
      <c r="AC156" s="212"/>
      <c r="AD156" s="212"/>
      <c r="AE156" s="212"/>
      <c r="AF156" s="212"/>
      <c r="AG156" s="212" t="s">
        <v>228</v>
      </c>
      <c r="AH156" s="212">
        <v>0</v>
      </c>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ht="20.399999999999999" outlineLevel="1" x14ac:dyDescent="0.25">
      <c r="A157" s="231">
        <v>55</v>
      </c>
      <c r="B157" s="232" t="s">
        <v>411</v>
      </c>
      <c r="C157" s="247" t="s">
        <v>412</v>
      </c>
      <c r="D157" s="233" t="s">
        <v>242</v>
      </c>
      <c r="E157" s="234">
        <v>420</v>
      </c>
      <c r="F157" s="235"/>
      <c r="G157" s="236">
        <f>ROUND(E157*F157,2)</f>
        <v>0</v>
      </c>
      <c r="H157" s="235"/>
      <c r="I157" s="236">
        <f>ROUND(E157*H157,2)</f>
        <v>0</v>
      </c>
      <c r="J157" s="235"/>
      <c r="K157" s="236">
        <f>ROUND(E157*J157,2)</f>
        <v>0</v>
      </c>
      <c r="L157" s="236">
        <v>21</v>
      </c>
      <c r="M157" s="236">
        <f>G157*(1+L157/100)</f>
        <v>0</v>
      </c>
      <c r="N157" s="234">
        <v>5.0000000000000001E-4</v>
      </c>
      <c r="O157" s="234">
        <f>ROUND(E157*N157,2)</f>
        <v>0.21</v>
      </c>
      <c r="P157" s="234">
        <v>0</v>
      </c>
      <c r="Q157" s="234">
        <f>ROUND(E157*P157,2)</f>
        <v>0</v>
      </c>
      <c r="R157" s="236" t="s">
        <v>290</v>
      </c>
      <c r="S157" s="236" t="s">
        <v>177</v>
      </c>
      <c r="T157" s="237" t="s">
        <v>177</v>
      </c>
      <c r="U157" s="222">
        <v>0</v>
      </c>
      <c r="V157" s="222">
        <f>ROUND(E157*U157,2)</f>
        <v>0</v>
      </c>
      <c r="W157" s="222"/>
      <c r="X157" s="222" t="s">
        <v>291</v>
      </c>
      <c r="Y157" s="222" t="s">
        <v>180</v>
      </c>
      <c r="Z157" s="212"/>
      <c r="AA157" s="212"/>
      <c r="AB157" s="212"/>
      <c r="AC157" s="212"/>
      <c r="AD157" s="212"/>
      <c r="AE157" s="212"/>
      <c r="AF157" s="212"/>
      <c r="AG157" s="212" t="s">
        <v>292</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2" x14ac:dyDescent="0.25">
      <c r="A158" s="219"/>
      <c r="B158" s="220"/>
      <c r="C158" s="257" t="s">
        <v>413</v>
      </c>
      <c r="D158" s="251"/>
      <c r="E158" s="252">
        <v>420</v>
      </c>
      <c r="F158" s="222"/>
      <c r="G158" s="222"/>
      <c r="H158" s="222"/>
      <c r="I158" s="222"/>
      <c r="J158" s="222"/>
      <c r="K158" s="222"/>
      <c r="L158" s="222"/>
      <c r="M158" s="222"/>
      <c r="N158" s="221"/>
      <c r="O158" s="221"/>
      <c r="P158" s="221"/>
      <c r="Q158" s="221"/>
      <c r="R158" s="222"/>
      <c r="S158" s="222"/>
      <c r="T158" s="222"/>
      <c r="U158" s="222"/>
      <c r="V158" s="222"/>
      <c r="W158" s="222"/>
      <c r="X158" s="222"/>
      <c r="Y158" s="222"/>
      <c r="Z158" s="212"/>
      <c r="AA158" s="212"/>
      <c r="AB158" s="212"/>
      <c r="AC158" s="212"/>
      <c r="AD158" s="212"/>
      <c r="AE158" s="212"/>
      <c r="AF158" s="212"/>
      <c r="AG158" s="212" t="s">
        <v>228</v>
      </c>
      <c r="AH158" s="212">
        <v>5</v>
      </c>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1" x14ac:dyDescent="0.25">
      <c r="A159" s="231">
        <v>56</v>
      </c>
      <c r="B159" s="232" t="s">
        <v>414</v>
      </c>
      <c r="C159" s="247" t="s">
        <v>415</v>
      </c>
      <c r="D159" s="233" t="s">
        <v>289</v>
      </c>
      <c r="E159" s="234">
        <v>402.72050000000002</v>
      </c>
      <c r="F159" s="235"/>
      <c r="G159" s="236">
        <f>ROUND(E159*F159,2)</f>
        <v>0</v>
      </c>
      <c r="H159" s="235"/>
      <c r="I159" s="236">
        <f>ROUND(E159*H159,2)</f>
        <v>0</v>
      </c>
      <c r="J159" s="235"/>
      <c r="K159" s="236">
        <f>ROUND(E159*J159,2)</f>
        <v>0</v>
      </c>
      <c r="L159" s="236">
        <v>21</v>
      </c>
      <c r="M159" s="236">
        <f>G159*(1+L159/100)</f>
        <v>0</v>
      </c>
      <c r="N159" s="234">
        <v>0</v>
      </c>
      <c r="O159" s="234">
        <f>ROUND(E159*N159,2)</f>
        <v>0</v>
      </c>
      <c r="P159" s="234">
        <v>0</v>
      </c>
      <c r="Q159" s="234">
        <f>ROUND(E159*P159,2)</f>
        <v>0</v>
      </c>
      <c r="R159" s="236" t="s">
        <v>299</v>
      </c>
      <c r="S159" s="236" t="s">
        <v>177</v>
      </c>
      <c r="T159" s="237" t="s">
        <v>177</v>
      </c>
      <c r="U159" s="222">
        <v>0.02</v>
      </c>
      <c r="V159" s="222">
        <f>ROUND(E159*U159,2)</f>
        <v>8.0500000000000007</v>
      </c>
      <c r="W159" s="222"/>
      <c r="X159" s="222" t="s">
        <v>398</v>
      </c>
      <c r="Y159" s="222" t="s">
        <v>180</v>
      </c>
      <c r="Z159" s="212"/>
      <c r="AA159" s="212"/>
      <c r="AB159" s="212"/>
      <c r="AC159" s="212"/>
      <c r="AD159" s="212"/>
      <c r="AE159" s="212"/>
      <c r="AF159" s="212"/>
      <c r="AG159" s="212" t="s">
        <v>399</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2" x14ac:dyDescent="0.25">
      <c r="A160" s="219"/>
      <c r="B160" s="220"/>
      <c r="C160" s="256" t="s">
        <v>400</v>
      </c>
      <c r="D160" s="254"/>
      <c r="E160" s="254"/>
      <c r="F160" s="254"/>
      <c r="G160" s="254"/>
      <c r="H160" s="222"/>
      <c r="I160" s="222"/>
      <c r="J160" s="222"/>
      <c r="K160" s="222"/>
      <c r="L160" s="222"/>
      <c r="M160" s="222"/>
      <c r="N160" s="221"/>
      <c r="O160" s="221"/>
      <c r="P160" s="221"/>
      <c r="Q160" s="221"/>
      <c r="R160" s="222"/>
      <c r="S160" s="222"/>
      <c r="T160" s="222"/>
      <c r="U160" s="222"/>
      <c r="V160" s="222"/>
      <c r="W160" s="222"/>
      <c r="X160" s="222"/>
      <c r="Y160" s="222"/>
      <c r="Z160" s="212"/>
      <c r="AA160" s="212"/>
      <c r="AB160" s="212"/>
      <c r="AC160" s="212"/>
      <c r="AD160" s="212"/>
      <c r="AE160" s="212"/>
      <c r="AF160" s="212"/>
      <c r="AG160" s="212" t="s">
        <v>226</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2" x14ac:dyDescent="0.25">
      <c r="A161" s="219"/>
      <c r="B161" s="220"/>
      <c r="C161" s="257" t="s">
        <v>401</v>
      </c>
      <c r="D161" s="251"/>
      <c r="E161" s="252"/>
      <c r="F161" s="222"/>
      <c r="G161" s="222"/>
      <c r="H161" s="222"/>
      <c r="I161" s="222"/>
      <c r="J161" s="222"/>
      <c r="K161" s="222"/>
      <c r="L161" s="222"/>
      <c r="M161" s="222"/>
      <c r="N161" s="221"/>
      <c r="O161" s="221"/>
      <c r="P161" s="221"/>
      <c r="Q161" s="221"/>
      <c r="R161" s="222"/>
      <c r="S161" s="222"/>
      <c r="T161" s="222"/>
      <c r="U161" s="222"/>
      <c r="V161" s="222"/>
      <c r="W161" s="222"/>
      <c r="X161" s="222"/>
      <c r="Y161" s="222"/>
      <c r="Z161" s="212"/>
      <c r="AA161" s="212"/>
      <c r="AB161" s="212"/>
      <c r="AC161" s="212"/>
      <c r="AD161" s="212"/>
      <c r="AE161" s="212"/>
      <c r="AF161" s="212"/>
      <c r="AG161" s="212" t="s">
        <v>228</v>
      </c>
      <c r="AH161" s="212">
        <v>0</v>
      </c>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3" x14ac:dyDescent="0.25">
      <c r="A162" s="219"/>
      <c r="B162" s="220"/>
      <c r="C162" s="257" t="s">
        <v>416</v>
      </c>
      <c r="D162" s="251"/>
      <c r="E162" s="252"/>
      <c r="F162" s="222"/>
      <c r="G162" s="222"/>
      <c r="H162" s="222"/>
      <c r="I162" s="222"/>
      <c r="J162" s="222"/>
      <c r="K162" s="222"/>
      <c r="L162" s="222"/>
      <c r="M162" s="222"/>
      <c r="N162" s="221"/>
      <c r="O162" s="221"/>
      <c r="P162" s="221"/>
      <c r="Q162" s="221"/>
      <c r="R162" s="222"/>
      <c r="S162" s="222"/>
      <c r="T162" s="222"/>
      <c r="U162" s="222"/>
      <c r="V162" s="222"/>
      <c r="W162" s="222"/>
      <c r="X162" s="222"/>
      <c r="Y162" s="222"/>
      <c r="Z162" s="212"/>
      <c r="AA162" s="212"/>
      <c r="AB162" s="212"/>
      <c r="AC162" s="212"/>
      <c r="AD162" s="212"/>
      <c r="AE162" s="212"/>
      <c r="AF162" s="212"/>
      <c r="AG162" s="212" t="s">
        <v>228</v>
      </c>
      <c r="AH162" s="212">
        <v>0</v>
      </c>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3" x14ac:dyDescent="0.25">
      <c r="A163" s="219"/>
      <c r="B163" s="220"/>
      <c r="C163" s="257" t="s">
        <v>417</v>
      </c>
      <c r="D163" s="251"/>
      <c r="E163" s="252">
        <v>402.72050000000002</v>
      </c>
      <c r="F163" s="222"/>
      <c r="G163" s="222"/>
      <c r="H163" s="222"/>
      <c r="I163" s="222"/>
      <c r="J163" s="222"/>
      <c r="K163" s="222"/>
      <c r="L163" s="222"/>
      <c r="M163" s="222"/>
      <c r="N163" s="221"/>
      <c r="O163" s="221"/>
      <c r="P163" s="221"/>
      <c r="Q163" s="221"/>
      <c r="R163" s="222"/>
      <c r="S163" s="222"/>
      <c r="T163" s="222"/>
      <c r="U163" s="222"/>
      <c r="V163" s="222"/>
      <c r="W163" s="222"/>
      <c r="X163" s="222"/>
      <c r="Y163" s="222"/>
      <c r="Z163" s="212"/>
      <c r="AA163" s="212"/>
      <c r="AB163" s="212"/>
      <c r="AC163" s="212"/>
      <c r="AD163" s="212"/>
      <c r="AE163" s="212"/>
      <c r="AF163" s="212"/>
      <c r="AG163" s="212" t="s">
        <v>228</v>
      </c>
      <c r="AH163" s="212">
        <v>0</v>
      </c>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x14ac:dyDescent="0.25">
      <c r="A164" s="3"/>
      <c r="B164" s="4"/>
      <c r="C164" s="248"/>
      <c r="D164" s="6"/>
      <c r="E164" s="3"/>
      <c r="F164" s="3"/>
      <c r="G164" s="3"/>
      <c r="H164" s="3"/>
      <c r="I164" s="3"/>
      <c r="J164" s="3"/>
      <c r="K164" s="3"/>
      <c r="L164" s="3"/>
      <c r="M164" s="3"/>
      <c r="N164" s="3"/>
      <c r="O164" s="3"/>
      <c r="P164" s="3"/>
      <c r="Q164" s="3"/>
      <c r="R164" s="3"/>
      <c r="S164" s="3"/>
      <c r="T164" s="3"/>
      <c r="U164" s="3"/>
      <c r="V164" s="3"/>
      <c r="W164" s="3"/>
      <c r="X164" s="3"/>
      <c r="Y164" s="3"/>
      <c r="AE164">
        <v>12</v>
      </c>
      <c r="AF164">
        <v>21</v>
      </c>
      <c r="AG164" t="s">
        <v>158</v>
      </c>
    </row>
    <row r="165" spans="1:60" x14ac:dyDescent="0.25">
      <c r="A165" s="215"/>
      <c r="B165" s="216" t="s">
        <v>29</v>
      </c>
      <c r="C165" s="249"/>
      <c r="D165" s="217"/>
      <c r="E165" s="218"/>
      <c r="F165" s="218"/>
      <c r="G165" s="230">
        <f>G8+G25+G65+G82+G97+G104+G112+G118+G121+G138+G144</f>
        <v>0</v>
      </c>
      <c r="H165" s="3"/>
      <c r="I165" s="3"/>
      <c r="J165" s="3"/>
      <c r="K165" s="3"/>
      <c r="L165" s="3"/>
      <c r="M165" s="3"/>
      <c r="N165" s="3"/>
      <c r="O165" s="3"/>
      <c r="P165" s="3"/>
      <c r="Q165" s="3"/>
      <c r="R165" s="3"/>
      <c r="S165" s="3"/>
      <c r="T165" s="3"/>
      <c r="U165" s="3"/>
      <c r="V165" s="3"/>
      <c r="W165" s="3"/>
      <c r="X165" s="3"/>
      <c r="Y165" s="3"/>
      <c r="AE165">
        <f>SUMIF(L7:L163,AE164,G7:G163)</f>
        <v>0</v>
      </c>
      <c r="AF165">
        <f>SUMIF(L7:L163,AF164,G7:G163)</f>
        <v>0</v>
      </c>
      <c r="AG165" t="s">
        <v>216</v>
      </c>
    </row>
    <row r="166" spans="1:60" x14ac:dyDescent="0.25">
      <c r="C166" s="250"/>
      <c r="D166" s="10"/>
      <c r="AG166" t="s">
        <v>217</v>
      </c>
    </row>
    <row r="167" spans="1:60" x14ac:dyDescent="0.25">
      <c r="D167" s="10"/>
    </row>
    <row r="168" spans="1:60" x14ac:dyDescent="0.25">
      <c r="D168" s="10"/>
    </row>
    <row r="169" spans="1:60" x14ac:dyDescent="0.25">
      <c r="D169" s="10"/>
    </row>
    <row r="170" spans="1:60" x14ac:dyDescent="0.25">
      <c r="D170" s="10"/>
    </row>
    <row r="171" spans="1:60" x14ac:dyDescent="0.25">
      <c r="D171" s="10"/>
    </row>
    <row r="172" spans="1:60" x14ac:dyDescent="0.25">
      <c r="D172" s="10"/>
    </row>
    <row r="173" spans="1:60" x14ac:dyDescent="0.25">
      <c r="D173" s="10"/>
    </row>
    <row r="174" spans="1:60" x14ac:dyDescent="0.25">
      <c r="D174" s="10"/>
    </row>
    <row r="175" spans="1:60" x14ac:dyDescent="0.25">
      <c r="D175" s="10"/>
    </row>
    <row r="176" spans="1:60"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Raoh5X6YtD9s/3/7oFDJpyBmfqTrk53bUl+KXR425n7mIHOkVad39/RvLlG5/R+lmiPCHp6XD9SNgMdGeN48Mw==" saltValue="r9strGOgVxXDhIpRfwpe7Q==" spinCount="100000" sheet="1" formatRows="0"/>
  <mergeCells count="32">
    <mergeCell ref="C151:G151"/>
    <mergeCell ref="C160:G160"/>
    <mergeCell ref="C120:G120"/>
    <mergeCell ref="C129:G129"/>
    <mergeCell ref="C131:G131"/>
    <mergeCell ref="C140:G140"/>
    <mergeCell ref="C146:G146"/>
    <mergeCell ref="C149:G149"/>
    <mergeCell ref="C68:G68"/>
    <mergeCell ref="C71:G71"/>
    <mergeCell ref="C86:G86"/>
    <mergeCell ref="C90:G90"/>
    <mergeCell ref="C106:G106"/>
    <mergeCell ref="C114:G114"/>
    <mergeCell ref="C37:G37"/>
    <mergeCell ref="C39:G39"/>
    <mergeCell ref="C41:G41"/>
    <mergeCell ref="C42:G42"/>
    <mergeCell ref="C55:G55"/>
    <mergeCell ref="C59:G59"/>
    <mergeCell ref="C15:G15"/>
    <mergeCell ref="C17:G17"/>
    <mergeCell ref="C19:G19"/>
    <mergeCell ref="C21:G21"/>
    <mergeCell ref="C27:G27"/>
    <mergeCell ref="C35:G35"/>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D6A6-ACCC-408D-B4BB-2833E50055CF}">
  <sheetPr>
    <outlinePr summaryBelow="0"/>
  </sheetPr>
  <dimension ref="A1:BH5000"/>
  <sheetViews>
    <sheetView workbookViewId="0">
      <pane ySplit="7" topLeftCell="A8" activePane="bottomLeft" state="frozen"/>
      <selection pane="bottomLeft" sqref="A1:G1"/>
    </sheetView>
  </sheetViews>
  <sheetFormatPr defaultRowHeight="13.2" outlineLevelRow="1" x14ac:dyDescent="0.25"/>
  <cols>
    <col min="1" max="1" width="3.44140625" customWidth="1"/>
    <col min="2" max="2" width="12.6640625" style="176" customWidth="1"/>
    <col min="3" max="3" width="63.33203125" style="176"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7" t="s">
        <v>218</v>
      </c>
      <c r="B1" s="197"/>
      <c r="C1" s="197"/>
      <c r="D1" s="197"/>
      <c r="E1" s="197"/>
      <c r="F1" s="197"/>
      <c r="G1" s="197"/>
      <c r="AG1" t="s">
        <v>143</v>
      </c>
    </row>
    <row r="2" spans="1:60" ht="25.05" customHeight="1" x14ac:dyDescent="0.25">
      <c r="A2" s="198" t="s">
        <v>7</v>
      </c>
      <c r="B2" s="49" t="s">
        <v>43</v>
      </c>
      <c r="C2" s="201" t="s">
        <v>44</v>
      </c>
      <c r="D2" s="199"/>
      <c r="E2" s="199"/>
      <c r="F2" s="199"/>
      <c r="G2" s="200"/>
      <c r="AG2" t="s">
        <v>144</v>
      </c>
    </row>
    <row r="3" spans="1:60" ht="25.05" customHeight="1" x14ac:dyDescent="0.25">
      <c r="A3" s="198" t="s">
        <v>8</v>
      </c>
      <c r="B3" s="49" t="s">
        <v>53</v>
      </c>
      <c r="C3" s="201" t="s">
        <v>54</v>
      </c>
      <c r="D3" s="199"/>
      <c r="E3" s="199"/>
      <c r="F3" s="199"/>
      <c r="G3" s="200"/>
      <c r="AC3" s="176" t="s">
        <v>144</v>
      </c>
      <c r="AG3" t="s">
        <v>148</v>
      </c>
    </row>
    <row r="4" spans="1:60" ht="25.05" customHeight="1" x14ac:dyDescent="0.25">
      <c r="A4" s="202" t="s">
        <v>9</v>
      </c>
      <c r="B4" s="203" t="s">
        <v>47</v>
      </c>
      <c r="C4" s="204" t="s">
        <v>55</v>
      </c>
      <c r="D4" s="205"/>
      <c r="E4" s="205"/>
      <c r="F4" s="205"/>
      <c r="G4" s="206"/>
      <c r="AG4" t="s">
        <v>149</v>
      </c>
    </row>
    <row r="5" spans="1:60" x14ac:dyDescent="0.25">
      <c r="D5" s="10"/>
    </row>
    <row r="6" spans="1:60" ht="39.6" x14ac:dyDescent="0.25">
      <c r="A6" s="208" t="s">
        <v>150</v>
      </c>
      <c r="B6" s="210" t="s">
        <v>151</v>
      </c>
      <c r="C6" s="210" t="s">
        <v>152</v>
      </c>
      <c r="D6" s="209" t="s">
        <v>153</v>
      </c>
      <c r="E6" s="208" t="s">
        <v>154</v>
      </c>
      <c r="F6" s="207" t="s">
        <v>155</v>
      </c>
      <c r="G6" s="208" t="s">
        <v>29</v>
      </c>
      <c r="H6" s="211" t="s">
        <v>30</v>
      </c>
      <c r="I6" s="211" t="s">
        <v>156</v>
      </c>
      <c r="J6" s="211" t="s">
        <v>31</v>
      </c>
      <c r="K6" s="211" t="s">
        <v>157</v>
      </c>
      <c r="L6" s="211" t="s">
        <v>158</v>
      </c>
      <c r="M6" s="211" t="s">
        <v>159</v>
      </c>
      <c r="N6" s="211" t="s">
        <v>160</v>
      </c>
      <c r="O6" s="211" t="s">
        <v>161</v>
      </c>
      <c r="P6" s="211" t="s">
        <v>162</v>
      </c>
      <c r="Q6" s="211" t="s">
        <v>163</v>
      </c>
      <c r="R6" s="211" t="s">
        <v>164</v>
      </c>
      <c r="S6" s="211" t="s">
        <v>165</v>
      </c>
      <c r="T6" s="211" t="s">
        <v>166</v>
      </c>
      <c r="U6" s="211" t="s">
        <v>167</v>
      </c>
      <c r="V6" s="211" t="s">
        <v>168</v>
      </c>
      <c r="W6" s="211" t="s">
        <v>169</v>
      </c>
      <c r="X6" s="211" t="s">
        <v>170</v>
      </c>
      <c r="Y6" s="211" t="s">
        <v>171</v>
      </c>
    </row>
    <row r="7" spans="1:60" hidden="1" x14ac:dyDescent="0.25">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5">
      <c r="A8" s="224" t="s">
        <v>172</v>
      </c>
      <c r="B8" s="225" t="s">
        <v>114</v>
      </c>
      <c r="C8" s="245" t="s">
        <v>115</v>
      </c>
      <c r="D8" s="226"/>
      <c r="E8" s="227"/>
      <c r="F8" s="228"/>
      <c r="G8" s="228">
        <f>SUMIF(AG9:AG15,"&lt;&gt;NOR",G9:G15)</f>
        <v>0</v>
      </c>
      <c r="H8" s="228"/>
      <c r="I8" s="228">
        <f>SUM(I9:I15)</f>
        <v>0</v>
      </c>
      <c r="J8" s="228"/>
      <c r="K8" s="228">
        <f>SUM(K9:K15)</f>
        <v>0</v>
      </c>
      <c r="L8" s="228"/>
      <c r="M8" s="228">
        <f>SUM(M9:M15)</f>
        <v>0</v>
      </c>
      <c r="N8" s="227"/>
      <c r="O8" s="227">
        <f>SUM(O9:O15)</f>
        <v>0</v>
      </c>
      <c r="P8" s="227"/>
      <c r="Q8" s="227">
        <f>SUM(Q9:Q15)</f>
        <v>0</v>
      </c>
      <c r="R8" s="228"/>
      <c r="S8" s="228"/>
      <c r="T8" s="229"/>
      <c r="U8" s="223"/>
      <c r="V8" s="223">
        <f>SUM(V9:V15)</f>
        <v>0</v>
      </c>
      <c r="W8" s="223"/>
      <c r="X8" s="223"/>
      <c r="Y8" s="223"/>
      <c r="AG8" t="s">
        <v>173</v>
      </c>
    </row>
    <row r="9" spans="1:60" ht="20.399999999999999" outlineLevel="1" x14ac:dyDescent="0.25">
      <c r="A9" s="238">
        <v>1</v>
      </c>
      <c r="B9" s="239" t="s">
        <v>418</v>
      </c>
      <c r="C9" s="246" t="s">
        <v>419</v>
      </c>
      <c r="D9" s="240" t="s">
        <v>242</v>
      </c>
      <c r="E9" s="241">
        <v>80</v>
      </c>
      <c r="F9" s="242"/>
      <c r="G9" s="243">
        <f>ROUND(E9*F9,2)</f>
        <v>0</v>
      </c>
      <c r="H9" s="242"/>
      <c r="I9" s="243">
        <f>ROUND(E9*H9,2)</f>
        <v>0</v>
      </c>
      <c r="J9" s="242"/>
      <c r="K9" s="243">
        <f>ROUND(E9*J9,2)</f>
        <v>0</v>
      </c>
      <c r="L9" s="243">
        <v>21</v>
      </c>
      <c r="M9" s="243">
        <f>G9*(1+L9/100)</f>
        <v>0</v>
      </c>
      <c r="N9" s="241">
        <v>0</v>
      </c>
      <c r="O9" s="241">
        <f>ROUND(E9*N9,2)</f>
        <v>0</v>
      </c>
      <c r="P9" s="241">
        <v>0</v>
      </c>
      <c r="Q9" s="241">
        <f>ROUND(E9*P9,2)</f>
        <v>0</v>
      </c>
      <c r="R9" s="243"/>
      <c r="S9" s="243" t="s">
        <v>211</v>
      </c>
      <c r="T9" s="244" t="s">
        <v>178</v>
      </c>
      <c r="U9" s="222">
        <v>0</v>
      </c>
      <c r="V9" s="222">
        <f>ROUND(E9*U9,2)</f>
        <v>0</v>
      </c>
      <c r="W9" s="222"/>
      <c r="X9" s="222" t="s">
        <v>223</v>
      </c>
      <c r="Y9" s="222" t="s">
        <v>180</v>
      </c>
      <c r="Z9" s="212"/>
      <c r="AA9" s="212"/>
      <c r="AB9" s="212"/>
      <c r="AC9" s="212"/>
      <c r="AD9" s="212"/>
      <c r="AE9" s="212"/>
      <c r="AF9" s="212"/>
      <c r="AG9" s="212" t="s">
        <v>262</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1" x14ac:dyDescent="0.25">
      <c r="A10" s="238">
        <v>2</v>
      </c>
      <c r="B10" s="239" t="s">
        <v>420</v>
      </c>
      <c r="C10" s="246" t="s">
        <v>421</v>
      </c>
      <c r="D10" s="240" t="s">
        <v>242</v>
      </c>
      <c r="E10" s="241">
        <v>80</v>
      </c>
      <c r="F10" s="242"/>
      <c r="G10" s="243">
        <f>ROUND(E10*F10,2)</f>
        <v>0</v>
      </c>
      <c r="H10" s="242"/>
      <c r="I10" s="243">
        <f>ROUND(E10*H10,2)</f>
        <v>0</v>
      </c>
      <c r="J10" s="242"/>
      <c r="K10" s="243">
        <f>ROUND(E10*J10,2)</f>
        <v>0</v>
      </c>
      <c r="L10" s="243">
        <v>21</v>
      </c>
      <c r="M10" s="243">
        <f>G10*(1+L10/100)</f>
        <v>0</v>
      </c>
      <c r="N10" s="241">
        <v>0</v>
      </c>
      <c r="O10" s="241">
        <f>ROUND(E10*N10,2)</f>
        <v>0</v>
      </c>
      <c r="P10" s="241">
        <v>0</v>
      </c>
      <c r="Q10" s="241">
        <f>ROUND(E10*P10,2)</f>
        <v>0</v>
      </c>
      <c r="R10" s="243"/>
      <c r="S10" s="243" t="s">
        <v>211</v>
      </c>
      <c r="T10" s="244" t="s">
        <v>178</v>
      </c>
      <c r="U10" s="222">
        <v>0</v>
      </c>
      <c r="V10" s="222">
        <f>ROUND(E10*U10,2)</f>
        <v>0</v>
      </c>
      <c r="W10" s="222"/>
      <c r="X10" s="222" t="s">
        <v>223</v>
      </c>
      <c r="Y10" s="222" t="s">
        <v>180</v>
      </c>
      <c r="Z10" s="212"/>
      <c r="AA10" s="212"/>
      <c r="AB10" s="212"/>
      <c r="AC10" s="212"/>
      <c r="AD10" s="212"/>
      <c r="AE10" s="212"/>
      <c r="AF10" s="212"/>
      <c r="AG10" s="212" t="s">
        <v>262</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5">
      <c r="A11" s="238">
        <v>3</v>
      </c>
      <c r="B11" s="239" t="s">
        <v>291</v>
      </c>
      <c r="C11" s="246" t="s">
        <v>422</v>
      </c>
      <c r="D11" s="240" t="s">
        <v>423</v>
      </c>
      <c r="E11" s="241">
        <v>0.04</v>
      </c>
      <c r="F11" s="242"/>
      <c r="G11" s="243">
        <f>ROUND(E11*F11,2)</f>
        <v>0</v>
      </c>
      <c r="H11" s="242"/>
      <c r="I11" s="243">
        <f>ROUND(E11*H11,2)</f>
        <v>0</v>
      </c>
      <c r="J11" s="242"/>
      <c r="K11" s="243">
        <f>ROUND(E11*J11,2)</f>
        <v>0</v>
      </c>
      <c r="L11" s="243">
        <v>21</v>
      </c>
      <c r="M11" s="243">
        <f>G11*(1+L11/100)</f>
        <v>0</v>
      </c>
      <c r="N11" s="241">
        <v>0</v>
      </c>
      <c r="O11" s="241">
        <f>ROUND(E11*N11,2)</f>
        <v>0</v>
      </c>
      <c r="P11" s="241">
        <v>0</v>
      </c>
      <c r="Q11" s="241">
        <f>ROUND(E11*P11,2)</f>
        <v>0</v>
      </c>
      <c r="R11" s="243"/>
      <c r="S11" s="243" t="s">
        <v>211</v>
      </c>
      <c r="T11" s="244" t="s">
        <v>178</v>
      </c>
      <c r="U11" s="222">
        <v>0</v>
      </c>
      <c r="V11" s="222">
        <f>ROUND(E11*U11,2)</f>
        <v>0</v>
      </c>
      <c r="W11" s="222"/>
      <c r="X11" s="222" t="s">
        <v>291</v>
      </c>
      <c r="Y11" s="222" t="s">
        <v>180</v>
      </c>
      <c r="Z11" s="212"/>
      <c r="AA11" s="212"/>
      <c r="AB11" s="212"/>
      <c r="AC11" s="212"/>
      <c r="AD11" s="212"/>
      <c r="AE11" s="212"/>
      <c r="AF11" s="212"/>
      <c r="AG11" s="212" t="s">
        <v>424</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5">
      <c r="A12" s="238">
        <v>4</v>
      </c>
      <c r="B12" s="239" t="s">
        <v>291</v>
      </c>
      <c r="C12" s="246" t="s">
        <v>425</v>
      </c>
      <c r="D12" s="240" t="s">
        <v>426</v>
      </c>
      <c r="E12" s="241">
        <v>2.4</v>
      </c>
      <c r="F12" s="242"/>
      <c r="G12" s="243">
        <f>ROUND(E12*F12,2)</f>
        <v>0</v>
      </c>
      <c r="H12" s="242"/>
      <c r="I12" s="243">
        <f>ROUND(E12*H12,2)</f>
        <v>0</v>
      </c>
      <c r="J12" s="242"/>
      <c r="K12" s="243">
        <f>ROUND(E12*J12,2)</f>
        <v>0</v>
      </c>
      <c r="L12" s="243">
        <v>21</v>
      </c>
      <c r="M12" s="243">
        <f>G12*(1+L12/100)</f>
        <v>0</v>
      </c>
      <c r="N12" s="241">
        <v>0</v>
      </c>
      <c r="O12" s="241">
        <f>ROUND(E12*N12,2)</f>
        <v>0</v>
      </c>
      <c r="P12" s="241">
        <v>0</v>
      </c>
      <c r="Q12" s="241">
        <f>ROUND(E12*P12,2)</f>
        <v>0</v>
      </c>
      <c r="R12" s="243"/>
      <c r="S12" s="243" t="s">
        <v>211</v>
      </c>
      <c r="T12" s="244" t="s">
        <v>178</v>
      </c>
      <c r="U12" s="222">
        <v>0</v>
      </c>
      <c r="V12" s="222">
        <f>ROUND(E12*U12,2)</f>
        <v>0</v>
      </c>
      <c r="W12" s="222"/>
      <c r="X12" s="222" t="s">
        <v>427</v>
      </c>
      <c r="Y12" s="222" t="s">
        <v>180</v>
      </c>
      <c r="Z12" s="212"/>
      <c r="AA12" s="212"/>
      <c r="AB12" s="212"/>
      <c r="AC12" s="212"/>
      <c r="AD12" s="212"/>
      <c r="AE12" s="212"/>
      <c r="AF12" s="212"/>
      <c r="AG12" s="212" t="s">
        <v>428</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1" x14ac:dyDescent="0.25">
      <c r="A13" s="238">
        <v>5</v>
      </c>
      <c r="B13" s="239" t="s">
        <v>429</v>
      </c>
      <c r="C13" s="246" t="s">
        <v>430</v>
      </c>
      <c r="D13" s="240" t="s">
        <v>221</v>
      </c>
      <c r="E13" s="241">
        <v>1.2</v>
      </c>
      <c r="F13" s="242"/>
      <c r="G13" s="243">
        <f>ROUND(E13*F13,2)</f>
        <v>0</v>
      </c>
      <c r="H13" s="242"/>
      <c r="I13" s="243">
        <f>ROUND(E13*H13,2)</f>
        <v>0</v>
      </c>
      <c r="J13" s="242"/>
      <c r="K13" s="243">
        <f>ROUND(E13*J13,2)</f>
        <v>0</v>
      </c>
      <c r="L13" s="243">
        <v>21</v>
      </c>
      <c r="M13" s="243">
        <f>G13*(1+L13/100)</f>
        <v>0</v>
      </c>
      <c r="N13" s="241">
        <v>0</v>
      </c>
      <c r="O13" s="241">
        <f>ROUND(E13*N13,2)</f>
        <v>0</v>
      </c>
      <c r="P13" s="241">
        <v>0</v>
      </c>
      <c r="Q13" s="241">
        <f>ROUND(E13*P13,2)</f>
        <v>0</v>
      </c>
      <c r="R13" s="243"/>
      <c r="S13" s="243" t="s">
        <v>211</v>
      </c>
      <c r="T13" s="244" t="s">
        <v>178</v>
      </c>
      <c r="U13" s="222">
        <v>0</v>
      </c>
      <c r="V13" s="222">
        <f>ROUND(E13*U13,2)</f>
        <v>0</v>
      </c>
      <c r="W13" s="222"/>
      <c r="X13" s="222" t="s">
        <v>223</v>
      </c>
      <c r="Y13" s="222" t="s">
        <v>180</v>
      </c>
      <c r="Z13" s="212"/>
      <c r="AA13" s="212"/>
      <c r="AB13" s="212"/>
      <c r="AC13" s="212"/>
      <c r="AD13" s="212"/>
      <c r="AE13" s="212"/>
      <c r="AF13" s="212"/>
      <c r="AG13" s="212" t="s">
        <v>262</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1" x14ac:dyDescent="0.25">
      <c r="A14" s="238">
        <v>6</v>
      </c>
      <c r="B14" s="239" t="s">
        <v>431</v>
      </c>
      <c r="C14" s="246" t="s">
        <v>432</v>
      </c>
      <c r="D14" s="240" t="s">
        <v>221</v>
      </c>
      <c r="E14" s="241">
        <v>1.2</v>
      </c>
      <c r="F14" s="242"/>
      <c r="G14" s="243">
        <f>ROUND(E14*F14,2)</f>
        <v>0</v>
      </c>
      <c r="H14" s="242"/>
      <c r="I14" s="243">
        <f>ROUND(E14*H14,2)</f>
        <v>0</v>
      </c>
      <c r="J14" s="242"/>
      <c r="K14" s="243">
        <f>ROUND(E14*J14,2)</f>
        <v>0</v>
      </c>
      <c r="L14" s="243">
        <v>21</v>
      </c>
      <c r="M14" s="243">
        <f>G14*(1+L14/100)</f>
        <v>0</v>
      </c>
      <c r="N14" s="241">
        <v>0</v>
      </c>
      <c r="O14" s="241">
        <f>ROUND(E14*N14,2)</f>
        <v>0</v>
      </c>
      <c r="P14" s="241">
        <v>0</v>
      </c>
      <c r="Q14" s="241">
        <f>ROUND(E14*P14,2)</f>
        <v>0</v>
      </c>
      <c r="R14" s="243"/>
      <c r="S14" s="243" t="s">
        <v>211</v>
      </c>
      <c r="T14" s="244" t="s">
        <v>178</v>
      </c>
      <c r="U14" s="222">
        <v>0</v>
      </c>
      <c r="V14" s="222">
        <f>ROUND(E14*U14,2)</f>
        <v>0</v>
      </c>
      <c r="W14" s="222"/>
      <c r="X14" s="222" t="s">
        <v>223</v>
      </c>
      <c r="Y14" s="222" t="s">
        <v>180</v>
      </c>
      <c r="Z14" s="212"/>
      <c r="AA14" s="212"/>
      <c r="AB14" s="212"/>
      <c r="AC14" s="212"/>
      <c r="AD14" s="212"/>
      <c r="AE14" s="212"/>
      <c r="AF14" s="212"/>
      <c r="AG14" s="212" t="s">
        <v>262</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5">
      <c r="A15" s="238">
        <v>7</v>
      </c>
      <c r="B15" s="239" t="s">
        <v>291</v>
      </c>
      <c r="C15" s="246" t="s">
        <v>433</v>
      </c>
      <c r="D15" s="240" t="s">
        <v>221</v>
      </c>
      <c r="E15" s="241">
        <v>1.236</v>
      </c>
      <c r="F15" s="242"/>
      <c r="G15" s="243">
        <f>ROUND(E15*F15,2)</f>
        <v>0</v>
      </c>
      <c r="H15" s="242"/>
      <c r="I15" s="243">
        <f>ROUND(E15*H15,2)</f>
        <v>0</v>
      </c>
      <c r="J15" s="242"/>
      <c r="K15" s="243">
        <f>ROUND(E15*J15,2)</f>
        <v>0</v>
      </c>
      <c r="L15" s="243">
        <v>21</v>
      </c>
      <c r="M15" s="243">
        <f>G15*(1+L15/100)</f>
        <v>0</v>
      </c>
      <c r="N15" s="241">
        <v>0</v>
      </c>
      <c r="O15" s="241">
        <f>ROUND(E15*N15,2)</f>
        <v>0</v>
      </c>
      <c r="P15" s="241">
        <v>0</v>
      </c>
      <c r="Q15" s="241">
        <f>ROUND(E15*P15,2)</f>
        <v>0</v>
      </c>
      <c r="R15" s="243"/>
      <c r="S15" s="243" t="s">
        <v>211</v>
      </c>
      <c r="T15" s="244" t="s">
        <v>178</v>
      </c>
      <c r="U15" s="222">
        <v>0</v>
      </c>
      <c r="V15" s="222">
        <f>ROUND(E15*U15,2)</f>
        <v>0</v>
      </c>
      <c r="W15" s="222"/>
      <c r="X15" s="222" t="s">
        <v>427</v>
      </c>
      <c r="Y15" s="222" t="s">
        <v>180</v>
      </c>
      <c r="Z15" s="212"/>
      <c r="AA15" s="212"/>
      <c r="AB15" s="212"/>
      <c r="AC15" s="212"/>
      <c r="AD15" s="212"/>
      <c r="AE15" s="212"/>
      <c r="AF15" s="212"/>
      <c r="AG15" s="212" t="s">
        <v>428</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x14ac:dyDescent="0.25">
      <c r="A16" s="224" t="s">
        <v>172</v>
      </c>
      <c r="B16" s="225" t="s">
        <v>116</v>
      </c>
      <c r="C16" s="245" t="s">
        <v>117</v>
      </c>
      <c r="D16" s="226"/>
      <c r="E16" s="227"/>
      <c r="F16" s="228"/>
      <c r="G16" s="228">
        <f>SUMIF(AG17:AG17,"&lt;&gt;NOR",G17:G17)</f>
        <v>0</v>
      </c>
      <c r="H16" s="228"/>
      <c r="I16" s="228">
        <f>SUM(I17:I17)</f>
        <v>0</v>
      </c>
      <c r="J16" s="228"/>
      <c r="K16" s="228">
        <f>SUM(K17:K17)</f>
        <v>0</v>
      </c>
      <c r="L16" s="228"/>
      <c r="M16" s="228">
        <f>SUM(M17:M17)</f>
        <v>0</v>
      </c>
      <c r="N16" s="227"/>
      <c r="O16" s="227">
        <f>SUM(O17:O17)</f>
        <v>0</v>
      </c>
      <c r="P16" s="227"/>
      <c r="Q16" s="227">
        <f>SUM(Q17:Q17)</f>
        <v>0</v>
      </c>
      <c r="R16" s="228"/>
      <c r="S16" s="228"/>
      <c r="T16" s="229"/>
      <c r="U16" s="223"/>
      <c r="V16" s="223">
        <f>SUM(V17:V17)</f>
        <v>0</v>
      </c>
      <c r="W16" s="223"/>
      <c r="X16" s="223"/>
      <c r="Y16" s="223"/>
      <c r="AG16" t="s">
        <v>173</v>
      </c>
    </row>
    <row r="17" spans="1:60" outlineLevel="1" x14ac:dyDescent="0.25">
      <c r="A17" s="231">
        <v>8</v>
      </c>
      <c r="B17" s="232" t="s">
        <v>434</v>
      </c>
      <c r="C17" s="247" t="s">
        <v>435</v>
      </c>
      <c r="D17" s="233" t="s">
        <v>289</v>
      </c>
      <c r="E17" s="234">
        <v>0.01</v>
      </c>
      <c r="F17" s="235"/>
      <c r="G17" s="236">
        <f>ROUND(E17*F17,2)</f>
        <v>0</v>
      </c>
      <c r="H17" s="235"/>
      <c r="I17" s="236">
        <f>ROUND(E17*H17,2)</f>
        <v>0</v>
      </c>
      <c r="J17" s="235"/>
      <c r="K17" s="236">
        <f>ROUND(E17*J17,2)</f>
        <v>0</v>
      </c>
      <c r="L17" s="236">
        <v>21</v>
      </c>
      <c r="M17" s="236">
        <f>G17*(1+L17/100)</f>
        <v>0</v>
      </c>
      <c r="N17" s="234">
        <v>0</v>
      </c>
      <c r="O17" s="234">
        <f>ROUND(E17*N17,2)</f>
        <v>0</v>
      </c>
      <c r="P17" s="234">
        <v>0</v>
      </c>
      <c r="Q17" s="234">
        <f>ROUND(E17*P17,2)</f>
        <v>0</v>
      </c>
      <c r="R17" s="236"/>
      <c r="S17" s="236" t="s">
        <v>211</v>
      </c>
      <c r="T17" s="237" t="s">
        <v>178</v>
      </c>
      <c r="U17" s="222">
        <v>0</v>
      </c>
      <c r="V17" s="222">
        <f>ROUND(E17*U17,2)</f>
        <v>0</v>
      </c>
      <c r="W17" s="222"/>
      <c r="X17" s="222" t="s">
        <v>223</v>
      </c>
      <c r="Y17" s="222" t="s">
        <v>180</v>
      </c>
      <c r="Z17" s="212"/>
      <c r="AA17" s="212"/>
      <c r="AB17" s="212"/>
      <c r="AC17" s="212"/>
      <c r="AD17" s="212"/>
      <c r="AE17" s="212"/>
      <c r="AF17" s="212"/>
      <c r="AG17" s="212" t="s">
        <v>262</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x14ac:dyDescent="0.25">
      <c r="A18" s="3"/>
      <c r="B18" s="4"/>
      <c r="C18" s="248"/>
      <c r="D18" s="6"/>
      <c r="E18" s="3"/>
      <c r="F18" s="3"/>
      <c r="G18" s="3"/>
      <c r="H18" s="3"/>
      <c r="I18" s="3"/>
      <c r="J18" s="3"/>
      <c r="K18" s="3"/>
      <c r="L18" s="3"/>
      <c r="M18" s="3"/>
      <c r="N18" s="3"/>
      <c r="O18" s="3"/>
      <c r="P18" s="3"/>
      <c r="Q18" s="3"/>
      <c r="R18" s="3"/>
      <c r="S18" s="3"/>
      <c r="T18" s="3"/>
      <c r="U18" s="3"/>
      <c r="V18" s="3"/>
      <c r="W18" s="3"/>
      <c r="X18" s="3"/>
      <c r="Y18" s="3"/>
      <c r="AE18">
        <v>12</v>
      </c>
      <c r="AF18">
        <v>21</v>
      </c>
      <c r="AG18" t="s">
        <v>158</v>
      </c>
    </row>
    <row r="19" spans="1:60" x14ac:dyDescent="0.25">
      <c r="A19" s="215"/>
      <c r="B19" s="216" t="s">
        <v>29</v>
      </c>
      <c r="C19" s="249"/>
      <c r="D19" s="217"/>
      <c r="E19" s="218"/>
      <c r="F19" s="218"/>
      <c r="G19" s="230">
        <f>G8+G16</f>
        <v>0</v>
      </c>
      <c r="H19" s="3"/>
      <c r="I19" s="3"/>
      <c r="J19" s="3"/>
      <c r="K19" s="3"/>
      <c r="L19" s="3"/>
      <c r="M19" s="3"/>
      <c r="N19" s="3"/>
      <c r="O19" s="3"/>
      <c r="P19" s="3"/>
      <c r="Q19" s="3"/>
      <c r="R19" s="3"/>
      <c r="S19" s="3"/>
      <c r="T19" s="3"/>
      <c r="U19" s="3"/>
      <c r="V19" s="3"/>
      <c r="W19" s="3"/>
      <c r="X19" s="3"/>
      <c r="Y19" s="3"/>
      <c r="AE19">
        <f>SUMIF(L7:L17,AE18,G7:G17)</f>
        <v>0</v>
      </c>
      <c r="AF19">
        <f>SUMIF(L7:L17,AF18,G7:G17)</f>
        <v>0</v>
      </c>
      <c r="AG19" t="s">
        <v>216</v>
      </c>
    </row>
    <row r="20" spans="1:60" x14ac:dyDescent="0.25">
      <c r="C20" s="250"/>
      <c r="D20" s="10"/>
      <c r="AG20" t="s">
        <v>217</v>
      </c>
    </row>
    <row r="21" spans="1:60" x14ac:dyDescent="0.25">
      <c r="D21" s="10"/>
    </row>
    <row r="22" spans="1:60" x14ac:dyDescent="0.25">
      <c r="D22" s="10"/>
    </row>
    <row r="23" spans="1:60" x14ac:dyDescent="0.25">
      <c r="D23" s="10"/>
    </row>
    <row r="24" spans="1:60" x14ac:dyDescent="0.25">
      <c r="D24" s="10"/>
    </row>
    <row r="25" spans="1:60" x14ac:dyDescent="0.25">
      <c r="D25" s="10"/>
    </row>
    <row r="26" spans="1:60" x14ac:dyDescent="0.25">
      <c r="D26" s="10"/>
    </row>
    <row r="27" spans="1:60" x14ac:dyDescent="0.25">
      <c r="D27" s="10"/>
    </row>
    <row r="28" spans="1:60" x14ac:dyDescent="0.25">
      <c r="D28" s="10"/>
    </row>
    <row r="29" spans="1:60" x14ac:dyDescent="0.25">
      <c r="D29" s="10"/>
    </row>
    <row r="30" spans="1:60" x14ac:dyDescent="0.25">
      <c r="D30" s="10"/>
    </row>
    <row r="31" spans="1:60" x14ac:dyDescent="0.25">
      <c r="D31" s="10"/>
    </row>
    <row r="32" spans="1:60"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objmuJ6XWDwZU/mmrHXD0ZhMJ9jXHC1qqiCxT7hj/BfD5MMB9IPrRw5k21B4jKX8Eb8aL4YG/PbITg3pROxD0A==" saltValue="uRJKc2le/lWU3MjGs3zgqA=="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000 01 Naklady</vt:lpstr>
      <vt:lpstr>SO 100 01 Pol</vt:lpstr>
      <vt:lpstr>SO 801 01 Pol</vt:lpstr>
      <vt:lpstr>CelkemDPHVypocet</vt:lpstr>
      <vt:lpstr>CenaCelkem</vt:lpstr>
      <vt:lpstr>CenaCelkemBezDPH</vt:lpstr>
      <vt:lpstr>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'SO 100 01 Pol'!Názvy_tisku</vt:lpstr>
      <vt:lpstr>'SO 801 01 Pol'!Názvy_tisku</vt:lpstr>
      <vt:lpstr>oadresa</vt:lpstr>
      <vt:lpstr>Stavba!Objednatel</vt:lpstr>
      <vt:lpstr>Stavba!Objekt</vt:lpstr>
      <vt:lpstr>'000 01 Naklady'!Oblast_tisku</vt:lpstr>
      <vt:lpstr>'SO 100 01 Pol'!Oblast_tisku</vt:lpstr>
      <vt:lpstr>'SO 801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ZakladDPHSniVypocet</vt:lpstr>
      <vt:lpstr>ZakladDPHZakl</vt:lpstr>
      <vt:lpstr>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Šimo</dc:creator>
  <cp:lastModifiedBy>Adam Šimo</cp:lastModifiedBy>
  <cp:lastPrinted>2019-03-19T12:27:02Z</cp:lastPrinted>
  <dcterms:created xsi:type="dcterms:W3CDTF">2009-04-08T07:15:50Z</dcterms:created>
  <dcterms:modified xsi:type="dcterms:W3CDTF">2026-07-22T09:39:03Z</dcterms:modified>
</cp:coreProperties>
</file>