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INVESTICE\INVESTICE-PŘÍPRAVA\2026 - Jiráskova - oprava asf. komunikace (Lunga veterina)\VŘ realizace 2026\"/>
    </mc:Choice>
  </mc:AlternateContent>
  <bookViews>
    <workbookView xWindow="7380" yWindow="915" windowWidth="29490" windowHeight="17520"/>
  </bookViews>
  <sheets>
    <sheet name="List1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E28" i="2"/>
  <c r="E32" i="2" s="1"/>
  <c r="G32" i="2" s="1"/>
  <c r="E27" i="2"/>
  <c r="G27" i="2" s="1"/>
  <c r="G26" i="2"/>
  <c r="G25" i="2"/>
  <c r="G24" i="2"/>
  <c r="G23" i="2"/>
  <c r="G22" i="2"/>
  <c r="G21" i="2"/>
  <c r="G18" i="2"/>
  <c r="E13" i="2"/>
  <c r="E15" i="2" s="1"/>
  <c r="E14" i="2" s="1"/>
  <c r="G14" i="2" s="1"/>
  <c r="E11" i="2"/>
  <c r="E10" i="2"/>
  <c r="G10" i="2" s="1"/>
  <c r="E9" i="2"/>
  <c r="E8" i="2"/>
  <c r="G8" i="2" l="1"/>
  <c r="E12" i="2"/>
  <c r="E17" i="2" s="1"/>
  <c r="E20" i="2"/>
  <c r="E19" i="2" s="1"/>
  <c r="G19" i="2" s="1"/>
  <c r="G28" i="2"/>
  <c r="G12" i="2"/>
  <c r="E29" i="2"/>
  <c r="G29" i="2" s="1"/>
  <c r="E30" i="2"/>
  <c r="G30" i="2" s="1"/>
  <c r="E31" i="2"/>
  <c r="G31" i="2" s="1"/>
  <c r="E16" i="2"/>
  <c r="G16" i="2" s="1"/>
  <c r="G34" i="2" l="1"/>
</calcChain>
</file>

<file path=xl/sharedStrings.xml><?xml version="1.0" encoding="utf-8"?>
<sst xmlns="http://schemas.openxmlformats.org/spreadsheetml/2006/main" count="80" uniqueCount="62">
  <si>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</si>
  <si>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</si>
  <si>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</si>
  <si>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</si>
  <si>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</si>
  <si>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</si>
  <si>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</si>
  <si>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</si>
  <si>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</si>
  <si>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</si>
  <si>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</si>
  <si>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m3</t>
  </si>
  <si>
    <t>162701105</t>
  </si>
  <si>
    <t>Vodorovné přemístění výkopku z hor.1-4 do 10000 m</t>
  </si>
  <si>
    <t>162701109</t>
  </si>
  <si>
    <t>Příplatek k vod. přemístění hor.1-4 za další 1 km</t>
  </si>
  <si>
    <t>167101102</t>
  </si>
  <si>
    <t>Nakládání výkopku z hor. 1 ÷ 4 v množství nad 100 m3</t>
  </si>
  <si>
    <t>199000002</t>
  </si>
  <si>
    <t>Poplatek za odběr horniny tř. 1- 4 k rekultivaci, č. dle katal. odpadů 17 05 04</t>
  </si>
  <si>
    <t>t</t>
  </si>
  <si>
    <t>m</t>
  </si>
  <si>
    <t>Odkaz na mn. položky pořadí 6 :</t>
  </si>
  <si>
    <t>m2</t>
  </si>
  <si>
    <t>Kyjov-ulice Jiráskova</t>
  </si>
  <si>
    <t>113151119</t>
  </si>
  <si>
    <t>Fréz.živič.krytu pl.do 500 m2,pruh do 75cm,tl.10cm</t>
  </si>
  <si>
    <t>122202202</t>
  </si>
  <si>
    <t>Odkopávky pro silnice v hor. 3 do 1000 m3</t>
  </si>
  <si>
    <t>64,5x0,4</t>
  </si>
  <si>
    <t>122202209</t>
  </si>
  <si>
    <t>Příplatek za lepivost - odkop. pro silnice v hor.3</t>
  </si>
  <si>
    <t>Odkaz na mn. položky pořadí 15 : 25,8*0,35</t>
  </si>
  <si>
    <t xml:space="preserve">Odkaz na mn. položky pořadí 15 : </t>
  </si>
  <si>
    <t>Odkaz na mn. položky pořadí 17 : 25,8*5</t>
  </si>
  <si>
    <t>564861111</t>
  </si>
  <si>
    <t>Podklad ze štěrkodrti po zhutnění tloušťky 20 cm štěrkodrť frakce 0-63 mm</t>
  </si>
  <si>
    <t>Podklad ze štěrkodrti po zhutnění tloušťky 10 cm štěrkodrť frakce 0-63 mm</t>
  </si>
  <si>
    <t>567122114</t>
  </si>
  <si>
    <t>Podklad z kameniva zpev.cementem SC C8/10 tl.15 cm</t>
  </si>
  <si>
    <t>181102302</t>
  </si>
  <si>
    <t>Úprava pláně v zářezech se zhutněním</t>
  </si>
  <si>
    <t>573231125</t>
  </si>
  <si>
    <t>Postřik spojovací z KAE, množství zbytkového asfaltu 0,5 kg/m2</t>
  </si>
  <si>
    <t>577142112</t>
  </si>
  <si>
    <t>919735112</t>
  </si>
  <si>
    <t>998225311</t>
  </si>
  <si>
    <t>Přesun hmot, oprava komunikací, kryt živič. a bet.</t>
  </si>
  <si>
    <t>979999995</t>
  </si>
  <si>
    <t>Poplatek za recyklaci asfaltu, kusovost do 1600 cm2, (skup.170302)</t>
  </si>
  <si>
    <t>979087212</t>
  </si>
  <si>
    <t>Nakládání suti na dopravní prostředky - komunikace</t>
  </si>
  <si>
    <t>979081111</t>
  </si>
  <si>
    <t>Odvoz suti a vybour. hmot na skládku do 1 km</t>
  </si>
  <si>
    <t>979081121</t>
  </si>
  <si>
    <t>Příplatek k odvozu za každý další 1 km</t>
  </si>
  <si>
    <t>979093111</t>
  </si>
  <si>
    <t>Uložení suti na skládku bez zhutnění</t>
  </si>
  <si>
    <t>Řezání stávajícího živičného krytu tl. 5 - 10 cm, vč. zalití spár</t>
  </si>
  <si>
    <t>Beton asfaltový ACO 11+, nad 3 m, tl.5 cm plochy  do 100 m2</t>
  </si>
  <si>
    <t>Oprava asf. komunikace ul. Jiráskova</t>
  </si>
  <si>
    <t>CELKEM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</si>
</sst>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b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3" fillId="0" borderId="5" xfId="0" applyFon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0" borderId="6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shrinkToFit="1"/>
    </xf>
    <xf numFmtId="164" fontId="3" fillId="0" borderId="6" xfId="0" applyNumberFormat="1" applyFont="1" applyBorder="1" applyAlignment="1">
      <alignment vertical="top" shrinkToFit="1"/>
    </xf>
    <xf numFmtId="4" fontId="3" fillId="4" borderId="6" xfId="0" applyNumberFormat="1" applyFont="1" applyFill="1" applyBorder="1" applyAlignment="1" applyProtection="1">
      <alignment vertical="top" shrinkToFit="1"/>
      <protection locked="0"/>
    </xf>
    <xf numFmtId="4" fontId="3" fillId="0" borderId="6" xfId="0" applyNumberFormat="1" applyFont="1" applyBorder="1" applyAlignment="1">
      <alignment vertical="top" shrinkToFit="1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164" fontId="4" fillId="0" borderId="0" xfId="0" quotePrefix="1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 wrapText="1" shrinkToFit="1"/>
    </xf>
    <xf numFmtId="164" fontId="4" fillId="0" borderId="0" xfId="0" applyNumberFormat="1" applyFont="1" applyAlignment="1">
      <alignment vertical="top" wrapText="1" shrinkToFit="1"/>
    </xf>
    <xf numFmtId="4" fontId="3" fillId="0" borderId="0" xfId="0" applyNumberFormat="1" applyFont="1" applyAlignment="1">
      <alignment vertical="top" shrinkToFit="1"/>
    </xf>
    <xf numFmtId="0" fontId="3" fillId="0" borderId="7" xfId="0" applyFont="1" applyBorder="1" applyAlignment="1">
      <alignment vertical="top"/>
    </xf>
    <xf numFmtId="49" fontId="3" fillId="0" borderId="8" xfId="0" applyNumberFormat="1" applyFont="1" applyBorder="1" applyAlignment="1">
      <alignment vertical="top"/>
    </xf>
    <xf numFmtId="49" fontId="3" fillId="0" borderId="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shrinkToFit="1"/>
    </xf>
    <xf numFmtId="164" fontId="3" fillId="0" borderId="8" xfId="0" applyNumberFormat="1" applyFont="1" applyBorder="1" applyAlignment="1">
      <alignment vertical="top" shrinkToFit="1"/>
    </xf>
    <xf numFmtId="4" fontId="3" fillId="4" borderId="8" xfId="0" applyNumberFormat="1" applyFont="1" applyFill="1" applyBorder="1" applyAlignment="1" applyProtection="1">
      <alignment vertical="top" shrinkToFit="1"/>
      <protection locked="0"/>
    </xf>
    <xf numFmtId="4" fontId="3" fillId="0" borderId="8" xfId="0" applyNumberFormat="1" applyFont="1" applyBorder="1" applyAlignment="1">
      <alignment vertical="top" shrinkToFi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shrinkToFit="1"/>
    </xf>
    <xf numFmtId="164" fontId="3" fillId="0" borderId="0" xfId="0" applyNumberFormat="1" applyFont="1" applyAlignment="1">
      <alignment vertical="top" shrinkToFit="1"/>
    </xf>
    <xf numFmtId="4" fontId="3" fillId="0" borderId="0" xfId="0" applyNumberFormat="1" applyFont="1" applyAlignment="1" applyProtection="1">
      <alignment vertical="top" shrinkToFit="1"/>
      <protection locked="0"/>
    </xf>
    <xf numFmtId="49" fontId="5" fillId="0" borderId="0" xfId="0" applyNumberFormat="1" applyFont="1" applyAlignment="1">
      <alignment horizontal="left" vertical="top" wrapText="1"/>
    </xf>
    <xf numFmtId="0" fontId="1" fillId="0" borderId="0" xfId="0" applyFont="1"/>
    <xf numFmtId="4" fontId="1" fillId="0" borderId="0" xfId="0" applyNumberFormat="1" applyFont="1"/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shrinkToFit="1"/>
    </xf>
    <xf numFmtId="164" fontId="3" fillId="0" borderId="1" xfId="0" applyNumberFormat="1" applyFont="1" applyBorder="1" applyAlignment="1">
      <alignment vertical="top" shrinkToFit="1"/>
    </xf>
    <xf numFmtId="4" fontId="3" fillId="0" borderId="1" xfId="0" applyNumberFormat="1" applyFont="1" applyBorder="1" applyAlignment="1">
      <alignment vertical="top" shrinkToFit="1"/>
    </xf>
    <xf numFmtId="4" fontId="3" fillId="4" borderId="1" xfId="0" applyNumberFormat="1" applyFont="1" applyFill="1" applyBorder="1" applyAlignment="1" applyProtection="1">
      <alignment vertical="top" shrinkToFit="1"/>
      <protection locked="0"/>
    </xf>
    <xf numFmtId="0" fontId="3" fillId="0" borderId="9" xfId="0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shrinkToFit="1"/>
    </xf>
    <xf numFmtId="164" fontId="3" fillId="0" borderId="9" xfId="0" applyNumberFormat="1" applyFont="1" applyBorder="1" applyAlignment="1">
      <alignment vertical="top" shrinkToFit="1"/>
    </xf>
    <xf numFmtId="4" fontId="3" fillId="4" borderId="10" xfId="0" applyNumberFormat="1" applyFont="1" applyFill="1" applyBorder="1" applyAlignment="1" applyProtection="1">
      <alignment vertical="top" shrinkToFit="1"/>
      <protection locked="0"/>
    </xf>
    <xf numFmtId="4" fontId="3" fillId="0" borderId="10" xfId="0" applyNumberFormat="1" applyFont="1" applyBorder="1" applyAlignment="1">
      <alignment vertical="top" shrinkToFit="1"/>
    </xf>
    <xf numFmtId="0" fontId="2" fillId="0" borderId="0" xfId="0" applyFont="1" applyAlignment="1">
      <alignment horizont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16" zoomScaleNormal="100" workbookViewId="0">
      <selection activeCell="C41" sqref="C41"/>
    </sheetView>
  </sheetViews>
  <sheetFormatPr defaultRowHeight="14.25"/>
  <cols>
    <col min="1" max="1" width="3.375" customWidth="1"/>
    <col min="2" max="2" width="12.625" customWidth="1"/>
    <col min="3" max="3" width="38.25" customWidth="1"/>
    <col min="4" max="4" width="4.875" customWidth="1"/>
    <col min="5" max="5" width="10.625" customWidth="1"/>
    <col min="6" max="6" width="9.875" customWidth="1"/>
    <col min="7" max="7" width="12.75" customWidth="1"/>
  </cols>
  <sheetData>
    <row r="1" spans="1:7" ht="15.75">
      <c r="A1" s="52" t="s">
        <v>0</v>
      </c>
      <c r="B1" s="52"/>
      <c r="C1" s="52"/>
      <c r="D1" s="52"/>
      <c r="E1" s="52"/>
      <c r="F1" s="52"/>
      <c r="G1" s="52"/>
    </row>
    <row r="2" spans="1:7">
      <c r="A2" s="1" t="s">
        <v>1</v>
      </c>
      <c r="B2" s="2"/>
      <c r="C2" s="53" t="s">
        <v>24</v>
      </c>
      <c r="D2" s="54"/>
      <c r="E2" s="54"/>
      <c r="F2" s="54"/>
      <c r="G2" s="55"/>
    </row>
    <row r="3" spans="1:7">
      <c r="A3" s="1" t="s">
        <v>2</v>
      </c>
      <c r="B3" s="2"/>
      <c r="C3" s="53" t="s">
        <v>60</v>
      </c>
      <c r="D3" s="54"/>
      <c r="E3" s="54"/>
      <c r="F3" s="54"/>
      <c r="G3" s="55"/>
    </row>
    <row r="4" spans="1:7">
      <c r="A4" s="3" t="s">
        <v>3</v>
      </c>
      <c r="B4" s="4"/>
      <c r="C4" s="56"/>
      <c r="D4" s="57"/>
      <c r="E4" s="57"/>
      <c r="F4" s="57"/>
      <c r="G4" s="58"/>
    </row>
    <row r="5" spans="1:7">
      <c r="B5" s="5"/>
      <c r="C5" s="5"/>
      <c r="D5" s="6"/>
    </row>
    <row r="6" spans="1:7">
      <c r="A6" s="7" t="s">
        <v>4</v>
      </c>
      <c r="B6" s="8" t="s">
        <v>5</v>
      </c>
      <c r="C6" s="8" t="s">
        <v>6</v>
      </c>
      <c r="D6" s="9" t="s">
        <v>7</v>
      </c>
      <c r="E6" s="7" t="s">
        <v>8</v>
      </c>
      <c r="F6" s="10" t="s">
        <v>9</v>
      </c>
      <c r="G6" s="7" t="s">
        <v>10</v>
      </c>
    </row>
    <row r="7" spans="1:7">
      <c r="A7" s="38">
        <v>8</v>
      </c>
      <c r="B7" s="39" t="s">
        <v>25</v>
      </c>
      <c r="C7" s="40" t="s">
        <v>26</v>
      </c>
      <c r="D7" s="41" t="s">
        <v>23</v>
      </c>
      <c r="E7" s="42">
        <v>64.5</v>
      </c>
      <c r="F7" s="44"/>
      <c r="G7" s="43">
        <f>ROUND(E7*F7,2)</f>
        <v>0</v>
      </c>
    </row>
    <row r="8" spans="1:7">
      <c r="A8" s="11">
        <v>15</v>
      </c>
      <c r="B8" s="12" t="s">
        <v>27</v>
      </c>
      <c r="C8" s="13" t="s">
        <v>28</v>
      </c>
      <c r="D8" s="14" t="s">
        <v>11</v>
      </c>
      <c r="E8" s="15">
        <f>E9</f>
        <v>25.8</v>
      </c>
      <c r="F8" s="16"/>
      <c r="G8" s="17">
        <f>ROUND(E8*F8,2)</f>
        <v>0</v>
      </c>
    </row>
    <row r="9" spans="1:7">
      <c r="A9" s="18"/>
      <c r="B9" s="19"/>
      <c r="C9" s="20" t="s">
        <v>29</v>
      </c>
      <c r="D9" s="21"/>
      <c r="E9" s="22">
        <f>64.5*0.4</f>
        <v>25.8</v>
      </c>
      <c r="F9" s="23"/>
      <c r="G9" s="23"/>
    </row>
    <row r="10" spans="1:7">
      <c r="A10" s="11">
        <v>16</v>
      </c>
      <c r="B10" s="12" t="s">
        <v>30</v>
      </c>
      <c r="C10" s="13" t="s">
        <v>31</v>
      </c>
      <c r="D10" s="14" t="s">
        <v>11</v>
      </c>
      <c r="E10" s="15">
        <f>E11</f>
        <v>9.0299999999999994</v>
      </c>
      <c r="F10" s="16"/>
      <c r="G10" s="17">
        <f>ROUND(E10*F10,2)</f>
        <v>0</v>
      </c>
    </row>
    <row r="11" spans="1:7">
      <c r="A11" s="18"/>
      <c r="B11" s="19"/>
      <c r="C11" s="20" t="s">
        <v>32</v>
      </c>
      <c r="D11" s="21"/>
      <c r="E11" s="22">
        <f>25.8*0.35</f>
        <v>9.0299999999999994</v>
      </c>
      <c r="F11" s="23"/>
      <c r="G11" s="23"/>
    </row>
    <row r="12" spans="1:7">
      <c r="A12" s="11">
        <v>17</v>
      </c>
      <c r="B12" s="12" t="s">
        <v>12</v>
      </c>
      <c r="C12" s="13" t="s">
        <v>13</v>
      </c>
      <c r="D12" s="14" t="s">
        <v>11</v>
      </c>
      <c r="E12" s="15">
        <f>E13</f>
        <v>25.8</v>
      </c>
      <c r="F12" s="16"/>
      <c r="G12" s="17">
        <f>ROUND(E12*F12,2)</f>
        <v>0</v>
      </c>
    </row>
    <row r="13" spans="1:7">
      <c r="A13" s="18"/>
      <c r="B13" s="19"/>
      <c r="C13" s="20" t="s">
        <v>33</v>
      </c>
      <c r="D13" s="21"/>
      <c r="E13" s="22">
        <f>E8</f>
        <v>25.8</v>
      </c>
      <c r="F13" s="23"/>
      <c r="G13" s="23"/>
    </row>
    <row r="14" spans="1:7">
      <c r="A14" s="11">
        <v>18</v>
      </c>
      <c r="B14" s="12" t="s">
        <v>14</v>
      </c>
      <c r="C14" s="13" t="s">
        <v>15</v>
      </c>
      <c r="D14" s="14" t="s">
        <v>11</v>
      </c>
      <c r="E14" s="15">
        <f>E15</f>
        <v>129</v>
      </c>
      <c r="F14" s="16"/>
      <c r="G14" s="17">
        <f>ROUND(E14*F14,2)</f>
        <v>0</v>
      </c>
    </row>
    <row r="15" spans="1:7">
      <c r="A15" s="18"/>
      <c r="B15" s="19"/>
      <c r="C15" s="20" t="s">
        <v>34</v>
      </c>
      <c r="D15" s="21"/>
      <c r="E15" s="22">
        <f>E13*5</f>
        <v>129</v>
      </c>
      <c r="F15" s="23"/>
      <c r="G15" s="23"/>
    </row>
    <row r="16" spans="1:7">
      <c r="A16" s="11">
        <v>8</v>
      </c>
      <c r="B16" s="12" t="s">
        <v>16</v>
      </c>
      <c r="C16" s="13" t="s">
        <v>17</v>
      </c>
      <c r="D16" s="14" t="s">
        <v>11</v>
      </c>
      <c r="E16" s="15">
        <f>E12</f>
        <v>25.8</v>
      </c>
      <c r="F16" s="16"/>
      <c r="G16" s="17">
        <f>ROUND(E16*F16,2)</f>
        <v>0</v>
      </c>
    </row>
    <row r="17" spans="1:7">
      <c r="A17" s="18"/>
      <c r="B17" s="19"/>
      <c r="C17" s="20" t="s">
        <v>22</v>
      </c>
      <c r="D17" s="21"/>
      <c r="E17" s="22">
        <f>E12</f>
        <v>25.8</v>
      </c>
      <c r="F17" s="23"/>
      <c r="G17" s="17"/>
    </row>
    <row r="18" spans="1:7">
      <c r="A18" s="11">
        <v>22</v>
      </c>
      <c r="B18" s="12" t="s">
        <v>40</v>
      </c>
      <c r="C18" s="13" t="s">
        <v>41</v>
      </c>
      <c r="D18" s="14" t="s">
        <v>23</v>
      </c>
      <c r="E18" s="15">
        <v>64.5</v>
      </c>
      <c r="F18" s="16"/>
      <c r="G18" s="17">
        <f t="shared" ref="G18" si="0">ROUND(E18*F18,2)</f>
        <v>0</v>
      </c>
    </row>
    <row r="19" spans="1:7" ht="22.5">
      <c r="A19" s="11">
        <v>23</v>
      </c>
      <c r="B19" s="12" t="s">
        <v>18</v>
      </c>
      <c r="C19" s="13" t="s">
        <v>19</v>
      </c>
      <c r="D19" s="14" t="s">
        <v>11</v>
      </c>
      <c r="E19" s="15">
        <f>E20</f>
        <v>25.8</v>
      </c>
      <c r="F19" s="16"/>
      <c r="G19" s="17">
        <f>ROUND(E19*F19,2)</f>
        <v>0</v>
      </c>
    </row>
    <row r="20" spans="1:7">
      <c r="A20" s="18"/>
      <c r="B20" s="19"/>
      <c r="C20" s="20" t="s">
        <v>33</v>
      </c>
      <c r="D20" s="21"/>
      <c r="E20" s="22">
        <f>E12</f>
        <v>25.8</v>
      </c>
      <c r="F20" s="23"/>
      <c r="G20" s="23"/>
    </row>
    <row r="21" spans="1:7" ht="22.5">
      <c r="A21" s="11">
        <v>34</v>
      </c>
      <c r="B21" s="12" t="s">
        <v>35</v>
      </c>
      <c r="C21" s="13" t="s">
        <v>36</v>
      </c>
      <c r="D21" s="14" t="s">
        <v>23</v>
      </c>
      <c r="E21" s="15">
        <v>70</v>
      </c>
      <c r="F21" s="16"/>
      <c r="G21" s="17">
        <f t="shared" ref="G21:G32" si="1">ROUND(E21*F21,2)</f>
        <v>0</v>
      </c>
    </row>
    <row r="22" spans="1:7" ht="22.5">
      <c r="A22" s="11"/>
      <c r="B22" s="12" t="s">
        <v>35</v>
      </c>
      <c r="C22" s="13" t="s">
        <v>37</v>
      </c>
      <c r="D22" s="14" t="s">
        <v>23</v>
      </c>
      <c r="E22" s="15">
        <v>70</v>
      </c>
      <c r="F22" s="16"/>
      <c r="G22" s="17">
        <f t="shared" si="1"/>
        <v>0</v>
      </c>
    </row>
    <row r="23" spans="1:7">
      <c r="A23" s="11">
        <v>43</v>
      </c>
      <c r="B23" s="12" t="s">
        <v>38</v>
      </c>
      <c r="C23" s="13" t="s">
        <v>39</v>
      </c>
      <c r="D23" s="14" t="s">
        <v>23</v>
      </c>
      <c r="E23" s="15">
        <v>70</v>
      </c>
      <c r="F23" s="16"/>
      <c r="G23" s="17">
        <f t="shared" si="1"/>
        <v>0</v>
      </c>
    </row>
    <row r="24" spans="1:7" ht="22.5">
      <c r="A24" s="24">
        <v>38</v>
      </c>
      <c r="B24" s="25" t="s">
        <v>42</v>
      </c>
      <c r="C24" s="26" t="s">
        <v>43</v>
      </c>
      <c r="D24" s="27" t="s">
        <v>23</v>
      </c>
      <c r="E24" s="28">
        <v>70</v>
      </c>
      <c r="F24" s="29"/>
      <c r="G24" s="30">
        <f t="shared" si="1"/>
        <v>0</v>
      </c>
    </row>
    <row r="25" spans="1:7" ht="22.15" customHeight="1">
      <c r="A25" s="24">
        <v>40</v>
      </c>
      <c r="B25" s="25" t="s">
        <v>44</v>
      </c>
      <c r="C25" s="26" t="s">
        <v>59</v>
      </c>
      <c r="D25" s="27" t="s">
        <v>23</v>
      </c>
      <c r="E25" s="28">
        <v>70</v>
      </c>
      <c r="F25" s="29"/>
      <c r="G25" s="30">
        <f t="shared" si="1"/>
        <v>0</v>
      </c>
    </row>
    <row r="26" spans="1:7">
      <c r="A26" s="11">
        <v>80</v>
      </c>
      <c r="B26" s="12" t="s">
        <v>45</v>
      </c>
      <c r="C26" s="13" t="s">
        <v>58</v>
      </c>
      <c r="D26" s="14" t="s">
        <v>21</v>
      </c>
      <c r="E26" s="15">
        <v>69</v>
      </c>
      <c r="F26" s="16"/>
      <c r="G26" s="17">
        <f t="shared" si="1"/>
        <v>0</v>
      </c>
    </row>
    <row r="27" spans="1:7">
      <c r="A27" s="11">
        <v>98</v>
      </c>
      <c r="B27" s="12" t="s">
        <v>46</v>
      </c>
      <c r="C27" s="13" t="s">
        <v>47</v>
      </c>
      <c r="D27" s="14" t="s">
        <v>20</v>
      </c>
      <c r="E27" s="15">
        <f>E21*0.5*2.2</f>
        <v>77</v>
      </c>
      <c r="F27" s="16"/>
      <c r="G27" s="17">
        <f t="shared" si="1"/>
        <v>0</v>
      </c>
    </row>
    <row r="28" spans="1:7" ht="22.5">
      <c r="A28" s="11">
        <v>106</v>
      </c>
      <c r="B28" s="12" t="s">
        <v>48</v>
      </c>
      <c r="C28" s="13" t="s">
        <v>49</v>
      </c>
      <c r="D28" s="14" t="s">
        <v>20</v>
      </c>
      <c r="E28" s="15">
        <f>E7*0.1*2.2</f>
        <v>14.190000000000001</v>
      </c>
      <c r="F28" s="16"/>
      <c r="G28" s="17">
        <f t="shared" si="1"/>
        <v>0</v>
      </c>
    </row>
    <row r="29" spans="1:7">
      <c r="A29" s="11">
        <v>107</v>
      </c>
      <c r="B29" s="12" t="s">
        <v>50</v>
      </c>
      <c r="C29" s="13" t="s">
        <v>51</v>
      </c>
      <c r="D29" s="14" t="s">
        <v>20</v>
      </c>
      <c r="E29" s="15">
        <f>E28</f>
        <v>14.190000000000001</v>
      </c>
      <c r="F29" s="16"/>
      <c r="G29" s="30">
        <f t="shared" si="1"/>
        <v>0</v>
      </c>
    </row>
    <row r="30" spans="1:7">
      <c r="A30" s="38">
        <v>108</v>
      </c>
      <c r="B30" s="39" t="s">
        <v>52</v>
      </c>
      <c r="C30" s="40" t="s">
        <v>53</v>
      </c>
      <c r="D30" s="41" t="s">
        <v>20</v>
      </c>
      <c r="E30" s="42">
        <f>E28</f>
        <v>14.190000000000001</v>
      </c>
      <c r="F30" s="16"/>
      <c r="G30" s="30">
        <f t="shared" si="1"/>
        <v>0</v>
      </c>
    </row>
    <row r="31" spans="1:7">
      <c r="A31" s="38">
        <v>109</v>
      </c>
      <c r="B31" s="39" t="s">
        <v>54</v>
      </c>
      <c r="C31" s="40" t="s">
        <v>55</v>
      </c>
      <c r="D31" s="41" t="s">
        <v>20</v>
      </c>
      <c r="E31" s="42">
        <f>E28*29</f>
        <v>411.51000000000005</v>
      </c>
      <c r="F31" s="16"/>
      <c r="G31" s="30">
        <f t="shared" si="1"/>
        <v>0</v>
      </c>
    </row>
    <row r="32" spans="1:7" ht="15" thickBot="1">
      <c r="A32" s="45">
        <v>110</v>
      </c>
      <c r="B32" s="46" t="s">
        <v>56</v>
      </c>
      <c r="C32" s="47" t="s">
        <v>57</v>
      </c>
      <c r="D32" s="48" t="s">
        <v>20</v>
      </c>
      <c r="E32" s="49">
        <f>E28</f>
        <v>14.190000000000001</v>
      </c>
      <c r="F32" s="50"/>
      <c r="G32" s="51">
        <f t="shared" si="1"/>
        <v>0</v>
      </c>
    </row>
    <row r="33" spans="1:7">
      <c r="A33" s="18"/>
      <c r="B33" s="19"/>
      <c r="C33" s="31"/>
      <c r="D33" s="32"/>
      <c r="E33" s="33"/>
      <c r="F33" s="34"/>
      <c r="G33" s="23"/>
    </row>
    <row r="34" spans="1:7" ht="15">
      <c r="C34" s="35" t="s">
        <v>61</v>
      </c>
      <c r="D34" s="36"/>
      <c r="E34" s="36"/>
      <c r="F34" s="36"/>
      <c r="G34" s="37">
        <f>SUM(G7:G33)</f>
        <v>0</v>
      </c>
    </row>
  </sheetData>
  <mergeCells count="4">
    <mergeCell ref="A1:G1"/>
    <mergeCell ref="C2:G2"/>
    <mergeCell ref="C3:G3"/>
    <mergeCell ref="C4:G4"/>
  </mergeCells>
  <pageMargins left="0.7" right="0.7" top="0.78740157499999996" bottom="0.7874015749999999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</vt:lpstr>
    </vt:vector>
  </TitlesOfParts>
  <Company>Swietelsky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Jedovnicka Barbora</dc:creator>
  <cp:lastModifiedBy>Miluše Záleská</cp:lastModifiedBy>
  <cp:lastPrinted>2026-07-16T08:31:04Z</cp:lastPrinted>
  <dcterms:created xsi:type="dcterms:W3CDTF">2026-04-23T07:25:43Z</dcterms:created>
  <dcterms:modified xsi:type="dcterms:W3CDTF">2026-08-05T10:43:02Z</dcterms:modified>
</cp:coreProperties>
</file>