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INVESTICE\INVESTICE-PŘÍPRAVA\2026 - ZŠ Komenského, Újezd - teplovod oprava\VŘ 09_2026_realizace\"/>
    </mc:Choice>
  </mc:AlternateContent>
  <bookViews>
    <workbookView xWindow="28680" yWindow="-120" windowWidth="29040" windowHeight="15720" firstSheet="1" activeTab="1"/>
  </bookViews>
  <sheets>
    <sheet name="Pokyny pro vyplnění" sheetId="11" r:id="rId1"/>
    <sheet name="Stavba" sheetId="1" r:id="rId2"/>
    <sheet name="VzorPolozky" sheetId="10" state="hidden" r:id="rId3"/>
    <sheet name="D.8.5 D.8.5 Pol" sheetId="12" r:id="rId4"/>
  </sheets>
  <externalReferences>
    <externalReference r:id="rId5"/>
  </externalReferences>
  <definedNames>
    <definedName name="CelkemDPHVypocet">Stavba!$H$42:$H$42</definedName>
    <definedName name="CenaCelkem">Stavba!$G$29</definedName>
    <definedName name="CenaCelkemBezDPH">Stavba!$G$28</definedName>
    <definedName name="CenaCelkemVypocet">Stavba!$I$42:$I$42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'D.8.5 D.8.5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'D.8.5 D.8.5 Pol'!$A$1:$Y$72</definedName>
    <definedName name="_xlnm.Print_Area" localSheetId="1">Stavba!$A$1:$J$53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>Stavba!$F$42:$F$42</definedName>
    <definedName name="ZakladDPHZakl">Stavba!$G$25</definedName>
    <definedName name="ZakladDPHZaklVypocet">Stavba!$G$42:$G$42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62913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63" i="12" l="1"/>
  <c r="AF63" i="12"/>
  <c r="G62" i="12"/>
  <c r="I57" i="12"/>
  <c r="K57" i="12"/>
  <c r="O57" i="12"/>
  <c r="Q57" i="12"/>
  <c r="V57" i="12"/>
  <c r="G58" i="12"/>
  <c r="G57" i="12" s="1"/>
  <c r="M57" i="12" s="1"/>
  <c r="G59" i="12"/>
  <c r="G60" i="12"/>
  <c r="G61" i="12"/>
  <c r="G9" i="12" l="1"/>
  <c r="I9" i="12"/>
  <c r="K9" i="12"/>
  <c r="O9" i="12"/>
  <c r="Q9" i="12"/>
  <c r="V9" i="12"/>
  <c r="G10" i="12"/>
  <c r="M10" i="12" s="1"/>
  <c r="I10" i="12"/>
  <c r="K10" i="12"/>
  <c r="O10" i="12"/>
  <c r="Q10" i="12"/>
  <c r="V10" i="12"/>
  <c r="G11" i="12"/>
  <c r="M11" i="12" s="1"/>
  <c r="I11" i="12"/>
  <c r="K11" i="12"/>
  <c r="O11" i="12"/>
  <c r="Q11" i="12"/>
  <c r="V11" i="12"/>
  <c r="G12" i="12"/>
  <c r="M12" i="12" s="1"/>
  <c r="I12" i="12"/>
  <c r="K12" i="12"/>
  <c r="O12" i="12"/>
  <c r="Q12" i="12"/>
  <c r="V12" i="12"/>
  <c r="G13" i="12"/>
  <c r="I13" i="12"/>
  <c r="K13" i="12"/>
  <c r="O13" i="12"/>
  <c r="Q13" i="12"/>
  <c r="V13" i="12"/>
  <c r="G14" i="12"/>
  <c r="M14" i="12" s="1"/>
  <c r="I14" i="12"/>
  <c r="K14" i="12"/>
  <c r="O14" i="12"/>
  <c r="Q14" i="12"/>
  <c r="V14" i="12"/>
  <c r="G15" i="12"/>
  <c r="M15" i="12" s="1"/>
  <c r="I15" i="12"/>
  <c r="K15" i="12"/>
  <c r="O15" i="12"/>
  <c r="Q15" i="12"/>
  <c r="V15" i="12"/>
  <c r="G16" i="12"/>
  <c r="M16" i="12" s="1"/>
  <c r="I16" i="12"/>
  <c r="K16" i="12"/>
  <c r="O16" i="12"/>
  <c r="Q16" i="12"/>
  <c r="V16" i="12"/>
  <c r="G17" i="12"/>
  <c r="M17" i="12" s="1"/>
  <c r="I17" i="12"/>
  <c r="K17" i="12"/>
  <c r="O17" i="12"/>
  <c r="Q17" i="12"/>
  <c r="V17" i="12"/>
  <c r="G18" i="12"/>
  <c r="M18" i="12" s="1"/>
  <c r="I18" i="12"/>
  <c r="K18" i="12"/>
  <c r="O18" i="12"/>
  <c r="Q18" i="12"/>
  <c r="V18" i="12"/>
  <c r="G19" i="12"/>
  <c r="M19" i="12" s="1"/>
  <c r="I19" i="12"/>
  <c r="K19" i="12"/>
  <c r="O19" i="12"/>
  <c r="Q19" i="12"/>
  <c r="V19" i="12"/>
  <c r="G21" i="12"/>
  <c r="M21" i="12" s="1"/>
  <c r="I21" i="12"/>
  <c r="K21" i="12"/>
  <c r="O21" i="12"/>
  <c r="Q21" i="12"/>
  <c r="V21" i="12"/>
  <c r="G22" i="12"/>
  <c r="M22" i="12" s="1"/>
  <c r="I22" i="12"/>
  <c r="K22" i="12"/>
  <c r="O22" i="12"/>
  <c r="Q22" i="12"/>
  <c r="V22" i="12"/>
  <c r="G23" i="12"/>
  <c r="M23" i="12" s="1"/>
  <c r="I23" i="12"/>
  <c r="K23" i="12"/>
  <c r="O23" i="12"/>
  <c r="Q23" i="12"/>
  <c r="V23" i="12"/>
  <c r="G24" i="12"/>
  <c r="M24" i="12" s="1"/>
  <c r="I24" i="12"/>
  <c r="K24" i="12"/>
  <c r="O24" i="12"/>
  <c r="Q24" i="12"/>
  <c r="V24" i="12"/>
  <c r="G25" i="12"/>
  <c r="M25" i="12" s="1"/>
  <c r="I25" i="12"/>
  <c r="K25" i="12"/>
  <c r="O25" i="12"/>
  <c r="Q25" i="12"/>
  <c r="V25" i="12"/>
  <c r="G26" i="12"/>
  <c r="I26" i="12"/>
  <c r="K26" i="12"/>
  <c r="M26" i="12"/>
  <c r="O26" i="12"/>
  <c r="Q26" i="12"/>
  <c r="V26" i="12"/>
  <c r="G27" i="12"/>
  <c r="M27" i="12" s="1"/>
  <c r="I27" i="12"/>
  <c r="K27" i="12"/>
  <c r="O27" i="12"/>
  <c r="Q27" i="12"/>
  <c r="V27" i="12"/>
  <c r="G28" i="12"/>
  <c r="M28" i="12" s="1"/>
  <c r="I28" i="12"/>
  <c r="K28" i="12"/>
  <c r="O28" i="12"/>
  <c r="Q28" i="12"/>
  <c r="V28" i="12"/>
  <c r="G29" i="12"/>
  <c r="M29" i="12" s="1"/>
  <c r="I29" i="12"/>
  <c r="K29" i="12"/>
  <c r="O29" i="12"/>
  <c r="Q29" i="12"/>
  <c r="V29" i="12"/>
  <c r="G31" i="12"/>
  <c r="I31" i="12"/>
  <c r="K31" i="12"/>
  <c r="O31" i="12"/>
  <c r="Q31" i="12"/>
  <c r="V31" i="12"/>
  <c r="G32" i="12"/>
  <c r="M32" i="12" s="1"/>
  <c r="I32" i="12"/>
  <c r="K32" i="12"/>
  <c r="O32" i="12"/>
  <c r="Q32" i="12"/>
  <c r="V32" i="12"/>
  <c r="G33" i="12"/>
  <c r="M33" i="12" s="1"/>
  <c r="I33" i="12"/>
  <c r="K33" i="12"/>
  <c r="O33" i="12"/>
  <c r="Q33" i="12"/>
  <c r="V33" i="12"/>
  <c r="G34" i="12"/>
  <c r="M34" i="12" s="1"/>
  <c r="I34" i="12"/>
  <c r="K34" i="12"/>
  <c r="O34" i="12"/>
  <c r="Q34" i="12"/>
  <c r="V34" i="12"/>
  <c r="G36" i="12"/>
  <c r="M36" i="12" s="1"/>
  <c r="I36" i="12"/>
  <c r="K36" i="12"/>
  <c r="O36" i="12"/>
  <c r="Q36" i="12"/>
  <c r="V36" i="12"/>
  <c r="G37" i="12"/>
  <c r="M37" i="12" s="1"/>
  <c r="I37" i="12"/>
  <c r="K37" i="12"/>
  <c r="O37" i="12"/>
  <c r="Q37" i="12"/>
  <c r="V37" i="12"/>
  <c r="G38" i="12"/>
  <c r="M38" i="12" s="1"/>
  <c r="I38" i="12"/>
  <c r="K38" i="12"/>
  <c r="O38" i="12"/>
  <c r="Q38" i="12"/>
  <c r="V38" i="12"/>
  <c r="G39" i="12"/>
  <c r="M39" i="12" s="1"/>
  <c r="I39" i="12"/>
  <c r="K39" i="12"/>
  <c r="O39" i="12"/>
  <c r="Q39" i="12"/>
  <c r="V39" i="12"/>
  <c r="G40" i="12"/>
  <c r="M40" i="12" s="1"/>
  <c r="I40" i="12"/>
  <c r="K40" i="12"/>
  <c r="O40" i="12"/>
  <c r="Q40" i="12"/>
  <c r="V40" i="12"/>
  <c r="G41" i="12"/>
  <c r="M41" i="12" s="1"/>
  <c r="I41" i="12"/>
  <c r="K41" i="12"/>
  <c r="O41" i="12"/>
  <c r="Q41" i="12"/>
  <c r="V41" i="12"/>
  <c r="G42" i="12"/>
  <c r="M42" i="12" s="1"/>
  <c r="I42" i="12"/>
  <c r="K42" i="12"/>
  <c r="O42" i="12"/>
  <c r="Q42" i="12"/>
  <c r="V42" i="12"/>
  <c r="G43" i="12"/>
  <c r="M43" i="12" s="1"/>
  <c r="I43" i="12"/>
  <c r="K43" i="12"/>
  <c r="O43" i="12"/>
  <c r="Q43" i="12"/>
  <c r="V43" i="12"/>
  <c r="G44" i="12"/>
  <c r="M44" i="12" s="1"/>
  <c r="I44" i="12"/>
  <c r="K44" i="12"/>
  <c r="O44" i="12"/>
  <c r="Q44" i="12"/>
  <c r="V44" i="12"/>
  <c r="G45" i="12"/>
  <c r="I45" i="12"/>
  <c r="K45" i="12"/>
  <c r="M45" i="12"/>
  <c r="O45" i="12"/>
  <c r="Q45" i="12"/>
  <c r="V45" i="12"/>
  <c r="G46" i="12"/>
  <c r="M46" i="12" s="1"/>
  <c r="I46" i="12"/>
  <c r="K46" i="12"/>
  <c r="O46" i="12"/>
  <c r="Q46" i="12"/>
  <c r="V46" i="12"/>
  <c r="G47" i="12"/>
  <c r="M47" i="12" s="1"/>
  <c r="I47" i="12"/>
  <c r="K47" i="12"/>
  <c r="O47" i="12"/>
  <c r="Q47" i="12"/>
  <c r="V47" i="12"/>
  <c r="G48" i="12"/>
  <c r="M48" i="12" s="1"/>
  <c r="I48" i="12"/>
  <c r="K48" i="12"/>
  <c r="O48" i="12"/>
  <c r="Q48" i="12"/>
  <c r="V48" i="12"/>
  <c r="G49" i="12"/>
  <c r="M49" i="12" s="1"/>
  <c r="I49" i="12"/>
  <c r="K49" i="12"/>
  <c r="O49" i="12"/>
  <c r="Q49" i="12"/>
  <c r="V49" i="12"/>
  <c r="G50" i="12"/>
  <c r="M50" i="12" s="1"/>
  <c r="I50" i="12"/>
  <c r="K50" i="12"/>
  <c r="O50" i="12"/>
  <c r="Q50" i="12"/>
  <c r="V50" i="12"/>
  <c r="G51" i="12"/>
  <c r="M51" i="12" s="1"/>
  <c r="I51" i="12"/>
  <c r="K51" i="12"/>
  <c r="O51" i="12"/>
  <c r="Q51" i="12"/>
  <c r="V51" i="12"/>
  <c r="G52" i="12"/>
  <c r="M52" i="12" s="1"/>
  <c r="I52" i="12"/>
  <c r="K52" i="12"/>
  <c r="O52" i="12"/>
  <c r="Q52" i="12"/>
  <c r="V52" i="12"/>
  <c r="G53" i="12"/>
  <c r="M53" i="12" s="1"/>
  <c r="I53" i="12"/>
  <c r="K53" i="12"/>
  <c r="O53" i="12"/>
  <c r="Q53" i="12"/>
  <c r="V53" i="12"/>
  <c r="G54" i="12"/>
  <c r="M54" i="12" s="1"/>
  <c r="I54" i="12"/>
  <c r="K54" i="12"/>
  <c r="O54" i="12"/>
  <c r="Q54" i="12"/>
  <c r="V54" i="12"/>
  <c r="G55" i="12"/>
  <c r="M55" i="12" s="1"/>
  <c r="I55" i="12"/>
  <c r="K55" i="12"/>
  <c r="O55" i="12"/>
  <c r="Q55" i="12"/>
  <c r="V55" i="12"/>
  <c r="G56" i="12"/>
  <c r="M56" i="12" s="1"/>
  <c r="I56" i="12"/>
  <c r="K56" i="12"/>
  <c r="O56" i="12"/>
  <c r="Q56" i="12"/>
  <c r="V56" i="12"/>
  <c r="F39" i="1"/>
  <c r="I20" i="1"/>
  <c r="I18" i="1"/>
  <c r="J28" i="1"/>
  <c r="J26" i="1"/>
  <c r="G38" i="1"/>
  <c r="F38" i="1"/>
  <c r="J23" i="1"/>
  <c r="J24" i="1"/>
  <c r="J25" i="1"/>
  <c r="J27" i="1"/>
  <c r="E24" i="1"/>
  <c r="E26" i="1"/>
  <c r="G30" i="12" l="1"/>
  <c r="I51" i="1" s="1"/>
  <c r="G20" i="12"/>
  <c r="I50" i="1" s="1"/>
  <c r="I17" i="1" s="1"/>
  <c r="K20" i="12"/>
  <c r="Q30" i="12"/>
  <c r="M31" i="12"/>
  <c r="M30" i="12" s="1"/>
  <c r="M13" i="12"/>
  <c r="I20" i="12"/>
  <c r="M20" i="12"/>
  <c r="K8" i="12"/>
  <c r="O35" i="12"/>
  <c r="I35" i="12"/>
  <c r="O30" i="12"/>
  <c r="I8" i="12"/>
  <c r="G8" i="12"/>
  <c r="O20" i="12"/>
  <c r="G39" i="1"/>
  <c r="G42" i="1" s="1"/>
  <c r="Q35" i="12"/>
  <c r="K30" i="12"/>
  <c r="V35" i="12"/>
  <c r="Q8" i="12"/>
  <c r="V20" i="12"/>
  <c r="O8" i="12"/>
  <c r="K35" i="12"/>
  <c r="I30" i="12"/>
  <c r="V8" i="12"/>
  <c r="V30" i="12"/>
  <c r="Q20" i="12"/>
  <c r="M9" i="12"/>
  <c r="F41" i="1"/>
  <c r="F40" i="1"/>
  <c r="F42" i="1"/>
  <c r="M8" i="12"/>
  <c r="M35" i="12"/>
  <c r="G41" i="1" l="1"/>
  <c r="H41" i="1" s="1"/>
  <c r="I41" i="1" s="1"/>
  <c r="G28" i="1"/>
  <c r="I49" i="1"/>
  <c r="G40" i="1"/>
  <c r="H39" i="1"/>
  <c r="I39" i="1" s="1"/>
  <c r="I42" i="1" s="1"/>
  <c r="J41" i="1" s="1"/>
  <c r="H40" i="1"/>
  <c r="I40" i="1" s="1"/>
  <c r="A23" i="1"/>
  <c r="J39" i="1" l="1"/>
  <c r="J42" i="1" s="1"/>
  <c r="J40" i="1"/>
  <c r="H42" i="1"/>
  <c r="I16" i="1"/>
  <c r="A24" i="1"/>
  <c r="G24" i="1"/>
  <c r="G35" i="12" l="1"/>
  <c r="G63" i="12" s="1"/>
  <c r="G25" i="1" s="1"/>
  <c r="A25" i="1" s="1"/>
  <c r="A26" i="1" l="1"/>
  <c r="G26" i="1"/>
  <c r="A27" i="1" s="1"/>
  <c r="I52" i="1"/>
  <c r="G29" i="1" l="1"/>
  <c r="G27" i="1" s="1"/>
  <c r="A29" i="1"/>
  <c r="I53" i="1"/>
  <c r="I19" i="1"/>
  <c r="I21" i="1" s="1"/>
  <c r="J51" i="1" l="1"/>
  <c r="J50" i="1"/>
  <c r="J49" i="1"/>
  <c r="J52" i="1"/>
  <c r="J53" i="1" l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Patrik Podhajský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<sst xmlns="http://schemas.openxmlformats.org/spreadsheetml/2006/main" count="537" uniqueCount="220">
  <si>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</si>
  <si>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</si>
  <si>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</si>
  <si>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</si>
  <si>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</si>
  <si>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</si>
  <si>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</si>
  <si>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</si>
  <si>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</si>
  <si>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</si>
  <si>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</si>
  <si>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</si>
  <si>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</si>
  <si>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</si>
  <si>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</si>
  <si>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</si>
  <si>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</si>
  <si>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</si>
  <si>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</si>
  <si>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</si>
  <si>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</si>
  <si>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</si>
  <si>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</si>
  <si>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</si>
  <si>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</si>
  <si>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</si>
  <si>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</si>
  <si>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</si>
  <si>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</si>
  <si>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</si>
  <si>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</si>
  <si>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</si>
  <si>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</si>
  <si>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</si>
  <si>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</si>
  <si>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</si>
  <si>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</si>
  <si>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</si>
  <si>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</si>
  <si>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</si>
  <si>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</si>
  <si>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</si>
  <si>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</si>
  <si>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D.8.5</t>
  </si>
  <si>
    <t>Horkovod</t>
  </si>
  <si>
    <t>Objekt:</t>
  </si>
  <si>
    <t>Rozpočet:</t>
  </si>
  <si>
    <t>TZpro,s.r.o.</t>
  </si>
  <si>
    <t>2026_066</t>
  </si>
  <si>
    <t>Teplovod ZŠ Komenského</t>
  </si>
  <si>
    <t>Stavba</t>
  </si>
  <si>
    <t>Celkem za stavbu</t>
  </si>
  <si>
    <t>CZK</t>
  </si>
  <si>
    <t>Rekapitulace dílů</t>
  </si>
  <si>
    <t>Typ dílu</t>
  </si>
  <si>
    <t>1</t>
  </si>
  <si>
    <t>Zemní práce</t>
  </si>
  <si>
    <t>002</t>
  </si>
  <si>
    <t>Montáž předizolovaného potrubí teplovodu</t>
  </si>
  <si>
    <t>006</t>
  </si>
  <si>
    <t>Rozvod potrubí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</si>
  <si>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</si>
  <si>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</si>
  <si>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</si>
  <si>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</si>
  <si>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</si>
  <si>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</si>
  <si>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</si>
  <si>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</si>
  <si>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</si>
  <si>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</si>
  <si>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</si>
  <si>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</si>
  <si>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</si>
  <si>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</si>
  <si>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</si>
  <si>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</si>
  <si>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</si>
  <si>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</si>
  <si>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</si>
  <si>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</si>
  <si>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</si>
  <si>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</si>
  <si>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</si>
  <si>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</si>
  <si>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</si>
  <si>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</si>
  <si>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</si>
  <si>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</si>
  <si>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</si>
  <si>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</si>
  <si>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001</t>
  </si>
  <si>
    <t>Jádrový vrt průměr 150mm</t>
  </si>
  <si>
    <t>ks</t>
  </si>
  <si>
    <t>Vlastní</t>
  </si>
  <si>
    <t>Indiv</t>
  </si>
  <si>
    <t>Práce</t>
  </si>
  <si>
    <t>Běžná</t>
  </si>
  <si>
    <t>POL1_</t>
  </si>
  <si>
    <t>003</t>
  </si>
  <si>
    <t>Hloubení jam sk.3 přes 20 do 50m3</t>
  </si>
  <si>
    <t>m3</t>
  </si>
  <si>
    <t>119003131</t>
  </si>
  <si>
    <t>Výstražná páska pro zabezpečení výkopu zřízení</t>
  </si>
  <si>
    <t>m</t>
  </si>
  <si>
    <t>URS</t>
  </si>
  <si>
    <t>ÚRS 25 01</t>
  </si>
  <si>
    <t>POL1_1</t>
  </si>
  <si>
    <t>119003132</t>
  </si>
  <si>
    <t>Výstražná páska pro zabezpečení výkopu odstranění</t>
  </si>
  <si>
    <t>119004111</t>
  </si>
  <si>
    <t>Bezpečný vstup nebo výstup z výkopu pomocí žebříku zřízení</t>
  </si>
  <si>
    <t>119004112</t>
  </si>
  <si>
    <t>Bezpečný vstup nebo výstup z výkopu pomocí žebříku odstranění</t>
  </si>
  <si>
    <t>121151103</t>
  </si>
  <si>
    <t>Sejmutí ornice plochy do 100 m2 tl vrstvy do 200 mm strojně</t>
  </si>
  <si>
    <t>m2</t>
  </si>
  <si>
    <t>ÚRS 25 02</t>
  </si>
  <si>
    <t>132251253</t>
  </si>
  <si>
    <t>Hloubení rýh nezapažených š do 2000 mm v hornině třídy těžitelnosti I skupiny 3 objem do 100 m3 strojně</t>
  </si>
  <si>
    <t>175151101</t>
  </si>
  <si>
    <t>Obsypání potrubí strojně sypaninou bez prohození, uloženou do 3 m</t>
  </si>
  <si>
    <t>451572111</t>
  </si>
  <si>
    <t>Lože pod potrubí otevřený výkop z kameniva drobného těženého</t>
  </si>
  <si>
    <t>00572410</t>
  </si>
  <si>
    <t>osivo směs travní parková</t>
  </si>
  <si>
    <t>kg</t>
  </si>
  <si>
    <t>Specifikace</t>
  </si>
  <si>
    <t>POL3_0</t>
  </si>
  <si>
    <t>201</t>
  </si>
  <si>
    <t>Tlakové zkoušky těsnosti potrubí</t>
  </si>
  <si>
    <t>202</t>
  </si>
  <si>
    <t>Čištění profukováním nebo proplachováním potrubí</t>
  </si>
  <si>
    <t>203</t>
  </si>
  <si>
    <t>Montáž koncové manžety DN50</t>
  </si>
  <si>
    <t>208</t>
  </si>
  <si>
    <t>Vizuální kontrola spoje</t>
  </si>
  <si>
    <t xml:space="preserve">ks    </t>
  </si>
  <si>
    <t>209</t>
  </si>
  <si>
    <t>Montáž spojek PIP</t>
  </si>
  <si>
    <t>214</t>
  </si>
  <si>
    <t>Montáž potrubí PIP d63/126</t>
  </si>
  <si>
    <t>216</t>
  </si>
  <si>
    <t>Montáž lisovacího přechodu navařovacího</t>
  </si>
  <si>
    <t>217</t>
  </si>
  <si>
    <t>Montáž T-kusu d63/d63/d63</t>
  </si>
  <si>
    <t>212</t>
  </si>
  <si>
    <t>Doprava PIP</t>
  </si>
  <si>
    <t>4223170102R</t>
  </si>
  <si>
    <t>Kohout kulový ocelový BALLOMAX, DN 15, včetně montáže</t>
  </si>
  <si>
    <t>kus</t>
  </si>
  <si>
    <t>SPCM</t>
  </si>
  <si>
    <t>RTS 26/ I</t>
  </si>
  <si>
    <t>RTS 25/ II</t>
  </si>
  <si>
    <t>POL3_</t>
  </si>
  <si>
    <t>4223170107R</t>
  </si>
  <si>
    <t>Kohout kulový ocelový BALLOMAX, DN 50, včetně montáže</t>
  </si>
  <si>
    <t>600</t>
  </si>
  <si>
    <t>Trubka předizolovaná plastová PE-Xa, SDR11, max teplota 95°C, PN6, d63/126</t>
  </si>
  <si>
    <t>601</t>
  </si>
  <si>
    <t>T-kus přeizolovaný ocelový d63/d63/d63</t>
  </si>
  <si>
    <t>ON-001</t>
  </si>
  <si>
    <t>Drobný spojovací materiál, vsuvky, redukce, tvarovky, ... včetně montáže pro rozvody potrubí</t>
  </si>
  <si>
    <t>ON-002</t>
  </si>
  <si>
    <t>Drobný spojovací materiál, vsuvky, redukce, tvarovky, ... včetně montáže pro armatury</t>
  </si>
  <si>
    <t>ON-003</t>
  </si>
  <si>
    <t>Drobné ocelové tvarovky</t>
  </si>
  <si>
    <t>ON-004</t>
  </si>
  <si>
    <t>Pomocné ocelové konstrukce pro rozvody potrubí</t>
  </si>
  <si>
    <t>ON-005</t>
  </si>
  <si>
    <t>Pomocné ocelové konstrukce pro armatruy</t>
  </si>
  <si>
    <t>ON-014</t>
  </si>
  <si>
    <t xml:space="preserve">Dokumentace skutečného provedení </t>
  </si>
  <si>
    <t xml:space="preserve">soubor  </t>
  </si>
  <si>
    <t>ON-016</t>
  </si>
  <si>
    <t>Vypuštění a napuštění systému, včetně odvzušnění</t>
  </si>
  <si>
    <t>ON-017</t>
  </si>
  <si>
    <t>Upravená voda</t>
  </si>
  <si>
    <t>ON-018</t>
  </si>
  <si>
    <t>Topná a tlaková zkouška</t>
  </si>
  <si>
    <t>ON-022</t>
  </si>
  <si>
    <t>Plán BOZP na staveništi – Zabezpečení požadavků BOZP součinnost s koordinátorem BOZP</t>
  </si>
  <si>
    <t>ON-024</t>
  </si>
  <si>
    <t>Přesun hmot v rámci staveniště</t>
  </si>
  <si>
    <t>ON-026</t>
  </si>
  <si>
    <t>Mimostaveništní doprava</t>
  </si>
  <si>
    <t>ON-027</t>
  </si>
  <si>
    <t>Náklady na průběžné ruční zakreslení provedených změn do dokumentace pro provádění stavby red correct</t>
  </si>
  <si>
    <t>ON-031</t>
  </si>
  <si>
    <t>Stavební přípomoc (prostupy, zapravení)</t>
  </si>
  <si>
    <t>hod</t>
  </si>
  <si>
    <t>ON-033</t>
  </si>
  <si>
    <t>Pronájem stavebních kostek</t>
  </si>
  <si>
    <t>den</t>
  </si>
  <si>
    <t>ON-037</t>
  </si>
  <si>
    <t>Kompletační činnost</t>
  </si>
  <si>
    <t>ON-041</t>
  </si>
  <si>
    <t>Provádění průběžného a závěrečného úklidu pracoviště</t>
  </si>
  <si>
    <t>ON-043</t>
  </si>
  <si>
    <t>Náklady na ubytování a doprava pracovníků</t>
  </si>
  <si>
    <t>ON-044</t>
  </si>
  <si>
    <t>Zařízení staveniště</t>
  </si>
  <si>
    <t>ON-045</t>
  </si>
  <si>
    <t>Zábor a zabezpečení staveniště</t>
  </si>
  <si>
    <t>ON-046</t>
  </si>
  <si>
    <t>Náklady na spotřebovaná média a energie</t>
  </si>
  <si>
    <t>SUM</t>
  </si>
  <si>
    <t>Poznámky uchazeče k zadání</t>
  </si>
  <si>
    <t>POPUZIV</t>
  </si>
  <si>
    <t>END</t>
  </si>
  <si>
    <t xml:space="preserve">PE100 voda 63 x 5,8   SDR11 PN16 </t>
  </si>
  <si>
    <t>R-položka</t>
  </si>
  <si>
    <t>montáž potrubí</t>
  </si>
  <si>
    <t>signální vodič průměr 4mm zelenožlutý</t>
  </si>
  <si>
    <t>napojení na stávající potrubí</t>
  </si>
  <si>
    <t>výstražná folie</t>
  </si>
  <si>
    <t>kpl</t>
  </si>
  <si>
    <t>Vedlejší náklady+vnitřní vodovod</t>
  </si>
  <si>
    <t>Vodovod - vnitřní rozvod</t>
  </si>
  <si>
    <t>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</si>
</sst>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9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5" xfId="0" applyNumberFormat="1" applyFont="1" applyBorder="1" applyAlignment="1">
      <alignment vertical="center" wrapText="1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0" fontId="7" fillId="3" borderId="36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 wrapText="1"/>
    </xf>
    <xf numFmtId="0" fontId="7" fillId="3" borderId="37" xfId="0" applyFont="1" applyFill="1" applyBorder="1" applyAlignment="1">
      <alignment vertical="center" wrapText="1"/>
    </xf>
    <xf numFmtId="164" fontId="7" fillId="0" borderId="35" xfId="0" applyNumberFormat="1" applyFont="1" applyBorder="1" applyAlignment="1">
      <alignment vertical="center"/>
    </xf>
    <xf numFmtId="164" fontId="7" fillId="3" borderId="39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3" borderId="39" xfId="0" applyNumberFormat="1" applyFont="1" applyFill="1" applyBorder="1" applyAlignment="1">
      <alignment horizontal="center" vertical="center"/>
    </xf>
    <xf numFmtId="4" fontId="7" fillId="3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21" xfId="0" applyFon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4" borderId="0" xfId="0" applyNumberFormat="1" applyFont="1" applyFill="1" applyBorder="1" applyAlignment="1" applyProtection="1">
      <alignment vertical="top" shrinkToFit="1"/>
      <protection locked="0"/>
    </xf>
    <xf numFmtId="165" fontId="8" fillId="3" borderId="0" xfId="0" applyNumberFormat="1" applyFont="1" applyFill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9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40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16" fillId="0" borderId="37" xfId="0" applyFont="1" applyBorder="1" applyAlignment="1">
      <alignment horizontal="center" vertical="top" shrinkToFit="1"/>
    </xf>
    <xf numFmtId="49" fontId="16" fillId="0" borderId="37" xfId="0" applyNumberFormat="1" applyFont="1" applyBorder="1" applyAlignment="1">
      <alignment horizontal="left" vertical="top" wrapText="1"/>
    </xf>
    <xf numFmtId="165" fontId="16" fillId="0" borderId="37" xfId="0" applyNumberFormat="1" applyFont="1" applyBorder="1" applyAlignment="1">
      <alignment vertical="top" shrinkToFit="1"/>
    </xf>
    <xf numFmtId="4" fontId="16" fillId="0" borderId="38" xfId="0" applyNumberFormat="1" applyFont="1" applyBorder="1" applyAlignment="1">
      <alignment vertical="top" shrinkToFit="1"/>
    </xf>
    <xf numFmtId="4" fontId="8" fillId="6" borderId="38" xfId="0" applyNumberFormat="1" applyFont="1" applyFill="1" applyBorder="1" applyAlignment="1">
      <alignment vertical="top" shrinkToFit="1"/>
    </xf>
    <xf numFmtId="0" fontId="3" fillId="2" borderId="0" xfId="0" applyFont="1" applyFill="1" applyAlignment="1">
      <alignment horizontal="left" wrapText="1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4" fontId="0" fillId="0" borderId="34" xfId="0" applyNumberFormat="1" applyBorder="1" applyAlignment="1">
      <alignment vertical="center" wrapText="1"/>
    </xf>
    <xf numFmtId="4" fontId="8" fillId="0" borderId="34" xfId="0" applyNumberFormat="1" applyFont="1" applyBorder="1" applyAlignment="1">
      <alignment vertical="center" wrapTex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225.201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191" t="s">
        <v>41</v>
      </c>
      <c r="B2" s="191"/>
      <c r="C2" s="191"/>
      <c r="D2" s="191"/>
      <c r="E2" s="191"/>
      <c r="F2" s="191"/>
      <c r="G2" s="191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56"/>
  <sheetViews>
    <sheetView showGridLines="0" tabSelected="1" topLeftCell="B17" zoomScaleNormal="100" zoomScaleSheetLayoutView="75" workbookViewId="0">
      <selection activeCell="E60" sqref="E60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227" t="s">
        <v>4</v>
      </c>
      <c r="C1" s="228"/>
      <c r="D1" s="228"/>
      <c r="E1" s="228"/>
      <c r="F1" s="228"/>
      <c r="G1" s="228"/>
      <c r="H1" s="228"/>
      <c r="I1" s="228"/>
      <c r="J1" s="229"/>
    </row>
    <row r="2" spans="1:15" ht="36" customHeight="1" x14ac:dyDescent="0.2">
      <c r="A2" s="2"/>
      <c r="B2" s="77" t="s">
        <v>24</v>
      </c>
      <c r="C2" s="78"/>
      <c r="D2" s="79" t="s">
        <v>48</v>
      </c>
      <c r="E2" s="233" t="s">
        <v>49</v>
      </c>
      <c r="F2" s="234"/>
      <c r="G2" s="234"/>
      <c r="H2" s="234"/>
      <c r="I2" s="234"/>
      <c r="J2" s="235"/>
      <c r="O2" s="1"/>
    </row>
    <row r="3" spans="1:15" ht="27" customHeight="1" x14ac:dyDescent="0.2">
      <c r="A3" s="2"/>
      <c r="B3" s="80" t="s">
        <v>45</v>
      </c>
      <c r="C3" s="78"/>
      <c r="D3" s="81" t="s">
        <v>43</v>
      </c>
      <c r="E3" s="236" t="s">
        <v>44</v>
      </c>
      <c r="F3" s="237"/>
      <c r="G3" s="237"/>
      <c r="H3" s="237"/>
      <c r="I3" s="237"/>
      <c r="J3" s="238"/>
    </row>
    <row r="4" spans="1:15" ht="23.25" customHeight="1" x14ac:dyDescent="0.2">
      <c r="A4" s="76">
        <v>5437</v>
      </c>
      <c r="B4" s="82" t="s">
        <v>46</v>
      </c>
      <c r="C4" s="83"/>
      <c r="D4" s="84" t="s">
        <v>43</v>
      </c>
      <c r="E4" s="216" t="s">
        <v>44</v>
      </c>
      <c r="F4" s="217"/>
      <c r="G4" s="217"/>
      <c r="H4" s="217"/>
      <c r="I4" s="217"/>
      <c r="J4" s="218"/>
    </row>
    <row r="5" spans="1:15" ht="24" customHeight="1" x14ac:dyDescent="0.2">
      <c r="A5" s="2"/>
      <c r="B5" s="31" t="s">
        <v>23</v>
      </c>
      <c r="D5" s="221"/>
      <c r="E5" s="222"/>
      <c r="F5" s="222"/>
      <c r="G5" s="222"/>
      <c r="H5" s="18" t="s">
        <v>42</v>
      </c>
      <c r="I5" s="22"/>
      <c r="J5" s="8"/>
    </row>
    <row r="6" spans="1:15" ht="15.75" customHeight="1" x14ac:dyDescent="0.2">
      <c r="A6" s="2"/>
      <c r="B6" s="28"/>
      <c r="C6" s="55"/>
      <c r="D6" s="223"/>
      <c r="E6" s="224"/>
      <c r="F6" s="224"/>
      <c r="G6" s="224"/>
      <c r="H6" s="18" t="s">
        <v>36</v>
      </c>
      <c r="I6" s="22"/>
      <c r="J6" s="8"/>
    </row>
    <row r="7" spans="1:15" ht="15.75" customHeight="1" x14ac:dyDescent="0.2">
      <c r="A7" s="2"/>
      <c r="B7" s="29"/>
      <c r="C7" s="56"/>
      <c r="D7" s="53"/>
      <c r="E7" s="225"/>
      <c r="F7" s="226"/>
      <c r="G7" s="226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240"/>
      <c r="E11" s="240"/>
      <c r="F11" s="240"/>
      <c r="G11" s="240"/>
      <c r="H11" s="18" t="s">
        <v>42</v>
      </c>
      <c r="I11" s="86"/>
      <c r="J11" s="8"/>
    </row>
    <row r="12" spans="1:15" ht="15.75" customHeight="1" x14ac:dyDescent="0.2">
      <c r="A12" s="2"/>
      <c r="B12" s="28"/>
      <c r="C12" s="55"/>
      <c r="D12" s="215"/>
      <c r="E12" s="215"/>
      <c r="F12" s="215"/>
      <c r="G12" s="215"/>
      <c r="H12" s="18" t="s">
        <v>36</v>
      </c>
      <c r="I12" s="86"/>
      <c r="J12" s="8"/>
    </row>
    <row r="13" spans="1:15" ht="15.75" customHeight="1" x14ac:dyDescent="0.2">
      <c r="A13" s="2"/>
      <c r="B13" s="29"/>
      <c r="C13" s="56"/>
      <c r="D13" s="85"/>
      <c r="E13" s="219"/>
      <c r="F13" s="220"/>
      <c r="G13" s="220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 t="s">
        <v>47</v>
      </c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239"/>
      <c r="F15" s="239"/>
      <c r="G15" s="241"/>
      <c r="H15" s="241"/>
      <c r="I15" s="241" t="s">
        <v>31</v>
      </c>
      <c r="J15" s="242"/>
    </row>
    <row r="16" spans="1:15" ht="23.25" customHeight="1" x14ac:dyDescent="0.2">
      <c r="A16" s="139" t="s">
        <v>26</v>
      </c>
      <c r="B16" s="38" t="s">
        <v>26</v>
      </c>
      <c r="C16" s="62"/>
      <c r="D16" s="63"/>
      <c r="E16" s="204"/>
      <c r="F16" s="205"/>
      <c r="G16" s="204"/>
      <c r="H16" s="205"/>
      <c r="I16" s="204">
        <f>SUMIF(F49:F52,A16,I49:I52)+SUMIF(F49:F52,"PSU",I49:I52)</f>
        <v>0</v>
      </c>
      <c r="J16" s="206"/>
    </row>
    <row r="17" spans="1:10" ht="23.25" customHeight="1" x14ac:dyDescent="0.2">
      <c r="A17" s="139" t="s">
        <v>27</v>
      </c>
      <c r="B17" s="38" t="s">
        <v>27</v>
      </c>
      <c r="C17" s="62"/>
      <c r="D17" s="63"/>
      <c r="E17" s="204"/>
      <c r="F17" s="205"/>
      <c r="G17" s="204"/>
      <c r="H17" s="205"/>
      <c r="I17" s="204">
        <f>SUMIF(F49:F52,A17,I49:I52)</f>
        <v>0</v>
      </c>
      <c r="J17" s="206"/>
    </row>
    <row r="18" spans="1:10" ht="23.25" customHeight="1" x14ac:dyDescent="0.2">
      <c r="A18" s="139" t="s">
        <v>28</v>
      </c>
      <c r="B18" s="38" t="s">
        <v>28</v>
      </c>
      <c r="C18" s="62"/>
      <c r="D18" s="63"/>
      <c r="E18" s="204"/>
      <c r="F18" s="205"/>
      <c r="G18" s="204"/>
      <c r="H18" s="205"/>
      <c r="I18" s="204">
        <f>SUMIF(F49:F52,A18,I49:I52)</f>
        <v>0</v>
      </c>
      <c r="J18" s="206"/>
    </row>
    <row r="19" spans="1:10" ht="23.25" customHeight="1" x14ac:dyDescent="0.2">
      <c r="A19" s="139" t="s">
        <v>61</v>
      </c>
      <c r="B19" s="38" t="s">
        <v>29</v>
      </c>
      <c r="C19" s="62"/>
      <c r="D19" s="63"/>
      <c r="E19" s="204"/>
      <c r="F19" s="205"/>
      <c r="G19" s="204"/>
      <c r="H19" s="205"/>
      <c r="I19" s="204">
        <f>SUMIF(F49:F52,A19,I49:I52)</f>
        <v>0</v>
      </c>
      <c r="J19" s="206"/>
    </row>
    <row r="20" spans="1:10" ht="23.25" customHeight="1" x14ac:dyDescent="0.2">
      <c r="A20" s="139" t="s">
        <v>62</v>
      </c>
      <c r="B20" s="38" t="s">
        <v>30</v>
      </c>
      <c r="C20" s="62"/>
      <c r="D20" s="63"/>
      <c r="E20" s="204"/>
      <c r="F20" s="205"/>
      <c r="G20" s="204"/>
      <c r="H20" s="205"/>
      <c r="I20" s="204">
        <f>SUMIF(F49:F52,A20,I49:I52)</f>
        <v>0</v>
      </c>
      <c r="J20" s="206"/>
    </row>
    <row r="21" spans="1:10" ht="23.25" customHeight="1" x14ac:dyDescent="0.2">
      <c r="A21" s="2"/>
      <c r="B21" s="48" t="s">
        <v>31</v>
      </c>
      <c r="C21" s="64"/>
      <c r="D21" s="65"/>
      <c r="E21" s="207"/>
      <c r="F21" s="243"/>
      <c r="G21" s="207"/>
      <c r="H21" s="243"/>
      <c r="I21" s="207">
        <f>SUM(I16:J20)</f>
        <v>0</v>
      </c>
      <c r="J21" s="208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13</v>
      </c>
      <c r="C23" s="62"/>
      <c r="D23" s="63"/>
      <c r="E23" s="67">
        <v>12</v>
      </c>
      <c r="F23" s="39" t="s">
        <v>0</v>
      </c>
      <c r="G23" s="202">
        <v>0</v>
      </c>
      <c r="H23" s="203"/>
      <c r="I23" s="203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14</v>
      </c>
      <c r="C24" s="62"/>
      <c r="D24" s="63"/>
      <c r="E24" s="67">
        <f>SazbaDPH1</f>
        <v>12</v>
      </c>
      <c r="F24" s="39" t="s">
        <v>0</v>
      </c>
      <c r="G24" s="200">
        <f>A23</f>
        <v>0</v>
      </c>
      <c r="H24" s="201"/>
      <c r="I24" s="201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202">
        <f>'D.8.5 D.8.5 Pol'!G63</f>
        <v>0</v>
      </c>
      <c r="H25" s="203"/>
      <c r="I25" s="203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230">
        <f>A25</f>
        <v>0</v>
      </c>
      <c r="H26" s="231"/>
      <c r="I26" s="231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232">
        <f>CenaCelkem-(ZakladDPHSni+DPHSni+ZakladDPHZakl+DPHZakl)</f>
        <v>0</v>
      </c>
      <c r="H27" s="232"/>
      <c r="I27" s="232"/>
      <c r="J27" s="41" t="str">
        <f t="shared" si="0"/>
        <v>CZK</v>
      </c>
    </row>
    <row r="28" spans="1:10" ht="27.75" hidden="1" customHeight="1" thickBot="1" x14ac:dyDescent="0.25">
      <c r="A28" s="2"/>
      <c r="B28" s="112" t="s">
        <v>25</v>
      </c>
      <c r="C28" s="113"/>
      <c r="D28" s="113"/>
      <c r="E28" s="114"/>
      <c r="F28" s="115"/>
      <c r="G28" s="210" t="e">
        <f>ZakladDPHSniVypocet+ZakladDPHZaklVypocet</f>
        <v>#REF!</v>
      </c>
      <c r="H28" s="210"/>
      <c r="I28" s="210"/>
      <c r="J28" s="116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2" t="s">
        <v>37</v>
      </c>
      <c r="C29" s="117"/>
      <c r="D29" s="117"/>
      <c r="E29" s="117"/>
      <c r="F29" s="118"/>
      <c r="G29" s="209">
        <f>A27</f>
        <v>0</v>
      </c>
      <c r="H29" s="209"/>
      <c r="I29" s="209"/>
      <c r="J29" s="119" t="s">
        <v>52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11"/>
      <c r="E34" s="212"/>
      <c r="G34" s="213"/>
      <c r="H34" s="214"/>
      <c r="I34" s="214"/>
      <c r="J34" s="25"/>
    </row>
    <row r="35" spans="1:10" ht="12.75" customHeight="1" x14ac:dyDescent="0.2">
      <c r="A35" s="2"/>
      <c r="B35" s="2"/>
      <c r="D35" s="199" t="s">
        <v>2</v>
      </c>
      <c r="E35" s="199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89" t="s">
        <v>17</v>
      </c>
      <c r="C37" s="90"/>
      <c r="D37" s="90"/>
      <c r="E37" s="90"/>
      <c r="F37" s="91"/>
      <c r="G37" s="91"/>
      <c r="H37" s="91"/>
      <c r="I37" s="91"/>
      <c r="J37" s="92"/>
    </row>
    <row r="38" spans="1:10" ht="25.5" hidden="1" customHeight="1" x14ac:dyDescent="0.2">
      <c r="A38" s="88" t="s">
        <v>39</v>
      </c>
      <c r="B38" s="93" t="s">
        <v>18</v>
      </c>
      <c r="C38" s="94" t="s">
        <v>6</v>
      </c>
      <c r="D38" s="94"/>
      <c r="E38" s="94"/>
      <c r="F38" s="95" t="str">
        <f>B23</f>
        <v>Základ pro sníženou DPH</v>
      </c>
      <c r="G38" s="95" t="str">
        <f>B25</f>
        <v>Základ pro základní DPH</v>
      </c>
      <c r="H38" s="96" t="s">
        <v>19</v>
      </c>
      <c r="I38" s="96" t="s">
        <v>1</v>
      </c>
      <c r="J38" s="97" t="s">
        <v>0</v>
      </c>
    </row>
    <row r="39" spans="1:10" ht="25.5" hidden="1" customHeight="1" x14ac:dyDescent="0.2">
      <c r="A39" s="88">
        <v>1</v>
      </c>
      <c r="B39" s="98" t="s">
        <v>50</v>
      </c>
      <c r="C39" s="194"/>
      <c r="D39" s="194"/>
      <c r="E39" s="194"/>
      <c r="F39" s="99" t="e">
        <f>'D.8.5 D.8.5 Pol'!#REF!</f>
        <v>#REF!</v>
      </c>
      <c r="G39" s="100" t="e">
        <f>'D.8.5 D.8.5 Pol'!#REF!</f>
        <v>#REF!</v>
      </c>
      <c r="H39" s="101" t="e">
        <f>(F39*SazbaDPH1/100)+(G39*SazbaDPH2/100)</f>
        <v>#REF!</v>
      </c>
      <c r="I39" s="101" t="e">
        <f>F39+G39+H39</f>
        <v>#REF!</v>
      </c>
      <c r="J39" s="102" t="e">
        <f>IF(CenaCelkemVypocet=0,"",I39/CenaCelkemVypocet*100)</f>
        <v>#REF!</v>
      </c>
    </row>
    <row r="40" spans="1:10" ht="25.5" hidden="1" customHeight="1" x14ac:dyDescent="0.2">
      <c r="A40" s="88">
        <v>2</v>
      </c>
      <c r="B40" s="103" t="s">
        <v>43</v>
      </c>
      <c r="C40" s="195" t="s">
        <v>44</v>
      </c>
      <c r="D40" s="195"/>
      <c r="E40" s="195"/>
      <c r="F40" s="104" t="e">
        <f>'D.8.5 D.8.5 Pol'!#REF!</f>
        <v>#REF!</v>
      </c>
      <c r="G40" s="105" t="e">
        <f>'D.8.5 D.8.5 Pol'!#REF!</f>
        <v>#REF!</v>
      </c>
      <c r="H40" s="105" t="e">
        <f>(F40*SazbaDPH1/100)+(G40*SazbaDPH2/100)</f>
        <v>#REF!</v>
      </c>
      <c r="I40" s="105" t="e">
        <f>F40+G40+H40</f>
        <v>#REF!</v>
      </c>
      <c r="J40" s="106" t="e">
        <f>IF(CenaCelkemVypocet=0,"",I40/CenaCelkemVypocet*100)</f>
        <v>#REF!</v>
      </c>
    </row>
    <row r="41" spans="1:10" ht="25.5" hidden="1" customHeight="1" x14ac:dyDescent="0.2">
      <c r="A41" s="88">
        <v>3</v>
      </c>
      <c r="B41" s="107" t="s">
        <v>43</v>
      </c>
      <c r="C41" s="194" t="s">
        <v>44</v>
      </c>
      <c r="D41" s="194"/>
      <c r="E41" s="194"/>
      <c r="F41" s="108" t="e">
        <f>'D.8.5 D.8.5 Pol'!#REF!</f>
        <v>#REF!</v>
      </c>
      <c r="G41" s="101" t="e">
        <f>'D.8.5 D.8.5 Pol'!#REF!</f>
        <v>#REF!</v>
      </c>
      <c r="H41" s="101" t="e">
        <f>(F41*SazbaDPH1/100)+(G41*SazbaDPH2/100)</f>
        <v>#REF!</v>
      </c>
      <c r="I41" s="101" t="e">
        <f>F41+G41+H41</f>
        <v>#REF!</v>
      </c>
      <c r="J41" s="102" t="e">
        <f>IF(CenaCelkemVypocet=0,"",I41/CenaCelkemVypocet*100)</f>
        <v>#REF!</v>
      </c>
    </row>
    <row r="42" spans="1:10" ht="25.5" hidden="1" customHeight="1" x14ac:dyDescent="0.2">
      <c r="A42" s="88"/>
      <c r="B42" s="196" t="s">
        <v>51</v>
      </c>
      <c r="C42" s="197"/>
      <c r="D42" s="197"/>
      <c r="E42" s="198"/>
      <c r="F42" s="109" t="e">
        <f>SUMIF(A39:A41,"=1",F39:F41)</f>
        <v>#REF!</v>
      </c>
      <c r="G42" s="110" t="e">
        <f>SUMIF(A39:A41,"=1",G39:G41)</f>
        <v>#REF!</v>
      </c>
      <c r="H42" s="110" t="e">
        <f>SUMIF(A39:A41,"=1",H39:H41)</f>
        <v>#REF!</v>
      </c>
      <c r="I42" s="110" t="e">
        <f>SUMIF(A39:A41,"=1",I39:I41)</f>
        <v>#REF!</v>
      </c>
      <c r="J42" s="111" t="e">
        <f>SUMIF(A39:A41,"=1",J39:J41)</f>
        <v>#REF!</v>
      </c>
    </row>
    <row r="46" spans="1:10" ht="15.75" x14ac:dyDescent="0.25">
      <c r="B46" s="120" t="s">
        <v>53</v>
      </c>
    </row>
    <row r="48" spans="1:10" ht="25.5" customHeight="1" x14ac:dyDescent="0.2">
      <c r="A48" s="122"/>
      <c r="B48" s="125" t="s">
        <v>18</v>
      </c>
      <c r="C48" s="125" t="s">
        <v>6</v>
      </c>
      <c r="D48" s="126"/>
      <c r="E48" s="126"/>
      <c r="F48" s="127" t="s">
        <v>54</v>
      </c>
      <c r="G48" s="127"/>
      <c r="H48" s="127"/>
      <c r="I48" s="127" t="s">
        <v>31</v>
      </c>
      <c r="J48" s="127" t="s">
        <v>0</v>
      </c>
    </row>
    <row r="49" spans="1:10" ht="36.75" customHeight="1" x14ac:dyDescent="0.2">
      <c r="A49" s="123"/>
      <c r="B49" s="128" t="s">
        <v>55</v>
      </c>
      <c r="C49" s="192" t="s">
        <v>56</v>
      </c>
      <c r="D49" s="193"/>
      <c r="E49" s="193"/>
      <c r="F49" s="135" t="s">
        <v>26</v>
      </c>
      <c r="G49" s="136"/>
      <c r="H49" s="136"/>
      <c r="I49" s="136">
        <f>'D.8.5 D.8.5 Pol'!G8</f>
        <v>0</v>
      </c>
      <c r="J49" s="132" t="str">
        <f>IF(I53=0,"",I49/I53*100)</f>
        <v/>
      </c>
    </row>
    <row r="50" spans="1:10" ht="36.75" customHeight="1" x14ac:dyDescent="0.2">
      <c r="A50" s="123"/>
      <c r="B50" s="128" t="s">
        <v>57</v>
      </c>
      <c r="C50" s="192" t="s">
        <v>58</v>
      </c>
      <c r="D50" s="193"/>
      <c r="E50" s="193"/>
      <c r="F50" s="135" t="s">
        <v>27</v>
      </c>
      <c r="G50" s="136"/>
      <c r="H50" s="136"/>
      <c r="I50" s="136">
        <f>'D.8.5 D.8.5 Pol'!G20</f>
        <v>0</v>
      </c>
      <c r="J50" s="132" t="str">
        <f>IF(I53=0,"",I50/I53*100)</f>
        <v/>
      </c>
    </row>
    <row r="51" spans="1:10" ht="36.75" customHeight="1" x14ac:dyDescent="0.2">
      <c r="A51" s="123"/>
      <c r="B51" s="128" t="s">
        <v>59</v>
      </c>
      <c r="C51" s="192" t="s">
        <v>60</v>
      </c>
      <c r="D51" s="193"/>
      <c r="E51" s="193"/>
      <c r="F51" s="135" t="s">
        <v>27</v>
      </c>
      <c r="G51" s="136"/>
      <c r="H51" s="136"/>
      <c r="I51" s="136">
        <f>'D.8.5 D.8.5 Pol'!G30</f>
        <v>0</v>
      </c>
      <c r="J51" s="132" t="str">
        <f>IF(I53=0,"",I51/I53*100)</f>
        <v/>
      </c>
    </row>
    <row r="52" spans="1:10" ht="36.75" customHeight="1" x14ac:dyDescent="0.2">
      <c r="A52" s="123"/>
      <c r="B52" s="128" t="s">
        <v>61</v>
      </c>
      <c r="C52" s="192" t="s">
        <v>217</v>
      </c>
      <c r="D52" s="193"/>
      <c r="E52" s="193"/>
      <c r="F52" s="135" t="s">
        <v>61</v>
      </c>
      <c r="G52" s="136"/>
      <c r="H52" s="136"/>
      <c r="I52" s="136">
        <f>'D.8.5 D.8.5 Pol'!G35</f>
        <v>0</v>
      </c>
      <c r="J52" s="132" t="str">
        <f>IF(I53=0,"",I52/I53*100)</f>
        <v/>
      </c>
    </row>
    <row r="53" spans="1:10" ht="25.5" customHeight="1" x14ac:dyDescent="0.2">
      <c r="A53" s="124"/>
      <c r="B53" s="129" t="s">
        <v>1</v>
      </c>
      <c r="C53" s="130"/>
      <c r="D53" s="131"/>
      <c r="E53" s="131"/>
      <c r="F53" s="137"/>
      <c r="G53" s="138"/>
      <c r="H53" s="138"/>
      <c r="I53" s="138">
        <f>SUM(I49:I52)</f>
        <v>0</v>
      </c>
      <c r="J53" s="133">
        <f>SUM(J49:J52)</f>
        <v>0</v>
      </c>
    </row>
    <row r="54" spans="1:10" x14ac:dyDescent="0.2">
      <c r="F54" s="87"/>
      <c r="G54" s="87"/>
      <c r="H54" s="87"/>
      <c r="I54" s="87"/>
      <c r="J54" s="134"/>
    </row>
    <row r="55" spans="1:10" x14ac:dyDescent="0.2">
      <c r="F55" s="87"/>
      <c r="G55" s="87"/>
      <c r="H55" s="87"/>
      <c r="I55" s="87"/>
      <c r="J55" s="134"/>
    </row>
    <row r="56" spans="1:10" x14ac:dyDescent="0.2">
      <c r="F56" s="87"/>
      <c r="G56" s="87"/>
      <c r="H56" s="87"/>
      <c r="I56" s="87"/>
      <c r="J56" s="13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49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50:E50"/>
    <mergeCell ref="C51:E51"/>
    <mergeCell ref="C52:E52"/>
    <mergeCell ref="C39:E39"/>
    <mergeCell ref="C40:E40"/>
    <mergeCell ref="C41:E41"/>
    <mergeCell ref="B42:E42"/>
    <mergeCell ref="C49:E49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4" t="s">
        <v>7</v>
      </c>
      <c r="B1" s="244"/>
      <c r="C1" s="245"/>
      <c r="D1" s="244"/>
      <c r="E1" s="244"/>
      <c r="F1" s="244"/>
      <c r="G1" s="244"/>
    </row>
    <row r="2" spans="1:7" ht="24.95" customHeight="1" x14ac:dyDescent="0.2">
      <c r="A2" s="50" t="s">
        <v>8</v>
      </c>
      <c r="B2" s="49"/>
      <c r="C2" s="246"/>
      <c r="D2" s="246"/>
      <c r="E2" s="246"/>
      <c r="F2" s="246"/>
      <c r="G2" s="247"/>
    </row>
    <row r="3" spans="1:7" ht="24.95" customHeight="1" x14ac:dyDescent="0.2">
      <c r="A3" s="50" t="s">
        <v>9</v>
      </c>
      <c r="B3" s="49"/>
      <c r="C3" s="246"/>
      <c r="D3" s="246"/>
      <c r="E3" s="246"/>
      <c r="F3" s="246"/>
      <c r="G3" s="247"/>
    </row>
    <row r="4" spans="1:7" ht="24.95" customHeight="1" x14ac:dyDescent="0.2">
      <c r="A4" s="50" t="s">
        <v>10</v>
      </c>
      <c r="B4" s="49"/>
      <c r="C4" s="246"/>
      <c r="D4" s="246"/>
      <c r="E4" s="246"/>
      <c r="F4" s="246"/>
      <c r="G4" s="247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3"/>
  <sheetViews>
    <sheetView zoomScale="95" zoomScaleNormal="95" workbookViewId="0">
      <pane ySplit="7" topLeftCell="A47" activePane="bottomLeft" state="frozen"/>
      <selection pane="bottomLeft" activeCell="G63" sqref="G63"/>
    </sheetView>
  </sheetViews>
  <sheetFormatPr defaultRowHeight="12.75" outlineLevelRow="1" x14ac:dyDescent="0.2"/>
  <cols>
    <col min="1" max="1" width="5.7109375" customWidth="1"/>
    <col min="2" max="2" width="12.5703125" style="121" customWidth="1"/>
    <col min="3" max="3" width="38.28515625" style="121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60" t="s">
        <v>7</v>
      </c>
      <c r="B1" s="260"/>
      <c r="C1" s="260"/>
      <c r="D1" s="260"/>
      <c r="E1" s="260"/>
      <c r="F1" s="260"/>
      <c r="G1" s="260"/>
      <c r="AG1" t="s">
        <v>63</v>
      </c>
    </row>
    <row r="2" spans="1:60" ht="24.95" customHeight="1" x14ac:dyDescent="0.2">
      <c r="A2" s="140" t="s">
        <v>8</v>
      </c>
      <c r="B2" s="49" t="s">
        <v>48</v>
      </c>
      <c r="C2" s="261" t="s">
        <v>49</v>
      </c>
      <c r="D2" s="262"/>
      <c r="E2" s="262"/>
      <c r="F2" s="262"/>
      <c r="G2" s="263"/>
      <c r="AG2" t="s">
        <v>64</v>
      </c>
    </row>
    <row r="3" spans="1:60" ht="24.95" customHeight="1" x14ac:dyDescent="0.2">
      <c r="A3" s="140" t="s">
        <v>9</v>
      </c>
      <c r="B3" s="49" t="s">
        <v>43</v>
      </c>
      <c r="C3" s="261" t="s">
        <v>44</v>
      </c>
      <c r="D3" s="262"/>
      <c r="E3" s="262"/>
      <c r="F3" s="262"/>
      <c r="G3" s="263"/>
      <c r="AC3" s="121" t="s">
        <v>64</v>
      </c>
      <c r="AG3" t="s">
        <v>65</v>
      </c>
    </row>
    <row r="4" spans="1:60" ht="24.95" customHeight="1" x14ac:dyDescent="0.2">
      <c r="A4" s="141" t="s">
        <v>10</v>
      </c>
      <c r="B4" s="142" t="s">
        <v>43</v>
      </c>
      <c r="C4" s="264" t="s">
        <v>44</v>
      </c>
      <c r="D4" s="265"/>
      <c r="E4" s="265"/>
      <c r="F4" s="265"/>
      <c r="G4" s="266"/>
      <c r="AG4" t="s">
        <v>66</v>
      </c>
    </row>
    <row r="5" spans="1:60" x14ac:dyDescent="0.2">
      <c r="D5" s="10"/>
    </row>
    <row r="6" spans="1:60" ht="38.25" x14ac:dyDescent="0.2">
      <c r="A6" s="144" t="s">
        <v>67</v>
      </c>
      <c r="B6" s="146" t="s">
        <v>68</v>
      </c>
      <c r="C6" s="146" t="s">
        <v>69</v>
      </c>
      <c r="D6" s="145" t="s">
        <v>70</v>
      </c>
      <c r="E6" s="144" t="s">
        <v>71</v>
      </c>
      <c r="F6" s="143" t="s">
        <v>72</v>
      </c>
      <c r="G6" s="144" t="s">
        <v>31</v>
      </c>
      <c r="H6" s="147" t="s">
        <v>32</v>
      </c>
      <c r="I6" s="147" t="s">
        <v>73</v>
      </c>
      <c r="J6" s="147" t="s">
        <v>33</v>
      </c>
      <c r="K6" s="147" t="s">
        <v>74</v>
      </c>
      <c r="L6" s="147" t="s">
        <v>75</v>
      </c>
      <c r="M6" s="147" t="s">
        <v>76</v>
      </c>
      <c r="N6" s="147" t="s">
        <v>77</v>
      </c>
      <c r="O6" s="147" t="s">
        <v>78</v>
      </c>
      <c r="P6" s="147" t="s">
        <v>79</v>
      </c>
      <c r="Q6" s="147" t="s">
        <v>80</v>
      </c>
      <c r="R6" s="147" t="s">
        <v>81</v>
      </c>
      <c r="S6" s="147" t="s">
        <v>82</v>
      </c>
      <c r="T6" s="147" t="s">
        <v>83</v>
      </c>
      <c r="U6" s="147" t="s">
        <v>84</v>
      </c>
      <c r="V6" s="147" t="s">
        <v>85</v>
      </c>
      <c r="W6" s="147" t="s">
        <v>86</v>
      </c>
      <c r="X6" s="147" t="s">
        <v>87</v>
      </c>
      <c r="Y6" s="147" t="s">
        <v>88</v>
      </c>
    </row>
    <row r="7" spans="1:60" hidden="1" x14ac:dyDescent="0.2">
      <c r="A7" s="3"/>
      <c r="B7" s="4"/>
      <c r="C7" s="4"/>
      <c r="D7" s="6"/>
      <c r="E7" s="149"/>
      <c r="F7" s="150"/>
      <c r="G7" s="150"/>
      <c r="H7" s="150"/>
      <c r="I7" s="150"/>
      <c r="J7" s="150"/>
      <c r="K7" s="150"/>
      <c r="L7" s="150"/>
      <c r="M7" s="150"/>
      <c r="N7" s="149"/>
      <c r="O7" s="149"/>
      <c r="P7" s="149"/>
      <c r="Q7" s="149"/>
      <c r="R7" s="150"/>
      <c r="S7" s="150"/>
      <c r="T7" s="150"/>
      <c r="U7" s="150"/>
      <c r="V7" s="150"/>
      <c r="W7" s="150"/>
      <c r="X7" s="150"/>
      <c r="Y7" s="150"/>
    </row>
    <row r="8" spans="1:60" x14ac:dyDescent="0.2">
      <c r="A8" s="161" t="s">
        <v>89</v>
      </c>
      <c r="B8" s="162" t="s">
        <v>55</v>
      </c>
      <c r="C8" s="180" t="s">
        <v>56</v>
      </c>
      <c r="D8" s="163"/>
      <c r="E8" s="164"/>
      <c r="F8" s="165"/>
      <c r="G8" s="166">
        <f>SUMIF(AG9:AG19,"&lt;&gt;NOR",G9:G19)</f>
        <v>0</v>
      </c>
      <c r="H8" s="160"/>
      <c r="I8" s="160">
        <f>SUM(I9:I19)</f>
        <v>0</v>
      </c>
      <c r="J8" s="160"/>
      <c r="K8" s="160">
        <f>SUM(K9:K19)</f>
        <v>0</v>
      </c>
      <c r="L8" s="160"/>
      <c r="M8" s="160">
        <f>SUM(M9:M19)</f>
        <v>0</v>
      </c>
      <c r="N8" s="159"/>
      <c r="O8" s="159">
        <f>SUM(O9:O19)</f>
        <v>13.75</v>
      </c>
      <c r="P8" s="159"/>
      <c r="Q8" s="159">
        <f>SUM(Q9:Q19)</f>
        <v>0</v>
      </c>
      <c r="R8" s="160"/>
      <c r="S8" s="160"/>
      <c r="T8" s="160"/>
      <c r="U8" s="160"/>
      <c r="V8" s="160">
        <f>SUM(V9:V19)</f>
        <v>0</v>
      </c>
      <c r="W8" s="160"/>
      <c r="X8" s="160"/>
      <c r="Y8" s="160"/>
      <c r="AG8" t="s">
        <v>90</v>
      </c>
    </row>
    <row r="9" spans="1:60" outlineLevel="1" x14ac:dyDescent="0.2">
      <c r="A9" s="174">
        <v>1</v>
      </c>
      <c r="B9" s="175" t="s">
        <v>91</v>
      </c>
      <c r="C9" s="181" t="s">
        <v>92</v>
      </c>
      <c r="D9" s="176" t="s">
        <v>93</v>
      </c>
      <c r="E9" s="177">
        <v>6</v>
      </c>
      <c r="F9" s="178"/>
      <c r="G9" s="179">
        <f t="shared" ref="G9:G19" si="0">ROUND(E9*F9,2)</f>
        <v>0</v>
      </c>
      <c r="H9" s="158"/>
      <c r="I9" s="157">
        <f t="shared" ref="I9:I19" si="1">ROUND(E9*H9,2)</f>
        <v>0</v>
      </c>
      <c r="J9" s="158"/>
      <c r="K9" s="157">
        <f t="shared" ref="K9:K19" si="2">ROUND(E9*J9,2)</f>
        <v>0</v>
      </c>
      <c r="L9" s="157">
        <v>21</v>
      </c>
      <c r="M9" s="157">
        <f t="shared" ref="M9:M19" si="3">G9*(1+L9/100)</f>
        <v>0</v>
      </c>
      <c r="N9" s="156">
        <v>0</v>
      </c>
      <c r="O9" s="156">
        <f t="shared" ref="O9:O19" si="4">ROUND(E9*N9,2)</f>
        <v>0</v>
      </c>
      <c r="P9" s="156">
        <v>0</v>
      </c>
      <c r="Q9" s="156">
        <f t="shared" ref="Q9:Q19" si="5">ROUND(E9*P9,2)</f>
        <v>0</v>
      </c>
      <c r="R9" s="157"/>
      <c r="S9" s="157" t="s">
        <v>94</v>
      </c>
      <c r="T9" s="157" t="s">
        <v>95</v>
      </c>
      <c r="U9" s="157">
        <v>0</v>
      </c>
      <c r="V9" s="157">
        <f t="shared" ref="V9:V19" si="6">ROUND(E9*U9,2)</f>
        <v>0</v>
      </c>
      <c r="W9" s="157"/>
      <c r="X9" s="157" t="s">
        <v>96</v>
      </c>
      <c r="Y9" s="157" t="s">
        <v>97</v>
      </c>
      <c r="Z9" s="148"/>
      <c r="AA9" s="148"/>
      <c r="AB9" s="148"/>
      <c r="AC9" s="148"/>
      <c r="AD9" s="148"/>
      <c r="AE9" s="148"/>
      <c r="AF9" s="148"/>
      <c r="AG9" s="148" t="s">
        <v>98</v>
      </c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</row>
    <row r="10" spans="1:60" outlineLevel="1" x14ac:dyDescent="0.2">
      <c r="A10" s="174">
        <v>2</v>
      </c>
      <c r="B10" s="175" t="s">
        <v>99</v>
      </c>
      <c r="C10" s="181" t="s">
        <v>100</v>
      </c>
      <c r="D10" s="176" t="s">
        <v>101</v>
      </c>
      <c r="E10" s="177">
        <v>21</v>
      </c>
      <c r="F10" s="178"/>
      <c r="G10" s="179">
        <f t="shared" si="0"/>
        <v>0</v>
      </c>
      <c r="H10" s="158"/>
      <c r="I10" s="157">
        <f t="shared" si="1"/>
        <v>0</v>
      </c>
      <c r="J10" s="158"/>
      <c r="K10" s="157">
        <f t="shared" si="2"/>
        <v>0</v>
      </c>
      <c r="L10" s="157">
        <v>21</v>
      </c>
      <c r="M10" s="157">
        <f t="shared" si="3"/>
        <v>0</v>
      </c>
      <c r="N10" s="156">
        <v>0</v>
      </c>
      <c r="O10" s="156">
        <f t="shared" si="4"/>
        <v>0</v>
      </c>
      <c r="P10" s="156">
        <v>0</v>
      </c>
      <c r="Q10" s="156">
        <f t="shared" si="5"/>
        <v>0</v>
      </c>
      <c r="R10" s="157"/>
      <c r="S10" s="157" t="s">
        <v>94</v>
      </c>
      <c r="T10" s="157" t="s">
        <v>95</v>
      </c>
      <c r="U10" s="157">
        <v>0</v>
      </c>
      <c r="V10" s="157">
        <f t="shared" si="6"/>
        <v>0</v>
      </c>
      <c r="W10" s="157"/>
      <c r="X10" s="157" t="s">
        <v>96</v>
      </c>
      <c r="Y10" s="157" t="s">
        <v>97</v>
      </c>
      <c r="Z10" s="148"/>
      <c r="AA10" s="148"/>
      <c r="AB10" s="148"/>
      <c r="AC10" s="148"/>
      <c r="AD10" s="148"/>
      <c r="AE10" s="148"/>
      <c r="AF10" s="148"/>
      <c r="AG10" s="148" t="s">
        <v>98</v>
      </c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</row>
    <row r="11" spans="1:60" outlineLevel="1" x14ac:dyDescent="0.2">
      <c r="A11" s="174">
        <v>3</v>
      </c>
      <c r="B11" s="175" t="s">
        <v>102</v>
      </c>
      <c r="C11" s="181" t="s">
        <v>103</v>
      </c>
      <c r="D11" s="176" t="s">
        <v>104</v>
      </c>
      <c r="E11" s="177">
        <v>250</v>
      </c>
      <c r="F11" s="178"/>
      <c r="G11" s="179">
        <f t="shared" si="0"/>
        <v>0</v>
      </c>
      <c r="H11" s="158"/>
      <c r="I11" s="157">
        <f t="shared" si="1"/>
        <v>0</v>
      </c>
      <c r="J11" s="158"/>
      <c r="K11" s="157">
        <f t="shared" si="2"/>
        <v>0</v>
      </c>
      <c r="L11" s="157">
        <v>21</v>
      </c>
      <c r="M11" s="157">
        <f t="shared" si="3"/>
        <v>0</v>
      </c>
      <c r="N11" s="156">
        <v>5.5999999999999995E-4</v>
      </c>
      <c r="O11" s="156">
        <f t="shared" si="4"/>
        <v>0.14000000000000001</v>
      </c>
      <c r="P11" s="156">
        <v>0</v>
      </c>
      <c r="Q11" s="156">
        <f t="shared" si="5"/>
        <v>0</v>
      </c>
      <c r="R11" s="157"/>
      <c r="S11" s="157" t="s">
        <v>105</v>
      </c>
      <c r="T11" s="157" t="s">
        <v>106</v>
      </c>
      <c r="U11" s="157">
        <v>0</v>
      </c>
      <c r="V11" s="157">
        <f t="shared" si="6"/>
        <v>0</v>
      </c>
      <c r="W11" s="157"/>
      <c r="X11" s="157" t="s">
        <v>96</v>
      </c>
      <c r="Y11" s="157" t="s">
        <v>97</v>
      </c>
      <c r="Z11" s="148"/>
      <c r="AA11" s="148"/>
      <c r="AB11" s="148"/>
      <c r="AC11" s="148"/>
      <c r="AD11" s="148"/>
      <c r="AE11" s="148"/>
      <c r="AF11" s="148"/>
      <c r="AG11" s="148" t="s">
        <v>107</v>
      </c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</row>
    <row r="12" spans="1:60" ht="22.5" outlineLevel="1" x14ac:dyDescent="0.2">
      <c r="A12" s="174">
        <v>4</v>
      </c>
      <c r="B12" s="175" t="s">
        <v>108</v>
      </c>
      <c r="C12" s="181" t="s">
        <v>109</v>
      </c>
      <c r="D12" s="176" t="s">
        <v>104</v>
      </c>
      <c r="E12" s="177">
        <v>250</v>
      </c>
      <c r="F12" s="178"/>
      <c r="G12" s="179">
        <f t="shared" si="0"/>
        <v>0</v>
      </c>
      <c r="H12" s="158"/>
      <c r="I12" s="157">
        <f t="shared" si="1"/>
        <v>0</v>
      </c>
      <c r="J12" s="158"/>
      <c r="K12" s="157">
        <f t="shared" si="2"/>
        <v>0</v>
      </c>
      <c r="L12" s="157">
        <v>21</v>
      </c>
      <c r="M12" s="157">
        <f t="shared" si="3"/>
        <v>0</v>
      </c>
      <c r="N12" s="156">
        <v>0</v>
      </c>
      <c r="O12" s="156">
        <f t="shared" si="4"/>
        <v>0</v>
      </c>
      <c r="P12" s="156">
        <v>0</v>
      </c>
      <c r="Q12" s="156">
        <f t="shared" si="5"/>
        <v>0</v>
      </c>
      <c r="R12" s="157"/>
      <c r="S12" s="157" t="s">
        <v>105</v>
      </c>
      <c r="T12" s="157" t="s">
        <v>106</v>
      </c>
      <c r="U12" s="157">
        <v>0</v>
      </c>
      <c r="V12" s="157">
        <f t="shared" si="6"/>
        <v>0</v>
      </c>
      <c r="W12" s="157"/>
      <c r="X12" s="157" t="s">
        <v>96</v>
      </c>
      <c r="Y12" s="157" t="s">
        <v>97</v>
      </c>
      <c r="Z12" s="148"/>
      <c r="AA12" s="148"/>
      <c r="AB12" s="148"/>
      <c r="AC12" s="148"/>
      <c r="AD12" s="148"/>
      <c r="AE12" s="148"/>
      <c r="AF12" s="148"/>
      <c r="AG12" s="148" t="s">
        <v>107</v>
      </c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</row>
    <row r="13" spans="1:60" ht="22.5" outlineLevel="1" x14ac:dyDescent="0.2">
      <c r="A13" s="174">
        <v>5</v>
      </c>
      <c r="B13" s="175" t="s">
        <v>110</v>
      </c>
      <c r="C13" s="181" t="s">
        <v>111</v>
      </c>
      <c r="D13" s="176" t="s">
        <v>104</v>
      </c>
      <c r="E13" s="177">
        <v>4</v>
      </c>
      <c r="F13" s="178"/>
      <c r="G13" s="179">
        <f t="shared" si="0"/>
        <v>0</v>
      </c>
      <c r="H13" s="158"/>
      <c r="I13" s="157">
        <f t="shared" si="1"/>
        <v>0</v>
      </c>
      <c r="J13" s="158"/>
      <c r="K13" s="157">
        <f t="shared" si="2"/>
        <v>0</v>
      </c>
      <c r="L13" s="157">
        <v>21</v>
      </c>
      <c r="M13" s="157">
        <f t="shared" si="3"/>
        <v>0</v>
      </c>
      <c r="N13" s="156">
        <v>4.6999999999999999E-4</v>
      </c>
      <c r="O13" s="156">
        <f t="shared" si="4"/>
        <v>0</v>
      </c>
      <c r="P13" s="156">
        <v>0</v>
      </c>
      <c r="Q13" s="156">
        <f t="shared" si="5"/>
        <v>0</v>
      </c>
      <c r="R13" s="157"/>
      <c r="S13" s="157" t="s">
        <v>105</v>
      </c>
      <c r="T13" s="157" t="s">
        <v>106</v>
      </c>
      <c r="U13" s="157">
        <v>0</v>
      </c>
      <c r="V13" s="157">
        <f t="shared" si="6"/>
        <v>0</v>
      </c>
      <c r="W13" s="157"/>
      <c r="X13" s="157" t="s">
        <v>96</v>
      </c>
      <c r="Y13" s="157" t="s">
        <v>97</v>
      </c>
      <c r="Z13" s="148"/>
      <c r="AA13" s="148"/>
      <c r="AB13" s="148"/>
      <c r="AC13" s="148"/>
      <c r="AD13" s="148"/>
      <c r="AE13" s="148"/>
      <c r="AF13" s="148"/>
      <c r="AG13" s="148" t="s">
        <v>107</v>
      </c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</row>
    <row r="14" spans="1:60" ht="22.5" outlineLevel="1" x14ac:dyDescent="0.2">
      <c r="A14" s="174">
        <v>6</v>
      </c>
      <c r="B14" s="175" t="s">
        <v>112</v>
      </c>
      <c r="C14" s="181" t="s">
        <v>113</v>
      </c>
      <c r="D14" s="176" t="s">
        <v>104</v>
      </c>
      <c r="E14" s="177">
        <v>4</v>
      </c>
      <c r="F14" s="178"/>
      <c r="G14" s="179">
        <f t="shared" si="0"/>
        <v>0</v>
      </c>
      <c r="H14" s="158"/>
      <c r="I14" s="157">
        <f t="shared" si="1"/>
        <v>0</v>
      </c>
      <c r="J14" s="158"/>
      <c r="K14" s="157">
        <f t="shared" si="2"/>
        <v>0</v>
      </c>
      <c r="L14" s="157">
        <v>21</v>
      </c>
      <c r="M14" s="157">
        <f t="shared" si="3"/>
        <v>0</v>
      </c>
      <c r="N14" s="156">
        <v>0</v>
      </c>
      <c r="O14" s="156">
        <f t="shared" si="4"/>
        <v>0</v>
      </c>
      <c r="P14" s="156">
        <v>0</v>
      </c>
      <c r="Q14" s="156">
        <f t="shared" si="5"/>
        <v>0</v>
      </c>
      <c r="R14" s="157"/>
      <c r="S14" s="157" t="s">
        <v>105</v>
      </c>
      <c r="T14" s="157" t="s">
        <v>106</v>
      </c>
      <c r="U14" s="157">
        <v>0</v>
      </c>
      <c r="V14" s="157">
        <f t="shared" si="6"/>
        <v>0</v>
      </c>
      <c r="W14" s="157"/>
      <c r="X14" s="157" t="s">
        <v>96</v>
      </c>
      <c r="Y14" s="157" t="s">
        <v>97</v>
      </c>
      <c r="Z14" s="148"/>
      <c r="AA14" s="148"/>
      <c r="AB14" s="148"/>
      <c r="AC14" s="148"/>
      <c r="AD14" s="148"/>
      <c r="AE14" s="148"/>
      <c r="AF14" s="148"/>
      <c r="AG14" s="148" t="s">
        <v>107</v>
      </c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</row>
    <row r="15" spans="1:60" ht="22.5" outlineLevel="1" x14ac:dyDescent="0.2">
      <c r="A15" s="174">
        <v>7</v>
      </c>
      <c r="B15" s="175" t="s">
        <v>114</v>
      </c>
      <c r="C15" s="181" t="s">
        <v>115</v>
      </c>
      <c r="D15" s="176" t="s">
        <v>116</v>
      </c>
      <c r="E15" s="177">
        <v>72</v>
      </c>
      <c r="F15" s="178"/>
      <c r="G15" s="179">
        <f t="shared" si="0"/>
        <v>0</v>
      </c>
      <c r="H15" s="158"/>
      <c r="I15" s="157">
        <f t="shared" si="1"/>
        <v>0</v>
      </c>
      <c r="J15" s="158"/>
      <c r="K15" s="157">
        <f t="shared" si="2"/>
        <v>0</v>
      </c>
      <c r="L15" s="157">
        <v>21</v>
      </c>
      <c r="M15" s="157">
        <f t="shared" si="3"/>
        <v>0</v>
      </c>
      <c r="N15" s="156">
        <v>0</v>
      </c>
      <c r="O15" s="156">
        <f t="shared" si="4"/>
        <v>0</v>
      </c>
      <c r="P15" s="156">
        <v>0</v>
      </c>
      <c r="Q15" s="156">
        <f t="shared" si="5"/>
        <v>0</v>
      </c>
      <c r="R15" s="157"/>
      <c r="S15" s="157" t="s">
        <v>105</v>
      </c>
      <c r="T15" s="157" t="s">
        <v>117</v>
      </c>
      <c r="U15" s="157">
        <v>0</v>
      </c>
      <c r="V15" s="157">
        <f t="shared" si="6"/>
        <v>0</v>
      </c>
      <c r="W15" s="157"/>
      <c r="X15" s="157" t="s">
        <v>96</v>
      </c>
      <c r="Y15" s="157" t="s">
        <v>97</v>
      </c>
      <c r="Z15" s="148"/>
      <c r="AA15" s="148"/>
      <c r="AB15" s="148"/>
      <c r="AC15" s="148"/>
      <c r="AD15" s="148"/>
      <c r="AE15" s="148"/>
      <c r="AF15" s="148"/>
      <c r="AG15" s="148" t="s">
        <v>107</v>
      </c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</row>
    <row r="16" spans="1:60" ht="22.5" outlineLevel="1" x14ac:dyDescent="0.2">
      <c r="A16" s="174">
        <v>8</v>
      </c>
      <c r="B16" s="175" t="s">
        <v>118</v>
      </c>
      <c r="C16" s="181" t="s">
        <v>119</v>
      </c>
      <c r="D16" s="176" t="s">
        <v>101</v>
      </c>
      <c r="E16" s="177">
        <v>86</v>
      </c>
      <c r="F16" s="178"/>
      <c r="G16" s="179">
        <f t="shared" si="0"/>
        <v>0</v>
      </c>
      <c r="H16" s="158"/>
      <c r="I16" s="157">
        <f t="shared" si="1"/>
        <v>0</v>
      </c>
      <c r="J16" s="158"/>
      <c r="K16" s="157">
        <f t="shared" si="2"/>
        <v>0</v>
      </c>
      <c r="L16" s="157">
        <v>21</v>
      </c>
      <c r="M16" s="157">
        <f t="shared" si="3"/>
        <v>0</v>
      </c>
      <c r="N16" s="156">
        <v>0</v>
      </c>
      <c r="O16" s="156">
        <f t="shared" si="4"/>
        <v>0</v>
      </c>
      <c r="P16" s="156">
        <v>0</v>
      </c>
      <c r="Q16" s="156">
        <f t="shared" si="5"/>
        <v>0</v>
      </c>
      <c r="R16" s="157"/>
      <c r="S16" s="157" t="s">
        <v>105</v>
      </c>
      <c r="T16" s="157" t="s">
        <v>106</v>
      </c>
      <c r="U16" s="157">
        <v>0</v>
      </c>
      <c r="V16" s="157">
        <f t="shared" si="6"/>
        <v>0</v>
      </c>
      <c r="W16" s="157"/>
      <c r="X16" s="157" t="s">
        <v>96</v>
      </c>
      <c r="Y16" s="157" t="s">
        <v>97</v>
      </c>
      <c r="Z16" s="148"/>
      <c r="AA16" s="148"/>
      <c r="AB16" s="148"/>
      <c r="AC16" s="148"/>
      <c r="AD16" s="148"/>
      <c r="AE16" s="148"/>
      <c r="AF16" s="148"/>
      <c r="AG16" s="148" t="s">
        <v>107</v>
      </c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</row>
    <row r="17" spans="1:60" ht="22.5" outlineLevel="1" x14ac:dyDescent="0.2">
      <c r="A17" s="174">
        <v>9</v>
      </c>
      <c r="B17" s="175" t="s">
        <v>120</v>
      </c>
      <c r="C17" s="181" t="s">
        <v>121</v>
      </c>
      <c r="D17" s="176" t="s">
        <v>101</v>
      </c>
      <c r="E17" s="177">
        <v>55</v>
      </c>
      <c r="F17" s="178"/>
      <c r="G17" s="179">
        <f t="shared" si="0"/>
        <v>0</v>
      </c>
      <c r="H17" s="158"/>
      <c r="I17" s="157">
        <f t="shared" si="1"/>
        <v>0</v>
      </c>
      <c r="J17" s="158"/>
      <c r="K17" s="157">
        <f t="shared" si="2"/>
        <v>0</v>
      </c>
      <c r="L17" s="157">
        <v>21</v>
      </c>
      <c r="M17" s="157">
        <f t="shared" si="3"/>
        <v>0</v>
      </c>
      <c r="N17" s="156">
        <v>0</v>
      </c>
      <c r="O17" s="156">
        <f t="shared" si="4"/>
        <v>0</v>
      </c>
      <c r="P17" s="156">
        <v>0</v>
      </c>
      <c r="Q17" s="156">
        <f t="shared" si="5"/>
        <v>0</v>
      </c>
      <c r="R17" s="157"/>
      <c r="S17" s="157" t="s">
        <v>105</v>
      </c>
      <c r="T17" s="157" t="s">
        <v>106</v>
      </c>
      <c r="U17" s="157">
        <v>0</v>
      </c>
      <c r="V17" s="157">
        <f t="shared" si="6"/>
        <v>0</v>
      </c>
      <c r="W17" s="157"/>
      <c r="X17" s="157" t="s">
        <v>96</v>
      </c>
      <c r="Y17" s="157" t="s">
        <v>97</v>
      </c>
      <c r="Z17" s="148"/>
      <c r="AA17" s="148"/>
      <c r="AB17" s="148"/>
      <c r="AC17" s="148"/>
      <c r="AD17" s="148"/>
      <c r="AE17" s="148"/>
      <c r="AF17" s="148"/>
      <c r="AG17" s="148" t="s">
        <v>107</v>
      </c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</row>
    <row r="18" spans="1:60" ht="22.5" outlineLevel="1" x14ac:dyDescent="0.2">
      <c r="A18" s="174">
        <v>10</v>
      </c>
      <c r="B18" s="175" t="s">
        <v>122</v>
      </c>
      <c r="C18" s="181" t="s">
        <v>123</v>
      </c>
      <c r="D18" s="176" t="s">
        <v>101</v>
      </c>
      <c r="E18" s="177">
        <v>7.2</v>
      </c>
      <c r="F18" s="178"/>
      <c r="G18" s="179">
        <f t="shared" si="0"/>
        <v>0</v>
      </c>
      <c r="H18" s="158"/>
      <c r="I18" s="157">
        <f t="shared" si="1"/>
        <v>0</v>
      </c>
      <c r="J18" s="158"/>
      <c r="K18" s="157">
        <f t="shared" si="2"/>
        <v>0</v>
      </c>
      <c r="L18" s="157">
        <v>21</v>
      </c>
      <c r="M18" s="157">
        <f t="shared" si="3"/>
        <v>0</v>
      </c>
      <c r="N18" s="156">
        <v>1.8907700000000001</v>
      </c>
      <c r="O18" s="156">
        <f t="shared" si="4"/>
        <v>13.61</v>
      </c>
      <c r="P18" s="156">
        <v>0</v>
      </c>
      <c r="Q18" s="156">
        <f t="shared" si="5"/>
        <v>0</v>
      </c>
      <c r="R18" s="157"/>
      <c r="S18" s="157" t="s">
        <v>105</v>
      </c>
      <c r="T18" s="157" t="s">
        <v>106</v>
      </c>
      <c r="U18" s="157">
        <v>0</v>
      </c>
      <c r="V18" s="157">
        <f t="shared" si="6"/>
        <v>0</v>
      </c>
      <c r="W18" s="157"/>
      <c r="X18" s="157" t="s">
        <v>96</v>
      </c>
      <c r="Y18" s="157" t="s">
        <v>97</v>
      </c>
      <c r="Z18" s="148"/>
      <c r="AA18" s="148"/>
      <c r="AB18" s="148"/>
      <c r="AC18" s="148"/>
      <c r="AD18" s="148"/>
      <c r="AE18" s="148"/>
      <c r="AF18" s="148"/>
      <c r="AG18" s="148" t="s">
        <v>107</v>
      </c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</row>
    <row r="19" spans="1:60" outlineLevel="1" x14ac:dyDescent="0.2">
      <c r="A19" s="174">
        <v>11</v>
      </c>
      <c r="B19" s="175" t="s">
        <v>124</v>
      </c>
      <c r="C19" s="181" t="s">
        <v>125</v>
      </c>
      <c r="D19" s="176" t="s">
        <v>126</v>
      </c>
      <c r="E19" s="177">
        <v>0.5</v>
      </c>
      <c r="F19" s="178"/>
      <c r="G19" s="179">
        <f t="shared" si="0"/>
        <v>0</v>
      </c>
      <c r="H19" s="158"/>
      <c r="I19" s="157">
        <f t="shared" si="1"/>
        <v>0</v>
      </c>
      <c r="J19" s="158"/>
      <c r="K19" s="157">
        <f t="shared" si="2"/>
        <v>0</v>
      </c>
      <c r="L19" s="157">
        <v>21</v>
      </c>
      <c r="M19" s="157">
        <f t="shared" si="3"/>
        <v>0</v>
      </c>
      <c r="N19" s="156">
        <v>1E-3</v>
      </c>
      <c r="O19" s="156">
        <f t="shared" si="4"/>
        <v>0</v>
      </c>
      <c r="P19" s="156">
        <v>0</v>
      </c>
      <c r="Q19" s="156">
        <f t="shared" si="5"/>
        <v>0</v>
      </c>
      <c r="R19" s="157"/>
      <c r="S19" s="157" t="s">
        <v>105</v>
      </c>
      <c r="T19" s="157" t="s">
        <v>106</v>
      </c>
      <c r="U19" s="157">
        <v>0</v>
      </c>
      <c r="V19" s="157">
        <f t="shared" si="6"/>
        <v>0</v>
      </c>
      <c r="W19" s="157"/>
      <c r="X19" s="157" t="s">
        <v>127</v>
      </c>
      <c r="Y19" s="157" t="s">
        <v>97</v>
      </c>
      <c r="Z19" s="148"/>
      <c r="AA19" s="148"/>
      <c r="AB19" s="148"/>
      <c r="AC19" s="148"/>
      <c r="AD19" s="148"/>
      <c r="AE19" s="148"/>
      <c r="AF19" s="148"/>
      <c r="AG19" s="148" t="s">
        <v>128</v>
      </c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</row>
    <row r="20" spans="1:60" ht="25.5" x14ac:dyDescent="0.2">
      <c r="A20" s="161" t="s">
        <v>89</v>
      </c>
      <c r="B20" s="162" t="s">
        <v>57</v>
      </c>
      <c r="C20" s="180" t="s">
        <v>58</v>
      </c>
      <c r="D20" s="163"/>
      <c r="E20" s="164"/>
      <c r="F20" s="165"/>
      <c r="G20" s="166">
        <f>SUMIF(AG21:AG29,"&lt;&gt;NOR",G21:G29)</f>
        <v>0</v>
      </c>
      <c r="H20" s="160"/>
      <c r="I20" s="160">
        <f>SUM(I21:I29)</f>
        <v>0</v>
      </c>
      <c r="J20" s="160"/>
      <c r="K20" s="160">
        <f>SUM(K21:K29)</f>
        <v>0</v>
      </c>
      <c r="L20" s="160"/>
      <c r="M20" s="160">
        <f>SUM(M21:M29)</f>
        <v>0</v>
      </c>
      <c r="N20" s="159"/>
      <c r="O20" s="159">
        <f>SUM(O21:O29)</f>
        <v>0.01</v>
      </c>
      <c r="P20" s="159"/>
      <c r="Q20" s="159">
        <f>SUM(Q21:Q29)</f>
        <v>0</v>
      </c>
      <c r="R20" s="160"/>
      <c r="S20" s="160"/>
      <c r="T20" s="160"/>
      <c r="U20" s="160"/>
      <c r="V20" s="160">
        <f>SUM(V21:V29)</f>
        <v>11.48</v>
      </c>
      <c r="W20" s="160"/>
      <c r="X20" s="160"/>
      <c r="Y20" s="160"/>
      <c r="AG20" t="s">
        <v>90</v>
      </c>
    </row>
    <row r="21" spans="1:60" outlineLevel="1" x14ac:dyDescent="0.2">
      <c r="A21" s="174">
        <v>12</v>
      </c>
      <c r="B21" s="175" t="s">
        <v>129</v>
      </c>
      <c r="C21" s="181" t="s">
        <v>130</v>
      </c>
      <c r="D21" s="176" t="s">
        <v>104</v>
      </c>
      <c r="E21" s="177">
        <v>290</v>
      </c>
      <c r="F21" s="178"/>
      <c r="G21" s="179">
        <f t="shared" ref="G21:G29" si="7">ROUND(E21*F21,2)</f>
        <v>0</v>
      </c>
      <c r="H21" s="158"/>
      <c r="I21" s="157">
        <f t="shared" ref="I21:I29" si="8">ROUND(E21*H21,2)</f>
        <v>0</v>
      </c>
      <c r="J21" s="158"/>
      <c r="K21" s="157">
        <f t="shared" ref="K21:K29" si="9">ROUND(E21*J21,2)</f>
        <v>0</v>
      </c>
      <c r="L21" s="157">
        <v>21</v>
      </c>
      <c r="M21" s="157">
        <f t="shared" ref="M21:M29" si="10">G21*(1+L21/100)</f>
        <v>0</v>
      </c>
      <c r="N21" s="156">
        <v>0</v>
      </c>
      <c r="O21" s="156">
        <f t="shared" ref="O21:O29" si="11">ROUND(E21*N21,2)</f>
        <v>0</v>
      </c>
      <c r="P21" s="156">
        <v>0</v>
      </c>
      <c r="Q21" s="156">
        <f t="shared" ref="Q21:Q29" si="12">ROUND(E21*P21,2)</f>
        <v>0</v>
      </c>
      <c r="R21" s="157"/>
      <c r="S21" s="157" t="s">
        <v>94</v>
      </c>
      <c r="T21" s="157" t="s">
        <v>95</v>
      </c>
      <c r="U21" s="157">
        <v>0</v>
      </c>
      <c r="V21" s="157">
        <f t="shared" ref="V21:V29" si="13">ROUND(E21*U21,2)</f>
        <v>0</v>
      </c>
      <c r="W21" s="157"/>
      <c r="X21" s="157" t="s">
        <v>96</v>
      </c>
      <c r="Y21" s="157" t="s">
        <v>97</v>
      </c>
      <c r="Z21" s="148"/>
      <c r="AA21" s="148"/>
      <c r="AB21" s="148"/>
      <c r="AC21" s="148"/>
      <c r="AD21" s="148"/>
      <c r="AE21" s="148"/>
      <c r="AF21" s="148"/>
      <c r="AG21" s="148" t="s">
        <v>98</v>
      </c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</row>
    <row r="22" spans="1:60" outlineLevel="1" x14ac:dyDescent="0.2">
      <c r="A22" s="174">
        <v>13</v>
      </c>
      <c r="B22" s="175" t="s">
        <v>131</v>
      </c>
      <c r="C22" s="181" t="s">
        <v>132</v>
      </c>
      <c r="D22" s="176" t="s">
        <v>104</v>
      </c>
      <c r="E22" s="177">
        <v>290</v>
      </c>
      <c r="F22" s="178"/>
      <c r="G22" s="179">
        <f t="shared" si="7"/>
        <v>0</v>
      </c>
      <c r="H22" s="158"/>
      <c r="I22" s="157">
        <f t="shared" si="8"/>
        <v>0</v>
      </c>
      <c r="J22" s="158"/>
      <c r="K22" s="157">
        <f t="shared" si="9"/>
        <v>0</v>
      </c>
      <c r="L22" s="157">
        <v>21</v>
      </c>
      <c r="M22" s="157">
        <f t="shared" si="10"/>
        <v>0</v>
      </c>
      <c r="N22" s="156">
        <v>0</v>
      </c>
      <c r="O22" s="156">
        <f t="shared" si="11"/>
        <v>0</v>
      </c>
      <c r="P22" s="156">
        <v>0</v>
      </c>
      <c r="Q22" s="156">
        <f t="shared" si="12"/>
        <v>0</v>
      </c>
      <c r="R22" s="157"/>
      <c r="S22" s="157" t="s">
        <v>94</v>
      </c>
      <c r="T22" s="157" t="s">
        <v>95</v>
      </c>
      <c r="U22" s="157">
        <v>0</v>
      </c>
      <c r="V22" s="157">
        <f t="shared" si="13"/>
        <v>0</v>
      </c>
      <c r="W22" s="157"/>
      <c r="X22" s="157" t="s">
        <v>96</v>
      </c>
      <c r="Y22" s="157" t="s">
        <v>97</v>
      </c>
      <c r="Z22" s="148"/>
      <c r="AA22" s="148"/>
      <c r="AB22" s="148"/>
      <c r="AC22" s="148"/>
      <c r="AD22" s="148"/>
      <c r="AE22" s="148"/>
      <c r="AF22" s="148"/>
      <c r="AG22" s="148" t="s">
        <v>98</v>
      </c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</row>
    <row r="23" spans="1:60" outlineLevel="1" x14ac:dyDescent="0.2">
      <c r="A23" s="174">
        <v>14</v>
      </c>
      <c r="B23" s="175" t="s">
        <v>133</v>
      </c>
      <c r="C23" s="181" t="s">
        <v>134</v>
      </c>
      <c r="D23" s="176" t="s">
        <v>93</v>
      </c>
      <c r="E23" s="177">
        <v>6</v>
      </c>
      <c r="F23" s="178"/>
      <c r="G23" s="179">
        <f t="shared" si="7"/>
        <v>0</v>
      </c>
      <c r="H23" s="158"/>
      <c r="I23" s="157">
        <f t="shared" si="8"/>
        <v>0</v>
      </c>
      <c r="J23" s="158"/>
      <c r="K23" s="157">
        <f t="shared" si="9"/>
        <v>0</v>
      </c>
      <c r="L23" s="157">
        <v>21</v>
      </c>
      <c r="M23" s="157">
        <f t="shared" si="10"/>
        <v>0</v>
      </c>
      <c r="N23" s="156">
        <v>0</v>
      </c>
      <c r="O23" s="156">
        <f t="shared" si="11"/>
        <v>0</v>
      </c>
      <c r="P23" s="156">
        <v>0</v>
      </c>
      <c r="Q23" s="156">
        <f t="shared" si="12"/>
        <v>0</v>
      </c>
      <c r="R23" s="157"/>
      <c r="S23" s="157" t="s">
        <v>94</v>
      </c>
      <c r="T23" s="157" t="s">
        <v>95</v>
      </c>
      <c r="U23" s="157">
        <v>0</v>
      </c>
      <c r="V23" s="157">
        <f t="shared" si="13"/>
        <v>0</v>
      </c>
      <c r="W23" s="157"/>
      <c r="X23" s="157" t="s">
        <v>96</v>
      </c>
      <c r="Y23" s="157" t="s">
        <v>97</v>
      </c>
      <c r="Z23" s="148"/>
      <c r="AA23" s="148"/>
      <c r="AB23" s="148"/>
      <c r="AC23" s="148"/>
      <c r="AD23" s="148"/>
      <c r="AE23" s="148"/>
      <c r="AF23" s="148"/>
      <c r="AG23" s="148" t="s">
        <v>98</v>
      </c>
      <c r="AH23" s="148"/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8"/>
      <c r="BF23" s="148"/>
      <c r="BG23" s="148"/>
      <c r="BH23" s="148"/>
    </row>
    <row r="24" spans="1:60" outlineLevel="1" x14ac:dyDescent="0.2">
      <c r="A24" s="174">
        <v>15</v>
      </c>
      <c r="B24" s="175" t="s">
        <v>135</v>
      </c>
      <c r="C24" s="181" t="s">
        <v>136</v>
      </c>
      <c r="D24" s="176" t="s">
        <v>137</v>
      </c>
      <c r="E24" s="177">
        <v>6</v>
      </c>
      <c r="F24" s="178"/>
      <c r="G24" s="179">
        <f t="shared" si="7"/>
        <v>0</v>
      </c>
      <c r="H24" s="158"/>
      <c r="I24" s="157">
        <f t="shared" si="8"/>
        <v>0</v>
      </c>
      <c r="J24" s="158"/>
      <c r="K24" s="157">
        <f t="shared" si="9"/>
        <v>0</v>
      </c>
      <c r="L24" s="157">
        <v>21</v>
      </c>
      <c r="M24" s="157">
        <f t="shared" si="10"/>
        <v>0</v>
      </c>
      <c r="N24" s="156">
        <v>0</v>
      </c>
      <c r="O24" s="156">
        <f t="shared" si="11"/>
        <v>0</v>
      </c>
      <c r="P24" s="156">
        <v>0</v>
      </c>
      <c r="Q24" s="156">
        <f t="shared" si="12"/>
        <v>0</v>
      </c>
      <c r="R24" s="157"/>
      <c r="S24" s="157" t="s">
        <v>94</v>
      </c>
      <c r="T24" s="157" t="s">
        <v>95</v>
      </c>
      <c r="U24" s="157">
        <v>0</v>
      </c>
      <c r="V24" s="157">
        <f t="shared" si="13"/>
        <v>0</v>
      </c>
      <c r="W24" s="157"/>
      <c r="X24" s="157" t="s">
        <v>96</v>
      </c>
      <c r="Y24" s="157" t="s">
        <v>97</v>
      </c>
      <c r="Z24" s="148"/>
      <c r="AA24" s="148"/>
      <c r="AB24" s="148"/>
      <c r="AC24" s="148"/>
      <c r="AD24" s="148"/>
      <c r="AE24" s="148"/>
      <c r="AF24" s="148"/>
      <c r="AG24" s="148" t="s">
        <v>98</v>
      </c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</row>
    <row r="25" spans="1:60" outlineLevel="1" x14ac:dyDescent="0.2">
      <c r="A25" s="174">
        <v>16</v>
      </c>
      <c r="B25" s="175" t="s">
        <v>138</v>
      </c>
      <c r="C25" s="181" t="s">
        <v>139</v>
      </c>
      <c r="D25" s="176" t="s">
        <v>137</v>
      </c>
      <c r="E25" s="177">
        <v>6</v>
      </c>
      <c r="F25" s="178"/>
      <c r="G25" s="179">
        <f t="shared" si="7"/>
        <v>0</v>
      </c>
      <c r="H25" s="158"/>
      <c r="I25" s="157">
        <f t="shared" si="8"/>
        <v>0</v>
      </c>
      <c r="J25" s="158"/>
      <c r="K25" s="157">
        <f t="shared" si="9"/>
        <v>0</v>
      </c>
      <c r="L25" s="157">
        <v>21</v>
      </c>
      <c r="M25" s="157">
        <f t="shared" si="10"/>
        <v>0</v>
      </c>
      <c r="N25" s="156">
        <v>1.97E-3</v>
      </c>
      <c r="O25" s="156">
        <f t="shared" si="11"/>
        <v>0.01</v>
      </c>
      <c r="P25" s="156">
        <v>0</v>
      </c>
      <c r="Q25" s="156">
        <f t="shared" si="12"/>
        <v>0</v>
      </c>
      <c r="R25" s="157"/>
      <c r="S25" s="157" t="s">
        <v>94</v>
      </c>
      <c r="T25" s="157" t="s">
        <v>95</v>
      </c>
      <c r="U25" s="157">
        <v>0.82</v>
      </c>
      <c r="V25" s="157">
        <f t="shared" si="13"/>
        <v>4.92</v>
      </c>
      <c r="W25" s="157"/>
      <c r="X25" s="157" t="s">
        <v>96</v>
      </c>
      <c r="Y25" s="157" t="s">
        <v>97</v>
      </c>
      <c r="Z25" s="148"/>
      <c r="AA25" s="148"/>
      <c r="AB25" s="148"/>
      <c r="AC25" s="148"/>
      <c r="AD25" s="148"/>
      <c r="AE25" s="148"/>
      <c r="AF25" s="148"/>
      <c r="AG25" s="148" t="s">
        <v>107</v>
      </c>
      <c r="AH25" s="148"/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</row>
    <row r="26" spans="1:60" outlineLevel="1" x14ac:dyDescent="0.2">
      <c r="A26" s="174">
        <v>17</v>
      </c>
      <c r="B26" s="175" t="s">
        <v>140</v>
      </c>
      <c r="C26" s="181" t="s">
        <v>141</v>
      </c>
      <c r="D26" s="176" t="s">
        <v>104</v>
      </c>
      <c r="E26" s="177">
        <v>200</v>
      </c>
      <c r="F26" s="178"/>
      <c r="G26" s="179">
        <f t="shared" si="7"/>
        <v>0</v>
      </c>
      <c r="H26" s="158"/>
      <c r="I26" s="157">
        <f t="shared" si="8"/>
        <v>0</v>
      </c>
      <c r="J26" s="158"/>
      <c r="K26" s="157">
        <f t="shared" si="9"/>
        <v>0</v>
      </c>
      <c r="L26" s="157">
        <v>21</v>
      </c>
      <c r="M26" s="157">
        <f t="shared" si="10"/>
        <v>0</v>
      </c>
      <c r="N26" s="156">
        <v>0</v>
      </c>
      <c r="O26" s="156">
        <f t="shared" si="11"/>
        <v>0</v>
      </c>
      <c r="P26" s="156">
        <v>0</v>
      </c>
      <c r="Q26" s="156">
        <f t="shared" si="12"/>
        <v>0</v>
      </c>
      <c r="R26" s="157"/>
      <c r="S26" s="157" t="s">
        <v>94</v>
      </c>
      <c r="T26" s="157" t="s">
        <v>95</v>
      </c>
      <c r="U26" s="157">
        <v>0</v>
      </c>
      <c r="V26" s="157">
        <f t="shared" si="13"/>
        <v>0</v>
      </c>
      <c r="W26" s="157"/>
      <c r="X26" s="157" t="s">
        <v>96</v>
      </c>
      <c r="Y26" s="157" t="s">
        <v>97</v>
      </c>
      <c r="Z26" s="148"/>
      <c r="AA26" s="148"/>
      <c r="AB26" s="148"/>
      <c r="AC26" s="148"/>
      <c r="AD26" s="148"/>
      <c r="AE26" s="148"/>
      <c r="AF26" s="148"/>
      <c r="AG26" s="148" t="s">
        <v>98</v>
      </c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</row>
    <row r="27" spans="1:60" outlineLevel="1" x14ac:dyDescent="0.2">
      <c r="A27" s="174">
        <v>18</v>
      </c>
      <c r="B27" s="175" t="s">
        <v>142</v>
      </c>
      <c r="C27" s="181" t="s">
        <v>143</v>
      </c>
      <c r="D27" s="176" t="s">
        <v>93</v>
      </c>
      <c r="E27" s="177">
        <v>6</v>
      </c>
      <c r="F27" s="178"/>
      <c r="G27" s="179">
        <f t="shared" si="7"/>
        <v>0</v>
      </c>
      <c r="H27" s="158"/>
      <c r="I27" s="157">
        <f t="shared" si="8"/>
        <v>0</v>
      </c>
      <c r="J27" s="158"/>
      <c r="K27" s="157">
        <f t="shared" si="9"/>
        <v>0</v>
      </c>
      <c r="L27" s="157">
        <v>21</v>
      </c>
      <c r="M27" s="157">
        <f t="shared" si="10"/>
        <v>0</v>
      </c>
      <c r="N27" s="156">
        <v>0</v>
      </c>
      <c r="O27" s="156">
        <f t="shared" si="11"/>
        <v>0</v>
      </c>
      <c r="P27" s="156">
        <v>0</v>
      </c>
      <c r="Q27" s="156">
        <f t="shared" si="12"/>
        <v>0</v>
      </c>
      <c r="R27" s="157"/>
      <c r="S27" s="157" t="s">
        <v>94</v>
      </c>
      <c r="T27" s="157" t="s">
        <v>95</v>
      </c>
      <c r="U27" s="157">
        <v>0.82</v>
      </c>
      <c r="V27" s="157">
        <f t="shared" si="13"/>
        <v>4.92</v>
      </c>
      <c r="W27" s="157"/>
      <c r="X27" s="157" t="s">
        <v>96</v>
      </c>
      <c r="Y27" s="157" t="s">
        <v>97</v>
      </c>
      <c r="Z27" s="148"/>
      <c r="AA27" s="148"/>
      <c r="AB27" s="148"/>
      <c r="AC27" s="148"/>
      <c r="AD27" s="148"/>
      <c r="AE27" s="148"/>
      <c r="AF27" s="148"/>
      <c r="AG27" s="148" t="s">
        <v>98</v>
      </c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</row>
    <row r="28" spans="1:60" outlineLevel="1" x14ac:dyDescent="0.2">
      <c r="A28" s="174">
        <v>19</v>
      </c>
      <c r="B28" s="175" t="s">
        <v>144</v>
      </c>
      <c r="C28" s="181" t="s">
        <v>145</v>
      </c>
      <c r="D28" s="176" t="s">
        <v>137</v>
      </c>
      <c r="E28" s="177">
        <v>2</v>
      </c>
      <c r="F28" s="178"/>
      <c r="G28" s="179">
        <f t="shared" si="7"/>
        <v>0</v>
      </c>
      <c r="H28" s="158"/>
      <c r="I28" s="157">
        <f t="shared" si="8"/>
        <v>0</v>
      </c>
      <c r="J28" s="158"/>
      <c r="K28" s="157">
        <f t="shared" si="9"/>
        <v>0</v>
      </c>
      <c r="L28" s="157">
        <v>21</v>
      </c>
      <c r="M28" s="157">
        <f t="shared" si="10"/>
        <v>0</v>
      </c>
      <c r="N28" s="156">
        <v>1.97E-3</v>
      </c>
      <c r="O28" s="156">
        <f t="shared" si="11"/>
        <v>0</v>
      </c>
      <c r="P28" s="156">
        <v>0</v>
      </c>
      <c r="Q28" s="156">
        <f t="shared" si="12"/>
        <v>0</v>
      </c>
      <c r="R28" s="157"/>
      <c r="S28" s="157" t="s">
        <v>94</v>
      </c>
      <c r="T28" s="157" t="s">
        <v>95</v>
      </c>
      <c r="U28" s="157">
        <v>0.82</v>
      </c>
      <c r="V28" s="157">
        <f t="shared" si="13"/>
        <v>1.64</v>
      </c>
      <c r="W28" s="157"/>
      <c r="X28" s="157" t="s">
        <v>96</v>
      </c>
      <c r="Y28" s="157" t="s">
        <v>97</v>
      </c>
      <c r="Z28" s="148"/>
      <c r="AA28" s="148"/>
      <c r="AB28" s="148"/>
      <c r="AC28" s="148"/>
      <c r="AD28" s="148"/>
      <c r="AE28" s="148"/>
      <c r="AF28" s="148"/>
      <c r="AG28" s="148" t="s">
        <v>107</v>
      </c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</row>
    <row r="29" spans="1:60" outlineLevel="1" x14ac:dyDescent="0.2">
      <c r="A29" s="174">
        <v>20</v>
      </c>
      <c r="B29" s="175" t="s">
        <v>146</v>
      </c>
      <c r="C29" s="181" t="s">
        <v>147</v>
      </c>
      <c r="D29" s="176" t="s">
        <v>137</v>
      </c>
      <c r="E29" s="177">
        <v>1</v>
      </c>
      <c r="F29" s="178"/>
      <c r="G29" s="179">
        <f t="shared" si="7"/>
        <v>0</v>
      </c>
      <c r="H29" s="158"/>
      <c r="I29" s="157">
        <f t="shared" si="8"/>
        <v>0</v>
      </c>
      <c r="J29" s="158"/>
      <c r="K29" s="157">
        <f t="shared" si="9"/>
        <v>0</v>
      </c>
      <c r="L29" s="157">
        <v>21</v>
      </c>
      <c r="M29" s="157">
        <f t="shared" si="10"/>
        <v>0</v>
      </c>
      <c r="N29" s="156">
        <v>0</v>
      </c>
      <c r="O29" s="156">
        <f t="shared" si="11"/>
        <v>0</v>
      </c>
      <c r="P29" s="156">
        <v>0</v>
      </c>
      <c r="Q29" s="156">
        <f t="shared" si="12"/>
        <v>0</v>
      </c>
      <c r="R29" s="157"/>
      <c r="S29" s="157" t="s">
        <v>94</v>
      </c>
      <c r="T29" s="157" t="s">
        <v>95</v>
      </c>
      <c r="U29" s="157">
        <v>0</v>
      </c>
      <c r="V29" s="157">
        <f t="shared" si="13"/>
        <v>0</v>
      </c>
      <c r="W29" s="157"/>
      <c r="X29" s="157" t="s">
        <v>127</v>
      </c>
      <c r="Y29" s="157" t="s">
        <v>97</v>
      </c>
      <c r="Z29" s="148"/>
      <c r="AA29" s="148"/>
      <c r="AB29" s="148"/>
      <c r="AC29" s="148"/>
      <c r="AD29" s="148"/>
      <c r="AE29" s="148"/>
      <c r="AF29" s="148"/>
      <c r="AG29" s="148" t="s">
        <v>128</v>
      </c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8"/>
      <c r="AU29" s="148"/>
      <c r="AV29" s="148"/>
      <c r="AW29" s="148"/>
      <c r="AX29" s="148"/>
      <c r="AY29" s="148"/>
      <c r="AZ29" s="148"/>
      <c r="BA29" s="148"/>
      <c r="BB29" s="148"/>
      <c r="BC29" s="148"/>
      <c r="BD29" s="148"/>
      <c r="BE29" s="148"/>
      <c r="BF29" s="148"/>
      <c r="BG29" s="148"/>
      <c r="BH29" s="148"/>
    </row>
    <row r="30" spans="1:60" x14ac:dyDescent="0.2">
      <c r="A30" s="161" t="s">
        <v>89</v>
      </c>
      <c r="B30" s="162" t="s">
        <v>59</v>
      </c>
      <c r="C30" s="180" t="s">
        <v>60</v>
      </c>
      <c r="D30" s="163"/>
      <c r="E30" s="164"/>
      <c r="F30" s="165"/>
      <c r="G30" s="166">
        <f>SUMIF(AG31:AG34,"&lt;&gt;NOR",G31:G34)</f>
        <v>0</v>
      </c>
      <c r="H30" s="160"/>
      <c r="I30" s="160">
        <f>SUM(I31:I34)</f>
        <v>0</v>
      </c>
      <c r="J30" s="160"/>
      <c r="K30" s="160">
        <f>SUM(K31:K34)</f>
        <v>0</v>
      </c>
      <c r="L30" s="160"/>
      <c r="M30" s="160">
        <f>SUM(M31:M34)</f>
        <v>0</v>
      </c>
      <c r="N30" s="159"/>
      <c r="O30" s="159">
        <f>SUM(O31:O34)</f>
        <v>4.5199999999999996</v>
      </c>
      <c r="P30" s="159"/>
      <c r="Q30" s="159">
        <f>SUM(Q31:Q34)</f>
        <v>0</v>
      </c>
      <c r="R30" s="160"/>
      <c r="S30" s="160"/>
      <c r="T30" s="160"/>
      <c r="U30" s="160"/>
      <c r="V30" s="160">
        <f>SUM(V31:V34)</f>
        <v>0</v>
      </c>
      <c r="W30" s="160"/>
      <c r="X30" s="160"/>
      <c r="Y30" s="160"/>
      <c r="AG30" t="s">
        <v>90</v>
      </c>
    </row>
    <row r="31" spans="1:60" ht="22.5" outlineLevel="1" x14ac:dyDescent="0.2">
      <c r="A31" s="174">
        <v>21</v>
      </c>
      <c r="B31" s="175" t="s">
        <v>148</v>
      </c>
      <c r="C31" s="181" t="s">
        <v>149</v>
      </c>
      <c r="D31" s="176" t="s">
        <v>150</v>
      </c>
      <c r="E31" s="177">
        <v>4</v>
      </c>
      <c r="F31" s="178"/>
      <c r="G31" s="179">
        <f>ROUND(E31*F31,2)</f>
        <v>0</v>
      </c>
      <c r="H31" s="158"/>
      <c r="I31" s="157">
        <f>ROUND(E31*H31,2)</f>
        <v>0</v>
      </c>
      <c r="J31" s="158"/>
      <c r="K31" s="157">
        <f>ROUND(E31*J31,2)</f>
        <v>0</v>
      </c>
      <c r="L31" s="157">
        <v>21</v>
      </c>
      <c r="M31" s="157">
        <f>G31*(1+L31/100)</f>
        <v>0</v>
      </c>
      <c r="N31" s="156">
        <v>8.0000000000000004E-4</v>
      </c>
      <c r="O31" s="156">
        <f>ROUND(E31*N31,2)</f>
        <v>0</v>
      </c>
      <c r="P31" s="156">
        <v>0</v>
      </c>
      <c r="Q31" s="156">
        <f>ROUND(E31*P31,2)</f>
        <v>0</v>
      </c>
      <c r="R31" s="157" t="s">
        <v>151</v>
      </c>
      <c r="S31" s="157" t="s">
        <v>152</v>
      </c>
      <c r="T31" s="157" t="s">
        <v>153</v>
      </c>
      <c r="U31" s="157">
        <v>0</v>
      </c>
      <c r="V31" s="157">
        <f>ROUND(E31*U31,2)</f>
        <v>0</v>
      </c>
      <c r="W31" s="157"/>
      <c r="X31" s="157" t="s">
        <v>127</v>
      </c>
      <c r="Y31" s="157" t="s">
        <v>97</v>
      </c>
      <c r="Z31" s="148"/>
      <c r="AA31" s="148"/>
      <c r="AB31" s="148"/>
      <c r="AC31" s="148"/>
      <c r="AD31" s="148"/>
      <c r="AE31" s="148"/>
      <c r="AF31" s="148"/>
      <c r="AG31" s="148" t="s">
        <v>154</v>
      </c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8"/>
      <c r="AU31" s="148"/>
      <c r="AV31" s="148"/>
      <c r="AW31" s="148"/>
      <c r="AX31" s="148"/>
      <c r="AY31" s="148"/>
      <c r="AZ31" s="148"/>
      <c r="BA31" s="148"/>
      <c r="BB31" s="148"/>
      <c r="BC31" s="148"/>
      <c r="BD31" s="148"/>
      <c r="BE31" s="148"/>
      <c r="BF31" s="148"/>
      <c r="BG31" s="148"/>
      <c r="BH31" s="148"/>
    </row>
    <row r="32" spans="1:60" ht="22.5" outlineLevel="1" x14ac:dyDescent="0.2">
      <c r="A32" s="174">
        <v>22</v>
      </c>
      <c r="B32" s="175" t="s">
        <v>155</v>
      </c>
      <c r="C32" s="181" t="s">
        <v>156</v>
      </c>
      <c r="D32" s="176" t="s">
        <v>150</v>
      </c>
      <c r="E32" s="177">
        <v>4</v>
      </c>
      <c r="F32" s="178"/>
      <c r="G32" s="179">
        <f>ROUND(E32*F32,2)</f>
        <v>0</v>
      </c>
      <c r="H32" s="158"/>
      <c r="I32" s="157">
        <f>ROUND(E32*H32,2)</f>
        <v>0</v>
      </c>
      <c r="J32" s="158"/>
      <c r="K32" s="157">
        <f>ROUND(E32*J32,2)</f>
        <v>0</v>
      </c>
      <c r="L32" s="157">
        <v>21</v>
      </c>
      <c r="M32" s="157">
        <f>G32*(1+L32/100)</f>
        <v>0</v>
      </c>
      <c r="N32" s="156">
        <v>2.7000000000000001E-3</v>
      </c>
      <c r="O32" s="156">
        <f>ROUND(E32*N32,2)</f>
        <v>0.01</v>
      </c>
      <c r="P32" s="156">
        <v>0</v>
      </c>
      <c r="Q32" s="156">
        <f>ROUND(E32*P32,2)</f>
        <v>0</v>
      </c>
      <c r="R32" s="157" t="s">
        <v>151</v>
      </c>
      <c r="S32" s="157" t="s">
        <v>152</v>
      </c>
      <c r="T32" s="157" t="s">
        <v>153</v>
      </c>
      <c r="U32" s="157">
        <v>0</v>
      </c>
      <c r="V32" s="157">
        <f>ROUND(E32*U32,2)</f>
        <v>0</v>
      </c>
      <c r="W32" s="157"/>
      <c r="X32" s="157" t="s">
        <v>127</v>
      </c>
      <c r="Y32" s="157" t="s">
        <v>97</v>
      </c>
      <c r="Z32" s="148"/>
      <c r="AA32" s="148"/>
      <c r="AB32" s="148"/>
      <c r="AC32" s="148"/>
      <c r="AD32" s="148"/>
      <c r="AE32" s="148"/>
      <c r="AF32" s="148"/>
      <c r="AG32" s="148" t="s">
        <v>154</v>
      </c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8"/>
      <c r="AU32" s="148"/>
      <c r="AV32" s="148"/>
      <c r="AW32" s="148"/>
      <c r="AX32" s="148"/>
      <c r="AY32" s="148"/>
      <c r="AZ32" s="148"/>
      <c r="BA32" s="148"/>
      <c r="BB32" s="148"/>
      <c r="BC32" s="148"/>
      <c r="BD32" s="148"/>
      <c r="BE32" s="148"/>
      <c r="BF32" s="148"/>
      <c r="BG32" s="148"/>
      <c r="BH32" s="148"/>
    </row>
    <row r="33" spans="1:60" ht="22.5" outlineLevel="1" x14ac:dyDescent="0.2">
      <c r="A33" s="174">
        <v>23</v>
      </c>
      <c r="B33" s="175" t="s">
        <v>157</v>
      </c>
      <c r="C33" s="181" t="s">
        <v>158</v>
      </c>
      <c r="D33" s="176" t="s">
        <v>104</v>
      </c>
      <c r="E33" s="177">
        <v>200</v>
      </c>
      <c r="F33" s="178"/>
      <c r="G33" s="179">
        <f>ROUND(E33*F33,2)</f>
        <v>0</v>
      </c>
      <c r="H33" s="158"/>
      <c r="I33" s="157">
        <f>ROUND(E33*H33,2)</f>
        <v>0</v>
      </c>
      <c r="J33" s="158"/>
      <c r="K33" s="157">
        <f>ROUND(E33*J33,2)</f>
        <v>0</v>
      </c>
      <c r="L33" s="157">
        <v>21</v>
      </c>
      <c r="M33" s="157">
        <f>G33*(1+L33/100)</f>
        <v>0</v>
      </c>
      <c r="N33" s="156">
        <v>2.257E-2</v>
      </c>
      <c r="O33" s="156">
        <f>ROUND(E33*N33,2)</f>
        <v>4.51</v>
      </c>
      <c r="P33" s="156">
        <v>0</v>
      </c>
      <c r="Q33" s="156">
        <f>ROUND(E33*P33,2)</f>
        <v>0</v>
      </c>
      <c r="R33" s="157"/>
      <c r="S33" s="157" t="s">
        <v>94</v>
      </c>
      <c r="T33" s="157" t="s">
        <v>95</v>
      </c>
      <c r="U33" s="157">
        <v>0</v>
      </c>
      <c r="V33" s="157">
        <f>ROUND(E33*U33,2)</f>
        <v>0</v>
      </c>
      <c r="W33" s="157"/>
      <c r="X33" s="157" t="s">
        <v>127</v>
      </c>
      <c r="Y33" s="157" t="s">
        <v>97</v>
      </c>
      <c r="Z33" s="148"/>
      <c r="AA33" s="148"/>
      <c r="AB33" s="148"/>
      <c r="AC33" s="148"/>
      <c r="AD33" s="148"/>
      <c r="AE33" s="148"/>
      <c r="AF33" s="148"/>
      <c r="AG33" s="148" t="s">
        <v>154</v>
      </c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8"/>
      <c r="BF33" s="148"/>
      <c r="BG33" s="148"/>
      <c r="BH33" s="148"/>
    </row>
    <row r="34" spans="1:60" outlineLevel="1" x14ac:dyDescent="0.2">
      <c r="A34" s="174">
        <v>24</v>
      </c>
      <c r="B34" s="175" t="s">
        <v>159</v>
      </c>
      <c r="C34" s="181" t="s">
        <v>160</v>
      </c>
      <c r="D34" s="176" t="s">
        <v>150</v>
      </c>
      <c r="E34" s="177">
        <v>2</v>
      </c>
      <c r="F34" s="178"/>
      <c r="G34" s="179">
        <f>ROUND(E34*F34,2)</f>
        <v>0</v>
      </c>
      <c r="H34" s="158"/>
      <c r="I34" s="157">
        <f>ROUND(E34*H34,2)</f>
        <v>0</v>
      </c>
      <c r="J34" s="158"/>
      <c r="K34" s="157">
        <f>ROUND(E34*J34,2)</f>
        <v>0</v>
      </c>
      <c r="L34" s="157">
        <v>21</v>
      </c>
      <c r="M34" s="157">
        <f>G34*(1+L34/100)</f>
        <v>0</v>
      </c>
      <c r="N34" s="156">
        <v>0</v>
      </c>
      <c r="O34" s="156">
        <f>ROUND(E34*N34,2)</f>
        <v>0</v>
      </c>
      <c r="P34" s="156">
        <v>0</v>
      </c>
      <c r="Q34" s="156">
        <f>ROUND(E34*P34,2)</f>
        <v>0</v>
      </c>
      <c r="R34" s="157"/>
      <c r="S34" s="157" t="s">
        <v>94</v>
      </c>
      <c r="T34" s="157" t="s">
        <v>95</v>
      </c>
      <c r="U34" s="157">
        <v>0</v>
      </c>
      <c r="V34" s="157">
        <f>ROUND(E34*U34,2)</f>
        <v>0</v>
      </c>
      <c r="W34" s="157"/>
      <c r="X34" s="157" t="s">
        <v>127</v>
      </c>
      <c r="Y34" s="157" t="s">
        <v>97</v>
      </c>
      <c r="Z34" s="148"/>
      <c r="AA34" s="148"/>
      <c r="AB34" s="148"/>
      <c r="AC34" s="148"/>
      <c r="AD34" s="148"/>
      <c r="AE34" s="148"/>
      <c r="AF34" s="148"/>
      <c r="AG34" s="148" t="s">
        <v>154</v>
      </c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</row>
    <row r="35" spans="1:60" x14ac:dyDescent="0.2">
      <c r="A35" s="161" t="s">
        <v>89</v>
      </c>
      <c r="B35" s="162" t="s">
        <v>61</v>
      </c>
      <c r="C35" s="180" t="s">
        <v>29</v>
      </c>
      <c r="D35" s="163"/>
      <c r="E35" s="164"/>
      <c r="F35" s="165"/>
      <c r="G35" s="166">
        <f>SUMIF(AG36:AG57,"&lt;&gt;NOR",G36:G57)</f>
        <v>0</v>
      </c>
      <c r="H35" s="160"/>
      <c r="I35" s="160">
        <f>SUM(I36:I57)</f>
        <v>0</v>
      </c>
      <c r="J35" s="160"/>
      <c r="K35" s="160">
        <f>SUM(K36:K57)</f>
        <v>0</v>
      </c>
      <c r="L35" s="160"/>
      <c r="M35" s="160">
        <f>SUM(M36:M57)</f>
        <v>0</v>
      </c>
      <c r="N35" s="159"/>
      <c r="O35" s="159">
        <f>SUM(O36:O57)</f>
        <v>0</v>
      </c>
      <c r="P35" s="159"/>
      <c r="Q35" s="159">
        <f>SUM(Q36:Q57)</f>
        <v>0</v>
      </c>
      <c r="R35" s="160"/>
      <c r="S35" s="160"/>
      <c r="T35" s="160"/>
      <c r="U35" s="160"/>
      <c r="V35" s="160">
        <f>SUM(V36:V57)</f>
        <v>0</v>
      </c>
      <c r="W35" s="160"/>
      <c r="X35" s="160"/>
      <c r="Y35" s="160"/>
      <c r="AG35" t="s">
        <v>90</v>
      </c>
    </row>
    <row r="36" spans="1:60" ht="22.5" outlineLevel="1" x14ac:dyDescent="0.2">
      <c r="A36" s="174">
        <v>25</v>
      </c>
      <c r="B36" s="175" t="s">
        <v>161</v>
      </c>
      <c r="C36" s="181" t="s">
        <v>162</v>
      </c>
      <c r="D36" s="176" t="s">
        <v>216</v>
      </c>
      <c r="E36" s="177">
        <v>1</v>
      </c>
      <c r="F36" s="178"/>
      <c r="G36" s="179">
        <f t="shared" ref="G36:G56" si="14">ROUND(E36*F36,2)</f>
        <v>0</v>
      </c>
      <c r="H36" s="158"/>
      <c r="I36" s="157">
        <f t="shared" ref="I36:I57" si="15">ROUND(E36*H36,2)</f>
        <v>0</v>
      </c>
      <c r="J36" s="158"/>
      <c r="K36" s="157">
        <f t="shared" ref="K36:K57" si="16">ROUND(E36*J36,2)</f>
        <v>0</v>
      </c>
      <c r="L36" s="157">
        <v>21</v>
      </c>
      <c r="M36" s="157">
        <f t="shared" ref="M36:M57" si="17">G36*(1+L36/100)</f>
        <v>0</v>
      </c>
      <c r="N36" s="156">
        <v>0</v>
      </c>
      <c r="O36" s="156">
        <f t="shared" ref="O36:O57" si="18">ROUND(E36*N36,2)</f>
        <v>0</v>
      </c>
      <c r="P36" s="156">
        <v>0</v>
      </c>
      <c r="Q36" s="156">
        <f t="shared" ref="Q36:Q57" si="19">ROUND(E36*P36,2)</f>
        <v>0</v>
      </c>
      <c r="R36" s="157"/>
      <c r="S36" s="157" t="s">
        <v>94</v>
      </c>
      <c r="T36" s="157" t="s">
        <v>95</v>
      </c>
      <c r="U36" s="157">
        <v>0</v>
      </c>
      <c r="V36" s="157">
        <f t="shared" ref="V36:V57" si="20">ROUND(E36*U36,2)</f>
        <v>0</v>
      </c>
      <c r="W36" s="157"/>
      <c r="X36" s="157" t="s">
        <v>127</v>
      </c>
      <c r="Y36" s="157" t="s">
        <v>97</v>
      </c>
      <c r="Z36" s="148"/>
      <c r="AA36" s="148"/>
      <c r="AB36" s="148"/>
      <c r="AC36" s="148"/>
      <c r="AD36" s="148"/>
      <c r="AE36" s="148"/>
      <c r="AF36" s="148"/>
      <c r="AG36" s="148" t="s">
        <v>154</v>
      </c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8"/>
      <c r="AU36" s="148"/>
      <c r="AV36" s="148"/>
      <c r="AW36" s="148"/>
      <c r="AX36" s="148"/>
      <c r="AY36" s="148"/>
      <c r="AZ36" s="148"/>
      <c r="BA36" s="148"/>
      <c r="BB36" s="148"/>
      <c r="BC36" s="148"/>
      <c r="BD36" s="148"/>
      <c r="BE36" s="148"/>
      <c r="BF36" s="148"/>
      <c r="BG36" s="148"/>
      <c r="BH36" s="148"/>
    </row>
    <row r="37" spans="1:60" ht="22.5" outlineLevel="1" x14ac:dyDescent="0.2">
      <c r="A37" s="174">
        <v>26</v>
      </c>
      <c r="B37" s="175" t="s">
        <v>163</v>
      </c>
      <c r="C37" s="181" t="s">
        <v>164</v>
      </c>
      <c r="D37" s="176" t="s">
        <v>216</v>
      </c>
      <c r="E37" s="177">
        <v>1</v>
      </c>
      <c r="F37" s="178"/>
      <c r="G37" s="179">
        <f t="shared" si="14"/>
        <v>0</v>
      </c>
      <c r="H37" s="158"/>
      <c r="I37" s="157">
        <f t="shared" si="15"/>
        <v>0</v>
      </c>
      <c r="J37" s="158"/>
      <c r="K37" s="157">
        <f t="shared" si="16"/>
        <v>0</v>
      </c>
      <c r="L37" s="157">
        <v>21</v>
      </c>
      <c r="M37" s="157">
        <f t="shared" si="17"/>
        <v>0</v>
      </c>
      <c r="N37" s="156">
        <v>0</v>
      </c>
      <c r="O37" s="156">
        <f t="shared" si="18"/>
        <v>0</v>
      </c>
      <c r="P37" s="156">
        <v>0</v>
      </c>
      <c r="Q37" s="156">
        <f t="shared" si="19"/>
        <v>0</v>
      </c>
      <c r="R37" s="157"/>
      <c r="S37" s="157" t="s">
        <v>94</v>
      </c>
      <c r="T37" s="157" t="s">
        <v>95</v>
      </c>
      <c r="U37" s="157">
        <v>0</v>
      </c>
      <c r="V37" s="157">
        <f t="shared" si="20"/>
        <v>0</v>
      </c>
      <c r="W37" s="157"/>
      <c r="X37" s="157" t="s">
        <v>127</v>
      </c>
      <c r="Y37" s="157" t="s">
        <v>97</v>
      </c>
      <c r="Z37" s="148"/>
      <c r="AA37" s="148"/>
      <c r="AB37" s="148"/>
      <c r="AC37" s="148"/>
      <c r="AD37" s="148"/>
      <c r="AE37" s="148"/>
      <c r="AF37" s="148"/>
      <c r="AG37" s="148" t="s">
        <v>154</v>
      </c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</row>
    <row r="38" spans="1:60" outlineLevel="1" x14ac:dyDescent="0.2">
      <c r="A38" s="174">
        <v>27</v>
      </c>
      <c r="B38" s="175" t="s">
        <v>165</v>
      </c>
      <c r="C38" s="181" t="s">
        <v>166</v>
      </c>
      <c r="D38" s="176" t="s">
        <v>137</v>
      </c>
      <c r="E38" s="177">
        <v>1</v>
      </c>
      <c r="F38" s="178"/>
      <c r="G38" s="179">
        <f t="shared" si="14"/>
        <v>0</v>
      </c>
      <c r="H38" s="158"/>
      <c r="I38" s="157">
        <f t="shared" si="15"/>
        <v>0</v>
      </c>
      <c r="J38" s="158"/>
      <c r="K38" s="157">
        <f t="shared" si="16"/>
        <v>0</v>
      </c>
      <c r="L38" s="157">
        <v>21</v>
      </c>
      <c r="M38" s="157">
        <f t="shared" si="17"/>
        <v>0</v>
      </c>
      <c r="N38" s="156">
        <v>0</v>
      </c>
      <c r="O38" s="156">
        <f t="shared" si="18"/>
        <v>0</v>
      </c>
      <c r="P38" s="156">
        <v>0</v>
      </c>
      <c r="Q38" s="156">
        <f t="shared" si="19"/>
        <v>0</v>
      </c>
      <c r="R38" s="157"/>
      <c r="S38" s="157" t="s">
        <v>94</v>
      </c>
      <c r="T38" s="157" t="s">
        <v>95</v>
      </c>
      <c r="U38" s="157">
        <v>0</v>
      </c>
      <c r="V38" s="157">
        <f t="shared" si="20"/>
        <v>0</v>
      </c>
      <c r="W38" s="157"/>
      <c r="X38" s="157" t="s">
        <v>127</v>
      </c>
      <c r="Y38" s="157" t="s">
        <v>97</v>
      </c>
      <c r="Z38" s="148"/>
      <c r="AA38" s="148"/>
      <c r="AB38" s="148"/>
      <c r="AC38" s="148"/>
      <c r="AD38" s="148"/>
      <c r="AE38" s="148"/>
      <c r="AF38" s="148"/>
      <c r="AG38" s="148" t="s">
        <v>154</v>
      </c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</row>
    <row r="39" spans="1:60" outlineLevel="1" x14ac:dyDescent="0.2">
      <c r="A39" s="174">
        <v>28</v>
      </c>
      <c r="B39" s="175" t="s">
        <v>167</v>
      </c>
      <c r="C39" s="181" t="s">
        <v>168</v>
      </c>
      <c r="D39" s="176" t="s">
        <v>150</v>
      </c>
      <c r="E39" s="177">
        <v>1</v>
      </c>
      <c r="F39" s="178"/>
      <c r="G39" s="179">
        <f t="shared" si="14"/>
        <v>0</v>
      </c>
      <c r="H39" s="158"/>
      <c r="I39" s="157">
        <f t="shared" si="15"/>
        <v>0</v>
      </c>
      <c r="J39" s="158"/>
      <c r="K39" s="157">
        <f t="shared" si="16"/>
        <v>0</v>
      </c>
      <c r="L39" s="157">
        <v>21</v>
      </c>
      <c r="M39" s="157">
        <f t="shared" si="17"/>
        <v>0</v>
      </c>
      <c r="N39" s="156">
        <v>0</v>
      </c>
      <c r="O39" s="156">
        <f t="shared" si="18"/>
        <v>0</v>
      </c>
      <c r="P39" s="156">
        <v>0</v>
      </c>
      <c r="Q39" s="156">
        <f t="shared" si="19"/>
        <v>0</v>
      </c>
      <c r="R39" s="157"/>
      <c r="S39" s="157" t="s">
        <v>94</v>
      </c>
      <c r="T39" s="157" t="s">
        <v>95</v>
      </c>
      <c r="U39" s="157">
        <v>0</v>
      </c>
      <c r="V39" s="157">
        <f t="shared" si="20"/>
        <v>0</v>
      </c>
      <c r="W39" s="157"/>
      <c r="X39" s="157" t="s">
        <v>127</v>
      </c>
      <c r="Y39" s="157" t="s">
        <v>97</v>
      </c>
      <c r="Z39" s="148"/>
      <c r="AA39" s="148"/>
      <c r="AB39" s="148"/>
      <c r="AC39" s="148"/>
      <c r="AD39" s="148"/>
      <c r="AE39" s="148"/>
      <c r="AF39" s="148"/>
      <c r="AG39" s="148" t="s">
        <v>154</v>
      </c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48"/>
      <c r="BD39" s="148"/>
      <c r="BE39" s="148"/>
      <c r="BF39" s="148"/>
      <c r="BG39" s="148"/>
      <c r="BH39" s="148"/>
    </row>
    <row r="40" spans="1:60" outlineLevel="1" x14ac:dyDescent="0.2">
      <c r="A40" s="174">
        <v>29</v>
      </c>
      <c r="B40" s="175" t="s">
        <v>169</v>
      </c>
      <c r="C40" s="181" t="s">
        <v>170</v>
      </c>
      <c r="D40" s="176" t="s">
        <v>150</v>
      </c>
      <c r="E40" s="177">
        <v>1</v>
      </c>
      <c r="F40" s="178"/>
      <c r="G40" s="179">
        <f t="shared" si="14"/>
        <v>0</v>
      </c>
      <c r="H40" s="158"/>
      <c r="I40" s="157">
        <f t="shared" si="15"/>
        <v>0</v>
      </c>
      <c r="J40" s="158"/>
      <c r="K40" s="157">
        <f t="shared" si="16"/>
        <v>0</v>
      </c>
      <c r="L40" s="157">
        <v>21</v>
      </c>
      <c r="M40" s="157">
        <f t="shared" si="17"/>
        <v>0</v>
      </c>
      <c r="N40" s="156">
        <v>0</v>
      </c>
      <c r="O40" s="156">
        <f t="shared" si="18"/>
        <v>0</v>
      </c>
      <c r="P40" s="156">
        <v>0</v>
      </c>
      <c r="Q40" s="156">
        <f t="shared" si="19"/>
        <v>0</v>
      </c>
      <c r="R40" s="157"/>
      <c r="S40" s="157" t="s">
        <v>94</v>
      </c>
      <c r="T40" s="157" t="s">
        <v>95</v>
      </c>
      <c r="U40" s="157">
        <v>0</v>
      </c>
      <c r="V40" s="157">
        <f t="shared" si="20"/>
        <v>0</v>
      </c>
      <c r="W40" s="157"/>
      <c r="X40" s="157" t="s">
        <v>127</v>
      </c>
      <c r="Y40" s="157" t="s">
        <v>97</v>
      </c>
      <c r="Z40" s="148"/>
      <c r="AA40" s="148"/>
      <c r="AB40" s="148"/>
      <c r="AC40" s="148"/>
      <c r="AD40" s="148"/>
      <c r="AE40" s="148"/>
      <c r="AF40" s="148"/>
      <c r="AG40" s="148" t="s">
        <v>154</v>
      </c>
      <c r="AH40" s="148"/>
      <c r="AI40" s="148"/>
      <c r="AJ40" s="148"/>
      <c r="AK40" s="148"/>
      <c r="AL40" s="148"/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148"/>
      <c r="BD40" s="148"/>
      <c r="BE40" s="148"/>
      <c r="BF40" s="148"/>
      <c r="BG40" s="148"/>
      <c r="BH40" s="148"/>
    </row>
    <row r="41" spans="1:60" outlineLevel="1" x14ac:dyDescent="0.2">
      <c r="A41" s="174">
        <v>30</v>
      </c>
      <c r="B41" s="175" t="s">
        <v>171</v>
      </c>
      <c r="C41" s="181" t="s">
        <v>172</v>
      </c>
      <c r="D41" s="176" t="s">
        <v>173</v>
      </c>
      <c r="E41" s="177">
        <v>1</v>
      </c>
      <c r="F41" s="178"/>
      <c r="G41" s="179">
        <f t="shared" si="14"/>
        <v>0</v>
      </c>
      <c r="H41" s="158"/>
      <c r="I41" s="157">
        <f t="shared" si="15"/>
        <v>0</v>
      </c>
      <c r="J41" s="158"/>
      <c r="K41" s="157">
        <f t="shared" si="16"/>
        <v>0</v>
      </c>
      <c r="L41" s="157">
        <v>21</v>
      </c>
      <c r="M41" s="157">
        <f t="shared" si="17"/>
        <v>0</v>
      </c>
      <c r="N41" s="156">
        <v>0</v>
      </c>
      <c r="O41" s="156">
        <f t="shared" si="18"/>
        <v>0</v>
      </c>
      <c r="P41" s="156">
        <v>0</v>
      </c>
      <c r="Q41" s="156">
        <f t="shared" si="19"/>
        <v>0</v>
      </c>
      <c r="R41" s="157"/>
      <c r="S41" s="157" t="s">
        <v>94</v>
      </c>
      <c r="T41" s="157" t="s">
        <v>95</v>
      </c>
      <c r="U41" s="157">
        <v>0</v>
      </c>
      <c r="V41" s="157">
        <f t="shared" si="20"/>
        <v>0</v>
      </c>
      <c r="W41" s="157"/>
      <c r="X41" s="157" t="s">
        <v>127</v>
      </c>
      <c r="Y41" s="157" t="s">
        <v>97</v>
      </c>
      <c r="Z41" s="148"/>
      <c r="AA41" s="148"/>
      <c r="AB41" s="148"/>
      <c r="AC41" s="148"/>
      <c r="AD41" s="148"/>
      <c r="AE41" s="148"/>
      <c r="AF41" s="148"/>
      <c r="AG41" s="148" t="s">
        <v>154</v>
      </c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8"/>
      <c r="BA41" s="148"/>
      <c r="BB41" s="148"/>
      <c r="BC41" s="148"/>
      <c r="BD41" s="148"/>
      <c r="BE41" s="148"/>
      <c r="BF41" s="148"/>
      <c r="BG41" s="148"/>
      <c r="BH41" s="148"/>
    </row>
    <row r="42" spans="1:60" outlineLevel="1" x14ac:dyDescent="0.2">
      <c r="A42" s="174">
        <v>31</v>
      </c>
      <c r="B42" s="175" t="s">
        <v>174</v>
      </c>
      <c r="C42" s="181" t="s">
        <v>175</v>
      </c>
      <c r="D42" s="176" t="s">
        <v>150</v>
      </c>
      <c r="E42" s="177">
        <v>1</v>
      </c>
      <c r="F42" s="178"/>
      <c r="G42" s="179">
        <f t="shared" si="14"/>
        <v>0</v>
      </c>
      <c r="H42" s="158"/>
      <c r="I42" s="157">
        <f t="shared" si="15"/>
        <v>0</v>
      </c>
      <c r="J42" s="158"/>
      <c r="K42" s="157">
        <f t="shared" si="16"/>
        <v>0</v>
      </c>
      <c r="L42" s="157">
        <v>21</v>
      </c>
      <c r="M42" s="157">
        <f t="shared" si="17"/>
        <v>0</v>
      </c>
      <c r="N42" s="156">
        <v>0</v>
      </c>
      <c r="O42" s="156">
        <f t="shared" si="18"/>
        <v>0</v>
      </c>
      <c r="P42" s="156">
        <v>0</v>
      </c>
      <c r="Q42" s="156">
        <f t="shared" si="19"/>
        <v>0</v>
      </c>
      <c r="R42" s="157"/>
      <c r="S42" s="157" t="s">
        <v>94</v>
      </c>
      <c r="T42" s="157" t="s">
        <v>95</v>
      </c>
      <c r="U42" s="157">
        <v>0</v>
      </c>
      <c r="V42" s="157">
        <f t="shared" si="20"/>
        <v>0</v>
      </c>
      <c r="W42" s="157"/>
      <c r="X42" s="157" t="s">
        <v>127</v>
      </c>
      <c r="Y42" s="157" t="s">
        <v>97</v>
      </c>
      <c r="Z42" s="148"/>
      <c r="AA42" s="148"/>
      <c r="AB42" s="148"/>
      <c r="AC42" s="148"/>
      <c r="AD42" s="148"/>
      <c r="AE42" s="148"/>
      <c r="AF42" s="148"/>
      <c r="AG42" s="148" t="s">
        <v>154</v>
      </c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</row>
    <row r="43" spans="1:60" outlineLevel="1" x14ac:dyDescent="0.2">
      <c r="A43" s="174">
        <v>32</v>
      </c>
      <c r="B43" s="175" t="s">
        <v>176</v>
      </c>
      <c r="C43" s="181" t="s">
        <v>177</v>
      </c>
      <c r="D43" s="176" t="s">
        <v>150</v>
      </c>
      <c r="E43" s="177">
        <v>1</v>
      </c>
      <c r="F43" s="178"/>
      <c r="G43" s="179">
        <f t="shared" si="14"/>
        <v>0</v>
      </c>
      <c r="H43" s="158"/>
      <c r="I43" s="157">
        <f t="shared" si="15"/>
        <v>0</v>
      </c>
      <c r="J43" s="158"/>
      <c r="K43" s="157">
        <f t="shared" si="16"/>
        <v>0</v>
      </c>
      <c r="L43" s="157">
        <v>21</v>
      </c>
      <c r="M43" s="157">
        <f t="shared" si="17"/>
        <v>0</v>
      </c>
      <c r="N43" s="156">
        <v>0</v>
      </c>
      <c r="O43" s="156">
        <f t="shared" si="18"/>
        <v>0</v>
      </c>
      <c r="P43" s="156">
        <v>0</v>
      </c>
      <c r="Q43" s="156">
        <f t="shared" si="19"/>
        <v>0</v>
      </c>
      <c r="R43" s="157"/>
      <c r="S43" s="157" t="s">
        <v>94</v>
      </c>
      <c r="T43" s="157" t="s">
        <v>95</v>
      </c>
      <c r="U43" s="157">
        <v>0</v>
      </c>
      <c r="V43" s="157">
        <f t="shared" si="20"/>
        <v>0</v>
      </c>
      <c r="W43" s="157"/>
      <c r="X43" s="157" t="s">
        <v>127</v>
      </c>
      <c r="Y43" s="157" t="s">
        <v>97</v>
      </c>
      <c r="Z43" s="148"/>
      <c r="AA43" s="148"/>
      <c r="AB43" s="148"/>
      <c r="AC43" s="148"/>
      <c r="AD43" s="148"/>
      <c r="AE43" s="148"/>
      <c r="AF43" s="148"/>
      <c r="AG43" s="148" t="s">
        <v>154</v>
      </c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</row>
    <row r="44" spans="1:60" outlineLevel="1" x14ac:dyDescent="0.2">
      <c r="A44" s="174">
        <v>33</v>
      </c>
      <c r="B44" s="175" t="s">
        <v>178</v>
      </c>
      <c r="C44" s="181" t="s">
        <v>179</v>
      </c>
      <c r="D44" s="176" t="s">
        <v>150</v>
      </c>
      <c r="E44" s="177">
        <v>1</v>
      </c>
      <c r="F44" s="178"/>
      <c r="G44" s="179">
        <f t="shared" si="14"/>
        <v>0</v>
      </c>
      <c r="H44" s="158"/>
      <c r="I44" s="157">
        <f t="shared" si="15"/>
        <v>0</v>
      </c>
      <c r="J44" s="158"/>
      <c r="K44" s="157">
        <f t="shared" si="16"/>
        <v>0</v>
      </c>
      <c r="L44" s="157">
        <v>21</v>
      </c>
      <c r="M44" s="157">
        <f t="shared" si="17"/>
        <v>0</v>
      </c>
      <c r="N44" s="156">
        <v>0</v>
      </c>
      <c r="O44" s="156">
        <f t="shared" si="18"/>
        <v>0</v>
      </c>
      <c r="P44" s="156">
        <v>0</v>
      </c>
      <c r="Q44" s="156">
        <f t="shared" si="19"/>
        <v>0</v>
      </c>
      <c r="R44" s="157"/>
      <c r="S44" s="157" t="s">
        <v>94</v>
      </c>
      <c r="T44" s="157" t="s">
        <v>95</v>
      </c>
      <c r="U44" s="157">
        <v>0</v>
      </c>
      <c r="V44" s="157">
        <f t="shared" si="20"/>
        <v>0</v>
      </c>
      <c r="W44" s="157"/>
      <c r="X44" s="157" t="s">
        <v>127</v>
      </c>
      <c r="Y44" s="157" t="s">
        <v>97</v>
      </c>
      <c r="Z44" s="148"/>
      <c r="AA44" s="148"/>
      <c r="AB44" s="148"/>
      <c r="AC44" s="148"/>
      <c r="AD44" s="148"/>
      <c r="AE44" s="148"/>
      <c r="AF44" s="148"/>
      <c r="AG44" s="148" t="s">
        <v>154</v>
      </c>
      <c r="AH44" s="148"/>
      <c r="AI44" s="148"/>
      <c r="AJ44" s="148"/>
      <c r="AK44" s="148"/>
      <c r="AL44" s="148"/>
      <c r="AM44" s="148"/>
      <c r="AN44" s="148"/>
      <c r="AO44" s="148"/>
      <c r="AP44" s="148"/>
      <c r="AQ44" s="148"/>
      <c r="AR44" s="148"/>
      <c r="AS44" s="148"/>
      <c r="AT44" s="148"/>
      <c r="AU44" s="148"/>
      <c r="AV44" s="148"/>
      <c r="AW44" s="148"/>
      <c r="AX44" s="148"/>
      <c r="AY44" s="148"/>
      <c r="AZ44" s="148"/>
      <c r="BA44" s="148"/>
      <c r="BB44" s="148"/>
      <c r="BC44" s="148"/>
      <c r="BD44" s="148"/>
      <c r="BE44" s="148"/>
      <c r="BF44" s="148"/>
      <c r="BG44" s="148"/>
      <c r="BH44" s="148"/>
    </row>
    <row r="45" spans="1:60" ht="22.5" outlineLevel="1" x14ac:dyDescent="0.2">
      <c r="A45" s="174">
        <v>34</v>
      </c>
      <c r="B45" s="175" t="s">
        <v>180</v>
      </c>
      <c r="C45" s="181" t="s">
        <v>181</v>
      </c>
      <c r="D45" s="176" t="s">
        <v>150</v>
      </c>
      <c r="E45" s="177">
        <v>1</v>
      </c>
      <c r="F45" s="178"/>
      <c r="G45" s="179">
        <f t="shared" si="14"/>
        <v>0</v>
      </c>
      <c r="H45" s="158"/>
      <c r="I45" s="157">
        <f t="shared" si="15"/>
        <v>0</v>
      </c>
      <c r="J45" s="158"/>
      <c r="K45" s="157">
        <f t="shared" si="16"/>
        <v>0</v>
      </c>
      <c r="L45" s="157">
        <v>21</v>
      </c>
      <c r="M45" s="157">
        <f t="shared" si="17"/>
        <v>0</v>
      </c>
      <c r="N45" s="156">
        <v>0</v>
      </c>
      <c r="O45" s="156">
        <f t="shared" si="18"/>
        <v>0</v>
      </c>
      <c r="P45" s="156">
        <v>0</v>
      </c>
      <c r="Q45" s="156">
        <f t="shared" si="19"/>
        <v>0</v>
      </c>
      <c r="R45" s="157"/>
      <c r="S45" s="157" t="s">
        <v>94</v>
      </c>
      <c r="T45" s="157" t="s">
        <v>95</v>
      </c>
      <c r="U45" s="157">
        <v>0</v>
      </c>
      <c r="V45" s="157">
        <f t="shared" si="20"/>
        <v>0</v>
      </c>
      <c r="W45" s="157"/>
      <c r="X45" s="157" t="s">
        <v>127</v>
      </c>
      <c r="Y45" s="157" t="s">
        <v>97</v>
      </c>
      <c r="Z45" s="148"/>
      <c r="AA45" s="148"/>
      <c r="AB45" s="148"/>
      <c r="AC45" s="148"/>
      <c r="AD45" s="148"/>
      <c r="AE45" s="148"/>
      <c r="AF45" s="148"/>
      <c r="AG45" s="148" t="s">
        <v>154</v>
      </c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  <c r="BB45" s="148"/>
      <c r="BC45" s="148"/>
      <c r="BD45" s="148"/>
      <c r="BE45" s="148"/>
      <c r="BF45" s="148"/>
      <c r="BG45" s="148"/>
      <c r="BH45" s="148"/>
    </row>
    <row r="46" spans="1:60" outlineLevel="1" x14ac:dyDescent="0.2">
      <c r="A46" s="174">
        <v>35</v>
      </c>
      <c r="B46" s="175" t="s">
        <v>182</v>
      </c>
      <c r="C46" s="181" t="s">
        <v>183</v>
      </c>
      <c r="D46" s="176" t="s">
        <v>150</v>
      </c>
      <c r="E46" s="177">
        <v>1</v>
      </c>
      <c r="F46" s="178"/>
      <c r="G46" s="179">
        <f t="shared" si="14"/>
        <v>0</v>
      </c>
      <c r="H46" s="158"/>
      <c r="I46" s="157">
        <f t="shared" si="15"/>
        <v>0</v>
      </c>
      <c r="J46" s="158"/>
      <c r="K46" s="157">
        <f t="shared" si="16"/>
        <v>0</v>
      </c>
      <c r="L46" s="157">
        <v>21</v>
      </c>
      <c r="M46" s="157">
        <f t="shared" si="17"/>
        <v>0</v>
      </c>
      <c r="N46" s="156">
        <v>0</v>
      </c>
      <c r="O46" s="156">
        <f t="shared" si="18"/>
        <v>0</v>
      </c>
      <c r="P46" s="156">
        <v>0</v>
      </c>
      <c r="Q46" s="156">
        <f t="shared" si="19"/>
        <v>0</v>
      </c>
      <c r="R46" s="157"/>
      <c r="S46" s="157" t="s">
        <v>94</v>
      </c>
      <c r="T46" s="157" t="s">
        <v>95</v>
      </c>
      <c r="U46" s="157">
        <v>0</v>
      </c>
      <c r="V46" s="157">
        <f t="shared" si="20"/>
        <v>0</v>
      </c>
      <c r="W46" s="157"/>
      <c r="X46" s="157" t="s">
        <v>127</v>
      </c>
      <c r="Y46" s="157" t="s">
        <v>97</v>
      </c>
      <c r="Z46" s="148"/>
      <c r="AA46" s="148"/>
      <c r="AB46" s="148"/>
      <c r="AC46" s="148"/>
      <c r="AD46" s="148"/>
      <c r="AE46" s="148"/>
      <c r="AF46" s="148"/>
      <c r="AG46" s="148" t="s">
        <v>154</v>
      </c>
      <c r="AH46" s="148"/>
      <c r="AI46" s="148"/>
      <c r="AJ46" s="148"/>
      <c r="AK46" s="148"/>
      <c r="AL46" s="148"/>
      <c r="AM46" s="148"/>
      <c r="AN46" s="148"/>
      <c r="AO46" s="148"/>
      <c r="AP46" s="148"/>
      <c r="AQ46" s="148"/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</row>
    <row r="47" spans="1:60" outlineLevel="1" x14ac:dyDescent="0.2">
      <c r="A47" s="174">
        <v>36</v>
      </c>
      <c r="B47" s="175" t="s">
        <v>184</v>
      </c>
      <c r="C47" s="181" t="s">
        <v>185</v>
      </c>
      <c r="D47" s="176" t="s">
        <v>150</v>
      </c>
      <c r="E47" s="177">
        <v>1</v>
      </c>
      <c r="F47" s="178"/>
      <c r="G47" s="179">
        <f t="shared" si="14"/>
        <v>0</v>
      </c>
      <c r="H47" s="158"/>
      <c r="I47" s="157">
        <f t="shared" si="15"/>
        <v>0</v>
      </c>
      <c r="J47" s="158"/>
      <c r="K47" s="157">
        <f t="shared" si="16"/>
        <v>0</v>
      </c>
      <c r="L47" s="157">
        <v>21</v>
      </c>
      <c r="M47" s="157">
        <f t="shared" si="17"/>
        <v>0</v>
      </c>
      <c r="N47" s="156">
        <v>0</v>
      </c>
      <c r="O47" s="156">
        <f t="shared" si="18"/>
        <v>0</v>
      </c>
      <c r="P47" s="156">
        <v>0</v>
      </c>
      <c r="Q47" s="156">
        <f t="shared" si="19"/>
        <v>0</v>
      </c>
      <c r="R47" s="157"/>
      <c r="S47" s="157" t="s">
        <v>94</v>
      </c>
      <c r="T47" s="157" t="s">
        <v>95</v>
      </c>
      <c r="U47" s="157">
        <v>0</v>
      </c>
      <c r="V47" s="157">
        <f t="shared" si="20"/>
        <v>0</v>
      </c>
      <c r="W47" s="157"/>
      <c r="X47" s="157" t="s">
        <v>127</v>
      </c>
      <c r="Y47" s="157" t="s">
        <v>97</v>
      </c>
      <c r="Z47" s="148"/>
      <c r="AA47" s="148"/>
      <c r="AB47" s="148"/>
      <c r="AC47" s="148"/>
      <c r="AD47" s="148"/>
      <c r="AE47" s="148"/>
      <c r="AF47" s="148"/>
      <c r="AG47" s="148" t="s">
        <v>154</v>
      </c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</row>
    <row r="48" spans="1:60" ht="33.75" outlineLevel="1" x14ac:dyDescent="0.2">
      <c r="A48" s="174">
        <v>37</v>
      </c>
      <c r="B48" s="175" t="s">
        <v>186</v>
      </c>
      <c r="C48" s="181" t="s">
        <v>187</v>
      </c>
      <c r="D48" s="176" t="s">
        <v>150</v>
      </c>
      <c r="E48" s="177">
        <v>1</v>
      </c>
      <c r="F48" s="178"/>
      <c r="G48" s="179">
        <f t="shared" si="14"/>
        <v>0</v>
      </c>
      <c r="H48" s="158"/>
      <c r="I48" s="157">
        <f t="shared" si="15"/>
        <v>0</v>
      </c>
      <c r="J48" s="158"/>
      <c r="K48" s="157">
        <f t="shared" si="16"/>
        <v>0</v>
      </c>
      <c r="L48" s="157">
        <v>21</v>
      </c>
      <c r="M48" s="157">
        <f t="shared" si="17"/>
        <v>0</v>
      </c>
      <c r="N48" s="156">
        <v>0</v>
      </c>
      <c r="O48" s="156">
        <f t="shared" si="18"/>
        <v>0</v>
      </c>
      <c r="P48" s="156">
        <v>0</v>
      </c>
      <c r="Q48" s="156">
        <f t="shared" si="19"/>
        <v>0</v>
      </c>
      <c r="R48" s="157"/>
      <c r="S48" s="157" t="s">
        <v>94</v>
      </c>
      <c r="T48" s="157" t="s">
        <v>95</v>
      </c>
      <c r="U48" s="157">
        <v>0</v>
      </c>
      <c r="V48" s="157">
        <f t="shared" si="20"/>
        <v>0</v>
      </c>
      <c r="W48" s="157"/>
      <c r="X48" s="157" t="s">
        <v>127</v>
      </c>
      <c r="Y48" s="157" t="s">
        <v>97</v>
      </c>
      <c r="Z48" s="148"/>
      <c r="AA48" s="148"/>
      <c r="AB48" s="148"/>
      <c r="AC48" s="148"/>
      <c r="AD48" s="148"/>
      <c r="AE48" s="148"/>
      <c r="AF48" s="148"/>
      <c r="AG48" s="148" t="s">
        <v>154</v>
      </c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</row>
    <row r="49" spans="1:60" outlineLevel="1" x14ac:dyDescent="0.2">
      <c r="A49" s="174">
        <v>38</v>
      </c>
      <c r="B49" s="175" t="s">
        <v>188</v>
      </c>
      <c r="C49" s="181" t="s">
        <v>189</v>
      </c>
      <c r="D49" s="176" t="s">
        <v>190</v>
      </c>
      <c r="E49" s="177">
        <v>30</v>
      </c>
      <c r="F49" s="178"/>
      <c r="G49" s="179">
        <f t="shared" si="14"/>
        <v>0</v>
      </c>
      <c r="H49" s="158"/>
      <c r="I49" s="157">
        <f t="shared" si="15"/>
        <v>0</v>
      </c>
      <c r="J49" s="158"/>
      <c r="K49" s="157">
        <f t="shared" si="16"/>
        <v>0</v>
      </c>
      <c r="L49" s="157">
        <v>21</v>
      </c>
      <c r="M49" s="157">
        <f t="shared" si="17"/>
        <v>0</v>
      </c>
      <c r="N49" s="156">
        <v>0</v>
      </c>
      <c r="O49" s="156">
        <f t="shared" si="18"/>
        <v>0</v>
      </c>
      <c r="P49" s="156">
        <v>0</v>
      </c>
      <c r="Q49" s="156">
        <f t="shared" si="19"/>
        <v>0</v>
      </c>
      <c r="R49" s="157"/>
      <c r="S49" s="157" t="s">
        <v>94</v>
      </c>
      <c r="T49" s="157" t="s">
        <v>95</v>
      </c>
      <c r="U49" s="157">
        <v>0</v>
      </c>
      <c r="V49" s="157">
        <f t="shared" si="20"/>
        <v>0</v>
      </c>
      <c r="W49" s="157"/>
      <c r="X49" s="157" t="s">
        <v>127</v>
      </c>
      <c r="Y49" s="157" t="s">
        <v>97</v>
      </c>
      <c r="Z49" s="148"/>
      <c r="AA49" s="148"/>
      <c r="AB49" s="148"/>
      <c r="AC49" s="148"/>
      <c r="AD49" s="148"/>
      <c r="AE49" s="148"/>
      <c r="AF49" s="148"/>
      <c r="AG49" s="148" t="s">
        <v>154</v>
      </c>
      <c r="AH49" s="148"/>
      <c r="AI49" s="148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148"/>
      <c r="BC49" s="148"/>
      <c r="BD49" s="148"/>
      <c r="BE49" s="148"/>
      <c r="BF49" s="148"/>
      <c r="BG49" s="148"/>
      <c r="BH49" s="148"/>
    </row>
    <row r="50" spans="1:60" outlineLevel="1" x14ac:dyDescent="0.2">
      <c r="A50" s="174">
        <v>39</v>
      </c>
      <c r="B50" s="175" t="s">
        <v>191</v>
      </c>
      <c r="C50" s="181" t="s">
        <v>192</v>
      </c>
      <c r="D50" s="176" t="s">
        <v>193</v>
      </c>
      <c r="E50" s="177">
        <v>7</v>
      </c>
      <c r="F50" s="178"/>
      <c r="G50" s="179">
        <f t="shared" si="14"/>
        <v>0</v>
      </c>
      <c r="H50" s="158"/>
      <c r="I50" s="157">
        <f t="shared" si="15"/>
        <v>0</v>
      </c>
      <c r="J50" s="158"/>
      <c r="K50" s="157">
        <f t="shared" si="16"/>
        <v>0</v>
      </c>
      <c r="L50" s="157">
        <v>21</v>
      </c>
      <c r="M50" s="157">
        <f t="shared" si="17"/>
        <v>0</v>
      </c>
      <c r="N50" s="156">
        <v>0</v>
      </c>
      <c r="O50" s="156">
        <f t="shared" si="18"/>
        <v>0</v>
      </c>
      <c r="P50" s="156">
        <v>0</v>
      </c>
      <c r="Q50" s="156">
        <f t="shared" si="19"/>
        <v>0</v>
      </c>
      <c r="R50" s="157"/>
      <c r="S50" s="157" t="s">
        <v>94</v>
      </c>
      <c r="T50" s="157" t="s">
        <v>95</v>
      </c>
      <c r="U50" s="157">
        <v>0</v>
      </c>
      <c r="V50" s="157">
        <f t="shared" si="20"/>
        <v>0</v>
      </c>
      <c r="W50" s="157"/>
      <c r="X50" s="157" t="s">
        <v>127</v>
      </c>
      <c r="Y50" s="157" t="s">
        <v>97</v>
      </c>
      <c r="Z50" s="148"/>
      <c r="AA50" s="148"/>
      <c r="AB50" s="148"/>
      <c r="AC50" s="148"/>
      <c r="AD50" s="148"/>
      <c r="AE50" s="148"/>
      <c r="AF50" s="148"/>
      <c r="AG50" s="148" t="s">
        <v>154</v>
      </c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</row>
    <row r="51" spans="1:60" outlineLevel="1" x14ac:dyDescent="0.2">
      <c r="A51" s="174">
        <v>40</v>
      </c>
      <c r="B51" s="175" t="s">
        <v>194</v>
      </c>
      <c r="C51" s="181" t="s">
        <v>195</v>
      </c>
      <c r="D51" s="176" t="s">
        <v>150</v>
      </c>
      <c r="E51" s="177">
        <v>1</v>
      </c>
      <c r="F51" s="178"/>
      <c r="G51" s="179">
        <f t="shared" si="14"/>
        <v>0</v>
      </c>
      <c r="H51" s="158"/>
      <c r="I51" s="157">
        <f t="shared" si="15"/>
        <v>0</v>
      </c>
      <c r="J51" s="158"/>
      <c r="K51" s="157">
        <f t="shared" si="16"/>
        <v>0</v>
      </c>
      <c r="L51" s="157">
        <v>21</v>
      </c>
      <c r="M51" s="157">
        <f t="shared" si="17"/>
        <v>0</v>
      </c>
      <c r="N51" s="156">
        <v>0</v>
      </c>
      <c r="O51" s="156">
        <f t="shared" si="18"/>
        <v>0</v>
      </c>
      <c r="P51" s="156">
        <v>0</v>
      </c>
      <c r="Q51" s="156">
        <f t="shared" si="19"/>
        <v>0</v>
      </c>
      <c r="R51" s="157"/>
      <c r="S51" s="157" t="s">
        <v>94</v>
      </c>
      <c r="T51" s="157" t="s">
        <v>95</v>
      </c>
      <c r="U51" s="157">
        <v>0</v>
      </c>
      <c r="V51" s="157">
        <f t="shared" si="20"/>
        <v>0</v>
      </c>
      <c r="W51" s="157"/>
      <c r="X51" s="157" t="s">
        <v>127</v>
      </c>
      <c r="Y51" s="157" t="s">
        <v>97</v>
      </c>
      <c r="Z51" s="148"/>
      <c r="AA51" s="148"/>
      <c r="AB51" s="148"/>
      <c r="AC51" s="148"/>
      <c r="AD51" s="148"/>
      <c r="AE51" s="148"/>
      <c r="AF51" s="148"/>
      <c r="AG51" s="148" t="s">
        <v>154</v>
      </c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8"/>
      <c r="AY51" s="148"/>
      <c r="AZ51" s="148"/>
      <c r="BA51" s="148"/>
      <c r="BB51" s="148"/>
      <c r="BC51" s="148"/>
      <c r="BD51" s="148"/>
      <c r="BE51" s="148"/>
      <c r="BF51" s="148"/>
      <c r="BG51" s="148"/>
      <c r="BH51" s="148"/>
    </row>
    <row r="52" spans="1:60" ht="22.5" outlineLevel="1" x14ac:dyDescent="0.2">
      <c r="A52" s="174">
        <v>41</v>
      </c>
      <c r="B52" s="175" t="s">
        <v>196</v>
      </c>
      <c r="C52" s="181" t="s">
        <v>197</v>
      </c>
      <c r="D52" s="176" t="s">
        <v>150</v>
      </c>
      <c r="E52" s="177">
        <v>1</v>
      </c>
      <c r="F52" s="178"/>
      <c r="G52" s="179">
        <f t="shared" si="14"/>
        <v>0</v>
      </c>
      <c r="H52" s="158"/>
      <c r="I52" s="157">
        <f t="shared" si="15"/>
        <v>0</v>
      </c>
      <c r="J52" s="158"/>
      <c r="K52" s="157">
        <f t="shared" si="16"/>
        <v>0</v>
      </c>
      <c r="L52" s="157">
        <v>21</v>
      </c>
      <c r="M52" s="157">
        <f t="shared" si="17"/>
        <v>0</v>
      </c>
      <c r="N52" s="156">
        <v>0</v>
      </c>
      <c r="O52" s="156">
        <f t="shared" si="18"/>
        <v>0</v>
      </c>
      <c r="P52" s="156">
        <v>0</v>
      </c>
      <c r="Q52" s="156">
        <f t="shared" si="19"/>
        <v>0</v>
      </c>
      <c r="R52" s="157"/>
      <c r="S52" s="157" t="s">
        <v>94</v>
      </c>
      <c r="T52" s="157" t="s">
        <v>95</v>
      </c>
      <c r="U52" s="157">
        <v>0</v>
      </c>
      <c r="V52" s="157">
        <f t="shared" si="20"/>
        <v>0</v>
      </c>
      <c r="W52" s="157"/>
      <c r="X52" s="157" t="s">
        <v>127</v>
      </c>
      <c r="Y52" s="157" t="s">
        <v>97</v>
      </c>
      <c r="Z52" s="148"/>
      <c r="AA52" s="148"/>
      <c r="AB52" s="148"/>
      <c r="AC52" s="148"/>
      <c r="AD52" s="148"/>
      <c r="AE52" s="148"/>
      <c r="AF52" s="148"/>
      <c r="AG52" s="148" t="s">
        <v>154</v>
      </c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8"/>
      <c r="AU52" s="148"/>
      <c r="AV52" s="148"/>
      <c r="AW52" s="148"/>
      <c r="AX52" s="148"/>
      <c r="AY52" s="148"/>
      <c r="AZ52" s="148"/>
      <c r="BA52" s="148"/>
      <c r="BB52" s="148"/>
      <c r="BC52" s="148"/>
      <c r="BD52" s="148"/>
      <c r="BE52" s="148"/>
      <c r="BF52" s="148"/>
      <c r="BG52" s="148"/>
      <c r="BH52" s="148"/>
    </row>
    <row r="53" spans="1:60" outlineLevel="1" x14ac:dyDescent="0.2">
      <c r="A53" s="174">
        <v>42</v>
      </c>
      <c r="B53" s="175" t="s">
        <v>198</v>
      </c>
      <c r="C53" s="181" t="s">
        <v>199</v>
      </c>
      <c r="D53" s="176" t="s">
        <v>150</v>
      </c>
      <c r="E53" s="177">
        <v>1</v>
      </c>
      <c r="F53" s="178"/>
      <c r="G53" s="179">
        <f t="shared" si="14"/>
        <v>0</v>
      </c>
      <c r="H53" s="158"/>
      <c r="I53" s="157">
        <f t="shared" si="15"/>
        <v>0</v>
      </c>
      <c r="J53" s="158"/>
      <c r="K53" s="157">
        <f t="shared" si="16"/>
        <v>0</v>
      </c>
      <c r="L53" s="157">
        <v>21</v>
      </c>
      <c r="M53" s="157">
        <f t="shared" si="17"/>
        <v>0</v>
      </c>
      <c r="N53" s="156">
        <v>0</v>
      </c>
      <c r="O53" s="156">
        <f t="shared" si="18"/>
        <v>0</v>
      </c>
      <c r="P53" s="156">
        <v>0</v>
      </c>
      <c r="Q53" s="156">
        <f t="shared" si="19"/>
        <v>0</v>
      </c>
      <c r="R53" s="157"/>
      <c r="S53" s="157" t="s">
        <v>94</v>
      </c>
      <c r="T53" s="157" t="s">
        <v>95</v>
      </c>
      <c r="U53" s="157">
        <v>0</v>
      </c>
      <c r="V53" s="157">
        <f t="shared" si="20"/>
        <v>0</v>
      </c>
      <c r="W53" s="157"/>
      <c r="X53" s="157" t="s">
        <v>127</v>
      </c>
      <c r="Y53" s="157" t="s">
        <v>97</v>
      </c>
      <c r="Z53" s="148"/>
      <c r="AA53" s="148"/>
      <c r="AB53" s="148"/>
      <c r="AC53" s="148"/>
      <c r="AD53" s="148"/>
      <c r="AE53" s="148"/>
      <c r="AF53" s="148"/>
      <c r="AG53" s="148" t="s">
        <v>154</v>
      </c>
      <c r="AH53" s="148"/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  <c r="BF53" s="148"/>
      <c r="BG53" s="148"/>
      <c r="BH53" s="148"/>
    </row>
    <row r="54" spans="1:60" outlineLevel="1" x14ac:dyDescent="0.2">
      <c r="A54" s="174">
        <v>43</v>
      </c>
      <c r="B54" s="175" t="s">
        <v>200</v>
      </c>
      <c r="C54" s="181" t="s">
        <v>201</v>
      </c>
      <c r="D54" s="176" t="s">
        <v>150</v>
      </c>
      <c r="E54" s="177">
        <v>1</v>
      </c>
      <c r="F54" s="178"/>
      <c r="G54" s="179">
        <f t="shared" si="14"/>
        <v>0</v>
      </c>
      <c r="H54" s="158"/>
      <c r="I54" s="157">
        <f t="shared" si="15"/>
        <v>0</v>
      </c>
      <c r="J54" s="158"/>
      <c r="K54" s="157">
        <f t="shared" si="16"/>
        <v>0</v>
      </c>
      <c r="L54" s="157">
        <v>21</v>
      </c>
      <c r="M54" s="157">
        <f t="shared" si="17"/>
        <v>0</v>
      </c>
      <c r="N54" s="156">
        <v>0</v>
      </c>
      <c r="O54" s="156">
        <f t="shared" si="18"/>
        <v>0</v>
      </c>
      <c r="P54" s="156">
        <v>0</v>
      </c>
      <c r="Q54" s="156">
        <f t="shared" si="19"/>
        <v>0</v>
      </c>
      <c r="R54" s="157"/>
      <c r="S54" s="157" t="s">
        <v>94</v>
      </c>
      <c r="T54" s="157" t="s">
        <v>95</v>
      </c>
      <c r="U54" s="157">
        <v>0</v>
      </c>
      <c r="V54" s="157">
        <f t="shared" si="20"/>
        <v>0</v>
      </c>
      <c r="W54" s="157"/>
      <c r="X54" s="157" t="s">
        <v>127</v>
      </c>
      <c r="Y54" s="157" t="s">
        <v>97</v>
      </c>
      <c r="Z54" s="148"/>
      <c r="AA54" s="148"/>
      <c r="AB54" s="148"/>
      <c r="AC54" s="148"/>
      <c r="AD54" s="148"/>
      <c r="AE54" s="148"/>
      <c r="AF54" s="148"/>
      <c r="AG54" s="148" t="s">
        <v>154</v>
      </c>
      <c r="AH54" s="148"/>
      <c r="AI54" s="148"/>
      <c r="AJ54" s="148"/>
      <c r="AK54" s="148"/>
      <c r="AL54" s="148"/>
      <c r="AM54" s="148"/>
      <c r="AN54" s="148"/>
      <c r="AO54" s="148"/>
      <c r="AP54" s="148"/>
      <c r="AQ54" s="148"/>
      <c r="AR54" s="148"/>
      <c r="AS54" s="148"/>
      <c r="AT54" s="148"/>
      <c r="AU54" s="148"/>
      <c r="AV54" s="148"/>
      <c r="AW54" s="148"/>
      <c r="AX54" s="148"/>
      <c r="AY54" s="148"/>
      <c r="AZ54" s="148"/>
      <c r="BA54" s="148"/>
      <c r="BB54" s="148"/>
      <c r="BC54" s="148"/>
      <c r="BD54" s="148"/>
      <c r="BE54" s="148"/>
      <c r="BF54" s="148"/>
      <c r="BG54" s="148"/>
      <c r="BH54" s="148"/>
    </row>
    <row r="55" spans="1:60" outlineLevel="1" x14ac:dyDescent="0.2">
      <c r="A55" s="174">
        <v>44</v>
      </c>
      <c r="B55" s="175" t="s">
        <v>202</v>
      </c>
      <c r="C55" s="181" t="s">
        <v>203</v>
      </c>
      <c r="D55" s="176" t="s">
        <v>150</v>
      </c>
      <c r="E55" s="177">
        <v>1</v>
      </c>
      <c r="F55" s="178"/>
      <c r="G55" s="179">
        <f t="shared" si="14"/>
        <v>0</v>
      </c>
      <c r="H55" s="158"/>
      <c r="I55" s="157">
        <f t="shared" si="15"/>
        <v>0</v>
      </c>
      <c r="J55" s="158"/>
      <c r="K55" s="157">
        <f t="shared" si="16"/>
        <v>0</v>
      </c>
      <c r="L55" s="157">
        <v>21</v>
      </c>
      <c r="M55" s="157">
        <f t="shared" si="17"/>
        <v>0</v>
      </c>
      <c r="N55" s="156">
        <v>0</v>
      </c>
      <c r="O55" s="156">
        <f t="shared" si="18"/>
        <v>0</v>
      </c>
      <c r="P55" s="156">
        <v>0</v>
      </c>
      <c r="Q55" s="156">
        <f t="shared" si="19"/>
        <v>0</v>
      </c>
      <c r="R55" s="157"/>
      <c r="S55" s="157" t="s">
        <v>94</v>
      </c>
      <c r="T55" s="157" t="s">
        <v>95</v>
      </c>
      <c r="U55" s="157">
        <v>0</v>
      </c>
      <c r="V55" s="157">
        <f t="shared" si="20"/>
        <v>0</v>
      </c>
      <c r="W55" s="157"/>
      <c r="X55" s="157" t="s">
        <v>127</v>
      </c>
      <c r="Y55" s="157" t="s">
        <v>97</v>
      </c>
      <c r="Z55" s="148"/>
      <c r="AA55" s="148"/>
      <c r="AB55" s="148"/>
      <c r="AC55" s="148"/>
      <c r="AD55" s="148"/>
      <c r="AE55" s="148"/>
      <c r="AF55" s="148"/>
      <c r="AG55" s="148" t="s">
        <v>154</v>
      </c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8"/>
      <c r="AU55" s="148"/>
      <c r="AV55" s="148"/>
      <c r="AW55" s="148"/>
      <c r="AX55" s="148"/>
      <c r="AY55" s="148"/>
      <c r="AZ55" s="148"/>
      <c r="BA55" s="148"/>
      <c r="BB55" s="148"/>
      <c r="BC55" s="148"/>
      <c r="BD55" s="148"/>
      <c r="BE55" s="148"/>
      <c r="BF55" s="148"/>
      <c r="BG55" s="148"/>
      <c r="BH55" s="148"/>
    </row>
    <row r="56" spans="1:60" outlineLevel="1" x14ac:dyDescent="0.2">
      <c r="A56" s="174">
        <v>45</v>
      </c>
      <c r="B56" s="175" t="s">
        <v>204</v>
      </c>
      <c r="C56" s="181" t="s">
        <v>205</v>
      </c>
      <c r="D56" s="176" t="s">
        <v>150</v>
      </c>
      <c r="E56" s="177">
        <v>1</v>
      </c>
      <c r="F56" s="178"/>
      <c r="G56" s="179">
        <f t="shared" si="14"/>
        <v>0</v>
      </c>
      <c r="H56" s="158"/>
      <c r="I56" s="157">
        <f t="shared" si="15"/>
        <v>0</v>
      </c>
      <c r="J56" s="158"/>
      <c r="K56" s="157">
        <f t="shared" si="16"/>
        <v>0</v>
      </c>
      <c r="L56" s="157">
        <v>21</v>
      </c>
      <c r="M56" s="157">
        <f t="shared" si="17"/>
        <v>0</v>
      </c>
      <c r="N56" s="156">
        <v>0</v>
      </c>
      <c r="O56" s="156">
        <f t="shared" si="18"/>
        <v>0</v>
      </c>
      <c r="P56" s="156">
        <v>0</v>
      </c>
      <c r="Q56" s="156">
        <f t="shared" si="19"/>
        <v>0</v>
      </c>
      <c r="R56" s="157"/>
      <c r="S56" s="157" t="s">
        <v>94</v>
      </c>
      <c r="T56" s="157" t="s">
        <v>95</v>
      </c>
      <c r="U56" s="157">
        <v>0</v>
      </c>
      <c r="V56" s="157">
        <f t="shared" si="20"/>
        <v>0</v>
      </c>
      <c r="W56" s="157"/>
      <c r="X56" s="157" t="s">
        <v>127</v>
      </c>
      <c r="Y56" s="157" t="s">
        <v>97</v>
      </c>
      <c r="Z56" s="148"/>
      <c r="AA56" s="148"/>
      <c r="AB56" s="148"/>
      <c r="AC56" s="148"/>
      <c r="AD56" s="148"/>
      <c r="AE56" s="148"/>
      <c r="AF56" s="148"/>
      <c r="AG56" s="148" t="s">
        <v>154</v>
      </c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</row>
    <row r="57" spans="1:60" outlineLevel="1" x14ac:dyDescent="0.2">
      <c r="A57" s="161" t="s">
        <v>89</v>
      </c>
      <c r="B57" s="162" t="s">
        <v>219</v>
      </c>
      <c r="C57" s="180" t="s">
        <v>218</v>
      </c>
      <c r="D57" s="163"/>
      <c r="E57" s="164"/>
      <c r="F57" s="165"/>
      <c r="G57" s="190">
        <f>SUM(G58:G62)</f>
        <v>0</v>
      </c>
      <c r="H57" s="158"/>
      <c r="I57" s="157">
        <f t="shared" si="15"/>
        <v>0</v>
      </c>
      <c r="J57" s="158"/>
      <c r="K57" s="157">
        <f t="shared" si="16"/>
        <v>0</v>
      </c>
      <c r="L57" s="157">
        <v>21</v>
      </c>
      <c r="M57" s="157">
        <f t="shared" si="17"/>
        <v>0</v>
      </c>
      <c r="N57" s="156">
        <v>0</v>
      </c>
      <c r="O57" s="156">
        <f t="shared" si="18"/>
        <v>0</v>
      </c>
      <c r="P57" s="156">
        <v>0</v>
      </c>
      <c r="Q57" s="156">
        <f t="shared" si="19"/>
        <v>0</v>
      </c>
      <c r="R57" s="157"/>
      <c r="S57" s="157" t="s">
        <v>94</v>
      </c>
      <c r="T57" s="157" t="s">
        <v>95</v>
      </c>
      <c r="U57" s="157">
        <v>0</v>
      </c>
      <c r="V57" s="157">
        <f t="shared" si="20"/>
        <v>0</v>
      </c>
      <c r="W57" s="157"/>
      <c r="X57" s="157" t="s">
        <v>127</v>
      </c>
      <c r="Y57" s="157" t="s">
        <v>97</v>
      </c>
      <c r="Z57" s="148"/>
      <c r="AA57" s="148"/>
      <c r="AB57" s="148"/>
      <c r="AC57" s="148"/>
      <c r="AD57" s="148"/>
      <c r="AE57" s="148"/>
      <c r="AF57" s="148"/>
      <c r="AG57" s="148" t="s">
        <v>154</v>
      </c>
      <c r="AH57" s="148"/>
      <c r="AI57" s="148"/>
      <c r="AJ57" s="148"/>
      <c r="AK57" s="148"/>
      <c r="AL57" s="148"/>
      <c r="AM57" s="148"/>
      <c r="AN57" s="148"/>
      <c r="AO57" s="148"/>
      <c r="AP57" s="148"/>
      <c r="AQ57" s="148"/>
      <c r="AR57" s="148"/>
      <c r="AS57" s="148"/>
      <c r="AT57" s="148"/>
      <c r="AU57" s="148"/>
      <c r="AV57" s="148"/>
      <c r="AW57" s="148"/>
      <c r="AX57" s="148"/>
      <c r="AY57" s="148"/>
      <c r="AZ57" s="148"/>
      <c r="BA57" s="148"/>
      <c r="BB57" s="148"/>
      <c r="BC57" s="148"/>
      <c r="BD57" s="148"/>
      <c r="BE57" s="148"/>
      <c r="BF57" s="148"/>
      <c r="BG57" s="148"/>
      <c r="BH57" s="148"/>
    </row>
    <row r="58" spans="1:60" outlineLevel="1" x14ac:dyDescent="0.2">
      <c r="A58" s="168">
        <v>47</v>
      </c>
      <c r="B58" s="169" t="s">
        <v>211</v>
      </c>
      <c r="C58" s="182" t="s">
        <v>210</v>
      </c>
      <c r="D58" s="170" t="s">
        <v>104</v>
      </c>
      <c r="E58" s="171">
        <v>80</v>
      </c>
      <c r="F58" s="172"/>
      <c r="G58" s="173">
        <f t="shared" ref="G58:G62" si="21">ROUND(E58*F58,2)</f>
        <v>0</v>
      </c>
      <c r="H58" s="158"/>
      <c r="I58" s="157"/>
      <c r="J58" s="158"/>
      <c r="K58" s="157"/>
      <c r="L58" s="157"/>
      <c r="M58" s="157"/>
      <c r="N58" s="156"/>
      <c r="O58" s="156"/>
      <c r="P58" s="156"/>
      <c r="Q58" s="156"/>
      <c r="R58" s="157"/>
      <c r="S58" s="157"/>
      <c r="T58" s="157"/>
      <c r="U58" s="157"/>
      <c r="V58" s="157"/>
      <c r="W58" s="157"/>
      <c r="X58" s="157"/>
      <c r="Y58" s="157"/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148"/>
      <c r="AN58" s="148"/>
      <c r="AO58" s="148"/>
      <c r="AP58" s="148"/>
      <c r="AQ58" s="148"/>
      <c r="AR58" s="148"/>
      <c r="AS58" s="148"/>
      <c r="AT58" s="148"/>
      <c r="AU58" s="148"/>
      <c r="AV58" s="148"/>
      <c r="AW58" s="148"/>
      <c r="AX58" s="148"/>
      <c r="AY58" s="148"/>
      <c r="AZ58" s="148"/>
      <c r="BA58" s="148"/>
      <c r="BB58" s="148"/>
      <c r="BC58" s="148"/>
      <c r="BD58" s="148"/>
      <c r="BE58" s="148"/>
      <c r="BF58" s="148"/>
      <c r="BG58" s="148"/>
      <c r="BH58" s="148"/>
    </row>
    <row r="59" spans="1:60" outlineLevel="1" x14ac:dyDescent="0.2">
      <c r="A59" s="168">
        <v>48</v>
      </c>
      <c r="B59" s="169" t="s">
        <v>211</v>
      </c>
      <c r="C59" s="182" t="s">
        <v>212</v>
      </c>
      <c r="D59" s="170" t="s">
        <v>104</v>
      </c>
      <c r="E59" s="171">
        <v>80</v>
      </c>
      <c r="F59" s="172"/>
      <c r="G59" s="173">
        <f t="shared" si="21"/>
        <v>0</v>
      </c>
      <c r="H59" s="158"/>
      <c r="I59" s="157"/>
      <c r="J59" s="158"/>
      <c r="K59" s="157"/>
      <c r="L59" s="157"/>
      <c r="M59" s="157"/>
      <c r="N59" s="156"/>
      <c r="O59" s="156"/>
      <c r="P59" s="156"/>
      <c r="Q59" s="156"/>
      <c r="R59" s="157"/>
      <c r="S59" s="157"/>
      <c r="T59" s="157"/>
      <c r="U59" s="157"/>
      <c r="V59" s="157"/>
      <c r="W59" s="157"/>
      <c r="X59" s="157"/>
      <c r="Y59" s="157"/>
      <c r="Z59" s="148"/>
      <c r="AA59" s="148"/>
      <c r="AB59" s="148"/>
      <c r="AC59" s="148"/>
      <c r="AD59" s="148"/>
      <c r="AE59" s="148"/>
      <c r="AF59" s="148"/>
      <c r="AG59" s="148"/>
      <c r="AH59" s="148"/>
      <c r="AI59" s="148"/>
      <c r="AJ59" s="148"/>
      <c r="AK59" s="148"/>
      <c r="AL59" s="148"/>
      <c r="AM59" s="148"/>
      <c r="AN59" s="148"/>
      <c r="AO59" s="148"/>
      <c r="AP59" s="148"/>
      <c r="AQ59" s="148"/>
      <c r="AR59" s="148"/>
      <c r="AS59" s="148"/>
      <c r="AT59" s="148"/>
      <c r="AU59" s="148"/>
      <c r="AV59" s="148"/>
      <c r="AW59" s="148"/>
      <c r="AX59" s="148"/>
      <c r="AY59" s="148"/>
      <c r="AZ59" s="148"/>
      <c r="BA59" s="148"/>
      <c r="BB59" s="148"/>
      <c r="BC59" s="148"/>
      <c r="BD59" s="148"/>
      <c r="BE59" s="148"/>
      <c r="BF59" s="148"/>
      <c r="BG59" s="148"/>
      <c r="BH59" s="148"/>
    </row>
    <row r="60" spans="1:60" outlineLevel="1" x14ac:dyDescent="0.2">
      <c r="A60" s="168">
        <v>49</v>
      </c>
      <c r="B60" s="169" t="s">
        <v>211</v>
      </c>
      <c r="C60" s="182" t="s">
        <v>213</v>
      </c>
      <c r="D60" s="170" t="s">
        <v>104</v>
      </c>
      <c r="E60" s="171">
        <v>80</v>
      </c>
      <c r="F60" s="172"/>
      <c r="G60" s="173">
        <f t="shared" si="21"/>
        <v>0</v>
      </c>
      <c r="H60" s="158"/>
      <c r="I60" s="157"/>
      <c r="J60" s="158"/>
      <c r="K60" s="157"/>
      <c r="L60" s="157"/>
      <c r="M60" s="157"/>
      <c r="N60" s="156"/>
      <c r="O60" s="156"/>
      <c r="P60" s="156"/>
      <c r="Q60" s="156"/>
      <c r="R60" s="157"/>
      <c r="S60" s="157"/>
      <c r="T60" s="157"/>
      <c r="U60" s="157"/>
      <c r="V60" s="157"/>
      <c r="W60" s="157"/>
      <c r="X60" s="157"/>
      <c r="Y60" s="157"/>
      <c r="Z60" s="148"/>
      <c r="AA60" s="148"/>
      <c r="AB60" s="148"/>
      <c r="AC60" s="148"/>
      <c r="AD60" s="148"/>
      <c r="AE60" s="148"/>
      <c r="AF60" s="148"/>
      <c r="AG60" s="148"/>
      <c r="AH60" s="148"/>
      <c r="AI60" s="148"/>
      <c r="AJ60" s="148"/>
      <c r="AK60" s="148"/>
      <c r="AL60" s="148"/>
      <c r="AM60" s="148"/>
      <c r="AN60" s="148"/>
      <c r="AO60" s="148"/>
      <c r="AP60" s="148"/>
      <c r="AQ60" s="148"/>
      <c r="AR60" s="148"/>
      <c r="AS60" s="148"/>
      <c r="AT60" s="148"/>
      <c r="AU60" s="148"/>
      <c r="AV60" s="148"/>
      <c r="AW60" s="148"/>
      <c r="AX60" s="148"/>
      <c r="AY60" s="148"/>
      <c r="AZ60" s="148"/>
      <c r="BA60" s="148"/>
      <c r="BB60" s="148"/>
      <c r="BC60" s="148"/>
      <c r="BD60" s="148"/>
      <c r="BE60" s="148"/>
      <c r="BF60" s="148"/>
      <c r="BG60" s="148"/>
      <c r="BH60" s="148"/>
    </row>
    <row r="61" spans="1:60" x14ac:dyDescent="0.2">
      <c r="A61" s="168">
        <v>50</v>
      </c>
      <c r="B61" s="169" t="s">
        <v>211</v>
      </c>
      <c r="C61" s="182" t="s">
        <v>214</v>
      </c>
      <c r="D61" s="170" t="s">
        <v>150</v>
      </c>
      <c r="E61" s="171">
        <v>3</v>
      </c>
      <c r="F61" s="172"/>
      <c r="G61" s="173">
        <f t="shared" si="21"/>
        <v>0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AE61">
        <v>12</v>
      </c>
      <c r="AF61">
        <v>21</v>
      </c>
      <c r="AG61" t="s">
        <v>75</v>
      </c>
    </row>
    <row r="62" spans="1:60" x14ac:dyDescent="0.2">
      <c r="A62" s="168">
        <v>51</v>
      </c>
      <c r="B62" s="169" t="s">
        <v>211</v>
      </c>
      <c r="C62" s="187" t="s">
        <v>215</v>
      </c>
      <c r="D62" s="186" t="s">
        <v>104</v>
      </c>
      <c r="E62" s="188">
        <v>80</v>
      </c>
      <c r="F62" s="172"/>
      <c r="G62" s="189">
        <f t="shared" si="21"/>
        <v>0</v>
      </c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155"/>
      <c r="U62" s="155"/>
      <c r="V62" s="155"/>
      <c r="W62" s="155"/>
      <c r="X62" s="155"/>
      <c r="Y62" s="155"/>
    </row>
    <row r="63" spans="1:60" x14ac:dyDescent="0.2">
      <c r="A63" s="151"/>
      <c r="B63" s="152" t="s">
        <v>31</v>
      </c>
      <c r="C63" s="184"/>
      <c r="D63" s="153"/>
      <c r="E63" s="154"/>
      <c r="F63" s="154"/>
      <c r="G63" s="167">
        <f>G57+G35+G30+G20</f>
        <v>0</v>
      </c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AE63" t="e">
        <f>SUMIF(#REF!,AE55,#REF!)</f>
        <v>#REF!</v>
      </c>
      <c r="AF63" t="e">
        <f>SUMIF(#REF!,AF55,#REF!)</f>
        <v>#REF!</v>
      </c>
      <c r="AG63" t="s">
        <v>206</v>
      </c>
    </row>
    <row r="64" spans="1:60" x14ac:dyDescent="0.2">
      <c r="A64" s="3"/>
      <c r="B64" s="4"/>
      <c r="C64" s="183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33" x14ac:dyDescent="0.2">
      <c r="A65" s="267" t="s">
        <v>207</v>
      </c>
      <c r="B65" s="267"/>
      <c r="C65" s="268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33" x14ac:dyDescent="0.2">
      <c r="A66" s="248"/>
      <c r="B66" s="249"/>
      <c r="C66" s="250"/>
      <c r="D66" s="249"/>
      <c r="E66" s="249"/>
      <c r="F66" s="249"/>
      <c r="G66" s="25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AG66" t="s">
        <v>208</v>
      </c>
    </row>
    <row r="67" spans="1:33" x14ac:dyDescent="0.2">
      <c r="A67" s="252"/>
      <c r="B67" s="253"/>
      <c r="C67" s="254"/>
      <c r="D67" s="253"/>
      <c r="E67" s="253"/>
      <c r="F67" s="253"/>
      <c r="G67" s="255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33" x14ac:dyDescent="0.2">
      <c r="A68" s="252"/>
      <c r="B68" s="253"/>
      <c r="C68" s="254"/>
      <c r="D68" s="253"/>
      <c r="E68" s="253"/>
      <c r="F68" s="253"/>
      <c r="G68" s="255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33" x14ac:dyDescent="0.2">
      <c r="A69" s="252"/>
      <c r="B69" s="253"/>
      <c r="C69" s="254"/>
      <c r="D69" s="253"/>
      <c r="E69" s="253"/>
      <c r="F69" s="253"/>
      <c r="G69" s="255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33" x14ac:dyDescent="0.2">
      <c r="A70" s="256"/>
      <c r="B70" s="257"/>
      <c r="C70" s="258"/>
      <c r="D70" s="257"/>
      <c r="E70" s="257"/>
      <c r="F70" s="257"/>
      <c r="G70" s="259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33" x14ac:dyDescent="0.2">
      <c r="A71" s="3"/>
      <c r="B71" s="4"/>
      <c r="C71" s="183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33" x14ac:dyDescent="0.2">
      <c r="C72" s="185"/>
      <c r="D72" s="10"/>
      <c r="AG72" t="s">
        <v>209</v>
      </c>
    </row>
    <row r="73" spans="1:33" x14ac:dyDescent="0.2">
      <c r="D73" s="10"/>
    </row>
    <row r="74" spans="1:33" x14ac:dyDescent="0.2">
      <c r="D74" s="10"/>
    </row>
    <row r="75" spans="1:33" x14ac:dyDescent="0.2">
      <c r="D75" s="10"/>
    </row>
    <row r="76" spans="1:33" x14ac:dyDescent="0.2">
      <c r="D76" s="10"/>
    </row>
    <row r="77" spans="1:33" x14ac:dyDescent="0.2">
      <c r="D77" s="10"/>
    </row>
    <row r="78" spans="1:33" x14ac:dyDescent="0.2">
      <c r="D78" s="10"/>
    </row>
    <row r="79" spans="1:33" x14ac:dyDescent="0.2">
      <c r="D79" s="10"/>
    </row>
    <row r="80" spans="1:33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  <row r="5001" spans="4:4" x14ac:dyDescent="0.2">
      <c r="D5001" s="10"/>
    </row>
    <row r="5002" spans="4:4" x14ac:dyDescent="0.2">
      <c r="D5002" s="10"/>
    </row>
    <row r="5003" spans="4:4" x14ac:dyDescent="0.2">
      <c r="D5003" s="10"/>
    </row>
  </sheetData>
  <mergeCells count="6">
    <mergeCell ref="A66:G70"/>
    <mergeCell ref="A1:G1"/>
    <mergeCell ref="C2:G2"/>
    <mergeCell ref="C3:G3"/>
    <mergeCell ref="C4:G4"/>
    <mergeCell ref="A65:C65"/>
  </mergeCells>
  <pageMargins left="0.59055118110236204" right="0.196850393700787" top="0.78740157499999996" bottom="0.78740157499999996" header="0.3" footer="0.3"/>
  <pageSetup paperSize="9" orientation="portrait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D.8.5 D.8.5 Pol</vt:lpstr>
      <vt:lpstr>CelkemDPHVypocet</vt:lpstr>
      <vt:lpstr>CenaCelkem</vt:lpstr>
      <vt:lpstr>CenaCelkemBezDPH</vt:lpstr>
      <vt:lpstr>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'D.8.5 D.8.5 Pol'!Názvy_tisku</vt:lpstr>
      <vt:lpstr>oadresa</vt:lpstr>
      <vt:lpstr>Stavba!Objednatel</vt:lpstr>
      <vt:lpstr>Stavba!Objekt</vt:lpstr>
      <vt:lpstr>'D.8.5 D.8.5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ZakladDPHSniVypocet</vt:lpstr>
      <vt:lpstr>ZakladDPHZakl</vt:lpstr>
      <vt:lpstr>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Podhajský</dc:creator>
  <cp:lastModifiedBy>Miluše Záleská</cp:lastModifiedBy>
  <cp:lastPrinted>2019-03-19T12:27:02Z</cp:lastPrinted>
  <dcterms:created xsi:type="dcterms:W3CDTF">2009-04-08T07:15:50Z</dcterms:created>
  <dcterms:modified xsi:type="dcterms:W3CDTF">2026-09-16T11:45:34Z</dcterms:modified>
</cp:coreProperties>
</file>