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us.pavel\Documents\Veřejné zakázky\P_Truhlářské práce_Admin\Adminstrace\"/>
    </mc:Choice>
  </mc:AlternateContent>
  <xr:revisionPtr revIDLastSave="0" documentId="8_{D655093A-6971-4670-B66D-6AB0309BC462}" xr6:coauthVersionLast="47" xr6:coauthVersionMax="47" xr10:uidLastSave="{00000000-0000-0000-0000-000000000000}"/>
  <bookViews>
    <workbookView xWindow="-28920" yWindow="-120" windowWidth="29040" windowHeight="15720" xr2:uid="{2FBB0446-8119-424E-9B33-C2733A4D47D7}"/>
  </bookViews>
  <sheets>
    <sheet name="List 1. Souhrn" sheetId="5" r:id="rId1"/>
    <sheet name="List 2. Ceník prací a materiálu" sheetId="1" r:id="rId2"/>
    <sheet name="Příloha č. 2" sheetId="6" r:id="rId3"/>
    <sheet name="List3" sheetId="3" state="hidden" r:id="rId4"/>
    <sheet name="List2" sheetId="4" state="hidden" r:id="rId5"/>
  </sheets>
  <definedNames>
    <definedName name="_xlnm.Print_Titles" localSheetId="2">'Příloha č. 2'!$4:$4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6" l="1"/>
  <c r="E6" i="6"/>
  <c r="E8" i="6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5" i="6"/>
  <c r="D6" i="6"/>
  <c r="D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5" i="6"/>
  <c r="C12" i="5"/>
  <c r="E12" i="5" s="1"/>
  <c r="F12" i="5" s="1"/>
  <c r="G12" i="5" s="1"/>
  <c r="H5" i="1" l="1"/>
  <c r="L7" i="1"/>
  <c r="R24" i="1"/>
  <c r="R6" i="1"/>
  <c r="R7" i="1"/>
  <c r="P6" i="1"/>
  <c r="P7" i="1"/>
  <c r="N6" i="1"/>
  <c r="N7" i="1"/>
  <c r="L6" i="1"/>
  <c r="J6" i="1"/>
  <c r="J7" i="1"/>
  <c r="H6" i="1"/>
  <c r="H7" i="1"/>
  <c r="R10" i="1"/>
  <c r="R11" i="1"/>
  <c r="R12" i="1"/>
  <c r="P10" i="1"/>
  <c r="P11" i="1"/>
  <c r="P12" i="1"/>
  <c r="J10" i="1"/>
  <c r="N10" i="1"/>
  <c r="H10" i="1"/>
  <c r="L10" i="1"/>
  <c r="P17" i="1"/>
  <c r="P18" i="1"/>
  <c r="P19" i="1"/>
  <c r="P15" i="1"/>
  <c r="P16" i="1"/>
  <c r="H17" i="1"/>
  <c r="H18" i="1"/>
  <c r="H19" i="1"/>
  <c r="H16" i="1"/>
  <c r="H15" i="1"/>
  <c r="L17" i="1"/>
  <c r="L18" i="1"/>
  <c r="L19" i="1"/>
  <c r="L15" i="1"/>
  <c r="L16" i="1"/>
  <c r="R18" i="1"/>
  <c r="R19" i="1"/>
  <c r="N18" i="1"/>
  <c r="N19" i="1"/>
  <c r="J18" i="1"/>
  <c r="J19" i="1"/>
  <c r="P8" i="1"/>
  <c r="R2" i="1" l="1"/>
  <c r="J2" i="1"/>
  <c r="N2" i="1"/>
  <c r="P9" i="1"/>
  <c r="P13" i="1"/>
  <c r="P14" i="1"/>
  <c r="L8" i="1"/>
  <c r="L9" i="1"/>
  <c r="L11" i="1"/>
  <c r="L12" i="1"/>
  <c r="L13" i="1"/>
  <c r="L14" i="1"/>
  <c r="H8" i="1"/>
  <c r="R8" i="1"/>
  <c r="R9" i="1"/>
  <c r="R13" i="1"/>
  <c r="R14" i="1"/>
  <c r="R15" i="1"/>
  <c r="R16" i="1"/>
  <c r="R17" i="1"/>
  <c r="R22" i="1"/>
  <c r="R23" i="1"/>
  <c r="R5" i="1"/>
  <c r="N8" i="1"/>
  <c r="N9" i="1"/>
  <c r="N11" i="1"/>
  <c r="N12" i="1"/>
  <c r="N13" i="1"/>
  <c r="N14" i="1"/>
  <c r="N15" i="1"/>
  <c r="N16" i="1"/>
  <c r="N17" i="1"/>
  <c r="N22" i="1"/>
  <c r="N23" i="1"/>
  <c r="N5" i="1"/>
  <c r="J22" i="1"/>
  <c r="J23" i="1"/>
  <c r="J8" i="1"/>
  <c r="J9" i="1"/>
  <c r="J11" i="1"/>
  <c r="J12" i="1"/>
  <c r="J13" i="1"/>
  <c r="J14" i="1"/>
  <c r="J15" i="1"/>
  <c r="J16" i="1"/>
  <c r="J17" i="1"/>
  <c r="J5" i="1"/>
  <c r="P5" i="1"/>
  <c r="L5" i="1"/>
  <c r="H9" i="1"/>
  <c r="H11" i="1"/>
  <c r="H12" i="1"/>
  <c r="H13" i="1"/>
  <c r="H14" i="1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D20" i="4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C4" i="4"/>
  <c r="J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J4" i="4"/>
  <c r="H4" i="4"/>
  <c r="F4" i="4"/>
  <c r="D4" i="4"/>
  <c r="F7" i="3"/>
  <c r="F6" i="3"/>
  <c r="F5" i="3"/>
  <c r="R1" i="1" l="1"/>
  <c r="N1" i="1"/>
  <c r="L25" i="1" s="1"/>
  <c r="N25" i="1" s="1"/>
  <c r="J1" i="1"/>
  <c r="H25" i="1" s="1"/>
  <c r="J25" i="1" s="1"/>
  <c r="F8" i="3"/>
  <c r="P25" i="1" l="1"/>
  <c r="R25" i="1" s="1"/>
  <c r="P21" i="1"/>
  <c r="R21" i="1" s="1"/>
  <c r="P20" i="1"/>
  <c r="R20" i="1" s="1"/>
  <c r="L21" i="1"/>
  <c r="N21" i="1" s="1"/>
  <c r="L20" i="1"/>
  <c r="N20" i="1" s="1"/>
  <c r="H21" i="1"/>
  <c r="J21" i="1" s="1"/>
  <c r="H20" i="1"/>
  <c r="J20" i="1" s="1"/>
  <c r="D13" i="3"/>
  <c r="F13" i="3" s="1"/>
  <c r="D12" i="3"/>
  <c r="R3" i="1" l="1"/>
  <c r="J3" i="1"/>
  <c r="C9" i="5" s="1"/>
  <c r="E9" i="5" s="1"/>
  <c r="F9" i="5" s="1"/>
  <c r="G9" i="5" s="1"/>
  <c r="N3" i="1"/>
  <c r="D14" i="3"/>
  <c r="F12" i="3"/>
  <c r="F14" i="3" s="1"/>
  <c r="C11" i="5" l="1"/>
  <c r="E11" i="5" s="1"/>
  <c r="F11" i="5" s="1"/>
  <c r="G11" i="5" s="1"/>
  <c r="C10" i="5"/>
  <c r="E10" i="5" s="1"/>
  <c r="F10" i="5" s="1"/>
  <c r="G10" i="5" s="1"/>
  <c r="G13" i="5" l="1"/>
</calcChain>
</file>

<file path=xl/sharedStrings.xml><?xml version="1.0" encoding="utf-8"?>
<sst xmlns="http://schemas.openxmlformats.org/spreadsheetml/2006/main" count="189" uniqueCount="122">
  <si>
    <t>cena bez DPH</t>
  </si>
  <si>
    <t>Skříňka 600 zásuvková</t>
  </si>
  <si>
    <t>Skříňka 400 zásuvková</t>
  </si>
  <si>
    <t>Skříňka 800 zásuvková</t>
  </si>
  <si>
    <t>Skříňka 800 s dveřmi</t>
  </si>
  <si>
    <t>Skříňka 600 s dveřmi</t>
  </si>
  <si>
    <t>Skříňka 600 s dveřmi horní závěsná</t>
  </si>
  <si>
    <t>Skříňka 400 s dveřmi horní závěsná</t>
  </si>
  <si>
    <t>Skříňka 800 s dveřmi horní závěsná</t>
  </si>
  <si>
    <t>Skříňka horní 600 pro digestoř</t>
  </si>
  <si>
    <t xml:space="preserve">Nerezový dřez s odkapem </t>
  </si>
  <si>
    <t>Nerezový dřez</t>
  </si>
  <si>
    <t>Cena jednotlivých skříněk obsahuje zaměření, výrobu, dopravu a montáž vč. pomocného materiálu</t>
  </si>
  <si>
    <t xml:space="preserve">vyhotovil: </t>
  </si>
  <si>
    <t>dne:</t>
  </si>
  <si>
    <t xml:space="preserve">Pracovní deska hloubka 600 </t>
  </si>
  <si>
    <t>Zádová deska s HPL povrchem</t>
  </si>
  <si>
    <t>Položkový rozpočet</t>
  </si>
  <si>
    <t>VZOROVÉ NACENĚNÍ VZ 2623/Ha</t>
  </si>
  <si>
    <t>cena za 1 kuchyňskou linku vč.všech souvisejících prací, zaměření, dopravy, montáže, demontáže a likvidace původní KL</t>
  </si>
  <si>
    <t>předpoklad - počet</t>
  </si>
  <si>
    <t xml:space="preserve">cena bez DPH </t>
  </si>
  <si>
    <t>VZOROVÁ KL 180 cm komplet vč. ost.příslušenství (pol. 2,4,5,6,7,8,9,10,11,12,14,16)</t>
  </si>
  <si>
    <t>VZOROVÁ KL 260 cm komplet vč. ost.příslušenství     (pol. 1,2,3,4,6,7,2x8,9,10,11,12,14,16)</t>
  </si>
  <si>
    <t>VZOROVÁ KL 120 cm komplet vč. ost.příslušenství (pol. 1,5,2x6,10,11,13,15,16)</t>
  </si>
  <si>
    <t>celkem</t>
  </si>
  <si>
    <t xml:space="preserve">předpokládají se ročně práce z 90% pro bytový fond a z 10% pro nebytový fond </t>
  </si>
  <si>
    <t xml:space="preserve">DPH </t>
  </si>
  <si>
    <t xml:space="preserve">cena vč. DPH </t>
  </si>
  <si>
    <t xml:space="preserve">celková cena pro bytový fond </t>
  </si>
  <si>
    <t xml:space="preserve">celková cena pro nebytový fond </t>
  </si>
  <si>
    <t>CELKEM   CENA *</t>
  </si>
  <si>
    <t>Pokud je dodavatel neplátce DPH, musí v tabulce vymazat 12% a 21% DPH. Cena bez DPH a včetně  DPH v jeho případě bude shodná.“</t>
  </si>
  <si>
    <t>* hodnotící kritérium</t>
  </si>
  <si>
    <t>KL120</t>
  </si>
  <si>
    <t>KL180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</si>
  <si>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</si>
  <si>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</si>
  <si>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</si>
  <si>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</si>
  <si>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</si>
  <si>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</si>
  <si>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</si>
  <si>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</si>
  <si>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</si>
  <si>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</si>
  <si>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</si>
  <si>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</si>
  <si>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</si>
  <si>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</si>
  <si>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Poz.</t>
  </si>
  <si>
    <t>Ks</t>
  </si>
  <si>
    <t>15.</t>
  </si>
  <si>
    <t>KLR</t>
  </si>
  <si>
    <t>Skříňka 1000 zásuvková</t>
  </si>
  <si>
    <t>16.</t>
  </si>
  <si>
    <t>Skříňka 900 s dveřmi rohová</t>
  </si>
  <si>
    <t>Skříňka 600 trouba</t>
  </si>
  <si>
    <t>17.</t>
  </si>
  <si>
    <t>Cena</t>
  </si>
  <si>
    <t>Délka mm</t>
  </si>
  <si>
    <t>Demontáž původní KL a odvoz na skládku vč. likvidace. Cena za 1 bm.</t>
  </si>
  <si>
    <t>pracovní deska š. 600 mm v provedení postforming tl. 38 mm s rádiusem 3 mm. Cena za 1 bm vč. výřezů pro vestavné spotřebiče</t>
  </si>
  <si>
    <t>Kuchyňská linka (mm)</t>
  </si>
  <si>
    <t>Popis (rozměry  š,v,h)</t>
  </si>
  <si>
    <t>Ilustrace</t>
  </si>
  <si>
    <t>Název</t>
  </si>
  <si>
    <t>ID</t>
  </si>
  <si>
    <t>Délka v mm</t>
  </si>
  <si>
    <t>Demontáž</t>
  </si>
  <si>
    <t>zádová deska tl. min 10 mm oboustranně laminovaná HPL povrchem. Odolnost vůči vodě a oděru. Cena za 1 bm vč. výřezů pro el. a upevnění, spodní hrana horních skříněk bude cca 45-55 cm od prac. desky</t>
  </si>
  <si>
    <t>Skříňka 600 s dveřmi horní závěsná rohová</t>
  </si>
  <si>
    <t>nerezový dřez pro dřezovou skříňku s odkapem vč. výřezu pracovní desky, sifonu a napojení; rozměry min. 480x640 mm, max. 500x670 mm; vnitřní rozměr mycího prostoru min. 400x340 mm</t>
  </si>
  <si>
    <t xml:space="preserve">nerezový dřez pro dřezovou skříňku vč. výřezu pracovní desky, sifonu a napojení </t>
  </si>
  <si>
    <t>SS</t>
  </si>
  <si>
    <t>Skříňka 400 s dveřmi</t>
  </si>
  <si>
    <t>18.</t>
  </si>
  <si>
    <t>19.</t>
  </si>
  <si>
    <t>20.</t>
  </si>
  <si>
    <t>Skříňka 700 zásuvková</t>
  </si>
  <si>
    <t>Cena celkem</t>
  </si>
  <si>
    <t>Potravinová skříň</t>
  </si>
  <si>
    <t>21.</t>
  </si>
  <si>
    <t>Kuchyňská linka HS (mm)</t>
  </si>
  <si>
    <t>22.</t>
  </si>
  <si>
    <t>Hodinová sazba</t>
  </si>
  <si>
    <t>Kuchyně typ 1,8 m</t>
  </si>
  <si>
    <t>Kuchyně typ 2,6 m</t>
  </si>
  <si>
    <t>Kuchyně typ 4,2 m</t>
  </si>
  <si>
    <t>HS - údržbářské práce, opravy, vč. dopravy</t>
  </si>
  <si>
    <t>Příloha č. 2 Ceník prací a materiálů</t>
  </si>
  <si>
    <t>ŠP</t>
  </si>
  <si>
    <t>Datum:</t>
  </si>
  <si>
    <t xml:space="preserve"> DOPLNÍ ÚČASTNÍK</t>
  </si>
  <si>
    <t>Poskytovatel:</t>
  </si>
  <si>
    <t>DOPLNÍ ÚČASTNÍK</t>
  </si>
  <si>
    <t>Cena bez DPH</t>
  </si>
  <si>
    <t>DPH 21%</t>
  </si>
  <si>
    <t>Celkem s DPH</t>
  </si>
  <si>
    <t>Počet jednotek</t>
  </si>
  <si>
    <t>Mezisoučet</t>
  </si>
  <si>
    <t>Nabídková cena za předmět plnění/rok vč. 21 % DPH</t>
  </si>
  <si>
    <t>Položka</t>
  </si>
  <si>
    <t xml:space="preserve">skříňka spodní dveřová, korpus DTDL 18 mm výběr z 5-ti dekorů, hrana ABS min. 0,5 mm; rozměr: 400x820x510 mm, 
1x otevíravé dveře DTDL 18 mm s ABS 2 mm výběr z 5-ti dekorů, závěsy s tlumením dovírání, kovová úchytka v provedení nerez, rektifikační nohy 100mm, sokl, 1x police přestavitelná                                                                       </t>
  </si>
  <si>
    <t xml:space="preserve">skříňka spodní dveřová, korpus DTDL 18 mm výběr z 5-ti dekorů, hrana ABS min. 0,5 mm; rozměr: 600x820x510 mm, 
2x otevíravé dveře DTDL 18 mm s ABS 2 mm výběr z 5-ti dekorů, závěsy s tlumením dovírání, kovová úchytka v provedení nerez, rektifikační nohy 100mm, sokl, 1x police přestavitelná                                                                       </t>
  </si>
  <si>
    <t xml:space="preserve">skříňka spodní, korpus DTDL 18 mm výběr z 5-ti dekorů, hrana ABS min. 0,5 mm; rozměr: 600x820x510 mm, 
1x otevíravé dveře DTDL 18 mm s ABS 2 mm výběr z 5-ti dekorů, závěsy s tlumením dovírání, kovová úchytka v provedení nerez, rektifikační nohy 100mm, sokl,                                                                    </t>
  </si>
  <si>
    <t xml:space="preserve">skříňka spodní dveřová, korpus DTDL 18 mm výběr z 5-ti dekorů, hrana ABS min. 0,5 mm; rozměr: 800x820x510 mm, 
2x otevíravé dveře DTDL 18 mm s ABS 2 mm výběr z 5-ti dekorů, závěsy s tlumením dovírání, kovová úchytka v provedení nerez, rektifikační nohy 100mm, sokl, 1x police přestavitelná                                                                       </t>
  </si>
  <si>
    <t xml:space="preserve">skříňka spodní dveřová, korpus DTDL 18 mm výběr z 5-ti dekorů, hrana ABS min. 0,5 mm; rozměr: 900x820x510 mm, 
1x otevíravé dveře DTDL 18 mm s ABS 2 mm výběr z 5-ti dekorů, závěsy s tlumením dovírání, kovová úchytka v provedení nerez, rektifikační nohy 100mm, sokl, 1x police přestavitelná                                                                       </t>
  </si>
  <si>
    <t xml:space="preserve">potravinová skříň dveřová, korpus DTDL 18 mm výběr z 5-ti dekorů, hrana ABS min. 0,5 mm; rozměr: 400x2060x580 mm, 
2x otevíravé dveře DTDL 18 mm s ABS 2 mm výběr z 5-ti dekorů, závěsy s tlumením dovírání, kovová úchytka v provedení nerez, rektifikační nohy 100mm, sokl, 3x police přestavitelná                                                                       </t>
  </si>
  <si>
    <t xml:space="preserve">skříňka spodní zásuvková, korpus DTDL 18 mm výběr z 5-ti dekorů, hrana ABS min. 0,5 mm; rozměr: 400x820x510 mm, 
3x čela zásuvek DTDL 18 mm s ABS 2 mm výběr z 5-ti dekorů, kovové výsuvy kuličkové s tlumením dojezdu, kovová úchytka v provedení nerez, organizér (příborník), rektifikační nohy 100 mm, sokl, </t>
  </si>
  <si>
    <t xml:space="preserve">skříňka spodní zásuvková, korpus DTDL 18 mm výběr z 5-ti dekorů, hrana ABS min. 0,5 mm; rozměr: 600X820x510 mm, 
3x čela zásuvek DTDL 18 mm s ABS 2 mm,  výběr z 5-ti dekorů,  kovové výsuvy kuličkové s tlumením dojezdu, kovová úchytka v provedení nerez, organizér (příborník), rektifikační nohy 100 mm, sokl, </t>
  </si>
  <si>
    <t>skříňka spodní zásuvková, korpus DTDL 18 mm výběr z 5-ti dekorů, hrana ABS min. 0,5 mm; rozměr: 1000x820x510 mm, 
3x čela zásuvek DTDL 18 mm s ABS 2 mm výběr z 5-ti dekorů, výsuvy s tlumením dojezdu Blum Tandembox Antaro nebo ekvivalentní řešení, kovová úchytka v provedení nerez, organizér (příborník), rektifikační nohy 100 mm, sokl,</t>
  </si>
  <si>
    <t>skříňka spodní zásuvková, korpus DTDL 18 mm výběr z 5-ti dekorů, hrana ABS min. 0,5 mm; rozměr: 800x820x510 mm, 
3x čela zásuvek DTDL 18 mm s ABS 2 mm výběr z 5-ti dekorů, výsuvy s tlumením dojezdu Blum Tandembox Antaro nebo ekvivalentní řešení, kovová úchytka v provedení nerez, organizér (příborník), rektifikační nohy 100 mm, sokl,</t>
  </si>
  <si>
    <t>skříňka spodní zásuvková, korpus DTDL 18 mm výběr z 5-ti dekorů, hrana ABS min. 0,5 mm; rozměr: 700x820x510 mm, 
3x čela zásuvek DTDL 18 mm s ABS 2 mm výběr z 5-ti dekorů, výsuvy s tlumením dojezdu Blum Tandembox Antaro nebo ekvivalentní řešení, kovová úchytka v provedení nerez, organizér (příborník), rektifikační nohy 100 mm, sokl,</t>
  </si>
  <si>
    <t xml:space="preserve">skříňka horní dveřová nad digestoř, korpus DTDL 18 mm výběr z 5-ti dekorů, hrana ABS min. 0,5 mm; rozměr: 600x450x350 mm, 
1x otevíravé dveře DTDL 18 mm s ABS 2 mm výběr z 5-ti dekorů, závěsy s tlumením dovírání, kovová úchytka v provedení nerez                                     </t>
  </si>
  <si>
    <t xml:space="preserve">skříňka horní dveřová, korpus DTDL 18 mm výběr z 5-ti dekorů, hrana ABS min. 0,5 mm; rozměr: 600x800x600 mm, 1x otevíravé dveře DTDL 18 mm s ABS 2 mm výběr z 5-ti dekorů, závěsy s tlumením dovírání, kovová úchytka v provedení nerez, 1x police přestavitelná    </t>
  </si>
  <si>
    <t xml:space="preserve">skříňka horní dveřová, korpus DTDL 18 mm výběr z 5-ti dekorů, hrana ABS min. 0,5 mm; rozměr: 800x800x350 mm, 
2x otevíravé dveře DTDL 18 mm s ABS 2 mm výběr z 5-ti dekorů, závěsy s tlumením dovírání, kovová úchytka v provedení nerez, 1x police přestavitelná    </t>
  </si>
  <si>
    <t xml:space="preserve">skříňka horní dveřová, korpus DTDL 18 mm výběr z 5-ti dekorů, rozměr: 600x800x350 mm, 2x otevíravé dveře DTDL 18 mm s ABS 2 mm výběr z 5-ti dekorů, závěsy s tlumením dovírání, kovová úchytka v provedení nerez, 1x police přestasvitelná    </t>
  </si>
  <si>
    <t xml:space="preserve">skříňka horní dveřová, korpus DTDL 18 mm výběr z 5-ti dekorů, hrana ABS min. 0,5 mm; rozměr: 400x800x350 mm, 1x otevíravé dveře DTDL 18 mm s ABS 2 mm výběr z 5-ti dekorů, závěsy s tlumením dovírání, kovová úchytka v provedení nerez, 1x police přestavitelná                         </t>
  </si>
  <si>
    <t>Kalkulace modelového rozpočtu</t>
  </si>
  <si>
    <t>VZ Truhlářské práce - Kalkulace nabídky</t>
  </si>
  <si>
    <t>Účastník vyplňuje pouze žluté buňky!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</si>
</sst>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Kč&quot;_-;\-* #,##0.00\ &quot;Kč&quot;_-;_-* &quot;-&quot;??\ &quot;Kč&quot;_-;_-@_-"/>
    <numFmt numFmtId="43" formatCode="_-* #,##0.00_-;\-* #,##0.00_-;_-* &quot;-&quot;??_-;_-@_-"/>
    <numFmt numFmtId="164" formatCode="#,##0\ _K_č"/>
    <numFmt numFmtId="165" formatCode="_-* #,##0.00\ [$Kč-405]_-;\-* #,##0.00\ [$Kč-405]_-;_-* &quot;-&quot;??\ [$Kč-405]_-;_-@_-"/>
    <numFmt numFmtId="166" formatCode="_-* #,##0_-;\-* #,##0_-;_-* &quot;-&quot;??_-;_-@_-"/>
    <numFmt numFmtId="167" formatCode="#,##0_ ;\-#,##0\ "/>
    <numFmt numFmtId="168" formatCode="_-* #,##0.00\ [$Kč-405]_-;\-* #,##0.00\ [$Kč-405]_-;_-* &quot;-&quot;??\ [$Kč-405]_-;_-@"/>
  </numFmts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rgb="FFC5E0B3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133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 applyProtection="1">
      <alignment wrapText="1"/>
      <protection locked="0"/>
    </xf>
    <xf numFmtId="0" fontId="2" fillId="0" borderId="0" xfId="0" applyFont="1" applyProtection="1">
      <protection locked="0"/>
    </xf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4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3" fontId="5" fillId="0" borderId="4" xfId="0" applyNumberFormat="1" applyFont="1" applyBorder="1" applyAlignment="1">
      <alignment horizontal="center" vertical="center"/>
    </xf>
    <xf numFmtId="164" fontId="0" fillId="0" borderId="10" xfId="0" applyNumberFormat="1" applyBorder="1"/>
    <xf numFmtId="0" fontId="0" fillId="0" borderId="11" xfId="0" applyBorder="1"/>
    <xf numFmtId="0" fontId="0" fillId="0" borderId="12" xfId="0" applyBorder="1"/>
    <xf numFmtId="164" fontId="0" fillId="0" borderId="13" xfId="0" applyNumberFormat="1" applyBorder="1"/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9" fontId="5" fillId="0" borderId="1" xfId="0" applyNumberFormat="1" applyFont="1" applyBorder="1" applyAlignment="1" applyProtection="1">
      <alignment horizontal="center"/>
      <protection locked="0"/>
    </xf>
    <xf numFmtId="3" fontId="5" fillId="0" borderId="10" xfId="0" applyNumberFormat="1" applyFont="1" applyBorder="1" applyAlignment="1">
      <alignment horizontal="center" vertical="center"/>
    </xf>
    <xf numFmtId="3" fontId="4" fillId="3" borderId="16" xfId="0" applyNumberFormat="1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3" fontId="4" fillId="3" borderId="13" xfId="0" applyNumberFormat="1" applyFont="1" applyFill="1" applyBorder="1" applyAlignment="1">
      <alignment horizontal="center" vertical="center"/>
    </xf>
    <xf numFmtId="44" fontId="0" fillId="0" borderId="0" xfId="2" applyFont="1"/>
    <xf numFmtId="166" fontId="0" fillId="0" borderId="6" xfId="1" applyNumberFormat="1" applyFont="1" applyBorder="1" applyAlignment="1" applyProtection="1">
      <alignment horizontal="left" vertical="center" wrapText="1"/>
    </xf>
    <xf numFmtId="166" fontId="0" fillId="0" borderId="8" xfId="1" applyNumberFormat="1" applyFont="1" applyBorder="1" applyAlignment="1" applyProtection="1">
      <alignment horizontal="left" vertical="center" wrapText="1"/>
    </xf>
    <xf numFmtId="166" fontId="0" fillId="0" borderId="7" xfId="1" applyNumberFormat="1" applyFont="1" applyBorder="1" applyAlignment="1" applyProtection="1">
      <alignment horizontal="center" vertical="center" wrapText="1"/>
    </xf>
    <xf numFmtId="166" fontId="0" fillId="0" borderId="8" xfId="1" applyNumberFormat="1" applyFont="1" applyBorder="1" applyAlignment="1" applyProtection="1">
      <alignment vertical="center" wrapText="1"/>
    </xf>
    <xf numFmtId="166" fontId="0" fillId="0" borderId="9" xfId="1" applyNumberFormat="1" applyFont="1" applyBorder="1" applyAlignment="1" applyProtection="1">
      <alignment horizontal="left" vertical="center" wrapText="1"/>
    </xf>
    <xf numFmtId="166" fontId="0" fillId="0" borderId="10" xfId="1" applyNumberFormat="1" applyFont="1" applyBorder="1" applyAlignment="1" applyProtection="1">
      <alignment horizontal="left" vertical="center" wrapText="1"/>
    </xf>
    <xf numFmtId="166" fontId="0" fillId="0" borderId="1" xfId="1" applyNumberFormat="1" applyFont="1" applyBorder="1" applyAlignment="1" applyProtection="1">
      <alignment horizontal="center" vertical="center" wrapText="1"/>
    </xf>
    <xf numFmtId="166" fontId="0" fillId="0" borderId="11" xfId="1" applyNumberFormat="1" applyFont="1" applyBorder="1" applyAlignment="1" applyProtection="1">
      <alignment horizontal="left" vertical="center"/>
    </xf>
    <xf numFmtId="165" fontId="0" fillId="0" borderId="13" xfId="1" applyNumberFormat="1" applyFont="1" applyBorder="1" applyAlignment="1" applyProtection="1">
      <alignment vertical="center"/>
    </xf>
    <xf numFmtId="166" fontId="0" fillId="0" borderId="3" xfId="1" applyNumberFormat="1" applyFont="1" applyBorder="1" applyAlignment="1" applyProtection="1">
      <alignment vertical="center"/>
    </xf>
    <xf numFmtId="166" fontId="0" fillId="0" borderId="12" xfId="1" applyNumberFormat="1" applyFont="1" applyBorder="1" applyAlignment="1" applyProtection="1">
      <alignment vertical="center"/>
    </xf>
    <xf numFmtId="44" fontId="0" fillId="0" borderId="13" xfId="2" applyFont="1" applyBorder="1" applyAlignment="1" applyProtection="1">
      <alignment vertical="center"/>
    </xf>
    <xf numFmtId="166" fontId="0" fillId="0" borderId="19" xfId="1" applyNumberFormat="1" applyFont="1" applyFill="1" applyBorder="1" applyAlignment="1" applyProtection="1">
      <alignment horizontal="center" vertical="center"/>
    </xf>
    <xf numFmtId="166" fontId="0" fillId="0" borderId="17" xfId="1" applyNumberFormat="1" applyFont="1" applyFill="1" applyBorder="1" applyAlignment="1" applyProtection="1">
      <alignment vertical="center"/>
    </xf>
    <xf numFmtId="166" fontId="0" fillId="0" borderId="1" xfId="1" applyNumberFormat="1" applyFont="1" applyFill="1" applyBorder="1" applyAlignment="1" applyProtection="1">
      <alignment vertical="center"/>
    </xf>
    <xf numFmtId="166" fontId="0" fillId="0" borderId="1" xfId="1" applyNumberFormat="1" applyFont="1" applyFill="1" applyBorder="1" applyAlignment="1" applyProtection="1">
      <alignment horizontal="center" vertical="center"/>
    </xf>
    <xf numFmtId="44" fontId="0" fillId="0" borderId="1" xfId="2" applyFont="1" applyFill="1" applyBorder="1" applyAlignment="1" applyProtection="1">
      <alignment horizontal="left" vertical="center"/>
    </xf>
    <xf numFmtId="166" fontId="0" fillId="0" borderId="0" xfId="1" applyNumberFormat="1" applyFont="1" applyAlignment="1" applyProtection="1">
      <alignment vertical="center"/>
    </xf>
    <xf numFmtId="49" fontId="13" fillId="5" borderId="0" xfId="0" applyNumberFormat="1" applyFont="1" applyFill="1" applyAlignment="1" applyProtection="1">
      <alignment horizontal="left" vertical="center"/>
      <protection locked="0"/>
    </xf>
    <xf numFmtId="0" fontId="0" fillId="0" borderId="0" xfId="0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165" fontId="0" fillId="4" borderId="1" xfId="0" applyNumberFormat="1" applyFill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1" fillId="0" borderId="0" xfId="0" applyFont="1" applyAlignment="1">
      <alignment vertical="center"/>
    </xf>
    <xf numFmtId="49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wrapText="1"/>
    </xf>
    <xf numFmtId="0" fontId="0" fillId="0" borderId="18" xfId="0" applyBorder="1"/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65" fontId="0" fillId="0" borderId="17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165" fontId="0" fillId="0" borderId="1" xfId="0" applyNumberForma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166" fontId="0" fillId="0" borderId="1" xfId="0" applyNumberFormat="1" applyBorder="1" applyAlignment="1">
      <alignment horizontal="left" vertical="center"/>
    </xf>
    <xf numFmtId="3" fontId="12" fillId="0" borderId="0" xfId="0" applyNumberFormat="1" applyFont="1" applyAlignment="1">
      <alignment horizontal="center"/>
    </xf>
    <xf numFmtId="4" fontId="12" fillId="0" borderId="0" xfId="0" applyNumberFormat="1" applyFont="1" applyAlignment="1">
      <alignment horizontal="left"/>
    </xf>
    <xf numFmtId="4" fontId="12" fillId="0" borderId="0" xfId="0" applyNumberFormat="1" applyFont="1" applyAlignment="1">
      <alignment horizontal="center"/>
    </xf>
    <xf numFmtId="9" fontId="9" fillId="0" borderId="0" xfId="0" applyNumberFormat="1" applyFont="1"/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center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/>
    <xf numFmtId="165" fontId="0" fillId="0" borderId="7" xfId="0" applyNumberFormat="1" applyBorder="1" applyAlignment="1">
      <alignment horizontal="center" vertical="center" wrapText="1"/>
    </xf>
    <xf numFmtId="167" fontId="0" fillId="0" borderId="7" xfId="1" applyNumberFormat="1" applyFont="1" applyBorder="1" applyAlignment="1" applyProtection="1">
      <alignment horizontal="center" vertical="center" wrapText="1"/>
    </xf>
    <xf numFmtId="165" fontId="0" fillId="0" borderId="0" xfId="1" applyNumberFormat="1" applyFont="1" applyAlignment="1" applyProtection="1">
      <alignment horizontal="center" vertical="center" wrapText="1"/>
    </xf>
    <xf numFmtId="165" fontId="0" fillId="0" borderId="1" xfId="0" applyNumberFormat="1" applyBorder="1"/>
    <xf numFmtId="165" fontId="0" fillId="0" borderId="10" xfId="0" applyNumberFormat="1" applyBorder="1"/>
    <xf numFmtId="0" fontId="0" fillId="0" borderId="9" xfId="0" applyBorder="1"/>
    <xf numFmtId="165" fontId="0" fillId="0" borderId="1" xfId="0" applyNumberFormat="1" applyBorder="1" applyAlignment="1">
      <alignment horizontal="right" vertical="center"/>
    </xf>
    <xf numFmtId="167" fontId="0" fillId="0" borderId="1" xfId="1" applyNumberFormat="1" applyFont="1" applyBorder="1" applyAlignment="1" applyProtection="1">
      <alignment horizontal="center" vertical="center"/>
    </xf>
    <xf numFmtId="165" fontId="0" fillId="0" borderId="1" xfId="1" applyNumberFormat="1" applyFont="1" applyBorder="1" applyAlignment="1" applyProtection="1">
      <alignment horizontal="center" vertical="center" wrapText="1"/>
    </xf>
    <xf numFmtId="0" fontId="0" fillId="0" borderId="29" xfId="0" applyBorder="1"/>
    <xf numFmtId="165" fontId="0" fillId="0" borderId="30" xfId="0" applyNumberFormat="1" applyBorder="1" applyAlignment="1">
      <alignment horizontal="right" vertical="center"/>
    </xf>
    <xf numFmtId="167" fontId="0" fillId="0" borderId="30" xfId="1" applyNumberFormat="1" applyFont="1" applyBorder="1" applyAlignment="1" applyProtection="1">
      <alignment horizontal="center" vertical="center"/>
    </xf>
    <xf numFmtId="165" fontId="0" fillId="0" borderId="12" xfId="1" applyNumberFormat="1" applyFont="1" applyBorder="1" applyAlignment="1" applyProtection="1">
      <alignment horizontal="center" vertical="center" wrapText="1"/>
    </xf>
    <xf numFmtId="9" fontId="0" fillId="0" borderId="0" xfId="0" applyNumberFormat="1"/>
    <xf numFmtId="0" fontId="0" fillId="0" borderId="0" xfId="0" applyAlignment="1">
      <alignment vertical="center" wrapText="1"/>
    </xf>
    <xf numFmtId="0" fontId="11" fillId="6" borderId="31" xfId="0" applyFont="1" applyFill="1" applyBorder="1" applyAlignment="1">
      <alignment vertical="center"/>
    </xf>
    <xf numFmtId="165" fontId="11" fillId="6" borderId="33" xfId="0" applyNumberFormat="1" applyFont="1" applyFill="1" applyBorder="1" applyAlignment="1">
      <alignment horizontal="right" vertical="center" wrapText="1"/>
    </xf>
    <xf numFmtId="165" fontId="11" fillId="6" borderId="33" xfId="0" applyNumberFormat="1" applyFont="1" applyFill="1" applyBorder="1" applyAlignment="1">
      <alignment vertical="center" wrapText="1"/>
    </xf>
    <xf numFmtId="165" fontId="11" fillId="6" borderId="32" xfId="0" applyNumberFormat="1" applyFont="1" applyFill="1" applyBorder="1" applyAlignment="1">
      <alignment vertical="center" wrapText="1"/>
    </xf>
    <xf numFmtId="9" fontId="0" fillId="0" borderId="0" xfId="0" applyNumberFormat="1" applyAlignment="1">
      <alignment vertical="center" wrapText="1"/>
    </xf>
    <xf numFmtId="0" fontId="9" fillId="0" borderId="0" xfId="0" applyFont="1"/>
    <xf numFmtId="165" fontId="0" fillId="0" borderId="0" xfId="0" applyNumberFormat="1"/>
    <xf numFmtId="165" fontId="0" fillId="5" borderId="1" xfId="0" applyNumberFormat="1" applyFill="1" applyBorder="1" applyAlignment="1" applyProtection="1">
      <alignment horizontal="center" vertical="center"/>
      <protection locked="0"/>
    </xf>
    <xf numFmtId="168" fontId="16" fillId="7" borderId="34" xfId="0" applyNumberFormat="1" applyFont="1" applyFill="1" applyBorder="1" applyAlignment="1" applyProtection="1">
      <alignment horizontal="center" vertical="center" wrapText="1"/>
      <protection locked="0"/>
    </xf>
    <xf numFmtId="165" fontId="0" fillId="5" borderId="1" xfId="0" applyNumberForma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5" fillId="0" borderId="18" xfId="0" applyFont="1" applyBorder="1" applyAlignment="1">
      <alignment horizontal="center" vertical="center"/>
    </xf>
    <xf numFmtId="49" fontId="13" fillId="5" borderId="0" xfId="0" applyNumberFormat="1" applyFont="1" applyFill="1" applyAlignment="1" applyProtection="1">
      <alignment horizontal="left" vertical="center"/>
      <protection locked="0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3" fontId="5" fillId="0" borderId="2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4" fillId="3" borderId="15" xfId="0" applyFont="1" applyFill="1" applyBorder="1" applyAlignment="1">
      <alignment horizontal="left" vertical="center"/>
    </xf>
    <xf numFmtId="0" fontId="4" fillId="3" borderId="16" xfId="0" applyFont="1" applyFill="1" applyBorder="1" applyAlignment="1">
      <alignment horizontal="left" vertical="center"/>
    </xf>
    <xf numFmtId="0" fontId="2" fillId="0" borderId="0" xfId="0" applyFont="1" applyAlignment="1">
      <alignment horizontal="left" wrapText="1"/>
    </xf>
    <xf numFmtId="0" fontId="18" fillId="0" borderId="0" xfId="0" applyFont="1" applyAlignment="1">
      <alignment horizontal="center"/>
    </xf>
    <xf numFmtId="49" fontId="0" fillId="0" borderId="0" xfId="0" applyNumberFormat="1" applyAlignment="1">
      <alignment horizontal="right" vertical="center" wrapText="1"/>
    </xf>
    <xf numFmtId="165" fontId="17" fillId="0" borderId="0" xfId="0" applyNumberFormat="1" applyFont="1" applyAlignment="1">
      <alignment horizontal="right" vertical="center"/>
    </xf>
    <xf numFmtId="165" fontId="17" fillId="0" borderId="0" xfId="0" applyNumberFormat="1" applyFont="1" applyAlignment="1">
      <alignment horizontal="left" vertical="center"/>
    </xf>
  </cellXfs>
  <cellStyles count="3">
    <cellStyle name="Čárka" xfId="1" builtinId="3"/>
    <cellStyle name="Měna" xfId="2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549137</xdr:colOff>
      <xdr:row>6</xdr:row>
      <xdr:rowOff>70401</xdr:rowOff>
    </xdr:from>
    <xdr:ext cx="850626" cy="987137"/>
    <xdr:pic>
      <xdr:nvPicPr>
        <xdr:cNvPr id="2" name="Obrázek 1">
          <a:extLst>
            <a:ext uri="{FF2B5EF4-FFF2-40B4-BE49-F238E27FC236}">
              <a16:creationId xmlns:a16="http://schemas.microsoft.com/office/drawing/2014/main" id="{2CFBF194-7E31-4E5F-860B-01FB69D495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6174" b="2424"/>
        <a:stretch>
          <a:fillRect/>
        </a:stretch>
      </xdr:blipFill>
      <xdr:spPr>
        <a:xfrm>
          <a:off x="2570094" y="1677227"/>
          <a:ext cx="850626" cy="987137"/>
        </a:xfrm>
        <a:prstGeom prst="rect">
          <a:avLst/>
        </a:prstGeom>
      </xdr:spPr>
    </xdr:pic>
    <xdr:clientData/>
  </xdr:oneCellAnchor>
  <xdr:oneCellAnchor>
    <xdr:from>
      <xdr:col>3</xdr:col>
      <xdr:colOff>469323</xdr:colOff>
      <xdr:row>10</xdr:row>
      <xdr:rowOff>32641</xdr:rowOff>
    </xdr:from>
    <xdr:ext cx="1022151" cy="1008785"/>
    <xdr:pic>
      <xdr:nvPicPr>
        <xdr:cNvPr id="3" name="Obrázek 2">
          <a:extLst>
            <a:ext uri="{FF2B5EF4-FFF2-40B4-BE49-F238E27FC236}">
              <a16:creationId xmlns:a16="http://schemas.microsoft.com/office/drawing/2014/main" id="{C09779AC-AA49-4045-AB37-D70AF6975C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2886" b="3708"/>
        <a:stretch>
          <a:fillRect/>
        </a:stretch>
      </xdr:blipFill>
      <xdr:spPr>
        <a:xfrm>
          <a:off x="3460173" y="6252466"/>
          <a:ext cx="1022151" cy="1008785"/>
        </a:xfrm>
        <a:prstGeom prst="rect">
          <a:avLst/>
        </a:prstGeom>
      </xdr:spPr>
    </xdr:pic>
    <xdr:clientData/>
  </xdr:oneCellAnchor>
  <xdr:oneCellAnchor>
    <xdr:from>
      <xdr:col>3</xdr:col>
      <xdr:colOff>689715</xdr:colOff>
      <xdr:row>4</xdr:row>
      <xdr:rowOff>87533</xdr:rowOff>
    </xdr:from>
    <xdr:ext cx="657308" cy="939512"/>
    <xdr:pic>
      <xdr:nvPicPr>
        <xdr:cNvPr id="5" name="Obrázek 4">
          <a:extLst>
            <a:ext uri="{FF2B5EF4-FFF2-40B4-BE49-F238E27FC236}">
              <a16:creationId xmlns:a16="http://schemas.microsoft.com/office/drawing/2014/main" id="{A4105ECB-7696-4A2F-8781-4E7927E461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2100" t="9381" b="3627"/>
        <a:stretch>
          <a:fillRect/>
        </a:stretch>
      </xdr:blipFill>
      <xdr:spPr>
        <a:xfrm>
          <a:off x="2710672" y="518229"/>
          <a:ext cx="657308" cy="939512"/>
        </a:xfrm>
        <a:prstGeom prst="rect">
          <a:avLst/>
        </a:prstGeom>
      </xdr:spPr>
    </xdr:pic>
    <xdr:clientData/>
  </xdr:oneCellAnchor>
  <xdr:oneCellAnchor>
    <xdr:from>
      <xdr:col>3</xdr:col>
      <xdr:colOff>534266</xdr:colOff>
      <xdr:row>11</xdr:row>
      <xdr:rowOff>21647</xdr:rowOff>
    </xdr:from>
    <xdr:ext cx="952633" cy="1021773"/>
    <xdr:pic>
      <xdr:nvPicPr>
        <xdr:cNvPr id="6" name="Obrázek 5">
          <a:extLst>
            <a:ext uri="{FF2B5EF4-FFF2-40B4-BE49-F238E27FC236}">
              <a16:creationId xmlns:a16="http://schemas.microsoft.com/office/drawing/2014/main" id="{CC2FF3E0-DE55-43BB-9410-DA298F16E5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t="4547" b="2978"/>
        <a:stretch>
          <a:fillRect/>
        </a:stretch>
      </xdr:blipFill>
      <xdr:spPr>
        <a:xfrm>
          <a:off x="2551834" y="3545897"/>
          <a:ext cx="952633" cy="1021773"/>
        </a:xfrm>
        <a:prstGeom prst="rect">
          <a:avLst/>
        </a:prstGeom>
      </xdr:spPr>
    </xdr:pic>
    <xdr:clientData/>
  </xdr:oneCellAnchor>
  <xdr:oneCellAnchor>
    <xdr:from>
      <xdr:col>3</xdr:col>
      <xdr:colOff>552449</xdr:colOff>
      <xdr:row>7</xdr:row>
      <xdr:rowOff>80530</xdr:rowOff>
    </xdr:from>
    <xdr:ext cx="924452" cy="939512"/>
    <xdr:pic>
      <xdr:nvPicPr>
        <xdr:cNvPr id="7" name="Obrázek 6">
          <a:extLst>
            <a:ext uri="{FF2B5EF4-FFF2-40B4-BE49-F238E27FC236}">
              <a16:creationId xmlns:a16="http://schemas.microsoft.com/office/drawing/2014/main" id="{8CE34195-9B52-402B-BC8D-D1A42336E5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t="7938" b="5070"/>
        <a:stretch>
          <a:fillRect/>
        </a:stretch>
      </xdr:blipFill>
      <xdr:spPr>
        <a:xfrm>
          <a:off x="2571749" y="5138305"/>
          <a:ext cx="924452" cy="939512"/>
        </a:xfrm>
        <a:prstGeom prst="rect">
          <a:avLst/>
        </a:prstGeom>
      </xdr:spPr>
    </xdr:pic>
    <xdr:clientData/>
  </xdr:oneCellAnchor>
  <xdr:oneCellAnchor>
    <xdr:from>
      <xdr:col>3</xdr:col>
      <xdr:colOff>575830</xdr:colOff>
      <xdr:row>16</xdr:row>
      <xdr:rowOff>64943</xdr:rowOff>
    </xdr:from>
    <xdr:ext cx="885949" cy="770659"/>
    <xdr:pic>
      <xdr:nvPicPr>
        <xdr:cNvPr id="8" name="Obrázek 7">
          <a:extLst>
            <a:ext uri="{FF2B5EF4-FFF2-40B4-BE49-F238E27FC236}">
              <a16:creationId xmlns:a16="http://schemas.microsoft.com/office/drawing/2014/main" id="{9E8E81A8-EF29-457E-90DF-1A16AB03CF7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t="8415" b="3479"/>
        <a:stretch>
          <a:fillRect/>
        </a:stretch>
      </xdr:blipFill>
      <xdr:spPr>
        <a:xfrm>
          <a:off x="2593398" y="7208693"/>
          <a:ext cx="885949" cy="770659"/>
        </a:xfrm>
        <a:prstGeom prst="rect">
          <a:avLst/>
        </a:prstGeom>
      </xdr:spPr>
    </xdr:pic>
    <xdr:clientData/>
  </xdr:oneCellAnchor>
  <xdr:oneCellAnchor>
    <xdr:from>
      <xdr:col>3</xdr:col>
      <xdr:colOff>547689</xdr:colOff>
      <xdr:row>15</xdr:row>
      <xdr:rowOff>99581</xdr:rowOff>
    </xdr:from>
    <xdr:ext cx="860279" cy="796636"/>
    <xdr:pic>
      <xdr:nvPicPr>
        <xdr:cNvPr id="9" name="Obrázek 8">
          <a:extLst>
            <a:ext uri="{FF2B5EF4-FFF2-40B4-BE49-F238E27FC236}">
              <a16:creationId xmlns:a16="http://schemas.microsoft.com/office/drawing/2014/main" id="{E06E378E-B7E8-47AB-B10F-0745183DA3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-1855" t="12746" r="9690" b="1030"/>
        <a:stretch>
          <a:fillRect/>
        </a:stretch>
      </xdr:blipFill>
      <xdr:spPr>
        <a:xfrm>
          <a:off x="2566989" y="9395981"/>
          <a:ext cx="860279" cy="796636"/>
        </a:xfrm>
        <a:prstGeom prst="rect">
          <a:avLst/>
        </a:prstGeom>
      </xdr:spPr>
    </xdr:pic>
    <xdr:clientData/>
  </xdr:oneCellAnchor>
  <xdr:oneCellAnchor>
    <xdr:from>
      <xdr:col>3</xdr:col>
      <xdr:colOff>623418</xdr:colOff>
      <xdr:row>18</xdr:row>
      <xdr:rowOff>61931</xdr:rowOff>
    </xdr:from>
    <xdr:ext cx="859303" cy="749011"/>
    <xdr:pic>
      <xdr:nvPicPr>
        <xdr:cNvPr id="10" name="Obrázek 9">
          <a:extLst>
            <a:ext uri="{FF2B5EF4-FFF2-40B4-BE49-F238E27FC236}">
              <a16:creationId xmlns:a16="http://schemas.microsoft.com/office/drawing/2014/main" id="{29C9A7F7-1FB8-4C95-94CC-F6AA3FD84E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t="13265" b="6493"/>
        <a:stretch>
          <a:fillRect/>
        </a:stretch>
      </xdr:blipFill>
      <xdr:spPr>
        <a:xfrm>
          <a:off x="2644375" y="8154040"/>
          <a:ext cx="859303" cy="749011"/>
        </a:xfrm>
        <a:prstGeom prst="rect">
          <a:avLst/>
        </a:prstGeom>
      </xdr:spPr>
    </xdr:pic>
    <xdr:clientData/>
  </xdr:oneCellAnchor>
  <xdr:oneCellAnchor>
    <xdr:from>
      <xdr:col>3</xdr:col>
      <xdr:colOff>771525</xdr:colOff>
      <xdr:row>14</xdr:row>
      <xdr:rowOff>34636</xdr:rowOff>
    </xdr:from>
    <xdr:ext cx="451504" cy="714375"/>
    <xdr:pic>
      <xdr:nvPicPr>
        <xdr:cNvPr id="11" name="Obrázek 10">
          <a:extLst>
            <a:ext uri="{FF2B5EF4-FFF2-40B4-BE49-F238E27FC236}">
              <a16:creationId xmlns:a16="http://schemas.microsoft.com/office/drawing/2014/main" id="{82B6C3C4-0D7E-4832-990D-D2552108FD9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t="9292" b="3590"/>
        <a:stretch>
          <a:fillRect/>
        </a:stretch>
      </xdr:blipFill>
      <xdr:spPr>
        <a:xfrm>
          <a:off x="2789093" y="6416386"/>
          <a:ext cx="451504" cy="714375"/>
        </a:xfrm>
        <a:prstGeom prst="rect">
          <a:avLst/>
        </a:prstGeom>
      </xdr:spPr>
    </xdr:pic>
    <xdr:clientData/>
  </xdr:oneCellAnchor>
  <xdr:oneCellAnchor>
    <xdr:from>
      <xdr:col>3</xdr:col>
      <xdr:colOff>264141</xdr:colOff>
      <xdr:row>19</xdr:row>
      <xdr:rowOff>16566</xdr:rowOff>
    </xdr:from>
    <xdr:ext cx="1459055" cy="720588"/>
    <xdr:pic>
      <xdr:nvPicPr>
        <xdr:cNvPr id="12" name="Obrázek 11">
          <a:extLst>
            <a:ext uri="{FF2B5EF4-FFF2-40B4-BE49-F238E27FC236}">
              <a16:creationId xmlns:a16="http://schemas.microsoft.com/office/drawing/2014/main" id="{13361857-BC1F-4FF3-95D2-562BD572D46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t="6331" b="5538"/>
        <a:stretch>
          <a:fillRect/>
        </a:stretch>
      </xdr:blipFill>
      <xdr:spPr>
        <a:xfrm>
          <a:off x="2285098" y="9036327"/>
          <a:ext cx="1459055" cy="720588"/>
        </a:xfrm>
        <a:prstGeom prst="rect">
          <a:avLst/>
        </a:prstGeom>
      </xdr:spPr>
    </xdr:pic>
    <xdr:clientData/>
  </xdr:oneCellAnchor>
  <xdr:oneCellAnchor>
    <xdr:from>
      <xdr:col>3</xdr:col>
      <xdr:colOff>369039</xdr:colOff>
      <xdr:row>20</xdr:row>
      <xdr:rowOff>72886</xdr:rowOff>
    </xdr:from>
    <xdr:ext cx="1263463" cy="960293"/>
    <xdr:pic>
      <xdr:nvPicPr>
        <xdr:cNvPr id="13" name="Obrázek 12">
          <a:extLst>
            <a:ext uri="{FF2B5EF4-FFF2-40B4-BE49-F238E27FC236}">
              <a16:creationId xmlns:a16="http://schemas.microsoft.com/office/drawing/2014/main" id="{CDDCD1F8-494F-4DD6-B8AB-5BD39A532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389996" y="9904343"/>
          <a:ext cx="1263463" cy="960293"/>
        </a:xfrm>
        <a:prstGeom prst="rect">
          <a:avLst/>
        </a:prstGeom>
      </xdr:spPr>
    </xdr:pic>
    <xdr:clientData/>
  </xdr:oneCellAnchor>
  <xdr:oneCellAnchor>
    <xdr:from>
      <xdr:col>3</xdr:col>
      <xdr:colOff>538369</xdr:colOff>
      <xdr:row>22</xdr:row>
      <xdr:rowOff>25288</xdr:rowOff>
    </xdr:from>
    <xdr:ext cx="820205" cy="957447"/>
    <xdr:pic>
      <xdr:nvPicPr>
        <xdr:cNvPr id="14" name="Obrázek 13">
          <a:extLst>
            <a:ext uri="{FF2B5EF4-FFF2-40B4-BE49-F238E27FC236}">
              <a16:creationId xmlns:a16="http://schemas.microsoft.com/office/drawing/2014/main" id="{75436B71-952F-4F4C-B803-702F946081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/>
        <a:srcRect t="5334"/>
        <a:stretch>
          <a:fillRect/>
        </a:stretch>
      </xdr:blipFill>
      <xdr:spPr>
        <a:xfrm>
          <a:off x="2667487" y="16240200"/>
          <a:ext cx="820205" cy="957447"/>
        </a:xfrm>
        <a:prstGeom prst="rect">
          <a:avLst/>
        </a:prstGeom>
      </xdr:spPr>
    </xdr:pic>
    <xdr:clientData/>
  </xdr:oneCellAnchor>
  <xdr:oneCellAnchor>
    <xdr:from>
      <xdr:col>3</xdr:col>
      <xdr:colOff>432352</xdr:colOff>
      <xdr:row>21</xdr:row>
      <xdr:rowOff>115956</xdr:rowOff>
    </xdr:from>
    <xdr:ext cx="1028700" cy="879739"/>
    <xdr:pic>
      <xdr:nvPicPr>
        <xdr:cNvPr id="15" name="Obrázek 14">
          <a:extLst>
            <a:ext uri="{FF2B5EF4-FFF2-40B4-BE49-F238E27FC236}">
              <a16:creationId xmlns:a16="http://schemas.microsoft.com/office/drawing/2014/main" id="{C9881FC2-0FA1-4140-A337-2D09C0433B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/>
        <a:srcRect t="5389"/>
        <a:stretch>
          <a:fillRect/>
        </a:stretch>
      </xdr:blipFill>
      <xdr:spPr>
        <a:xfrm>
          <a:off x="2453309" y="11040717"/>
          <a:ext cx="1028700" cy="879739"/>
        </a:xfrm>
        <a:prstGeom prst="rect">
          <a:avLst/>
        </a:prstGeom>
      </xdr:spPr>
    </xdr:pic>
    <xdr:clientData/>
  </xdr:oneCellAnchor>
  <xdr:oneCellAnchor>
    <xdr:from>
      <xdr:col>3</xdr:col>
      <xdr:colOff>359879</xdr:colOff>
      <xdr:row>13</xdr:row>
      <xdr:rowOff>203338</xdr:rowOff>
    </xdr:from>
    <xdr:ext cx="1325217" cy="1008785"/>
    <xdr:pic>
      <xdr:nvPicPr>
        <xdr:cNvPr id="4" name="Obrázek 3">
          <a:extLst>
            <a:ext uri="{FF2B5EF4-FFF2-40B4-BE49-F238E27FC236}">
              <a16:creationId xmlns:a16="http://schemas.microsoft.com/office/drawing/2014/main" id="{4F91BFA0-15DE-4B41-B666-361DCB4A45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2886" b="3708"/>
        <a:stretch>
          <a:fillRect/>
        </a:stretch>
      </xdr:blipFill>
      <xdr:spPr>
        <a:xfrm>
          <a:off x="2379179" y="3994288"/>
          <a:ext cx="1325217" cy="1008785"/>
        </a:xfrm>
        <a:prstGeom prst="rect">
          <a:avLst/>
        </a:prstGeom>
      </xdr:spPr>
    </xdr:pic>
    <xdr:clientData/>
  </xdr:oneCellAnchor>
  <xdr:twoCellAnchor editAs="oneCell">
    <xdr:from>
      <xdr:col>3</xdr:col>
      <xdr:colOff>480556</xdr:colOff>
      <xdr:row>12</xdr:row>
      <xdr:rowOff>67541</xdr:rowOff>
    </xdr:from>
    <xdr:to>
      <xdr:col>3</xdr:col>
      <xdr:colOff>1609407</xdr:colOff>
      <xdr:row>12</xdr:row>
      <xdr:rowOff>1237591</xdr:rowOff>
    </xdr:to>
    <xdr:pic>
      <xdr:nvPicPr>
        <xdr:cNvPr id="19" name="Obrázek 18">
          <a:extLst>
            <a:ext uri="{FF2B5EF4-FFF2-40B4-BE49-F238E27FC236}">
              <a16:creationId xmlns:a16="http://schemas.microsoft.com/office/drawing/2014/main" id="{BB865A8E-2D89-121A-A2C7-ECD2BB1450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9856" y="7230341"/>
          <a:ext cx="1128851" cy="1170050"/>
        </a:xfrm>
        <a:prstGeom prst="rect">
          <a:avLst/>
        </a:prstGeom>
      </xdr:spPr>
    </xdr:pic>
    <xdr:clientData/>
  </xdr:twoCellAnchor>
  <xdr:twoCellAnchor editAs="oneCell">
    <xdr:from>
      <xdr:col>3</xdr:col>
      <xdr:colOff>607867</xdr:colOff>
      <xdr:row>8</xdr:row>
      <xdr:rowOff>68036</xdr:rowOff>
    </xdr:from>
    <xdr:to>
      <xdr:col>3</xdr:col>
      <xdr:colOff>1374696</xdr:colOff>
      <xdr:row>8</xdr:row>
      <xdr:rowOff>993320</xdr:rowOff>
    </xdr:to>
    <xdr:pic>
      <xdr:nvPicPr>
        <xdr:cNvPr id="21" name="Obrázek 20">
          <a:extLst>
            <a:ext uri="{FF2B5EF4-FFF2-40B4-BE49-F238E27FC236}">
              <a16:creationId xmlns:a16="http://schemas.microsoft.com/office/drawing/2014/main" id="{7330EEC8-BAC3-EA01-5924-72CADAF568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2635331" y="3823607"/>
          <a:ext cx="766829" cy="925284"/>
        </a:xfrm>
        <a:prstGeom prst="rect">
          <a:avLst/>
        </a:prstGeom>
      </xdr:spPr>
    </xdr:pic>
    <xdr:clientData/>
  </xdr:twoCellAnchor>
  <xdr:twoCellAnchor editAs="oneCell">
    <xdr:from>
      <xdr:col>3</xdr:col>
      <xdr:colOff>627529</xdr:colOff>
      <xdr:row>17</xdr:row>
      <xdr:rowOff>123264</xdr:rowOff>
    </xdr:from>
    <xdr:to>
      <xdr:col>3</xdr:col>
      <xdr:colOff>1388128</xdr:colOff>
      <xdr:row>17</xdr:row>
      <xdr:rowOff>963705</xdr:rowOff>
    </xdr:to>
    <xdr:pic>
      <xdr:nvPicPr>
        <xdr:cNvPr id="25" name="Obrázek 24">
          <a:extLst>
            <a:ext uri="{FF2B5EF4-FFF2-40B4-BE49-F238E27FC236}">
              <a16:creationId xmlns:a16="http://schemas.microsoft.com/office/drawing/2014/main" id="{F81A027B-0626-BACF-41E0-C7C3898C2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56647" y="12460940"/>
          <a:ext cx="760599" cy="840441"/>
        </a:xfrm>
        <a:prstGeom prst="rect">
          <a:avLst/>
        </a:prstGeom>
      </xdr:spPr>
    </xdr:pic>
    <xdr:clientData/>
  </xdr:twoCellAnchor>
  <xdr:oneCellAnchor>
    <xdr:from>
      <xdr:col>3</xdr:col>
      <xdr:colOff>523875</xdr:colOff>
      <xdr:row>9</xdr:row>
      <xdr:rowOff>19050</xdr:rowOff>
    </xdr:from>
    <xdr:ext cx="879276" cy="1008785"/>
    <xdr:pic>
      <xdr:nvPicPr>
        <xdr:cNvPr id="18" name="Obrázek 17">
          <a:extLst>
            <a:ext uri="{FF2B5EF4-FFF2-40B4-BE49-F238E27FC236}">
              <a16:creationId xmlns:a16="http://schemas.microsoft.com/office/drawing/2014/main" id="{4E3667F8-48D1-4A8D-B752-D5FA2380E4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2886" b="3708"/>
        <a:stretch>
          <a:fillRect/>
        </a:stretch>
      </xdr:blipFill>
      <xdr:spPr>
        <a:xfrm>
          <a:off x="3514725" y="5191125"/>
          <a:ext cx="879276" cy="1008785"/>
        </a:xfrm>
        <a:prstGeom prst="rect">
          <a:avLst/>
        </a:prstGeom>
      </xdr:spPr>
    </xdr:pic>
    <xdr:clientData/>
  </xdr:oneCellAnchor>
  <xdr:twoCellAnchor editAs="oneCell">
    <xdr:from>
      <xdr:col>3</xdr:col>
      <xdr:colOff>726043</xdr:colOff>
      <xdr:row>5</xdr:row>
      <xdr:rowOff>133349</xdr:rowOff>
    </xdr:from>
    <xdr:to>
      <xdr:col>3</xdr:col>
      <xdr:colOff>1331404</xdr:colOff>
      <xdr:row>5</xdr:row>
      <xdr:rowOff>1009648</xdr:rowOff>
    </xdr:to>
    <xdr:pic>
      <xdr:nvPicPr>
        <xdr:cNvPr id="22" name="Obrázek 21">
          <a:extLst>
            <a:ext uri="{FF2B5EF4-FFF2-40B4-BE49-F238E27FC236}">
              <a16:creationId xmlns:a16="http://schemas.microsoft.com/office/drawing/2014/main" id="{455D90BE-C935-3A0B-09BB-7B0DDD7B3E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6893" y="2114549"/>
          <a:ext cx="605361" cy="876299"/>
        </a:xfrm>
        <a:prstGeom prst="rect">
          <a:avLst/>
        </a:prstGeom>
      </xdr:spPr>
    </xdr:pic>
    <xdr:clientData/>
  </xdr:twoCellAnchor>
  <xdr:twoCellAnchor editAs="oneCell">
    <xdr:from>
      <xdr:col>3</xdr:col>
      <xdr:colOff>449216</xdr:colOff>
      <xdr:row>23</xdr:row>
      <xdr:rowOff>237068</xdr:rowOff>
    </xdr:from>
    <xdr:to>
      <xdr:col>3</xdr:col>
      <xdr:colOff>1602442</xdr:colOff>
      <xdr:row>23</xdr:row>
      <xdr:rowOff>2633382</xdr:rowOff>
    </xdr:to>
    <xdr:pic>
      <xdr:nvPicPr>
        <xdr:cNvPr id="24" name="Obrázek 23">
          <a:extLst>
            <a:ext uri="{FF2B5EF4-FFF2-40B4-BE49-F238E27FC236}">
              <a16:creationId xmlns:a16="http://schemas.microsoft.com/office/drawing/2014/main" id="{2815173A-1860-BCE8-2B01-015A6F630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2392" y="20844686"/>
          <a:ext cx="1153226" cy="23963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36C10-B0EE-456D-ADD2-926CBB831D22}">
  <dimension ref="A1:H17"/>
  <sheetViews>
    <sheetView tabSelected="1" workbookViewId="0">
      <selection activeCell="J7" sqref="J7"/>
    </sheetView>
  </sheetViews>
  <sheetFormatPr defaultColWidth="16" defaultRowHeight="15" x14ac:dyDescent="0.25"/>
  <cols>
    <col min="1" max="1" width="13.140625" style="45" customWidth="1"/>
    <col min="2" max="2" width="19.42578125" style="45" customWidth="1"/>
    <col min="3" max="3" width="15" style="45" customWidth="1"/>
    <col min="4" max="4" width="9.42578125" style="45" customWidth="1"/>
    <col min="5" max="5" width="15" style="45" customWidth="1"/>
    <col min="6" max="6" width="14.28515625" style="45" customWidth="1"/>
    <col min="7" max="7" width="17" style="45" customWidth="1"/>
    <col min="8" max="8" width="20" style="45" customWidth="1"/>
    <col min="9" max="10" width="18.140625" style="45" customWidth="1"/>
    <col min="11" max="16384" width="16" style="45"/>
  </cols>
  <sheetData>
    <row r="1" spans="1:8" ht="18.75" x14ac:dyDescent="0.3">
      <c r="A1" s="129" t="s">
        <v>120</v>
      </c>
      <c r="B1" s="129"/>
      <c r="C1" s="129"/>
      <c r="D1" s="129"/>
      <c r="E1" s="129"/>
      <c r="F1" s="129"/>
      <c r="G1" s="129"/>
    </row>
    <row r="3" spans="1:8" x14ac:dyDescent="0.25">
      <c r="A3" s="72"/>
      <c r="B3" s="73"/>
      <c r="C3" s="74"/>
      <c r="D3" s="74"/>
      <c r="E3" s="74"/>
      <c r="F3" s="75">
        <v>0.21</v>
      </c>
      <c r="G3"/>
      <c r="H3"/>
    </row>
    <row r="4" spans="1:8" ht="40.5" customHeight="1" x14ac:dyDescent="0.25">
      <c r="A4" s="76" t="s">
        <v>92</v>
      </c>
      <c r="B4" s="44" t="s">
        <v>93</v>
      </c>
      <c r="C4" s="44"/>
      <c r="D4" s="44"/>
      <c r="E4" s="44"/>
      <c r="F4"/>
      <c r="G4" s="132" t="s">
        <v>121</v>
      </c>
      <c r="H4" s="77"/>
    </row>
    <row r="5" spans="1:8" ht="129.75" customHeight="1" x14ac:dyDescent="0.25">
      <c r="A5" s="76" t="s">
        <v>94</v>
      </c>
      <c r="B5" s="112" t="s">
        <v>95</v>
      </c>
      <c r="C5" s="112"/>
      <c r="D5" s="112"/>
      <c r="E5" s="112"/>
      <c r="F5"/>
      <c r="G5"/>
      <c r="H5"/>
    </row>
    <row r="6" spans="1:8" ht="16.5" customHeight="1" x14ac:dyDescent="0.25">
      <c r="A6"/>
      <c r="B6"/>
      <c r="C6"/>
      <c r="D6"/>
      <c r="E6"/>
      <c r="F6"/>
      <c r="G6"/>
      <c r="H6"/>
    </row>
    <row r="7" spans="1:8" ht="19.5" thickBot="1" x14ac:dyDescent="0.3">
      <c r="A7"/>
      <c r="B7" s="111" t="s">
        <v>119</v>
      </c>
      <c r="C7" s="111"/>
      <c r="D7" s="111"/>
      <c r="E7" s="111"/>
      <c r="F7" s="111"/>
      <c r="G7" s="111"/>
      <c r="H7"/>
    </row>
    <row r="8" spans="1:8" ht="39" customHeight="1" thickBot="1" x14ac:dyDescent="0.3">
      <c r="A8" s="3"/>
      <c r="B8" s="78" t="s">
        <v>102</v>
      </c>
      <c r="C8" s="79" t="s">
        <v>96</v>
      </c>
      <c r="D8" s="79" t="s">
        <v>99</v>
      </c>
      <c r="E8" s="79" t="s">
        <v>100</v>
      </c>
      <c r="F8" s="79" t="s">
        <v>97</v>
      </c>
      <c r="G8" s="80" t="s">
        <v>98</v>
      </c>
      <c r="H8" s="3"/>
    </row>
    <row r="9" spans="1:8" x14ac:dyDescent="0.25">
      <c r="A9"/>
      <c r="B9" s="81" t="s">
        <v>86</v>
      </c>
      <c r="C9" s="82">
        <f>'List 2. Ceník prací a materiálu'!J3</f>
        <v>0</v>
      </c>
      <c r="D9" s="83">
        <v>5</v>
      </c>
      <c r="E9" s="84">
        <f>D9*C9</f>
        <v>0</v>
      </c>
      <c r="F9" s="85">
        <f>E9*$F$1</f>
        <v>0</v>
      </c>
      <c r="G9" s="86">
        <f>F9+E9</f>
        <v>0</v>
      </c>
      <c r="H9"/>
    </row>
    <row r="10" spans="1:8" x14ac:dyDescent="0.25">
      <c r="A10"/>
      <c r="B10" s="87" t="s">
        <v>87</v>
      </c>
      <c r="C10" s="88">
        <f>'List 2. Ceník prací a materiálu'!N3</f>
        <v>0</v>
      </c>
      <c r="D10" s="89">
        <v>4</v>
      </c>
      <c r="E10" s="90">
        <f t="shared" ref="E10:E12" si="0">D10*C10</f>
        <v>0</v>
      </c>
      <c r="F10" s="85">
        <f>E10*$F$1</f>
        <v>0</v>
      </c>
      <c r="G10" s="86">
        <f>F10+E10</f>
        <v>0</v>
      </c>
      <c r="H10"/>
    </row>
    <row r="11" spans="1:8" x14ac:dyDescent="0.25">
      <c r="A11"/>
      <c r="B11" s="87" t="s">
        <v>88</v>
      </c>
      <c r="C11" s="88">
        <f>'List 2. Ceník prací a materiálu'!R3</f>
        <v>0</v>
      </c>
      <c r="D11" s="89">
        <v>3</v>
      </c>
      <c r="E11" s="90">
        <f t="shared" si="0"/>
        <v>0</v>
      </c>
      <c r="F11" s="85">
        <f>E11*$F$1</f>
        <v>0</v>
      </c>
      <c r="G11" s="86">
        <f t="shared" ref="G11:G12" si="1">F11+E11</f>
        <v>0</v>
      </c>
      <c r="H11"/>
    </row>
    <row r="12" spans="1:8" ht="15.75" thickBot="1" x14ac:dyDescent="0.3">
      <c r="A12"/>
      <c r="B12" s="91" t="s">
        <v>85</v>
      </c>
      <c r="C12" s="92">
        <f>'List 2. Ceník prací a materiálu'!F26</f>
        <v>0</v>
      </c>
      <c r="D12" s="93">
        <v>20</v>
      </c>
      <c r="E12" s="94">
        <f t="shared" si="0"/>
        <v>0</v>
      </c>
      <c r="F12" s="85">
        <f>E12*$F$1</f>
        <v>0</v>
      </c>
      <c r="G12" s="86">
        <f t="shared" si="1"/>
        <v>0</v>
      </c>
      <c r="H12" s="95"/>
    </row>
    <row r="13" spans="1:8" ht="23.25" customHeight="1" thickBot="1" x14ac:dyDescent="0.3">
      <c r="A13" s="96"/>
      <c r="B13" s="97" t="s">
        <v>101</v>
      </c>
      <c r="C13" s="98"/>
      <c r="D13" s="98"/>
      <c r="E13" s="98"/>
      <c r="F13" s="99"/>
      <c r="G13" s="100">
        <f>SUM(G9:G12)</f>
        <v>0</v>
      </c>
      <c r="H13" s="101"/>
    </row>
    <row r="14" spans="1:8" x14ac:dyDescent="0.25">
      <c r="A14"/>
      <c r="B14"/>
      <c r="C14"/>
      <c r="D14"/>
      <c r="E14"/>
      <c r="F14" s="102"/>
      <c r="G14" s="103"/>
      <c r="H14"/>
    </row>
    <row r="15" spans="1:8" x14ac:dyDescent="0.25">
      <c r="A15"/>
      <c r="B15"/>
      <c r="C15"/>
      <c r="D15"/>
      <c r="E15"/>
      <c r="F15"/>
      <c r="G15"/>
      <c r="H15"/>
    </row>
    <row r="16" spans="1:8" x14ac:dyDescent="0.25">
      <c r="A16"/>
      <c r="B16"/>
      <c r="C16"/>
      <c r="D16"/>
      <c r="E16"/>
      <c r="F16"/>
      <c r="G16"/>
      <c r="H16"/>
    </row>
    <row r="17" spans="1:8" x14ac:dyDescent="0.25">
      <c r="A17"/>
      <c r="B17"/>
      <c r="C17"/>
      <c r="D17"/>
      <c r="E17"/>
      <c r="F17"/>
      <c r="G17"/>
      <c r="H17"/>
    </row>
  </sheetData>
  <sheetProtection algorithmName="SHA-512" hashValue="8pf3VkuibF9TJBDkoYff29cSaDKUrBpAaYPUoVpmNbNZBQchILPyI+YBsQygqQc3ryJA0/zbxux/7XrkfXsySg==" saltValue="YxvZNXqPcqW/na+SxU4LjQ==" spinCount="100000" sheet="1" objects="1" scenarios="1"/>
  <mergeCells count="3">
    <mergeCell ref="B7:G7"/>
    <mergeCell ref="B5:E5"/>
    <mergeCell ref="A1:G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88404-7362-41F2-8FEC-70FD2C3152E7}">
  <dimension ref="A1:T37"/>
  <sheetViews>
    <sheetView zoomScaleNormal="100" workbookViewId="0">
      <pane ySplit="3" topLeftCell="A4" activePane="bottomLeft" state="frozen"/>
      <selection pane="bottomLeft" activeCell="A3" sqref="A3:F3"/>
    </sheetView>
  </sheetViews>
  <sheetFormatPr defaultRowHeight="15" x14ac:dyDescent="0.25"/>
  <cols>
    <col min="1" max="1" width="3.85546875" style="6" customWidth="1"/>
    <col min="2" max="2" width="15.85546875" style="45" customWidth="1"/>
    <col min="3" max="3" width="7" style="45" customWidth="1"/>
    <col min="4" max="4" width="31" style="3" customWidth="1"/>
    <col min="5" max="5" width="66.42578125" style="49" customWidth="1"/>
    <col min="6" max="6" width="13.85546875" style="47" customWidth="1"/>
    <col min="7" max="7" width="3" customWidth="1"/>
    <col min="8" max="8" width="13.7109375" style="43" customWidth="1"/>
    <col min="9" max="9" width="6.85546875" style="6" bestFit="1" customWidth="1"/>
    <col min="10" max="10" width="12.85546875" bestFit="1" customWidth="1"/>
    <col min="11" max="11" width="1.85546875" customWidth="1"/>
    <col min="12" max="12" width="16.42578125" customWidth="1"/>
    <col min="13" max="13" width="3" style="6" bestFit="1" customWidth="1"/>
    <col min="14" max="14" width="12.85546875" bestFit="1" customWidth="1"/>
    <col min="15" max="15" width="1.28515625" customWidth="1"/>
    <col min="16" max="16" width="16.42578125" customWidth="1"/>
    <col min="17" max="17" width="3" style="6" bestFit="1" customWidth="1"/>
    <col min="18" max="18" width="12.85546875" bestFit="1" customWidth="1"/>
    <col min="20" max="20" width="45.42578125" customWidth="1"/>
  </cols>
  <sheetData>
    <row r="1" spans="1:20" ht="30" x14ac:dyDescent="0.25">
      <c r="B1" s="110" t="s">
        <v>12</v>
      </c>
      <c r="C1" s="110"/>
      <c r="D1" s="110"/>
      <c r="E1" s="110"/>
      <c r="H1" s="26" t="s">
        <v>63</v>
      </c>
      <c r="I1" s="9"/>
      <c r="J1" s="27">
        <f>SUM(H5:H14)</f>
        <v>1800</v>
      </c>
      <c r="K1" s="60"/>
      <c r="L1" s="26" t="s">
        <v>63</v>
      </c>
      <c r="M1" s="28"/>
      <c r="N1" s="29">
        <f>SUM(L5:L14)</f>
        <v>2600</v>
      </c>
      <c r="O1" s="60"/>
      <c r="P1" s="26" t="s">
        <v>63</v>
      </c>
      <c r="Q1" s="28"/>
      <c r="R1" s="29">
        <f>SUM(P5:P14)</f>
        <v>4200</v>
      </c>
    </row>
    <row r="2" spans="1:20" ht="30" x14ac:dyDescent="0.25">
      <c r="E2" s="130"/>
      <c r="F2" s="131" t="s">
        <v>121</v>
      </c>
      <c r="H2" s="30" t="s">
        <v>83</v>
      </c>
      <c r="I2" s="2"/>
      <c r="J2" s="31">
        <f>SUM(H15:H19)</f>
        <v>1800</v>
      </c>
      <c r="K2" s="60"/>
      <c r="L2" s="30" t="s">
        <v>83</v>
      </c>
      <c r="M2" s="32"/>
      <c r="N2" s="31">
        <f>SUM(L15:L19)</f>
        <v>2600</v>
      </c>
      <c r="O2" s="60"/>
      <c r="P2" s="30" t="s">
        <v>83</v>
      </c>
      <c r="Q2" s="32"/>
      <c r="R2" s="31">
        <f>SUM(P15:P19)</f>
        <v>4200</v>
      </c>
    </row>
    <row r="3" spans="1:20" ht="20.25" customHeight="1" thickBot="1" x14ac:dyDescent="0.3">
      <c r="A3" s="107" t="s">
        <v>17</v>
      </c>
      <c r="B3" s="108"/>
      <c r="C3" s="108"/>
      <c r="D3" s="108"/>
      <c r="E3" s="108"/>
      <c r="F3" s="109"/>
      <c r="H3" s="33" t="s">
        <v>80</v>
      </c>
      <c r="I3" s="61"/>
      <c r="J3" s="34">
        <f>SUM(J5:J25)</f>
        <v>0</v>
      </c>
      <c r="K3" s="35"/>
      <c r="L3" s="33" t="s">
        <v>80</v>
      </c>
      <c r="M3" s="36"/>
      <c r="N3" s="37">
        <f>SUM(N5:N25)</f>
        <v>0</v>
      </c>
      <c r="O3" s="35"/>
      <c r="P3" s="33" t="s">
        <v>80</v>
      </c>
      <c r="Q3" s="36"/>
      <c r="R3" s="37">
        <f>SUM(R5:R25)</f>
        <v>0</v>
      </c>
    </row>
    <row r="4" spans="1:20" ht="20.25" customHeight="1" thickBot="1" x14ac:dyDescent="0.3">
      <c r="A4" s="50" t="s">
        <v>67</v>
      </c>
      <c r="B4" s="51" t="s">
        <v>66</v>
      </c>
      <c r="C4" s="51" t="s">
        <v>91</v>
      </c>
      <c r="D4" s="51" t="s">
        <v>65</v>
      </c>
      <c r="E4" s="52" t="s">
        <v>64</v>
      </c>
      <c r="F4" s="53" t="s">
        <v>0</v>
      </c>
      <c r="H4" s="38" t="s">
        <v>68</v>
      </c>
      <c r="I4" s="62" t="s">
        <v>51</v>
      </c>
      <c r="J4" s="63" t="s">
        <v>59</v>
      </c>
      <c r="K4" s="64"/>
      <c r="L4" s="65" t="s">
        <v>60</v>
      </c>
      <c r="M4" s="65" t="s">
        <v>51</v>
      </c>
      <c r="N4" s="65" t="s">
        <v>59</v>
      </c>
      <c r="O4" s="50"/>
      <c r="P4" s="65"/>
      <c r="Q4" s="65" t="s">
        <v>51</v>
      </c>
      <c r="R4" s="65" t="s">
        <v>59</v>
      </c>
      <c r="T4" s="6"/>
    </row>
    <row r="5" spans="1:20" s="6" customFormat="1" ht="84.75" customHeight="1" x14ac:dyDescent="0.25">
      <c r="A5" s="50" t="s">
        <v>36</v>
      </c>
      <c r="B5" s="51" t="s">
        <v>2</v>
      </c>
      <c r="C5" s="51">
        <v>400</v>
      </c>
      <c r="D5" s="51"/>
      <c r="E5" s="54" t="s">
        <v>109</v>
      </c>
      <c r="F5" s="105"/>
      <c r="H5" s="39">
        <f t="shared" ref="H5:H19" si="0">IF(I5&gt;=1,C5*I5,"")</f>
        <v>400</v>
      </c>
      <c r="I5" s="65">
        <v>1</v>
      </c>
      <c r="J5" s="66">
        <f>I5*F5</f>
        <v>0</v>
      </c>
      <c r="K5" s="47"/>
      <c r="L5" s="65" t="str">
        <f t="shared" ref="L5:L19" si="1">IF(M5&gt;=1,C5*M5,"")</f>
        <v/>
      </c>
      <c r="M5" s="65"/>
      <c r="N5" s="66">
        <f t="shared" ref="N5:N17" si="2">M5*F5</f>
        <v>0</v>
      </c>
      <c r="O5" s="47"/>
      <c r="P5" s="65">
        <f t="shared" ref="P5:P19" si="3">IF(Q5&gt;=1,C5*Q5,"")</f>
        <v>400</v>
      </c>
      <c r="Q5" s="65">
        <v>1</v>
      </c>
      <c r="R5" s="66">
        <f t="shared" ref="R5:R17" si="4">Q5*F5</f>
        <v>0</v>
      </c>
    </row>
    <row r="6" spans="1:20" s="6" customFormat="1" ht="84.75" customHeight="1" x14ac:dyDescent="0.25">
      <c r="A6" s="50" t="s">
        <v>37</v>
      </c>
      <c r="B6" s="51" t="s">
        <v>75</v>
      </c>
      <c r="C6" s="51">
        <v>400</v>
      </c>
      <c r="D6" s="51"/>
      <c r="E6" s="54" t="s">
        <v>103</v>
      </c>
      <c r="F6" s="105"/>
      <c r="H6" s="39" t="str">
        <f t="shared" si="0"/>
        <v/>
      </c>
      <c r="I6" s="65"/>
      <c r="J6" s="66">
        <f t="shared" ref="J6:J7" si="5">I6*F6</f>
        <v>0</v>
      </c>
      <c r="K6" s="47"/>
      <c r="L6" s="65">
        <f t="shared" si="1"/>
        <v>400</v>
      </c>
      <c r="M6" s="65">
        <v>1</v>
      </c>
      <c r="N6" s="66">
        <f t="shared" si="2"/>
        <v>0</v>
      </c>
      <c r="O6" s="47"/>
      <c r="P6" s="65" t="str">
        <f t="shared" si="3"/>
        <v/>
      </c>
      <c r="Q6" s="65"/>
      <c r="R6" s="66">
        <f t="shared" si="4"/>
        <v>0</v>
      </c>
    </row>
    <row r="7" spans="1:20" s="56" customFormat="1" ht="86.25" customHeight="1" x14ac:dyDescent="0.25">
      <c r="A7" s="50" t="s">
        <v>38</v>
      </c>
      <c r="B7" s="51" t="s">
        <v>1</v>
      </c>
      <c r="C7" s="51">
        <v>600</v>
      </c>
      <c r="D7" s="67"/>
      <c r="E7" s="54" t="s">
        <v>110</v>
      </c>
      <c r="F7" s="105"/>
      <c r="H7" s="39" t="str">
        <f t="shared" si="0"/>
        <v/>
      </c>
      <c r="I7" s="50"/>
      <c r="J7" s="66">
        <f t="shared" si="5"/>
        <v>0</v>
      </c>
      <c r="K7" s="47"/>
      <c r="L7" s="65">
        <f t="shared" si="1"/>
        <v>600</v>
      </c>
      <c r="M7" s="50">
        <v>1</v>
      </c>
      <c r="N7" s="66">
        <f t="shared" si="2"/>
        <v>0</v>
      </c>
      <c r="O7" s="47"/>
      <c r="P7" s="65" t="str">
        <f t="shared" si="3"/>
        <v/>
      </c>
      <c r="Q7" s="50"/>
      <c r="R7" s="66">
        <f t="shared" si="4"/>
        <v>0</v>
      </c>
    </row>
    <row r="8" spans="1:20" s="56" customFormat="1" ht="82.5" customHeight="1" x14ac:dyDescent="0.25">
      <c r="A8" s="50" t="s">
        <v>39</v>
      </c>
      <c r="B8" s="51" t="s">
        <v>5</v>
      </c>
      <c r="C8" s="51">
        <v>600</v>
      </c>
      <c r="D8" s="67"/>
      <c r="E8" s="54" t="s">
        <v>104</v>
      </c>
      <c r="F8" s="105"/>
      <c r="H8" s="40">
        <f t="shared" si="0"/>
        <v>600</v>
      </c>
      <c r="I8" s="50">
        <v>1</v>
      </c>
      <c r="J8" s="68">
        <f t="shared" ref="J8:J23" si="6">I8*F8</f>
        <v>0</v>
      </c>
      <c r="K8" s="47"/>
      <c r="L8" s="50" t="str">
        <f t="shared" si="1"/>
        <v/>
      </c>
      <c r="M8" s="50"/>
      <c r="N8" s="68">
        <f t="shared" si="2"/>
        <v>0</v>
      </c>
      <c r="O8" s="47"/>
      <c r="P8" s="50" t="str">
        <f t="shared" si="3"/>
        <v/>
      </c>
      <c r="Q8" s="50"/>
      <c r="R8" s="68">
        <f t="shared" si="4"/>
        <v>0</v>
      </c>
    </row>
    <row r="9" spans="1:20" s="56" customFormat="1" ht="82.5" customHeight="1" x14ac:dyDescent="0.25">
      <c r="A9" s="50" t="s">
        <v>40</v>
      </c>
      <c r="B9" s="51" t="s">
        <v>57</v>
      </c>
      <c r="C9" s="51">
        <v>600</v>
      </c>
      <c r="D9" s="67"/>
      <c r="E9" s="54" t="s">
        <v>105</v>
      </c>
      <c r="F9" s="105"/>
      <c r="H9" s="40" t="str">
        <f t="shared" si="0"/>
        <v/>
      </c>
      <c r="I9" s="50"/>
      <c r="J9" s="68">
        <f t="shared" si="6"/>
        <v>0</v>
      </c>
      <c r="K9" s="47"/>
      <c r="L9" s="50" t="str">
        <f t="shared" si="1"/>
        <v/>
      </c>
      <c r="M9" s="50"/>
      <c r="N9" s="68">
        <f t="shared" si="2"/>
        <v>0</v>
      </c>
      <c r="O9" s="47"/>
      <c r="P9" s="50">
        <f t="shared" si="3"/>
        <v>600</v>
      </c>
      <c r="Q9" s="50">
        <v>1</v>
      </c>
      <c r="R9" s="68">
        <f t="shared" si="4"/>
        <v>0</v>
      </c>
    </row>
    <row r="10" spans="1:20" s="56" customFormat="1" ht="94.5" customHeight="1" x14ac:dyDescent="0.25">
      <c r="A10" s="50" t="s">
        <v>41</v>
      </c>
      <c r="B10" s="51" t="s">
        <v>79</v>
      </c>
      <c r="C10" s="51">
        <v>700</v>
      </c>
      <c r="D10" s="67"/>
      <c r="E10" s="54" t="s">
        <v>113</v>
      </c>
      <c r="F10" s="105"/>
      <c r="H10" s="40" t="str">
        <f t="shared" si="0"/>
        <v/>
      </c>
      <c r="I10" s="50"/>
      <c r="J10" s="68">
        <f t="shared" si="6"/>
        <v>0</v>
      </c>
      <c r="K10" s="47"/>
      <c r="L10" s="50" t="str">
        <f t="shared" si="1"/>
        <v/>
      </c>
      <c r="M10" s="50"/>
      <c r="N10" s="68">
        <f t="shared" si="2"/>
        <v>0</v>
      </c>
      <c r="O10" s="47"/>
      <c r="P10" s="50">
        <f t="shared" si="3"/>
        <v>700</v>
      </c>
      <c r="Q10" s="50">
        <v>1</v>
      </c>
      <c r="R10" s="68">
        <f t="shared" si="4"/>
        <v>0</v>
      </c>
    </row>
    <row r="11" spans="1:20" s="56" customFormat="1" ht="96" customHeight="1" x14ac:dyDescent="0.25">
      <c r="A11" s="50" t="s">
        <v>42</v>
      </c>
      <c r="B11" s="51" t="s">
        <v>3</v>
      </c>
      <c r="C11" s="51">
        <v>800</v>
      </c>
      <c r="D11" s="67"/>
      <c r="E11" s="54" t="s">
        <v>112</v>
      </c>
      <c r="F11" s="105"/>
      <c r="H11" s="40" t="str">
        <f t="shared" si="0"/>
        <v/>
      </c>
      <c r="I11" s="50"/>
      <c r="J11" s="68">
        <f t="shared" si="6"/>
        <v>0</v>
      </c>
      <c r="K11" s="47"/>
      <c r="L11" s="50">
        <f t="shared" si="1"/>
        <v>800</v>
      </c>
      <c r="M11" s="50">
        <v>1</v>
      </c>
      <c r="N11" s="68">
        <f t="shared" si="2"/>
        <v>0</v>
      </c>
      <c r="O11" s="47"/>
      <c r="P11" s="50" t="str">
        <f t="shared" si="3"/>
        <v/>
      </c>
      <c r="Q11" s="50"/>
      <c r="R11" s="68">
        <f t="shared" si="4"/>
        <v>0</v>
      </c>
    </row>
    <row r="12" spans="1:20" s="56" customFormat="1" ht="83.25" customHeight="1" x14ac:dyDescent="0.25">
      <c r="A12" s="50" t="s">
        <v>43</v>
      </c>
      <c r="B12" s="51" t="s">
        <v>4</v>
      </c>
      <c r="C12" s="51">
        <v>800</v>
      </c>
      <c r="D12" s="67"/>
      <c r="E12" s="54" t="s">
        <v>106</v>
      </c>
      <c r="F12" s="105"/>
      <c r="H12" s="40">
        <f t="shared" si="0"/>
        <v>800</v>
      </c>
      <c r="I12" s="50">
        <v>1</v>
      </c>
      <c r="J12" s="68">
        <f t="shared" si="6"/>
        <v>0</v>
      </c>
      <c r="K12" s="47"/>
      <c r="L12" s="50">
        <f t="shared" si="1"/>
        <v>800</v>
      </c>
      <c r="M12" s="50">
        <v>1</v>
      </c>
      <c r="N12" s="68">
        <f t="shared" si="2"/>
        <v>0</v>
      </c>
      <c r="O12" s="47"/>
      <c r="P12" s="50" t="str">
        <f t="shared" si="3"/>
        <v/>
      </c>
      <c r="Q12" s="50"/>
      <c r="R12" s="68">
        <f t="shared" si="4"/>
        <v>0</v>
      </c>
    </row>
    <row r="13" spans="1:20" s="56" customFormat="1" ht="100.5" customHeight="1" x14ac:dyDescent="0.25">
      <c r="A13" s="50" t="s">
        <v>44</v>
      </c>
      <c r="B13" s="51" t="s">
        <v>56</v>
      </c>
      <c r="C13" s="51">
        <v>1500</v>
      </c>
      <c r="D13" s="67"/>
      <c r="E13" s="54" t="s">
        <v>107</v>
      </c>
      <c r="F13" s="105"/>
      <c r="H13" s="40" t="str">
        <f t="shared" si="0"/>
        <v/>
      </c>
      <c r="I13" s="50"/>
      <c r="J13" s="68">
        <f t="shared" si="6"/>
        <v>0</v>
      </c>
      <c r="K13" s="47"/>
      <c r="L13" s="50" t="str">
        <f t="shared" si="1"/>
        <v/>
      </c>
      <c r="M13" s="50"/>
      <c r="N13" s="68">
        <f t="shared" si="2"/>
        <v>0</v>
      </c>
      <c r="O13" s="47"/>
      <c r="P13" s="50">
        <f t="shared" si="3"/>
        <v>1500</v>
      </c>
      <c r="Q13" s="50">
        <v>1</v>
      </c>
      <c r="R13" s="68">
        <f t="shared" si="4"/>
        <v>0</v>
      </c>
    </row>
    <row r="14" spans="1:20" s="56" customFormat="1" ht="99.75" customHeight="1" x14ac:dyDescent="0.25">
      <c r="A14" s="50" t="s">
        <v>45</v>
      </c>
      <c r="B14" s="51" t="s">
        <v>54</v>
      </c>
      <c r="C14" s="51">
        <v>1000</v>
      </c>
      <c r="D14" s="67"/>
      <c r="E14" s="54" t="s">
        <v>111</v>
      </c>
      <c r="F14" s="105"/>
      <c r="H14" s="40" t="str">
        <f t="shared" si="0"/>
        <v/>
      </c>
      <c r="I14" s="50"/>
      <c r="J14" s="68">
        <f t="shared" si="6"/>
        <v>0</v>
      </c>
      <c r="K14" s="47"/>
      <c r="L14" s="50" t="str">
        <f t="shared" si="1"/>
        <v/>
      </c>
      <c r="M14" s="50"/>
      <c r="N14" s="68">
        <f t="shared" si="2"/>
        <v>0</v>
      </c>
      <c r="O14" s="47"/>
      <c r="P14" s="50">
        <f t="shared" si="3"/>
        <v>1000</v>
      </c>
      <c r="Q14" s="50">
        <v>1</v>
      </c>
      <c r="R14" s="68">
        <f t="shared" si="4"/>
        <v>0</v>
      </c>
    </row>
    <row r="15" spans="1:20" s="56" customFormat="1" ht="60" x14ac:dyDescent="0.25">
      <c r="A15" s="50" t="s">
        <v>46</v>
      </c>
      <c r="B15" s="51" t="s">
        <v>7</v>
      </c>
      <c r="C15" s="51">
        <v>400</v>
      </c>
      <c r="D15" s="67"/>
      <c r="E15" s="54" t="s">
        <v>118</v>
      </c>
      <c r="F15" s="105"/>
      <c r="H15" s="40" t="str">
        <f t="shared" si="0"/>
        <v/>
      </c>
      <c r="I15" s="50"/>
      <c r="J15" s="68">
        <f t="shared" si="6"/>
        <v>0</v>
      </c>
      <c r="K15" s="47"/>
      <c r="L15" s="50" t="str">
        <f t="shared" si="1"/>
        <v/>
      </c>
      <c r="M15" s="50"/>
      <c r="N15" s="68">
        <f t="shared" si="2"/>
        <v>0</v>
      </c>
      <c r="O15" s="47"/>
      <c r="P15" s="50">
        <f t="shared" si="3"/>
        <v>400</v>
      </c>
      <c r="Q15" s="50">
        <v>1</v>
      </c>
      <c r="R15" s="68">
        <f t="shared" si="4"/>
        <v>0</v>
      </c>
    </row>
    <row r="16" spans="1:20" s="56" customFormat="1" ht="75" customHeight="1" x14ac:dyDescent="0.25">
      <c r="A16" s="50" t="s">
        <v>47</v>
      </c>
      <c r="B16" s="51" t="s">
        <v>6</v>
      </c>
      <c r="C16" s="51">
        <v>600</v>
      </c>
      <c r="D16" s="67"/>
      <c r="E16" s="54" t="s">
        <v>117</v>
      </c>
      <c r="F16" s="105"/>
      <c r="H16" s="40">
        <f t="shared" si="0"/>
        <v>1200</v>
      </c>
      <c r="I16" s="50">
        <v>2</v>
      </c>
      <c r="J16" s="68">
        <f t="shared" si="6"/>
        <v>0</v>
      </c>
      <c r="K16" s="47"/>
      <c r="L16" s="50">
        <f t="shared" si="1"/>
        <v>1200</v>
      </c>
      <c r="M16" s="50">
        <v>2</v>
      </c>
      <c r="N16" s="68">
        <f t="shared" si="2"/>
        <v>0</v>
      </c>
      <c r="O16" s="47"/>
      <c r="P16" s="50">
        <f t="shared" si="3"/>
        <v>1200</v>
      </c>
      <c r="Q16" s="50">
        <v>2</v>
      </c>
      <c r="R16" s="68">
        <f t="shared" si="4"/>
        <v>0</v>
      </c>
    </row>
    <row r="17" spans="1:18" s="56" customFormat="1" ht="75" x14ac:dyDescent="0.25">
      <c r="A17" s="50" t="s">
        <v>48</v>
      </c>
      <c r="B17" s="51" t="s">
        <v>8</v>
      </c>
      <c r="C17" s="51">
        <v>800</v>
      </c>
      <c r="D17" s="67"/>
      <c r="E17" s="54" t="s">
        <v>116</v>
      </c>
      <c r="F17" s="105"/>
      <c r="H17" s="40" t="str">
        <f t="shared" si="0"/>
        <v/>
      </c>
      <c r="I17" s="50"/>
      <c r="J17" s="68">
        <f t="shared" si="6"/>
        <v>0</v>
      </c>
      <c r="K17" s="47"/>
      <c r="L17" s="50">
        <f t="shared" si="1"/>
        <v>800</v>
      </c>
      <c r="M17" s="50">
        <v>1</v>
      </c>
      <c r="N17" s="68">
        <f t="shared" si="2"/>
        <v>0</v>
      </c>
      <c r="O17" s="47"/>
      <c r="P17" s="50">
        <f t="shared" si="3"/>
        <v>800</v>
      </c>
      <c r="Q17" s="50">
        <v>1</v>
      </c>
      <c r="R17" s="68">
        <f t="shared" si="4"/>
        <v>0</v>
      </c>
    </row>
    <row r="18" spans="1:18" s="56" customFormat="1" ht="81.75" customHeight="1" x14ac:dyDescent="0.25">
      <c r="A18" s="50" t="s">
        <v>49</v>
      </c>
      <c r="B18" s="51" t="s">
        <v>71</v>
      </c>
      <c r="C18" s="51">
        <v>1200</v>
      </c>
      <c r="D18" s="67"/>
      <c r="E18" s="54" t="s">
        <v>115</v>
      </c>
      <c r="F18" s="105"/>
      <c r="H18" s="40" t="str">
        <f t="shared" si="0"/>
        <v/>
      </c>
      <c r="I18" s="50"/>
      <c r="J18" s="68">
        <f t="shared" si="6"/>
        <v>0</v>
      </c>
      <c r="K18" s="47"/>
      <c r="L18" s="50" t="str">
        <f t="shared" si="1"/>
        <v/>
      </c>
      <c r="M18" s="50"/>
      <c r="N18" s="68">
        <f t="shared" ref="N18:N19" si="7">M18*F18</f>
        <v>0</v>
      </c>
      <c r="O18" s="47"/>
      <c r="P18" s="50">
        <f t="shared" si="3"/>
        <v>1200</v>
      </c>
      <c r="Q18" s="50">
        <v>1</v>
      </c>
      <c r="R18" s="68">
        <f t="shared" ref="R18:R19" si="8">Q18*F18</f>
        <v>0</v>
      </c>
    </row>
    <row r="19" spans="1:18" s="56" customFormat="1" ht="72.75" customHeight="1" x14ac:dyDescent="0.25">
      <c r="A19" s="50" t="s">
        <v>52</v>
      </c>
      <c r="B19" s="51" t="s">
        <v>9</v>
      </c>
      <c r="C19" s="51">
        <v>600</v>
      </c>
      <c r="D19" s="67"/>
      <c r="E19" s="54" t="s">
        <v>114</v>
      </c>
      <c r="F19" s="105"/>
      <c r="H19" s="40">
        <f t="shared" si="0"/>
        <v>600</v>
      </c>
      <c r="I19" s="50">
        <v>1</v>
      </c>
      <c r="J19" s="68">
        <f t="shared" si="6"/>
        <v>0</v>
      </c>
      <c r="K19" s="47"/>
      <c r="L19" s="50">
        <f t="shared" si="1"/>
        <v>600</v>
      </c>
      <c r="M19" s="50">
        <v>1</v>
      </c>
      <c r="N19" s="68">
        <f t="shared" si="7"/>
        <v>0</v>
      </c>
      <c r="O19" s="47"/>
      <c r="P19" s="50">
        <f t="shared" si="3"/>
        <v>600</v>
      </c>
      <c r="Q19" s="50">
        <v>1</v>
      </c>
      <c r="R19" s="68">
        <f t="shared" si="8"/>
        <v>0</v>
      </c>
    </row>
    <row r="20" spans="1:18" s="56" customFormat="1" ht="63.75" customHeight="1" x14ac:dyDescent="0.25">
      <c r="A20" s="50" t="s">
        <v>55</v>
      </c>
      <c r="B20" s="51" t="s">
        <v>15</v>
      </c>
      <c r="C20" s="51"/>
      <c r="D20" s="67"/>
      <c r="E20" s="54" t="s">
        <v>62</v>
      </c>
      <c r="F20" s="105"/>
      <c r="H20" s="40">
        <f>J1</f>
        <v>1800</v>
      </c>
      <c r="I20" s="50"/>
      <c r="J20" s="68">
        <f>F20*H20/1000</f>
        <v>0</v>
      </c>
      <c r="K20" s="47"/>
      <c r="L20" s="69">
        <f>N1</f>
        <v>2600</v>
      </c>
      <c r="M20" s="50"/>
      <c r="N20" s="68">
        <f>L20*F20/1000</f>
        <v>0</v>
      </c>
      <c r="O20" s="47"/>
      <c r="P20" s="69">
        <f>R1</f>
        <v>4200</v>
      </c>
      <c r="Q20" s="50"/>
      <c r="R20" s="68">
        <f>P20*F20/1000</f>
        <v>0</v>
      </c>
    </row>
    <row r="21" spans="1:18" s="56" customFormat="1" ht="86.25" customHeight="1" x14ac:dyDescent="0.25">
      <c r="A21" s="50" t="s">
        <v>58</v>
      </c>
      <c r="B21" s="51" t="s">
        <v>16</v>
      </c>
      <c r="C21" s="51"/>
      <c r="D21" s="67"/>
      <c r="E21" s="54" t="s">
        <v>70</v>
      </c>
      <c r="F21" s="105"/>
      <c r="H21" s="40">
        <f>J1</f>
        <v>1800</v>
      </c>
      <c r="I21" s="50"/>
      <c r="J21" s="68">
        <f>F21*H21/1000</f>
        <v>0</v>
      </c>
      <c r="K21" s="47"/>
      <c r="L21" s="69">
        <f>N1</f>
        <v>2600</v>
      </c>
      <c r="M21" s="50"/>
      <c r="N21" s="68">
        <f>L21*F21/1000</f>
        <v>0</v>
      </c>
      <c r="O21" s="47"/>
      <c r="P21" s="69">
        <f>R1</f>
        <v>4200</v>
      </c>
      <c r="Q21" s="50"/>
      <c r="R21" s="68">
        <f>P21*F21/1000</f>
        <v>0</v>
      </c>
    </row>
    <row r="22" spans="1:18" s="56" customFormat="1" ht="82.5" customHeight="1" x14ac:dyDescent="0.25">
      <c r="A22" s="50" t="s">
        <v>76</v>
      </c>
      <c r="B22" s="51" t="s">
        <v>10</v>
      </c>
      <c r="C22" s="51"/>
      <c r="D22" s="67"/>
      <c r="E22" s="54" t="s">
        <v>72</v>
      </c>
      <c r="F22" s="105"/>
      <c r="H22" s="40"/>
      <c r="I22" s="50"/>
      <c r="J22" s="68">
        <f t="shared" si="6"/>
        <v>0</v>
      </c>
      <c r="K22" s="47"/>
      <c r="L22" s="70"/>
      <c r="M22" s="50">
        <v>1</v>
      </c>
      <c r="N22" s="68">
        <f>M22*F22</f>
        <v>0</v>
      </c>
      <c r="O22" s="47"/>
      <c r="P22" s="70"/>
      <c r="Q22" s="50">
        <v>1</v>
      </c>
      <c r="R22" s="68">
        <f>Q22*F22</f>
        <v>0</v>
      </c>
    </row>
    <row r="23" spans="1:18" s="56" customFormat="1" ht="81" customHeight="1" x14ac:dyDescent="0.25">
      <c r="A23" s="50" t="s">
        <v>77</v>
      </c>
      <c r="B23" s="51" t="s">
        <v>11</v>
      </c>
      <c r="C23" s="51"/>
      <c r="D23" s="67"/>
      <c r="E23" s="54" t="s">
        <v>73</v>
      </c>
      <c r="F23" s="105"/>
      <c r="H23" s="40"/>
      <c r="I23" s="50">
        <v>1</v>
      </c>
      <c r="J23" s="68">
        <f t="shared" si="6"/>
        <v>0</v>
      </c>
      <c r="K23" s="47"/>
      <c r="L23" s="70"/>
      <c r="M23" s="50"/>
      <c r="N23" s="68">
        <f>M23*F23</f>
        <v>0</v>
      </c>
      <c r="O23" s="47"/>
      <c r="P23" s="70"/>
      <c r="Q23" s="50"/>
      <c r="R23" s="68">
        <f>Q23*F23</f>
        <v>0</v>
      </c>
    </row>
    <row r="24" spans="1:18" s="56" customFormat="1" ht="225" customHeight="1" x14ac:dyDescent="0.25">
      <c r="A24" s="50" t="s">
        <v>78</v>
      </c>
      <c r="B24" s="51" t="s">
        <v>81</v>
      </c>
      <c r="C24" s="51">
        <v>400</v>
      </c>
      <c r="D24" s="67"/>
      <c r="E24" s="54" t="s">
        <v>108</v>
      </c>
      <c r="F24" s="105"/>
      <c r="H24" s="41"/>
      <c r="I24" s="50"/>
      <c r="J24" s="68"/>
      <c r="K24" s="47"/>
      <c r="L24" s="50"/>
      <c r="M24" s="50"/>
      <c r="N24" s="68"/>
      <c r="O24" s="47"/>
      <c r="P24" s="50"/>
      <c r="Q24" s="50">
        <v>1</v>
      </c>
      <c r="R24" s="68">
        <f>Q24*F24</f>
        <v>0</v>
      </c>
    </row>
    <row r="25" spans="1:18" s="56" customFormat="1" ht="33.75" customHeight="1" x14ac:dyDescent="0.25">
      <c r="A25" s="50" t="s">
        <v>82</v>
      </c>
      <c r="B25" s="51" t="s">
        <v>69</v>
      </c>
      <c r="C25" s="51"/>
      <c r="D25" s="67"/>
      <c r="E25" s="54" t="s">
        <v>61</v>
      </c>
      <c r="F25" s="106"/>
      <c r="H25" s="40">
        <f>J1</f>
        <v>1800</v>
      </c>
      <c r="I25" s="50"/>
      <c r="J25" s="68">
        <f>F25*H25/1000</f>
        <v>0</v>
      </c>
      <c r="K25" s="47"/>
      <c r="L25" s="71">
        <f>N1</f>
        <v>2600</v>
      </c>
      <c r="M25" s="50"/>
      <c r="N25" s="42">
        <f>L25*F25/1000</f>
        <v>0</v>
      </c>
      <c r="O25" s="48"/>
      <c r="P25" s="71">
        <f>R1</f>
        <v>4200</v>
      </c>
      <c r="Q25" s="50"/>
      <c r="R25" s="42">
        <f>P25*F25/1000</f>
        <v>0</v>
      </c>
    </row>
    <row r="26" spans="1:18" x14ac:dyDescent="0.25">
      <c r="A26" s="50" t="s">
        <v>84</v>
      </c>
      <c r="B26" s="51" t="s">
        <v>85</v>
      </c>
      <c r="C26" s="51"/>
      <c r="D26" s="67"/>
      <c r="E26" s="54" t="s">
        <v>89</v>
      </c>
      <c r="F26" s="104"/>
    </row>
    <row r="31" spans="1:18" x14ac:dyDescent="0.25">
      <c r="B31" s="6"/>
      <c r="C31" s="6"/>
      <c r="D31"/>
      <c r="E31" s="58"/>
    </row>
    <row r="32" spans="1:18" x14ac:dyDescent="0.25">
      <c r="A32" s="48"/>
    </row>
    <row r="33" spans="1:5" x14ac:dyDescent="0.25">
      <c r="B33" s="6"/>
      <c r="C33" s="6"/>
      <c r="D33"/>
      <c r="E33" s="58"/>
    </row>
    <row r="34" spans="1:5" x14ac:dyDescent="0.25">
      <c r="B34" s="6"/>
      <c r="C34" s="6"/>
      <c r="D34"/>
      <c r="E34" s="58"/>
    </row>
    <row r="35" spans="1:5" x14ac:dyDescent="0.25">
      <c r="B35" s="6"/>
      <c r="C35" s="6"/>
      <c r="D35"/>
      <c r="E35" s="58"/>
    </row>
    <row r="37" spans="1:5" x14ac:dyDescent="0.25">
      <c r="A37" s="59"/>
    </row>
  </sheetData>
  <sheetProtection algorithmName="SHA-512" hashValue="eldFenozLWw4I6CF0QfdSjquLSXX5oQj2PqLfYpHgYHdUVFMFLwcMGVFBMzpvNgCcHszE4S+hiVNHnyrw+RGjQ==" saltValue="XKZBYdOoZL2yEuqzXRgvIA==" spinCount="100000" sheet="1" objects="1" scenarios="1"/>
  <mergeCells count="2">
    <mergeCell ref="A3:F3"/>
    <mergeCell ref="B1:E1"/>
  </mergeCells>
  <phoneticPr fontId="8" type="noConversion"/>
  <dataValidations count="1">
    <dataValidation type="decimal" operator="lessThanOrEqual" allowBlank="1" showErrorMessage="1" errorTitle="Hodinová sazba" error="Zadavatel stanovuje, že cena za hodinovou sazbu může být maximálně do výše 700 Kč bez DPH. " promptTitle="Hodinová sazba" prompt="Zadavatel stanovuje, že cena za hodinovou sazbu může být maximálně do výše 800 Kč bez DPH. " sqref="F26" xr:uid="{B43D0093-BEF8-4F09-B6D3-312DC26F7902}">
      <formula1>700</formula1>
    </dataValidation>
  </dataValidations>
  <pageMargins left="0.25" right="0.25" top="0.75" bottom="0.75" header="0.3" footer="0.3"/>
  <pageSetup paperSize="9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A9C9C-B4DA-49F5-924B-428DEC41A8E0}">
  <dimension ref="A1:H37"/>
  <sheetViews>
    <sheetView workbookViewId="0">
      <pane ySplit="4" topLeftCell="A20" activePane="bottomLeft" state="frozen"/>
      <selection pane="bottomLeft" activeCell="E18" sqref="E18"/>
    </sheetView>
  </sheetViews>
  <sheetFormatPr defaultRowHeight="15" x14ac:dyDescent="0.25"/>
  <cols>
    <col min="1" max="1" width="3.85546875" style="6" customWidth="1"/>
    <col min="2" max="2" width="14.85546875" style="45" customWidth="1"/>
    <col min="3" max="3" width="8" style="45" hidden="1" customWidth="1"/>
    <col min="4" max="4" width="59.28515625" style="49" customWidth="1"/>
    <col min="5" max="5" width="13.85546875" style="47" customWidth="1"/>
    <col min="6" max="6" width="3" customWidth="1"/>
    <col min="8" max="8" width="45.42578125" customWidth="1"/>
  </cols>
  <sheetData>
    <row r="1" spans="1:8" ht="21" x14ac:dyDescent="0.25">
      <c r="D1" s="46" t="s">
        <v>90</v>
      </c>
    </row>
    <row r="2" spans="1:8" x14ac:dyDescent="0.25">
      <c r="A2" s="48"/>
    </row>
    <row r="3" spans="1:8" x14ac:dyDescent="0.25">
      <c r="A3" s="113"/>
      <c r="B3" s="114"/>
      <c r="C3" s="114"/>
      <c r="D3" s="114"/>
      <c r="E3" s="115"/>
    </row>
    <row r="4" spans="1:8" x14ac:dyDescent="0.25">
      <c r="A4" s="50" t="s">
        <v>67</v>
      </c>
      <c r="B4" s="51" t="s">
        <v>66</v>
      </c>
      <c r="C4" s="51" t="s">
        <v>74</v>
      </c>
      <c r="D4" s="52" t="s">
        <v>64</v>
      </c>
      <c r="E4" s="53" t="s">
        <v>0</v>
      </c>
      <c r="H4" s="6"/>
    </row>
    <row r="5" spans="1:8" s="6" customFormat="1" ht="90" x14ac:dyDescent="0.25">
      <c r="A5" s="50" t="s">
        <v>36</v>
      </c>
      <c r="B5" s="51" t="s">
        <v>2</v>
      </c>
      <c r="C5" s="51">
        <v>400</v>
      </c>
      <c r="D5" s="54" t="str">
        <f>'List 2. Ceník prací a materiálu'!E5</f>
        <v xml:space="preserve">skříňka spodní zásuvková, korpus DTDL 18 mm výběr z 5-ti dekorů, hrana ABS min. 0,5 mm; rozměr: 400x820x510 mm, 
3x čela zásuvek DTDL 18 mm s ABS 2 mm výběr z 5-ti dekorů, kovové výsuvy kuličkové s tlumením dojezdu, kovová úchytka v provedení nerez, organizér (příborník), rektifikační nohy 100 mm, sokl, </v>
      </c>
      <c r="E5" s="55">
        <f>'List 2. Ceník prací a materiálu'!F5</f>
        <v>0</v>
      </c>
    </row>
    <row r="6" spans="1:8" s="6" customFormat="1" ht="75" x14ac:dyDescent="0.25">
      <c r="A6" s="50" t="s">
        <v>37</v>
      </c>
      <c r="B6" s="51" t="s">
        <v>75</v>
      </c>
      <c r="C6" s="51">
        <v>400</v>
      </c>
      <c r="D6" s="54" t="str">
        <f>'List 2. Ceník prací a materiálu'!E6</f>
        <v xml:space="preserve">skříňka spodní dveřová, korpus DTDL 18 mm výběr z 5-ti dekorů, hrana ABS min. 0,5 mm; rozměr: 400x820x510 mm, 
1x otevíravé dveře DTDL 18 mm s ABS 2 mm výběr z 5-ti dekorů, závěsy s tlumením dovírání, kovová úchytka v provedení nerez, rektifikační nohy 100mm, sokl, 1x police přestavitelná                                                                       </v>
      </c>
      <c r="E6" s="55">
        <f>'List 2. Ceník prací a materiálu'!F6</f>
        <v>0</v>
      </c>
    </row>
    <row r="7" spans="1:8" s="56" customFormat="1" ht="90" x14ac:dyDescent="0.25">
      <c r="A7" s="50" t="s">
        <v>38</v>
      </c>
      <c r="B7" s="51" t="s">
        <v>1</v>
      </c>
      <c r="C7" s="51">
        <v>600</v>
      </c>
      <c r="D7" s="54" t="str">
        <f>'List 2. Ceník prací a materiálu'!E7</f>
        <v xml:space="preserve">skříňka spodní zásuvková, korpus DTDL 18 mm výběr z 5-ti dekorů, hrana ABS min. 0,5 mm; rozměr: 600X820x510 mm, 
3x čela zásuvek DTDL 18 mm s ABS 2 mm,  výběr z 5-ti dekorů,  kovové výsuvy kuličkové s tlumením dojezdu, kovová úchytka v provedení nerez, organizér (příborník), rektifikační nohy 100 mm, sokl, </v>
      </c>
      <c r="E7" s="55">
        <f>'List 2. Ceník prací a materiálu'!F7</f>
        <v>0</v>
      </c>
    </row>
    <row r="8" spans="1:8" s="56" customFormat="1" ht="75" x14ac:dyDescent="0.25">
      <c r="A8" s="50" t="s">
        <v>39</v>
      </c>
      <c r="B8" s="51" t="s">
        <v>5</v>
      </c>
      <c r="C8" s="51">
        <v>600</v>
      </c>
      <c r="D8" s="54" t="str">
        <f>'List 2. Ceník prací a materiálu'!E8</f>
        <v xml:space="preserve">skříňka spodní dveřová, korpus DTDL 18 mm výběr z 5-ti dekorů, hrana ABS min. 0,5 mm; rozměr: 600x820x510 mm, 
2x otevíravé dveře DTDL 18 mm s ABS 2 mm výběr z 5-ti dekorů, závěsy s tlumením dovírání, kovová úchytka v provedení nerez, rektifikační nohy 100mm, sokl, 1x police přestavitelná                                                                       </v>
      </c>
      <c r="E8" s="55">
        <f>'List 2. Ceník prací a materiálu'!F8</f>
        <v>0</v>
      </c>
    </row>
    <row r="9" spans="1:8" s="56" customFormat="1" ht="75" x14ac:dyDescent="0.25">
      <c r="A9" s="50" t="s">
        <v>40</v>
      </c>
      <c r="B9" s="51" t="s">
        <v>57</v>
      </c>
      <c r="C9" s="51">
        <v>600</v>
      </c>
      <c r="D9" s="54" t="str">
        <f>'List 2. Ceník prací a materiálu'!E9</f>
        <v xml:space="preserve">skříňka spodní, korpus DTDL 18 mm výběr z 5-ti dekorů, hrana ABS min. 0,5 mm; rozměr: 600x820x510 mm, 
1x otevíravé dveře DTDL 18 mm s ABS 2 mm výběr z 5-ti dekorů, závěsy s tlumením dovírání, kovová úchytka v provedení nerez, rektifikační nohy 100mm, sokl,                                                                    </v>
      </c>
      <c r="E9" s="55">
        <f>'List 2. Ceník prací a materiálu'!F9</f>
        <v>0</v>
      </c>
    </row>
    <row r="10" spans="1:8" s="56" customFormat="1" ht="90" x14ac:dyDescent="0.25">
      <c r="A10" s="50" t="s">
        <v>41</v>
      </c>
      <c r="B10" s="51" t="s">
        <v>79</v>
      </c>
      <c r="C10" s="51">
        <v>700</v>
      </c>
      <c r="D10" s="54" t="str">
        <f>'List 2. Ceník prací a materiálu'!E10</f>
        <v>skříňka spodní zásuvková, korpus DTDL 18 mm výběr z 5-ti dekorů, hrana ABS min. 0,5 mm; rozměr: 700x820x510 mm, 
3x čela zásuvek DTDL 18 mm s ABS 2 mm výběr z 5-ti dekorů, výsuvy s tlumením dojezdu Blum Tandembox Antaro nebo ekvivalentní řešení, kovová úchytka v provedení nerez, organizér (příborník), rektifikační nohy 100 mm, sokl,</v>
      </c>
      <c r="E10" s="55">
        <f>'List 2. Ceník prací a materiálu'!F10</f>
        <v>0</v>
      </c>
    </row>
    <row r="11" spans="1:8" s="56" customFormat="1" ht="90" x14ac:dyDescent="0.25">
      <c r="A11" s="50" t="s">
        <v>42</v>
      </c>
      <c r="B11" s="51" t="s">
        <v>3</v>
      </c>
      <c r="C11" s="51">
        <v>800</v>
      </c>
      <c r="D11" s="54" t="str">
        <f>'List 2. Ceník prací a materiálu'!E11</f>
        <v>skříňka spodní zásuvková, korpus DTDL 18 mm výběr z 5-ti dekorů, hrana ABS min. 0,5 mm; rozměr: 800x820x510 mm, 
3x čela zásuvek DTDL 18 mm s ABS 2 mm výběr z 5-ti dekorů, výsuvy s tlumením dojezdu Blum Tandembox Antaro nebo ekvivalentní řešení, kovová úchytka v provedení nerez, organizér (příborník), rektifikační nohy 100 mm, sokl,</v>
      </c>
      <c r="E11" s="55">
        <f>'List 2. Ceník prací a materiálu'!F11</f>
        <v>0</v>
      </c>
    </row>
    <row r="12" spans="1:8" s="56" customFormat="1" ht="75" x14ac:dyDescent="0.25">
      <c r="A12" s="50" t="s">
        <v>43</v>
      </c>
      <c r="B12" s="51" t="s">
        <v>4</v>
      </c>
      <c r="C12" s="51">
        <v>800</v>
      </c>
      <c r="D12" s="54" t="str">
        <f>'List 2. Ceník prací a materiálu'!E12</f>
        <v xml:space="preserve">skříňka spodní dveřová, korpus DTDL 18 mm výběr z 5-ti dekorů, hrana ABS min. 0,5 mm; rozměr: 800x820x510 mm, 
2x otevíravé dveře DTDL 18 mm s ABS 2 mm výběr z 5-ti dekorů, závěsy s tlumením dovírání, kovová úchytka v provedení nerez, rektifikační nohy 100mm, sokl, 1x police přestavitelná                                                                       </v>
      </c>
      <c r="E12" s="55">
        <f>'List 2. Ceník prací a materiálu'!F12</f>
        <v>0</v>
      </c>
    </row>
    <row r="13" spans="1:8" s="56" customFormat="1" ht="75" x14ac:dyDescent="0.25">
      <c r="A13" s="50" t="s">
        <v>44</v>
      </c>
      <c r="B13" s="51" t="s">
        <v>56</v>
      </c>
      <c r="C13" s="51">
        <v>1500</v>
      </c>
      <c r="D13" s="54" t="str">
        <f>'List 2. Ceník prací a materiálu'!E13</f>
        <v xml:space="preserve">skříňka spodní dveřová, korpus DTDL 18 mm výběr z 5-ti dekorů, hrana ABS min. 0,5 mm; rozměr: 900x820x510 mm, 
1x otevíravé dveře DTDL 18 mm s ABS 2 mm výběr z 5-ti dekorů, závěsy s tlumením dovírání, kovová úchytka v provedení nerez, rektifikační nohy 100mm, sokl, 1x police přestavitelná                                                                       </v>
      </c>
      <c r="E13" s="55">
        <f>'List 2. Ceník prací a materiálu'!F13</f>
        <v>0</v>
      </c>
    </row>
    <row r="14" spans="1:8" s="56" customFormat="1" ht="90" x14ac:dyDescent="0.25">
      <c r="A14" s="50" t="s">
        <v>45</v>
      </c>
      <c r="B14" s="51" t="s">
        <v>54</v>
      </c>
      <c r="C14" s="51">
        <v>1000</v>
      </c>
      <c r="D14" s="54" t="str">
        <f>'List 2. Ceník prací a materiálu'!E14</f>
        <v>skříňka spodní zásuvková, korpus DTDL 18 mm výběr z 5-ti dekorů, hrana ABS min. 0,5 mm; rozměr: 1000x820x510 mm, 
3x čela zásuvek DTDL 18 mm s ABS 2 mm výběr z 5-ti dekorů, výsuvy s tlumením dojezdu Blum Tandembox Antaro nebo ekvivalentní řešení, kovová úchytka v provedení nerez, organizér (příborník), rektifikační nohy 100 mm, sokl,</v>
      </c>
      <c r="E14" s="55">
        <f>'List 2. Ceník prací a materiálu'!F14</f>
        <v>0</v>
      </c>
    </row>
    <row r="15" spans="1:8" s="56" customFormat="1" ht="75" x14ac:dyDescent="0.25">
      <c r="A15" s="50" t="s">
        <v>46</v>
      </c>
      <c r="B15" s="51" t="s">
        <v>7</v>
      </c>
      <c r="C15" s="51">
        <v>400</v>
      </c>
      <c r="D15" s="54" t="str">
        <f>'List 2. Ceník prací a materiálu'!E15</f>
        <v xml:space="preserve">skříňka horní dveřová, korpus DTDL 18 mm výběr z 5-ti dekorů, hrana ABS min. 0,5 mm; rozměr: 400x800x350 mm, 1x otevíravé dveře DTDL 18 mm s ABS 2 mm výběr z 5-ti dekorů, závěsy s tlumením dovírání, kovová úchytka v provedení nerez, 1x police přestavitelná                         </v>
      </c>
      <c r="E15" s="55">
        <f>'List 2. Ceník prací a materiálu'!F15</f>
        <v>0</v>
      </c>
    </row>
    <row r="16" spans="1:8" s="56" customFormat="1" ht="60" x14ac:dyDescent="0.25">
      <c r="A16" s="50" t="s">
        <v>47</v>
      </c>
      <c r="B16" s="51" t="s">
        <v>6</v>
      </c>
      <c r="C16" s="51">
        <v>600</v>
      </c>
      <c r="D16" s="54" t="str">
        <f>'List 2. Ceník prací a materiálu'!E16</f>
        <v xml:space="preserve">skříňka horní dveřová, korpus DTDL 18 mm výběr z 5-ti dekorů, rozměr: 600x800x350 mm, 2x otevíravé dveře DTDL 18 mm s ABS 2 mm výběr z 5-ti dekorů, závěsy s tlumením dovírání, kovová úchytka v provedení nerez, 1x police přestasvitelná    </v>
      </c>
      <c r="E16" s="55">
        <f>'List 2. Ceník prací a materiálu'!F16</f>
        <v>0</v>
      </c>
    </row>
    <row r="17" spans="1:5" s="56" customFormat="1" ht="75" x14ac:dyDescent="0.25">
      <c r="A17" s="50" t="s">
        <v>48</v>
      </c>
      <c r="B17" s="51" t="s">
        <v>8</v>
      </c>
      <c r="C17" s="51">
        <v>800</v>
      </c>
      <c r="D17" s="54" t="str">
        <f>'List 2. Ceník prací a materiálu'!E17</f>
        <v xml:space="preserve">skříňka horní dveřová, korpus DTDL 18 mm výběr z 5-ti dekorů, hrana ABS min. 0,5 mm; rozměr: 800x800x350 mm, 
2x otevíravé dveře DTDL 18 mm s ABS 2 mm výběr z 5-ti dekorů, závěsy s tlumením dovírání, kovová úchytka v provedení nerez, 1x police přestavitelná    </v>
      </c>
      <c r="E17" s="55">
        <f>'List 2. Ceník prací a materiálu'!F17</f>
        <v>0</v>
      </c>
    </row>
    <row r="18" spans="1:5" s="56" customFormat="1" ht="75" x14ac:dyDescent="0.25">
      <c r="A18" s="50" t="s">
        <v>49</v>
      </c>
      <c r="B18" s="51" t="s">
        <v>71</v>
      </c>
      <c r="C18" s="51">
        <v>1200</v>
      </c>
      <c r="D18" s="54" t="str">
        <f>'List 2. Ceník prací a materiálu'!E18</f>
        <v xml:space="preserve">skříňka horní dveřová, korpus DTDL 18 mm výběr z 5-ti dekorů, hrana ABS min. 0,5 mm; rozměr: 600x800x600 mm, 1x otevíravé dveře DTDL 18 mm s ABS 2 mm výběr z 5-ti dekorů, závěsy s tlumením dovírání, kovová úchytka v provedení nerez, 1x police přestavitelná    </v>
      </c>
      <c r="E18" s="55">
        <f>'List 2. Ceník prací a materiálu'!F18</f>
        <v>0</v>
      </c>
    </row>
    <row r="19" spans="1:5" s="56" customFormat="1" ht="60" x14ac:dyDescent="0.25">
      <c r="A19" s="50" t="s">
        <v>52</v>
      </c>
      <c r="B19" s="51" t="s">
        <v>9</v>
      </c>
      <c r="C19" s="51">
        <v>600</v>
      </c>
      <c r="D19" s="54" t="str">
        <f>'List 2. Ceník prací a materiálu'!E19</f>
        <v xml:space="preserve">skříňka horní dveřová nad digestoř, korpus DTDL 18 mm výběr z 5-ti dekorů, hrana ABS min. 0,5 mm; rozměr: 600x450x350 mm, 
1x otevíravé dveře DTDL 18 mm s ABS 2 mm výběr z 5-ti dekorů, závěsy s tlumením dovírání, kovová úchytka v provedení nerez                                     </v>
      </c>
      <c r="E19" s="55">
        <f>'List 2. Ceník prací a materiálu'!F19</f>
        <v>0</v>
      </c>
    </row>
    <row r="20" spans="1:5" s="56" customFormat="1" ht="45" x14ac:dyDescent="0.25">
      <c r="A20" s="50" t="s">
        <v>55</v>
      </c>
      <c r="B20" s="51" t="s">
        <v>15</v>
      </c>
      <c r="C20" s="51"/>
      <c r="D20" s="54" t="str">
        <f>'List 2. Ceník prací a materiálu'!E20</f>
        <v>pracovní deska š. 600 mm v provedení postforming tl. 38 mm s rádiusem 3 mm. Cena za 1 bm vč. výřezů pro vestavné spotřebiče</v>
      </c>
      <c r="E20" s="55">
        <f>'List 2. Ceník prací a materiálu'!F20</f>
        <v>0</v>
      </c>
    </row>
    <row r="21" spans="1:5" s="56" customFormat="1" ht="60" x14ac:dyDescent="0.25">
      <c r="A21" s="50" t="s">
        <v>58</v>
      </c>
      <c r="B21" s="51" t="s">
        <v>16</v>
      </c>
      <c r="C21" s="51"/>
      <c r="D21" s="54" t="str">
        <f>'List 2. Ceník prací a materiálu'!E21</f>
        <v>zádová deska tl. min 10 mm oboustranně laminovaná HPL povrchem. Odolnost vůči vodě a oděru. Cena za 1 bm vč. výřezů pro el. a upevnění, spodní hrana horních skříněk bude cca 45-55 cm od prac. desky</v>
      </c>
      <c r="E21" s="55">
        <f>'List 2. Ceník prací a materiálu'!F21</f>
        <v>0</v>
      </c>
    </row>
    <row r="22" spans="1:5" s="56" customFormat="1" ht="60" x14ac:dyDescent="0.25">
      <c r="A22" s="50" t="s">
        <v>76</v>
      </c>
      <c r="B22" s="51" t="s">
        <v>10</v>
      </c>
      <c r="C22" s="51"/>
      <c r="D22" s="54" t="str">
        <f>'List 2. Ceník prací a materiálu'!E22</f>
        <v>nerezový dřez pro dřezovou skříňku s odkapem vč. výřezu pracovní desky, sifonu a napojení; rozměry min. 480x640 mm, max. 500x670 mm; vnitřní rozměr mycího prostoru min. 400x340 mm</v>
      </c>
      <c r="E22" s="55">
        <f>'List 2. Ceník prací a materiálu'!F22</f>
        <v>0</v>
      </c>
    </row>
    <row r="23" spans="1:5" s="56" customFormat="1" ht="30" x14ac:dyDescent="0.25">
      <c r="A23" s="50" t="s">
        <v>77</v>
      </c>
      <c r="B23" s="51" t="s">
        <v>11</v>
      </c>
      <c r="C23" s="51"/>
      <c r="D23" s="54" t="str">
        <f>'List 2. Ceník prací a materiálu'!E23</f>
        <v xml:space="preserve">nerezový dřez pro dřezovou skříňku vč. výřezu pracovní desky, sifonu a napojení </v>
      </c>
      <c r="E23" s="55">
        <f>'List 2. Ceník prací a materiálu'!F23</f>
        <v>0</v>
      </c>
    </row>
    <row r="24" spans="1:5" s="56" customFormat="1" ht="75" x14ac:dyDescent="0.25">
      <c r="A24" s="50" t="s">
        <v>78</v>
      </c>
      <c r="B24" s="51" t="s">
        <v>81</v>
      </c>
      <c r="C24" s="51">
        <v>400</v>
      </c>
      <c r="D24" s="54" t="str">
        <f>'List 2. Ceník prací a materiálu'!E24</f>
        <v xml:space="preserve">potravinová skříň dveřová, korpus DTDL 18 mm výběr z 5-ti dekorů, hrana ABS min. 0,5 mm; rozměr: 400x2060x580 mm, 
2x otevíravé dveře DTDL 18 mm s ABS 2 mm výběr z 5-ti dekorů, závěsy s tlumením dovírání, kovová úchytka v provedení nerez, rektifikační nohy 100mm, sokl, 3x police přestavitelná                                                                       </v>
      </c>
      <c r="E24" s="55">
        <f>'List 2. Ceník prací a materiálu'!F24</f>
        <v>0</v>
      </c>
    </row>
    <row r="25" spans="1:5" s="56" customFormat="1" ht="30" x14ac:dyDescent="0.25">
      <c r="A25" s="50" t="s">
        <v>82</v>
      </c>
      <c r="B25" s="51" t="s">
        <v>69</v>
      </c>
      <c r="C25" s="51"/>
      <c r="D25" s="54" t="str">
        <f>'List 2. Ceník prací a materiálu'!E25</f>
        <v>Demontáž původní KL a odvoz na skládku vč. likvidace. Cena za 1 bm.</v>
      </c>
      <c r="E25" s="55">
        <f>'List 2. Ceník prací a materiálu'!F25</f>
        <v>0</v>
      </c>
    </row>
    <row r="26" spans="1:5" x14ac:dyDescent="0.25">
      <c r="A26" s="50" t="s">
        <v>84</v>
      </c>
      <c r="B26" s="51" t="s">
        <v>85</v>
      </c>
      <c r="C26" s="51"/>
      <c r="D26" s="54" t="str">
        <f>'List 2. Ceník prací a materiálu'!E26</f>
        <v>HS - údržbářské práce, opravy, vč. dopravy</v>
      </c>
      <c r="E26" s="55">
        <f>'List 2. Ceník prací a materiálu'!F26</f>
        <v>0</v>
      </c>
    </row>
    <row r="28" spans="1:5" x14ac:dyDescent="0.25">
      <c r="A28" s="57" t="s">
        <v>12</v>
      </c>
      <c r="B28" s="57"/>
      <c r="C28" s="57"/>
    </row>
    <row r="30" spans="1:5" x14ac:dyDescent="0.25">
      <c r="A30" s="48"/>
    </row>
    <row r="31" spans="1:5" x14ac:dyDescent="0.25">
      <c r="B31" s="6"/>
      <c r="C31" s="6"/>
      <c r="D31" s="58"/>
    </row>
    <row r="33" spans="1:4" x14ac:dyDescent="0.25">
      <c r="B33" s="6"/>
      <c r="C33" s="6"/>
      <c r="D33" s="58"/>
    </row>
    <row r="34" spans="1:4" x14ac:dyDescent="0.25">
      <c r="B34" s="6"/>
      <c r="C34" s="6"/>
      <c r="D34" s="58"/>
    </row>
    <row r="35" spans="1:4" x14ac:dyDescent="0.25">
      <c r="B35" s="6"/>
      <c r="C35" s="6"/>
      <c r="D35" s="58"/>
    </row>
    <row r="37" spans="1:4" x14ac:dyDescent="0.25">
      <c r="A37" s="59"/>
    </row>
  </sheetData>
  <sheetProtection algorithmName="SHA-512" hashValue="B3rzJVnwUiZpT2WMnQXNbVKgjbosVhmt125H/WpG7cDOYmMFaxno1TQjXq7rt3osC+IITk6eTTRbDagHBNCvwA==" saltValue="AGQHmg2xrYP8tMTry2UA3Q==" spinCount="100000" sheet="1" objects="1" scenarios="1"/>
  <mergeCells count="1">
    <mergeCell ref="A3:E3"/>
  </mergeCells>
  <phoneticPr fontId="8" type="noConversion"/>
  <pageMargins left="0.51181102362204722" right="0.51181102362204722" top="0.74803149606299213" bottom="0.39370078740157483" header="0.31496062992125984" footer="0.31496062992125984"/>
  <pageSetup paperSize="9" orientation="portrait" horizontalDpi="0" verticalDpi="0" r:id="rId1"/>
  <headerFooter>
    <oddHeader>&amp;C&amp;"-,Tučné"&amp;16Příloha č. 2 Ceník prací a materiálů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22FA8-7782-4F61-85F7-EDF5368F00E7}">
  <dimension ref="B1:F75"/>
  <sheetViews>
    <sheetView workbookViewId="0"/>
  </sheetViews>
  <sheetFormatPr defaultRowHeight="15" x14ac:dyDescent="0.25"/>
  <cols>
    <col min="1" max="1" width="67.7109375" style="1" customWidth="1"/>
    <col min="2" max="2" width="46" style="1" customWidth="1"/>
    <col min="3" max="3" width="35.140625" style="1" customWidth="1"/>
    <col min="4" max="4" width="11.7109375" style="1" customWidth="1"/>
    <col min="5" max="5" width="11.85546875" style="1" customWidth="1"/>
    <col min="6" max="6" width="12.85546875" style="1" customWidth="1"/>
    <col min="7" max="16384" width="9.140625" style="1"/>
  </cols>
  <sheetData>
    <row r="1" spans="2:6" x14ac:dyDescent="0.25">
      <c r="B1" s="7" t="s">
        <v>18</v>
      </c>
      <c r="C1"/>
      <c r="D1"/>
      <c r="E1"/>
      <c r="F1"/>
    </row>
    <row r="2" spans="2:6" x14ac:dyDescent="0.25">
      <c r="B2"/>
      <c r="C2"/>
      <c r="D2"/>
      <c r="E2"/>
      <c r="F2"/>
    </row>
    <row r="3" spans="2:6" ht="15" customHeight="1" thickBot="1" x14ac:dyDescent="0.3">
      <c r="B3" s="117"/>
      <c r="C3" s="118"/>
      <c r="D3" s="118"/>
      <c r="E3" s="118"/>
      <c r="F3"/>
    </row>
    <row r="4" spans="2:6" ht="60" customHeight="1" x14ac:dyDescent="0.25">
      <c r="B4" s="8"/>
      <c r="C4" s="119" t="s">
        <v>19</v>
      </c>
      <c r="D4" s="119"/>
      <c r="E4" s="9" t="s">
        <v>20</v>
      </c>
      <c r="F4" s="10" t="s">
        <v>21</v>
      </c>
    </row>
    <row r="5" spans="2:6" ht="30" x14ac:dyDescent="0.25">
      <c r="B5" s="11" t="s">
        <v>22</v>
      </c>
      <c r="C5" s="120">
        <v>0</v>
      </c>
      <c r="D5" s="121"/>
      <c r="E5" s="2">
        <v>30</v>
      </c>
      <c r="F5" s="13">
        <f>C5*E5</f>
        <v>0</v>
      </c>
    </row>
    <row r="6" spans="2:6" ht="30" x14ac:dyDescent="0.25">
      <c r="B6" s="11" t="s">
        <v>23</v>
      </c>
      <c r="C6" s="120">
        <v>0</v>
      </c>
      <c r="D6" s="121"/>
      <c r="E6" s="2">
        <v>5</v>
      </c>
      <c r="F6" s="13">
        <f>C6*E6</f>
        <v>0</v>
      </c>
    </row>
    <row r="7" spans="2:6" ht="30" x14ac:dyDescent="0.25">
      <c r="B7" s="11" t="s">
        <v>24</v>
      </c>
      <c r="C7" s="120">
        <v>0</v>
      </c>
      <c r="D7" s="121"/>
      <c r="E7" s="2">
        <v>5</v>
      </c>
      <c r="F7" s="13">
        <f>C7*E7</f>
        <v>0</v>
      </c>
    </row>
    <row r="8" spans="2:6" ht="15.75" thickBot="1" x14ac:dyDescent="0.3">
      <c r="B8" s="14" t="s">
        <v>25</v>
      </c>
      <c r="C8" s="116"/>
      <c r="D8" s="116"/>
      <c r="E8" s="15"/>
      <c r="F8" s="16">
        <f>SUM(F5:F7)</f>
        <v>0</v>
      </c>
    </row>
    <row r="9" spans="2:6" x14ac:dyDescent="0.25">
      <c r="B9"/>
      <c r="C9"/>
      <c r="D9"/>
      <c r="E9"/>
      <c r="F9"/>
    </row>
    <row r="10" spans="2:6" x14ac:dyDescent="0.25">
      <c r="B10"/>
      <c r="C10"/>
      <c r="D10"/>
      <c r="E10"/>
      <c r="F10"/>
    </row>
    <row r="11" spans="2:6" ht="24" x14ac:dyDescent="0.25">
      <c r="B11" s="122" t="s">
        <v>26</v>
      </c>
      <c r="C11" s="123"/>
      <c r="D11" s="17" t="s">
        <v>21</v>
      </c>
      <c r="E11" s="18" t="s">
        <v>27</v>
      </c>
      <c r="F11" s="19" t="s">
        <v>28</v>
      </c>
    </row>
    <row r="12" spans="2:6" x14ac:dyDescent="0.25">
      <c r="B12" s="124" t="s">
        <v>29</v>
      </c>
      <c r="C12" s="125"/>
      <c r="D12" s="12">
        <f>F8*0.9</f>
        <v>0</v>
      </c>
      <c r="E12" s="20">
        <v>0.12</v>
      </c>
      <c r="F12" s="21">
        <f>D12*(1+E12)</f>
        <v>0</v>
      </c>
    </row>
    <row r="13" spans="2:6" x14ac:dyDescent="0.25">
      <c r="B13" s="124" t="s">
        <v>30</v>
      </c>
      <c r="C13" s="125"/>
      <c r="D13" s="12">
        <f>F8*0.1</f>
        <v>0</v>
      </c>
      <c r="E13" s="20">
        <v>0.21</v>
      </c>
      <c r="F13" s="21">
        <f>D13*(1+E13)</f>
        <v>0</v>
      </c>
    </row>
    <row r="14" spans="2:6" ht="15.75" thickBot="1" x14ac:dyDescent="0.3">
      <c r="B14" s="126" t="s">
        <v>31</v>
      </c>
      <c r="C14" s="127"/>
      <c r="D14" s="22">
        <f>SUM(D12:D13)</f>
        <v>0</v>
      </c>
      <c r="E14" s="23"/>
      <c r="F14" s="24">
        <f>SUM(F12:F13)</f>
        <v>0</v>
      </c>
    </row>
    <row r="15" spans="2:6" x14ac:dyDescent="0.25">
      <c r="B15" s="3"/>
      <c r="C15" s="3"/>
      <c r="D15" s="3"/>
      <c r="E15"/>
      <c r="F15"/>
    </row>
    <row r="16" spans="2:6" ht="39.75" customHeight="1" x14ac:dyDescent="0.25">
      <c r="B16" s="128" t="s">
        <v>32</v>
      </c>
      <c r="C16" s="128"/>
      <c r="D16" s="128"/>
      <c r="E16" s="128"/>
      <c r="F16" s="128"/>
    </row>
    <row r="17" spans="2:6" x14ac:dyDescent="0.25">
      <c r="B17"/>
      <c r="C17"/>
      <c r="D17"/>
      <c r="E17"/>
      <c r="F17"/>
    </row>
    <row r="18" spans="2:6" x14ac:dyDescent="0.25">
      <c r="B18"/>
      <c r="C18"/>
      <c r="D18"/>
      <c r="E18"/>
      <c r="F18"/>
    </row>
    <row r="19" spans="2:6" x14ac:dyDescent="0.25">
      <c r="B19" s="1" t="s">
        <v>13</v>
      </c>
      <c r="C19" s="4"/>
      <c r="D19" s="4"/>
      <c r="E19" s="4" t="s">
        <v>14</v>
      </c>
    </row>
    <row r="21" spans="2:6" x14ac:dyDescent="0.25">
      <c r="B21" s="5" t="s">
        <v>33</v>
      </c>
    </row>
    <row r="50" ht="31.5" customHeight="1" x14ac:dyDescent="0.25"/>
    <row r="73" spans="2:4" x14ac:dyDescent="0.25">
      <c r="B73" s="4"/>
      <c r="C73" s="4"/>
      <c r="D73" s="4"/>
    </row>
    <row r="74" spans="2:4" x14ac:dyDescent="0.25">
      <c r="B74" s="4"/>
      <c r="C74" s="4"/>
      <c r="D74" s="4"/>
    </row>
    <row r="75" spans="2:4" ht="28.5" customHeight="1" x14ac:dyDescent="0.25"/>
  </sheetData>
  <mergeCells count="11">
    <mergeCell ref="B11:C11"/>
    <mergeCell ref="B12:C12"/>
    <mergeCell ref="B13:C13"/>
    <mergeCell ref="B14:C14"/>
    <mergeCell ref="B16:F16"/>
    <mergeCell ref="C8:D8"/>
    <mergeCell ref="B3:E3"/>
    <mergeCell ref="C4:D4"/>
    <mergeCell ref="C5:D5"/>
    <mergeCell ref="C6:D6"/>
    <mergeCell ref="C7:D7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D11CD-BF24-41F5-AEC5-5498D5849BAA}">
  <dimension ref="C2:S20"/>
  <sheetViews>
    <sheetView workbookViewId="0"/>
  </sheetViews>
  <sheetFormatPr defaultRowHeight="15" x14ac:dyDescent="0.25"/>
  <cols>
    <col min="3" max="3" width="31.85546875" customWidth="1"/>
    <col min="4" max="5" width="5" style="6" customWidth="1"/>
    <col min="6" max="6" width="15" customWidth="1"/>
    <col min="7" max="7" width="5.28515625" customWidth="1"/>
    <col min="8" max="8" width="14.5703125" customWidth="1"/>
    <col min="9" max="10" width="13.42578125" customWidth="1"/>
    <col min="19" max="19" width="94.42578125" customWidth="1"/>
  </cols>
  <sheetData>
    <row r="2" spans="3:19" x14ac:dyDescent="0.25">
      <c r="S2" s="11" t="s">
        <v>22</v>
      </c>
    </row>
    <row r="3" spans="3:19" x14ac:dyDescent="0.25">
      <c r="D3" s="6" t="s">
        <v>50</v>
      </c>
      <c r="E3" s="6" t="s">
        <v>51</v>
      </c>
      <c r="F3" s="6" t="s">
        <v>34</v>
      </c>
      <c r="G3" t="s">
        <v>51</v>
      </c>
      <c r="H3" s="6" t="s">
        <v>35</v>
      </c>
      <c r="J3" s="6" t="s">
        <v>53</v>
      </c>
      <c r="S3" s="11" t="s">
        <v>23</v>
      </c>
    </row>
    <row r="4" spans="3:19" x14ac:dyDescent="0.25">
      <c r="C4" t="str">
        <f>'List 2. Ceník prací a materiálu'!B5</f>
        <v>Skříňka 400 zásuvková</v>
      </c>
      <c r="D4" s="6" t="str">
        <f>'List 2. Ceník prací a materiálu'!A5</f>
        <v>1.</v>
      </c>
      <c r="E4" s="6">
        <v>1</v>
      </c>
      <c r="F4" s="25">
        <f>'List 2. Ceník prací a materiálu'!F5*E4</f>
        <v>0</v>
      </c>
      <c r="H4" s="25">
        <f>'List 2. Ceník prací a materiálu'!F5*G4</f>
        <v>0</v>
      </c>
      <c r="J4" s="25">
        <f>'List 2. Ceník prací a materiálu'!F5*I4</f>
        <v>0</v>
      </c>
      <c r="S4" s="11" t="s">
        <v>24</v>
      </c>
    </row>
    <row r="5" spans="3:19" x14ac:dyDescent="0.25">
      <c r="C5" t="str">
        <f>'List 2. Ceník prací a materiálu'!B7</f>
        <v>Skříňka 600 zásuvková</v>
      </c>
      <c r="D5" s="6" t="str">
        <f>'List 2. Ceník prací a materiálu'!A7</f>
        <v>3.</v>
      </c>
      <c r="F5" s="25">
        <f>'List 2. Ceník prací a materiálu'!F7*E5</f>
        <v>0</v>
      </c>
      <c r="G5">
        <v>1</v>
      </c>
      <c r="H5" s="25">
        <f>'List 2. Ceník prací a materiálu'!F7*G5</f>
        <v>0</v>
      </c>
      <c r="J5" s="25">
        <f>'List 2. Ceník prací a materiálu'!F7*I5</f>
        <v>0</v>
      </c>
    </row>
    <row r="6" spans="3:19" x14ac:dyDescent="0.25">
      <c r="C6" t="str">
        <f>'List 2. Ceník prací a materiálu'!B8</f>
        <v>Skříňka 600 s dveřmi</v>
      </c>
      <c r="D6" s="6" t="str">
        <f>'List 2. Ceník prací a materiálu'!A8</f>
        <v>4.</v>
      </c>
      <c r="F6" s="25">
        <f>'List 2. Ceník prací a materiálu'!F11*E6</f>
        <v>0</v>
      </c>
      <c r="H6" s="25">
        <f>'List 2. Ceník prací a materiálu'!F11*G6</f>
        <v>0</v>
      </c>
      <c r="J6" s="25">
        <f>'List 2. Ceník prací a materiálu'!F11*I6</f>
        <v>0</v>
      </c>
    </row>
    <row r="7" spans="3:19" x14ac:dyDescent="0.25">
      <c r="C7" t="str">
        <f>'List 2. Ceník prací a materiálu'!B9</f>
        <v>Skříňka 600 trouba</v>
      </c>
      <c r="D7" s="6" t="str">
        <f>'List 2. Ceník prací a materiálu'!A9</f>
        <v>5.</v>
      </c>
      <c r="F7" s="25">
        <f>'List 2. Ceník prací a materiálu'!F14*E7</f>
        <v>0</v>
      </c>
      <c r="G7">
        <v>1</v>
      </c>
      <c r="H7" s="25">
        <f>'List 2. Ceník prací a materiálu'!F14*G7</f>
        <v>0</v>
      </c>
      <c r="J7" s="25">
        <f>'List 2. Ceník prací a materiálu'!F14*I7</f>
        <v>0</v>
      </c>
    </row>
    <row r="8" spans="3:19" x14ac:dyDescent="0.25">
      <c r="C8" t="str">
        <f>'List 2. Ceník prací a materiálu'!B11</f>
        <v>Skříňka 800 zásuvková</v>
      </c>
      <c r="D8" s="6" t="str">
        <f>'List 2. Ceník prací a materiálu'!A11</f>
        <v>7.</v>
      </c>
      <c r="E8" s="6">
        <v>1</v>
      </c>
      <c r="F8" s="25">
        <f>'List 2. Ceník prací a materiálu'!F8*E8</f>
        <v>0</v>
      </c>
      <c r="G8">
        <v>1</v>
      </c>
      <c r="H8" s="25">
        <f>'List 2. Ceník prací a materiálu'!F8*G8</f>
        <v>0</v>
      </c>
      <c r="J8" s="25">
        <f>'List 2. Ceník prací a materiálu'!F8*I8</f>
        <v>0</v>
      </c>
    </row>
    <row r="9" spans="3:19" x14ac:dyDescent="0.25">
      <c r="C9" t="str">
        <f>'List 2. Ceník prací a materiálu'!B12</f>
        <v>Skříňka 800 s dveřmi</v>
      </c>
      <c r="D9" s="6" t="str">
        <f>'List 2. Ceník prací a materiálu'!A12</f>
        <v>8.</v>
      </c>
      <c r="E9" s="6">
        <v>2</v>
      </c>
      <c r="F9" s="25">
        <f>'List 2. Ceník prací a materiálu'!F12*E9</f>
        <v>0</v>
      </c>
      <c r="G9">
        <v>1</v>
      </c>
      <c r="H9" s="25">
        <f>'List 2. Ceník prací a materiálu'!F12*G9</f>
        <v>0</v>
      </c>
      <c r="J9" s="25">
        <f>'List 2. Ceník prací a materiálu'!F12*I9</f>
        <v>0</v>
      </c>
    </row>
    <row r="10" spans="3:19" x14ac:dyDescent="0.25">
      <c r="C10" t="str">
        <f>'List 2. Ceník prací a materiálu'!B13</f>
        <v>Skříňka 900 s dveřmi rohová</v>
      </c>
      <c r="D10" s="6" t="str">
        <f>'List 2. Ceník prací a materiálu'!A13</f>
        <v>9.</v>
      </c>
      <c r="F10" s="25">
        <f>'List 2. Ceník prací a materiálu'!F13*E10</f>
        <v>0</v>
      </c>
      <c r="G10">
        <v>1</v>
      </c>
      <c r="H10" s="25">
        <f>'List 2. Ceník prací a materiálu'!F13*G10</f>
        <v>0</v>
      </c>
      <c r="J10" s="25">
        <f>'List 2. Ceník prací a materiálu'!F13*I10</f>
        <v>0</v>
      </c>
    </row>
    <row r="11" spans="3:19" x14ac:dyDescent="0.25">
      <c r="C11" t="str">
        <f>'List 2. Ceník prací a materiálu'!B14</f>
        <v>Skříňka 1000 zásuvková</v>
      </c>
      <c r="D11" s="6" t="str">
        <f>'List 2. Ceník prací a materiálu'!A14</f>
        <v>10.</v>
      </c>
      <c r="F11" s="25">
        <f>'List 2. Ceník prací a materiálu'!F15*E11</f>
        <v>0</v>
      </c>
      <c r="G11">
        <v>1</v>
      </c>
      <c r="H11" s="25">
        <f>'List 2. Ceník prací a materiálu'!F15*G11</f>
        <v>0</v>
      </c>
      <c r="J11" s="25">
        <f>'List 2. Ceník prací a materiálu'!F15*I11</f>
        <v>0</v>
      </c>
    </row>
    <row r="12" spans="3:19" x14ac:dyDescent="0.25">
      <c r="C12" t="str">
        <f>'List 2. Ceník prací a materiálu'!B15</f>
        <v>Skříňka 400 s dveřmi horní závěsná</v>
      </c>
      <c r="D12" s="6" t="str">
        <f>'List 2. Ceník prací a materiálu'!A15</f>
        <v>11.</v>
      </c>
      <c r="F12" s="25">
        <f>'List 2. Ceník prací a materiálu'!F16*E12</f>
        <v>0</v>
      </c>
      <c r="G12">
        <v>1</v>
      </c>
      <c r="H12" s="25">
        <f>'List 2. Ceník prací a materiálu'!F16*G12</f>
        <v>0</v>
      </c>
      <c r="J12" s="25">
        <f>'List 2. Ceník prací a materiálu'!F16*I12</f>
        <v>0</v>
      </c>
    </row>
    <row r="13" spans="3:19" x14ac:dyDescent="0.25">
      <c r="C13" t="str">
        <f>'List 2. Ceník prací a materiálu'!B16</f>
        <v>Skříňka 600 s dveřmi horní závěsná</v>
      </c>
      <c r="D13" s="6" t="str">
        <f>'List 2. Ceník prací a materiálu'!A16</f>
        <v>12.</v>
      </c>
      <c r="E13" s="6">
        <v>1</v>
      </c>
      <c r="F13" s="25">
        <f>'List 2. Ceník prací a materiálu'!F17*E13</f>
        <v>0</v>
      </c>
      <c r="G13">
        <v>1</v>
      </c>
      <c r="H13" s="25">
        <f>'List 2. Ceník prací a materiálu'!F17*G13</f>
        <v>0</v>
      </c>
      <c r="J13" s="25">
        <f>'List 2. Ceník prací a materiálu'!F17*I13</f>
        <v>0</v>
      </c>
    </row>
    <row r="14" spans="3:19" x14ac:dyDescent="0.25">
      <c r="C14" t="str">
        <f>'List 2. Ceník prací a materiálu'!B17</f>
        <v>Skříňka 800 s dveřmi horní závěsná</v>
      </c>
      <c r="D14" s="6" t="str">
        <f>'List 2. Ceník prací a materiálu'!A17</f>
        <v>13.</v>
      </c>
      <c r="E14" s="6">
        <v>1.2</v>
      </c>
      <c r="F14" s="25">
        <f>'List 2. Ceník prací a materiálu'!F19*E14</f>
        <v>0</v>
      </c>
      <c r="G14">
        <v>1.8</v>
      </c>
      <c r="H14" s="25">
        <f>'List 2. Ceník prací a materiálu'!F19*G14</f>
        <v>0</v>
      </c>
      <c r="I14">
        <v>4.05</v>
      </c>
      <c r="J14" s="25">
        <f>'List 2. Ceník prací a materiálu'!F19*I14</f>
        <v>0</v>
      </c>
    </row>
    <row r="15" spans="3:19" x14ac:dyDescent="0.25">
      <c r="C15" t="str">
        <f>'List 2. Ceník prací a materiálu'!B19</f>
        <v>Skříňka horní 600 pro digestoř</v>
      </c>
      <c r="D15" s="6" t="str">
        <f>'List 2. Ceník prací a materiálu'!A19</f>
        <v>15.</v>
      </c>
      <c r="F15" s="25">
        <f>'List 2. Ceník prací a materiálu'!F20*E15</f>
        <v>0</v>
      </c>
      <c r="G15">
        <v>1</v>
      </c>
      <c r="H15" s="25">
        <f>'List 2. Ceník prací a materiálu'!F20*G15</f>
        <v>0</v>
      </c>
      <c r="I15">
        <v>4.05</v>
      </c>
      <c r="J15" s="25">
        <f>'List 2. Ceník prací a materiálu'!F20*I15</f>
        <v>0</v>
      </c>
    </row>
    <row r="16" spans="3:19" x14ac:dyDescent="0.25">
      <c r="C16" t="str">
        <f>'List 2. Ceník prací a materiálu'!B20</f>
        <v xml:space="preserve">Pracovní deska hloubka 600 </v>
      </c>
      <c r="D16" s="6" t="str">
        <f>'List 2. Ceník prací a materiálu'!A20</f>
        <v>16.</v>
      </c>
      <c r="E16" s="6">
        <v>1</v>
      </c>
      <c r="F16" s="25">
        <f>'List 2. Ceník prací a materiálu'!F21*E16</f>
        <v>0</v>
      </c>
      <c r="H16" s="25">
        <f>'List 2. Ceník prací a materiálu'!F21*G16</f>
        <v>0</v>
      </c>
      <c r="J16" s="25">
        <f>'List 2. Ceník prací a materiálu'!F21*I16</f>
        <v>0</v>
      </c>
    </row>
    <row r="17" spans="3:10" x14ac:dyDescent="0.25">
      <c r="C17" t="str">
        <f>'List 2. Ceník prací a materiálu'!B21</f>
        <v>Zádová deska s HPL povrchem</v>
      </c>
      <c r="D17" s="6" t="str">
        <f>'List 2. Ceník prací a materiálu'!A21</f>
        <v>17.</v>
      </c>
      <c r="E17" s="6">
        <v>1</v>
      </c>
      <c r="F17" s="25">
        <f>'List 2. Ceník prací a materiálu'!F22*E17</f>
        <v>0</v>
      </c>
      <c r="G17">
        <v>1</v>
      </c>
      <c r="H17" s="25">
        <f>'List 2. Ceník prací a materiálu'!F22*G17</f>
        <v>0</v>
      </c>
      <c r="J17" s="25">
        <f>'List 2. Ceník prací a materiálu'!F22*I17</f>
        <v>0</v>
      </c>
    </row>
    <row r="18" spans="3:10" x14ac:dyDescent="0.25">
      <c r="C18" t="str">
        <f>'List 2. Ceník prací a materiálu'!B22</f>
        <v xml:space="preserve">Nerezový dřez s odkapem </v>
      </c>
      <c r="D18" s="6" t="str">
        <f>'List 2. Ceník prací a materiálu'!A22</f>
        <v>18.</v>
      </c>
      <c r="F18" s="25">
        <f>'List 2. Ceník prací a materiálu'!F23*E18</f>
        <v>0</v>
      </c>
      <c r="H18" s="25">
        <f>'List 2. Ceník prací a materiálu'!F23*G18</f>
        <v>0</v>
      </c>
      <c r="J18" s="25">
        <f>'List 2. Ceník prací a materiálu'!F23*I18</f>
        <v>0</v>
      </c>
    </row>
    <row r="19" spans="3:10" x14ac:dyDescent="0.25">
      <c r="C19" t="str">
        <f>'List 2. Ceník prací a materiálu'!B23</f>
        <v>Nerezový dřez</v>
      </c>
      <c r="D19" s="6" t="str">
        <f>'List 2. Ceník prací a materiálu'!A23</f>
        <v>19.</v>
      </c>
      <c r="F19" s="25">
        <f>'List 2. Ceník prací a materiálu'!F25*E19</f>
        <v>0</v>
      </c>
      <c r="H19" s="25">
        <f>'List 2. Ceník prací a materiálu'!F25*G19</f>
        <v>0</v>
      </c>
      <c r="J19" s="25">
        <f>'List 2. Ceník prací a materiálu'!F25*I19</f>
        <v>0</v>
      </c>
    </row>
    <row r="20" spans="3:10" x14ac:dyDescent="0.25">
      <c r="C20" t="str">
        <f>'List 2. Ceník prací a materiálu'!B25</f>
        <v>Demontáž</v>
      </c>
      <c r="D20" s="6" t="str">
        <f>'List 2. Ceník prací a materiálu'!A25</f>
        <v>21.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1</vt:i4>
      </vt:variant>
    </vt:vector>
  </HeadingPairs>
  <TitlesOfParts>
    <vt:vector size="6" baseType="lpstr">
      <vt:lpstr>List 1. Souhrn</vt:lpstr>
      <vt:lpstr>List 2. Ceník prací a materiálu</vt:lpstr>
      <vt:lpstr>Příloha č. 2</vt:lpstr>
      <vt:lpstr>List3</vt:lpstr>
      <vt:lpstr>List2</vt:lpstr>
      <vt:lpstr>'Příloha č. 2'!Názvy_tisku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Raus</dc:creator>
  <cp:lastModifiedBy>Pavel Raus</cp:lastModifiedBy>
  <cp:lastPrinted>2026-07-20T08:17:58Z</cp:lastPrinted>
  <dcterms:created xsi:type="dcterms:W3CDTF">2026-05-20T13:28:38Z</dcterms:created>
  <dcterms:modified xsi:type="dcterms:W3CDTF">2026-08-17T14:41:38Z</dcterms:modified>
</cp:coreProperties>
</file>